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Sheet4" sheetId="2" state="visible" r:id="rId3"/>
    <sheet name="prevision_trad_2019" sheetId="3" state="visible" r:id="rId4"/>
    <sheet name="prevision_trad_2021" sheetId="4" state="visible" r:id="rId5"/>
    <sheet name="Sheet3" sheetId="5" state="visible" r:id="rId6"/>
    <sheet name="racine_unitaire_19" sheetId="6" state="visible" r:id="rId7"/>
    <sheet name="racine_unitaire_21" sheetId="7" state="visible" r:id="rId8"/>
    <sheet name="Sheet2" sheetId="8" state="visible" r:id="rId9"/>
    <sheet name="Sheet5" sheetId="9" state="visible" r:id="rId10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"Sheet4"</definedName>
    <definedName function="false" hidden="false" localSheetId="2" name="_xlnm.Print_Area" vbProcedure="false">#REF!</definedName>
    <definedName function="false" hidden="false" localSheetId="2" name="_xlnm.Sheet_Title" vbProcedure="false">"prevision_trad_2019"</definedName>
    <definedName function="false" hidden="false" localSheetId="3" name="_xlnm.Print_Area" vbProcedure="false">#REF!</definedName>
    <definedName function="false" hidden="false" localSheetId="3" name="_xlnm.Sheet_Title" vbProcedure="false">"prevision_trad_2021"</definedName>
    <definedName function="false" hidden="false" localSheetId="4" name="_xlnm.Print_Area" vbProcedure="false">#REF!</definedName>
    <definedName function="false" hidden="false" localSheetId="4" name="_xlnm.Sheet_Title" vbProcedure="false">"Sheet3"</definedName>
    <definedName function="false" hidden="false" localSheetId="5" name="_xlnm.Print_Area" vbProcedure="false">#REF!</definedName>
    <definedName function="false" hidden="false" localSheetId="5" name="_xlnm.Sheet_Title" vbProcedure="false">"racine_unitaire_19"</definedName>
    <definedName function="false" hidden="false" localSheetId="6" name="_xlnm.Print_Area" vbProcedure="false">#REF!</definedName>
    <definedName function="false" hidden="false" localSheetId="6" name="_xlnm.Sheet_Title" vbProcedure="false">"racine_unitaire_21"</definedName>
    <definedName function="false" hidden="false" localSheetId="7" name="_xlnm.Print_Area" vbProcedure="false">#REF!</definedName>
    <definedName function="false" hidden="false" localSheetId="7" name="_xlnm.Sheet_Title" vbProcedure="false">"Sheet2"</definedName>
    <definedName function="false" hidden="false" localSheetId="8" name="_xlnm.Print_Area" vbProcedure="false">#REF!</definedName>
    <definedName function="false" hidden="false" localSheetId="8" name="_xlnm.Sheet_Title" vbProcedure="false">"Sheet5"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<sst xmlns="http://schemas.openxmlformats.org/spreadsheetml/2006/main" count="693" uniqueCount="235">
  <si>
    <t xml:space="preserve">Mois</t>
  </si>
  <si>
    <t xml:space="preserve">ble</t>
  </si>
  <si>
    <t xml:space="preserve">lble</t>
  </si>
  <si>
    <t xml:space="preserve">annee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</si>
  <si>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</si>
  <si>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</si>
  <si>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</si>
  <si>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</si>
  <si>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</si>
  <si>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</si>
  <si>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</si>
  <si>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</si>
  <si>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</si>
  <si>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</si>
  <si>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</si>
  <si>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</si>
  <si>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moy</t>
  </si>
  <si>
    <t xml:space="preserve">ecart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</si>
  <si>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</si>
  <si>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</si>
  <si>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</si>
  <si>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</si>
  <si>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</si>
  <si>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</si>
  <si>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</si>
  <si>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moyenne</t>
  </si>
  <si>
    <t xml:space="preserve">moy ge</t>
  </si>
  <si>
    <t xml:space="preserve">ecar ge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</si>
  <si>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</si>
  <si>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</si>
  <si>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</si>
  <si>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</si>
  <si>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</si>
  <si>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sc</t>
  </si>
  <si>
    <t xml:space="preserve">ddl</t>
  </si>
  <si>
    <t xml:space="preserve">desig</t>
  </si>
  <si>
    <t xml:space="preserve">var</t>
  </si>
  <si>
    <t xml:space="preserve">2017M01</t>
  </si>
  <si>
    <t xml:space="preserve">variance periode</t>
  </si>
  <si>
    <t xml:space="preserve">saiso</t>
  </si>
  <si>
    <t xml:space="preserve">2017M02</t>
  </si>
  <si>
    <t xml:space="preserve">variance année</t>
  </si>
  <si>
    <t xml:space="preserve">tend</t>
  </si>
  <si>
    <t xml:space="preserve">2017M03</t>
  </si>
  <si>
    <t xml:space="preserve">variance résidu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</si>
  <si>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</si>
  <si>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</si>
  <si>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</si>
  <si>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</si>
  <si>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</si>
  <si>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</si>
  <si>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</si>
  <si>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</si>
  <si>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</si>
  <si>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</si>
  <si>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</si>
  <si>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</si>
  <si>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</si>
  <si>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</si>
  <si>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</si>
  <si>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</si>
  <si>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</si>
  <si>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</si>
  <si>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</si>
  <si>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</si>
  <si>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</si>
  <si>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</si>
  <si>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</si>
  <si>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</si>
  <si>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</si>
  <si>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</si>
  <si>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</si>
  <si>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</si>
  <si>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</si>
  <si>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</si>
  <si>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</si>
  <si>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</si>
  <si>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</si>
  <si>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</si>
  <si>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</si>
  <si>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</si>
  <si>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</si>
  <si>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</si>
  <si>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</si>
  <si>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</si>
  <si>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</si>
  <si>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</si>
  <si>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</si>
  <si>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</si>
  <si>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</si>
  <si>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</si>
  <si>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</si>
  <si>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</si>
  <si>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</si>
  <si>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</si>
  <si>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</si>
  <si>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</si>
  <si>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</si>
  <si>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</si>
  <si>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</si>
  <si>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</si>
  <si>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</si>
  <si>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</si>
  <si>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</si>
  <si>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</si>
  <si>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</si>
  <si>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</si>
  <si>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</si>
  <si>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</si>
  <si>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</si>
  <si>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</si>
  <si>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</si>
  <si>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</si>
  <si>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</si>
  <si>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Période 2016-2019</t>
  </si>
  <si>
    <t xml:space="preserve">LOG</t>
  </si>
  <si>
    <t xml:space="preserve">NORMALE</t>
  </si>
  <si>
    <t xml:space="preserve">PREVISION</t>
  </si>
  <si>
    <t xml:space="preserve">LED</t>
  </si>
  <si>
    <t xml:space="preserve">BLE</t>
  </si>
  <si>
    <t xml:space="preserve">HW</t>
  </si>
  <si>
    <t xml:space="preserve">EXTRA</t>
  </si>
  <si>
    <t xml:space="preserve">Sample: 2016M01 2019M12</t>
  </si>
  <si>
    <t xml:space="preserve">Included observations: 48</t>
  </si>
  <si>
    <t xml:space="preserve">Method: Double Exponential</t>
  </si>
  <si>
    <t xml:space="preserve">Original Series: LBLE_19</t>
  </si>
  <si>
    <t xml:space="preserve">Forecast Series: LBLE_19_LED</t>
  </si>
  <si>
    <t xml:space="preserve">Parameters:</t>
  </si>
  <si>
    <t xml:space="preserve">Alpha</t>
  </si>
  <si>
    <t xml:space="preserve">Method: Holt-Winters No Seasonal</t>
  </si>
  <si>
    <t xml:space="preserve">MSE</t>
  </si>
  <si>
    <t xml:space="preserve">RMSE</t>
  </si>
  <si>
    <t xml:space="preserve">Forecast Series: LBLE_19_HW</t>
  </si>
  <si>
    <t xml:space="preserve">Beta</t>
  </si>
  <si>
    <t xml:space="preserve">Sum of Squared Residuals</t>
  </si>
  <si>
    <t xml:space="preserve">Root Mean Squared Error</t>
  </si>
  <si>
    <t xml:space="preserve">Dependent Variable: LBLE_19</t>
  </si>
  <si>
    <t xml:space="preserve">Method: Least Squares</t>
  </si>
  <si>
    <t xml:space="preserve">Date: 02/04/23   Time: 14:31</t>
  </si>
  <si>
    <t xml:space="preserve">Variable</t>
  </si>
  <si>
    <t xml:space="preserve">Coefficient</t>
  </si>
  <si>
    <t xml:space="preserve">Std. Error</t>
  </si>
  <si>
    <t xml:space="preserve">t-Statistic</t>
  </si>
  <si>
    <t xml:space="preserve">Prob.  </t>
  </si>
  <si>
    <t xml:space="preserve">@TREND</t>
  </si>
  <si>
    <t xml:space="preserve">C</t>
  </si>
  <si>
    <t xml:space="preserve">R-squared</t>
  </si>
  <si>
    <t xml:space="preserve">    Mean dependent var</t>
  </si>
  <si>
    <t xml:space="preserve">Adjusted R-squared</t>
  </si>
  <si>
    <t xml:space="preserve">    S.D. dependent var</t>
  </si>
  <si>
    <t xml:space="preserve">S.E. of regression</t>
  </si>
  <si>
    <t xml:space="preserve">    Akaike info criterion</t>
  </si>
  <si>
    <t xml:space="preserve">Sum squared resid</t>
  </si>
  <si>
    <t xml:space="preserve">    Schwarz criterion</t>
  </si>
  <si>
    <t xml:space="preserve">Log likelihood</t>
  </si>
  <si>
    <t xml:space="preserve">    Hannan-Quinn criter.</t>
  </si>
  <si>
    <t xml:space="preserve">F-statistic</t>
  </si>
  <si>
    <t xml:space="preserve">    Durbin-Watson stat</t>
  </si>
  <si>
    <t xml:space="preserve">Période 2016-2021</t>
  </si>
  <si>
    <t xml:space="preserve">Sample: 2016M01 2021M12</t>
  </si>
  <si>
    <t xml:space="preserve">Included observations: 72</t>
  </si>
  <si>
    <t xml:space="preserve">Original Series: LBLE_21</t>
  </si>
  <si>
    <t xml:space="preserve">Forecast Series: LBLE_21_LED</t>
  </si>
  <si>
    <t xml:space="preserve">Forecast Series: LBLE_21_HW</t>
  </si>
  <si>
    <t xml:space="preserve">Dependent Variable: LBLE_21</t>
  </si>
  <si>
    <t xml:space="preserve">Date: 02/04/23   Time: 15:14</t>
  </si>
  <si>
    <t xml:space="preserve">Prob(F-statistic)</t>
  </si>
  <si>
    <t xml:space="preserve">Valeurs empiriques</t>
  </si>
  <si>
    <t xml:space="preserve">Valeurs prévues (HW)</t>
  </si>
  <si>
    <t xml:space="preserve">TEST RACINE (philip perron)</t>
  </si>
  <si>
    <t xml:space="preserve">TEST BDS</t>
  </si>
  <si>
    <t xml:space="preserve">Modele 3</t>
  </si>
  <si>
    <t xml:space="preserve">Modele 2</t>
  </si>
  <si>
    <t xml:space="preserve">BDS Test for DLBLE_19</t>
  </si>
  <si>
    <t xml:space="preserve">H0</t>
  </si>
  <si>
    <t xml:space="preserve">Date: 02/04/23   Time: 17:59</t>
  </si>
  <si>
    <t xml:space="preserve">Adj. t-Stat</t>
  </si>
  <si>
    <t xml:space="preserve">  Prob.*</t>
  </si>
  <si>
    <t xml:space="preserve">Sample: 2016M01 2022M12</t>
  </si>
  <si>
    <t xml:space="preserve">Included observations: 84</t>
  </si>
  <si>
    <t xml:space="preserve">acceptée</t>
  </si>
  <si>
    <t xml:space="preserve">Racine unitaire</t>
  </si>
  <si>
    <t xml:space="preserve">Dimension</t>
  </si>
  <si>
    <t xml:space="preserve">BDS Statistic</t>
  </si>
  <si>
    <t xml:space="preserve">z-Statistic</t>
  </si>
  <si>
    <t xml:space="preserve">Prob.</t>
  </si>
  <si>
    <t xml:space="preserve">H03</t>
  </si>
  <si>
    <t xml:space="preserve">H01</t>
  </si>
  <si>
    <t xml:space="preserve">SCR3</t>
  </si>
  <si>
    <t xml:space="preserve">SCR2</t>
  </si>
  <si>
    <t xml:space="preserve">SCR3C</t>
  </si>
  <si>
    <t xml:space="preserve">SCRC</t>
  </si>
  <si>
    <t xml:space="preserve">F3</t>
  </si>
  <si>
    <t xml:space="preserve">F1</t>
  </si>
  <si>
    <t xml:space="preserve">FCRIT</t>
  </si>
  <si>
    <t xml:space="preserve">6.73;7.24</t>
  </si>
  <si>
    <t xml:space="preserve">4,86;5,18</t>
  </si>
  <si>
    <t xml:space="preserve">RDD</t>
  </si>
  <si>
    <t xml:space="preserve">REJETE </t>
  </si>
  <si>
    <t xml:space="preserve">accepte</t>
  </si>
  <si>
    <t xml:space="preserve">H02</t>
  </si>
  <si>
    <t xml:space="preserve">TEST moyenne</t>
  </si>
  <si>
    <t xml:space="preserve">Hypothesis Testing for LBLE_19</t>
  </si>
  <si>
    <t xml:space="preserve">Date: 02/04/23   Time: 17:55</t>
  </si>
  <si>
    <t xml:space="preserve">Sample (adjusted): 2016M01 2019M12</t>
  </si>
  <si>
    <t xml:space="preserve">F2</t>
  </si>
  <si>
    <t xml:space="preserve">Included observations: 48 after adjustments</t>
  </si>
  <si>
    <t xml:space="preserve">5.13;5.68</t>
  </si>
  <si>
    <t xml:space="preserve">Test of Hypothesis: Mean =  0.000000</t>
  </si>
  <si>
    <t xml:space="preserve">Sample Mean =  5.151855</t>
  </si>
  <si>
    <t xml:space="preserve">Sample Std. Dev. =  0.089014</t>
  </si>
  <si>
    <t xml:space="preserve">Method</t>
  </si>
  <si>
    <t xml:space="preserve">Value</t>
  </si>
  <si>
    <t xml:space="preserve">Probability</t>
  </si>
  <si>
    <t xml:space="preserve">t-statistic</t>
  </si>
  <si>
    <t xml:space="preserve">REJETEE</t>
  </si>
  <si>
    <t xml:space="preserve">PROCESSUS DS SANS DERIVE</t>
  </si>
  <si>
    <t xml:space="preserve">BDS Test for DLBLE_21</t>
  </si>
  <si>
    <t xml:space="preserve">Date: 02/04/23   Time: 18:11</t>
  </si>
  <si>
    <t xml:space="preserve">6,49;6.73</t>
  </si>
  <si>
    <t xml:space="preserve">4,71;4,86</t>
  </si>
  <si>
    <t xml:space="preserve">Hypothesis Testing for LBLE_21</t>
  </si>
  <si>
    <t xml:space="preserve">Date: 02/04/23   Time: 18:09</t>
  </si>
  <si>
    <t xml:space="preserve">Sample (adjusted): 2016M01 2021M12</t>
  </si>
  <si>
    <t xml:space="preserve">Included observations: 72 after adjustments</t>
  </si>
  <si>
    <t xml:space="preserve">4,88;5.13</t>
  </si>
  <si>
    <t xml:space="preserve">Sample Mean =  5.228833</t>
  </si>
  <si>
    <t xml:space="preserve">Sample Std. Dev. =  0.154562</t>
  </si>
  <si>
    <t xml:space="preserve">lble_19</t>
  </si>
  <si>
    <t xml:space="preserve">dlble_19</t>
  </si>
  <si>
    <t xml:space="preserve">ble_19</t>
  </si>
  <si>
    <t xml:space="preserve">lble_21</t>
  </si>
  <si>
    <t xml:space="preserve">Dlble_21</t>
  </si>
  <si>
    <t xml:space="preserve">Lble_21</t>
  </si>
  <si>
    <t xml:space="preserve">Ble_21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</si>
</sst>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0.0000"/>
    <numFmt numFmtId="167" formatCode="0.00"/>
    <numFmt numFmtId="168" formatCode="d\-mmm"/>
    <numFmt numFmtId="169" formatCode="0.0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9"/>
      <color rgb="FF595959"/>
      <name val="+mn-lt"/>
      <family val="2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595959"/>
      <name val="+mn-lt"/>
      <family val="2"/>
    </font>
    <font>
      <sz val="12"/>
      <name val="Times New Roman"/>
      <family val="1"/>
    </font>
    <font>
      <sz val="11"/>
      <color rgb="FF000000"/>
      <name val="Computer"/>
      <family val="0"/>
      <charset val="1"/>
    </font>
    <font>
      <b val="true"/>
      <sz val="18"/>
      <color rgb="FF000000"/>
      <name val="Calibri"/>
      <family val="0"/>
      <charset val="1"/>
    </font>
    <font>
      <sz val="10"/>
      <color rgb="FF000000"/>
      <name val="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DEEEE"/>
        <bgColor rgb="FFCCFFFF"/>
      </patternFill>
    </fill>
    <fill>
      <patternFill patternType="solid">
        <fgColor rgb="FFF8CAAB"/>
        <bgColor rgb="FFDADFB3"/>
      </patternFill>
    </fill>
    <fill>
      <patternFill patternType="solid">
        <fgColor rgb="FFDADFB3"/>
        <bgColor rgb="FFD9D9D9"/>
      </patternFill>
    </fill>
    <fill>
      <patternFill patternType="solid">
        <fgColor rgb="FFF4AF82"/>
        <bgColor rgb="FFF8CAA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BD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FB3"/>
      <rgbColor rgb="FFFFFF99"/>
      <rgbColor rgb="FF99CCFF"/>
      <rgbColor rgb="FFF4AF82"/>
      <rgbColor rgb="FFCC99FF"/>
      <rgbColor rgb="FFF8CAAB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Sheet1!$A$2:$A$73</c:f>
              <c:strCache>
                <c:ptCount val="72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>
                  <c:v>5.09834087451536</c:v>
                </c:pt>
                <c:pt idx="1">
                  <c:v>4.9921318225317</c:v>
                </c:pt>
                <c:pt idx="2">
                  <c:v>5.02880259805171</c:v>
                </c:pt>
                <c:pt idx="3">
                  <c:v>5.02058562494942</c:v>
                </c:pt>
                <c:pt idx="4">
                  <c:v>5.10442917338262</c:v>
                </c:pt>
                <c:pt idx="5">
                  <c:v>5.04825215766756</c:v>
                </c:pt>
                <c:pt idx="6">
                  <c:v>5.11198778835654</c:v>
                </c:pt>
                <c:pt idx="7">
                  <c:v>5.04181091156471</c:v>
                </c:pt>
                <c:pt idx="8">
                  <c:v>5.07829394257007</c:v>
                </c:pt>
                <c:pt idx="9">
                  <c:v>5.11048062906597</c:v>
                </c:pt>
                <c:pt idx="10">
                  <c:v>5.08759633523238</c:v>
                </c:pt>
                <c:pt idx="11">
                  <c:v>5.12396397940326</c:v>
                </c:pt>
                <c:pt idx="12">
                  <c:v>5.10897119481712</c:v>
                </c:pt>
                <c:pt idx="13">
                  <c:v>5.14894690989377</c:v>
                </c:pt>
                <c:pt idx="14">
                  <c:v>5.10291057020543</c:v>
                </c:pt>
                <c:pt idx="15">
                  <c:v>5.12545096852484</c:v>
                </c:pt>
                <c:pt idx="16">
                  <c:v>5.11649568479573</c:v>
                </c:pt>
                <c:pt idx="17">
                  <c:v>5.17332087637335</c:v>
                </c:pt>
                <c:pt idx="18">
                  <c:v>5.12545096852484</c:v>
                </c:pt>
                <c:pt idx="19">
                  <c:v>5.04825215766756</c:v>
                </c:pt>
                <c:pt idx="20">
                  <c:v>5.11198778835654</c:v>
                </c:pt>
                <c:pt idx="21">
                  <c:v>5.08759633523238</c:v>
                </c:pt>
                <c:pt idx="22">
                  <c:v>5.0720439222249</c:v>
                </c:pt>
                <c:pt idx="23">
                  <c:v>5.06890420222023</c:v>
                </c:pt>
                <c:pt idx="24">
                  <c:v>5.06417606102429</c:v>
                </c:pt>
                <c:pt idx="25">
                  <c:v>5.11649568479573</c:v>
                </c:pt>
                <c:pt idx="26">
                  <c:v>5.09834087451536</c:v>
                </c:pt>
                <c:pt idx="27">
                  <c:v>5.12545096852484</c:v>
                </c:pt>
                <c:pt idx="28">
                  <c:v>5.20811909862989</c:v>
                </c:pt>
                <c:pt idx="29">
                  <c:v>5.18458860121969</c:v>
                </c:pt>
                <c:pt idx="30">
                  <c:v>5.3095045559386</c:v>
                </c:pt>
                <c:pt idx="31">
                  <c:v>5.32178972273318</c:v>
                </c:pt>
                <c:pt idx="32">
                  <c:v>5.30578938138674</c:v>
                </c:pt>
                <c:pt idx="33">
                  <c:v>5.29078910012725</c:v>
                </c:pt>
                <c:pt idx="34">
                  <c:v>5.30454791629867</c:v>
                </c:pt>
                <c:pt idx="35">
                  <c:v>5.31443674842792</c:v>
                </c:pt>
                <c:pt idx="36">
                  <c:v>5.31934473374011</c:v>
                </c:pt>
                <c:pt idx="37">
                  <c:v>5.26398468746753</c:v>
                </c:pt>
                <c:pt idx="38">
                  <c:v>5.22440168359787</c:v>
                </c:pt>
                <c:pt idx="39">
                  <c:v>5.21085134076676</c:v>
                </c:pt>
                <c:pt idx="40">
                  <c:v>5.2217062641762</c:v>
                </c:pt>
                <c:pt idx="41">
                  <c:v>5.19434477616506</c:v>
                </c:pt>
                <c:pt idx="42">
                  <c:v>5.16335638111392</c:v>
                </c:pt>
                <c:pt idx="43">
                  <c:v>5.10138965736472</c:v>
                </c:pt>
                <c:pt idx="44">
                  <c:v>5.16335638111392</c:v>
                </c:pt>
                <c:pt idx="45">
                  <c:v>5.18178355029209</c:v>
                </c:pt>
                <c:pt idx="46">
                  <c:v>5.22305488204749</c:v>
                </c:pt>
                <c:pt idx="47">
                  <c:v>5.24042338812913</c:v>
                </c:pt>
                <c:pt idx="48">
                  <c:v>5.25227342804663</c:v>
                </c:pt>
                <c:pt idx="49">
                  <c:v>5.23377884541047</c:v>
                </c:pt>
                <c:pt idx="50">
                  <c:v>5.27938935666252</c:v>
                </c:pt>
                <c:pt idx="51">
                  <c:v>5.27683833487091</c:v>
                </c:pt>
                <c:pt idx="52">
                  <c:v>5.23777086668</c:v>
                </c:pt>
                <c:pt idx="53">
                  <c:v>5.19573077777294</c:v>
                </c:pt>
                <c:pt idx="54">
                  <c:v>5.20811909862989</c:v>
                </c:pt>
                <c:pt idx="55">
                  <c:v>5.23511129064424</c:v>
                </c:pt>
                <c:pt idx="56">
                  <c:v>5.28700360664776</c:v>
                </c:pt>
                <c:pt idx="57">
                  <c:v>5.32422874833254</c:v>
                </c:pt>
                <c:pt idx="58">
                  <c:v>5.34829729885306</c:v>
                </c:pt>
                <c:pt idx="59">
                  <c:v>5.36246518637179</c:v>
                </c:pt>
                <c:pt idx="60">
                  <c:v>5.4249500174814</c:v>
                </c:pt>
                <c:pt idx="61">
                  <c:v>5.50125821054473</c:v>
                </c:pt>
                <c:pt idx="62">
                  <c:v>5.3729609095438</c:v>
                </c:pt>
                <c:pt idx="63">
                  <c:v>5.55199012289707</c:v>
                </c:pt>
                <c:pt idx="64">
                  <c:v>5.36480710781687</c:v>
                </c:pt>
                <c:pt idx="65">
                  <c:v>5.34352970936959</c:v>
                </c:pt>
                <c:pt idx="66">
                  <c:v>5.40829221975661</c:v>
                </c:pt>
                <c:pt idx="67">
                  <c:v>5.5164483760387</c:v>
                </c:pt>
                <c:pt idx="68">
                  <c:v>5.55295958492162</c:v>
                </c:pt>
                <c:pt idx="69">
                  <c:v>5.64632989990812</c:v>
                </c:pt>
                <c:pt idx="70">
                  <c:v>5.63300229259515</c:v>
                </c:pt>
                <c:pt idx="71">
                  <c:v>5.62941805936734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3566473"/>
        <c:axId val="39663413"/>
      </c:lineChart>
      <c:catAx>
        <c:axId val="235664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1620000"/>
          <a:lstStyle/>
          <a:p>
            <a:pPr>
              <a:defRPr b="0" sz="900" spc="-1" strike="noStrike">
                <a:solidFill>
                  <a:srgbClr val="595959"/>
                </a:solidFill>
                <a:latin typeface="+mn-lt"/>
              </a:defRPr>
            </a:pPr>
          </a:p>
        </c:txPr>
        <c:crossAx val="39663413"/>
        <c:crosses val="autoZero"/>
        <c:auto val="1"/>
        <c:lblAlgn val="ctr"/>
        <c:lblOffset val="100"/>
        <c:noMultiLvlLbl val="0"/>
      </c:catAx>
      <c:valAx>
        <c:axId val="39663413"/>
        <c:scaling>
          <c:orientation val="minMax"/>
          <c:max val="5.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0">
            <a:noFill/>
          </a:ln>
        </c:spPr>
        <c:txPr>
          <a:bodyPr rot="4800000"/>
          <a:lstStyle/>
          <a:p>
            <a:pPr>
              <a:defRPr b="0" sz="900" spc="-1" strike="noStrike">
                <a:solidFill>
                  <a:srgbClr val="595959"/>
                </a:solidFill>
                <a:latin typeface="+mn-lt"/>
              </a:defRPr>
            </a:pPr>
          </a:p>
        </c:txPr>
        <c:crossAx val="2356647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+mn-lt"/>
              </a:defRPr>
            </a:pPr>
            <a:r>
              <a:rPr b="1" sz="1400" spc="-1" strike="noStrike">
                <a:solidFill>
                  <a:srgbClr val="595959"/>
                </a:solidFill>
                <a:latin typeface="+mn-lt"/>
              </a:rPr>
              <a:t>Prevision traditionnelle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BLE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163.75</c:v>
                </c:pt>
                <c:pt idx="1">
                  <c:v>163.517062161409</c:v>
                </c:pt>
                <c:pt idx="2">
                  <c:v>150.469289502573</c:v>
                </c:pt>
                <c:pt idx="3">
                  <c:v>152.028769349968</c:v>
                </c:pt>
                <c:pt idx="4">
                  <c:v>151.400483477508</c:v>
                </c:pt>
                <c:pt idx="5">
                  <c:v>161.485796094987</c:v>
                </c:pt>
                <c:pt idx="6">
                  <c:v>156.770696729171</c:v>
                </c:pt>
                <c:pt idx="7">
                  <c:v>163.691017427241</c:v>
                </c:pt>
                <c:pt idx="8">
                  <c:v>156.451113610753</c:v>
                </c:pt>
                <c:pt idx="9">
                  <c:v>159.373394429721</c:v>
                </c:pt>
                <c:pt idx="10">
                  <c:v>164.091977095842</c:v>
                </c:pt>
                <c:pt idx="11">
                  <c:v>162.226793230035</c:v>
                </c:pt>
                <c:pt idx="12">
                  <c:v>166.47548121115</c:v>
                </c:pt>
                <c:pt idx="13">
                  <c:v>165.47836298399</c:v>
                </c:pt>
                <c:pt idx="14">
                  <c:v>170.494111033454</c:v>
                </c:pt>
                <c:pt idx="15">
                  <c:v>165.564386514342</c:v>
                </c:pt>
                <c:pt idx="16">
                  <c:v>167.417012195344</c:v>
                </c:pt>
                <c:pt idx="17">
                  <c:v>166.659087173903</c:v>
                </c:pt>
                <c:pt idx="18">
                  <c:v>174.03857500497</c:v>
                </c:pt>
                <c:pt idx="19">
                  <c:v>169.265498366407</c:v>
                </c:pt>
                <c:pt idx="20">
                  <c:v>158.401753598695</c:v>
                </c:pt>
                <c:pt idx="21">
                  <c:v>164.064144948976</c:v>
                </c:pt>
                <c:pt idx="22">
                  <c:v>162.220739906705</c:v>
                </c:pt>
                <c:pt idx="23">
                  <c:v>159.866828551096</c:v>
                </c:pt>
                <c:pt idx="24">
                  <c:v>158.963829268094</c:v>
                </c:pt>
                <c:pt idx="25">
                  <c:v>158.181415692194</c:v>
                </c:pt>
                <c:pt idx="26">
                  <c:v>164.591644054359</c:v>
                </c:pt>
                <c:pt idx="27">
                  <c:v>163.701574164912</c:v>
                </c:pt>
                <c:pt idx="28">
                  <c:v>167.000814855418</c:v>
                </c:pt>
                <c:pt idx="29">
                  <c:v>178.907851578167</c:v>
                </c:pt>
                <c:pt idx="30">
                  <c:v>178.335591807732</c:v>
                </c:pt>
                <c:pt idx="31">
                  <c:v>196.448302174199</c:v>
                </c:pt>
                <c:pt idx="32">
                  <c:v>202.605578178614</c:v>
                </c:pt>
                <c:pt idx="33">
                  <c:v>201.455703106454</c:v>
                </c:pt>
                <c:pt idx="34">
                  <c:v>198.863162650381</c:v>
                </c:pt>
                <c:pt idx="35">
                  <c:v>200.436965617442</c:v>
                </c:pt>
                <c:pt idx="36">
                  <c:v>202.339578392777</c:v>
                </c:pt>
                <c:pt idx="37">
                  <c:v>203.538253913421</c:v>
                </c:pt>
                <c:pt idx="38">
                  <c:v>195.189592942382</c:v>
                </c:pt>
                <c:pt idx="39">
                  <c:v>187.519433732775</c:v>
                </c:pt>
                <c:pt idx="40">
                  <c:v>183.91877102858</c:v>
                </c:pt>
                <c:pt idx="41">
                  <c:v>184.693227698187</c:v>
                </c:pt>
                <c:pt idx="42">
                  <c:v>180.960372872938</c:v>
                </c:pt>
                <c:pt idx="43">
                  <c:v>175.847109411291</c:v>
                </c:pt>
                <c:pt idx="44">
                  <c:v>166.496504791756</c:v>
                </c:pt>
                <c:pt idx="45">
                  <c:v>172.654029164444</c:v>
                </c:pt>
                <c:pt idx="46">
                  <c:v>176.558451685707</c:v>
                </c:pt>
                <c:pt idx="47">
                  <c:v>183.233940629475</c:v>
                </c:pt>
                <c:pt idx="48">
                  <c:v>187.255747494249</c:v>
                </c:pt>
                <c:pt idx="49">
                  <c:v>186.989372232659</c:v>
                </c:pt>
                <c:pt idx="50">
                  <c:v>186.723375895515</c:v>
                </c:pt>
                <c:pt idx="51">
                  <c:v>186.457757943787</c:v>
                </c:pt>
                <c:pt idx="52">
                  <c:v>186.192517839214</c:v>
                </c:pt>
                <c:pt idx="53">
                  <c:v>185.927655044299</c:v>
                </c:pt>
                <c:pt idx="54">
                  <c:v>185.663169022313</c:v>
                </c:pt>
                <c:pt idx="55">
                  <c:v>185.399059237287</c:v>
                </c:pt>
                <c:pt idx="56">
                  <c:v>185.135325154017</c:v>
                </c:pt>
                <c:pt idx="57">
                  <c:v>184.871966238058</c:v>
                </c:pt>
                <c:pt idx="58">
                  <c:v>184.608981955727</c:v>
                </c:pt>
                <c:pt idx="59">
                  <c:v>184.346371774101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157.722398038793</c:v>
                </c:pt>
                <c:pt idx="1">
                  <c:v>163.26804784338</c:v>
                </c:pt>
                <c:pt idx="2">
                  <c:v>150.855639326041</c:v>
                </c:pt>
                <c:pt idx="3">
                  <c:v>151.020019148078</c:v>
                </c:pt>
                <c:pt idx="4">
                  <c:v>150.328282809946</c:v>
                </c:pt>
                <c:pt idx="5">
                  <c:v>161.501224413715</c:v>
                </c:pt>
                <c:pt idx="6">
                  <c:v>158.147606744258</c:v>
                </c:pt>
                <c:pt idx="7">
                  <c:v>165.409340545684</c:v>
                </c:pt>
                <c:pt idx="8">
                  <c:v>158.173494577938</c:v>
                </c:pt>
                <c:pt idx="9">
                  <c:v>160.176930239921</c:v>
                </c:pt>
                <c:pt idx="10">
                  <c:v>165.39198473313</c:v>
                </c:pt>
                <c:pt idx="11">
                  <c:v>163.957584346962</c:v>
                </c:pt>
                <c:pt idx="12">
                  <c:v>168.289988676225</c:v>
                </c:pt>
                <c:pt idx="13">
                  <c:v>167.514809038936</c:v>
                </c:pt>
                <c:pt idx="14">
                  <c:v>172.701418715575</c:v>
                </c:pt>
                <c:pt idx="15">
                  <c:v>167.61229804902</c:v>
                </c:pt>
                <c:pt idx="16">
                  <c:v>168.633681898056</c:v>
                </c:pt>
                <c:pt idx="17">
                  <c:v>167.60891599748</c:v>
                </c:pt>
                <c:pt idx="18">
                  <c:v>175.447689492813</c:v>
                </c:pt>
                <c:pt idx="19">
                  <c:v>171.128322646181</c:v>
                </c:pt>
                <c:pt idx="20">
                  <c:v>158.391155095545</c:v>
                </c:pt>
                <c:pt idx="21">
                  <c:v>162.591309183791</c:v>
                </c:pt>
                <c:pt idx="22">
                  <c:v>161.212621728951</c:v>
                </c:pt>
                <c:pt idx="23">
                  <c:v>158.779667095782</c:v>
                </c:pt>
                <c:pt idx="24">
                  <c:v>157.69831148573</c:v>
                </c:pt>
                <c:pt idx="25">
                  <c:v>156.946737346187</c:v>
                </c:pt>
                <c:pt idx="26">
                  <c:v>164.127661398375</c:v>
                </c:pt>
                <c:pt idx="27">
                  <c:v>164.456297520705</c:v>
                </c:pt>
                <c:pt idx="28">
                  <c:v>168.294837555069</c:v>
                </c:pt>
                <c:pt idx="29">
                  <c:v>181.995558791629</c:v>
                </c:pt>
                <c:pt idx="30">
                  <c:v>183.131457337101</c:v>
                </c:pt>
                <c:pt idx="31">
                  <c:v>203.258157710526</c:v>
                </c:pt>
                <c:pt idx="32">
                  <c:v>212.341944694731</c:v>
                </c:pt>
                <c:pt idx="33">
                  <c:v>211.058726723514</c:v>
                </c:pt>
                <c:pt idx="34">
                  <c:v>206.195050117908</c:v>
                </c:pt>
                <c:pt idx="35">
                  <c:v>205.614938962671</c:v>
                </c:pt>
                <c:pt idx="36">
                  <c:v>206.359053166699</c:v>
                </c:pt>
                <c:pt idx="37">
                  <c:v>206.896746545705</c:v>
                </c:pt>
                <c:pt idx="38">
                  <c:v>197.023665964194</c:v>
                </c:pt>
                <c:pt idx="39">
                  <c:v>186.774118161901</c:v>
                </c:pt>
                <c:pt idx="40">
                  <c:v>181.238599800563</c:v>
                </c:pt>
                <c:pt idx="41">
                  <c:v>181.505299423752</c:v>
                </c:pt>
                <c:pt idx="42">
                  <c:v>178.053699190604</c:v>
                </c:pt>
                <c:pt idx="43">
                  <c:v>172.694284842948</c:v>
                </c:pt>
                <c:pt idx="44">
                  <c:v>162.494986164921</c:v>
                </c:pt>
                <c:pt idx="45">
                  <c:v>168.29898736706</c:v>
                </c:pt>
                <c:pt idx="46">
                  <c:v>174.145079558321</c:v>
                </c:pt>
                <c:pt idx="47">
                  <c:v>183.167378136489</c:v>
                </c:pt>
                <c:pt idx="48">
                  <c:v>189.447594986673</c:v>
                </c:pt>
                <c:pt idx="49">
                  <c:v>192.024766562219</c:v>
                </c:pt>
                <c:pt idx="50">
                  <c:v>194.636996979925</c:v>
                </c:pt>
                <c:pt idx="51">
                  <c:v>197.284763166672</c:v>
                </c:pt>
                <c:pt idx="52">
                  <c:v>199.968548537278</c:v>
                </c:pt>
                <c:pt idx="53">
                  <c:v>202.688843082742</c:v>
                </c:pt>
                <c:pt idx="54">
                  <c:v>205.446143459716</c:v>
                </c:pt>
                <c:pt idx="55">
                  <c:v>208.240953081169</c:v>
                </c:pt>
                <c:pt idx="56">
                  <c:v>211.073782208313</c:v>
                </c:pt>
                <c:pt idx="57">
                  <c:v>213.945148043752</c:v>
                </c:pt>
                <c:pt idx="58">
                  <c:v>216.855574825908</c:v>
                </c:pt>
                <c:pt idx="59">
                  <c:v>219.80559392475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155.722090417844</c:v>
                </c:pt>
                <c:pt idx="1">
                  <c:v>156.411319215746</c:v>
                </c:pt>
                <c:pt idx="2">
                  <c:v>157.103598552815</c:v>
                </c:pt>
                <c:pt idx="3">
                  <c:v>157.798941930791</c:v>
                </c:pt>
                <c:pt idx="4">
                  <c:v>158.497362911175</c:v>
                </c:pt>
                <c:pt idx="5">
                  <c:v>159.198875115493</c:v>
                </c:pt>
                <c:pt idx="6">
                  <c:v>159.903492225556</c:v>
                </c:pt>
                <c:pt idx="7">
                  <c:v>160.611227983735</c:v>
                </c:pt>
                <c:pt idx="8">
                  <c:v>161.322096193221</c:v>
                </c:pt>
                <c:pt idx="9">
                  <c:v>162.036110718302</c:v>
                </c:pt>
                <c:pt idx="10">
                  <c:v>162.753285484628</c:v>
                </c:pt>
                <c:pt idx="11">
                  <c:v>163.473634479483</c:v>
                </c:pt>
                <c:pt idx="12">
                  <c:v>164.197171752061</c:v>
                </c:pt>
                <c:pt idx="13">
                  <c:v>164.923911413736</c:v>
                </c:pt>
                <c:pt idx="14">
                  <c:v>165.65386763834</c:v>
                </c:pt>
                <c:pt idx="15">
                  <c:v>166.387054662441</c:v>
                </c:pt>
                <c:pt idx="16">
                  <c:v>167.123486785615</c:v>
                </c:pt>
                <c:pt idx="17">
                  <c:v>167.86317837073</c:v>
                </c:pt>
                <c:pt idx="18">
                  <c:v>168.606143844222</c:v>
                </c:pt>
                <c:pt idx="19">
                  <c:v>169.352397696382</c:v>
                </c:pt>
                <c:pt idx="20">
                  <c:v>170.101954481633</c:v>
                </c:pt>
                <c:pt idx="21">
                  <c:v>170.854828818817</c:v>
                </c:pt>
                <c:pt idx="22">
                  <c:v>171.611035391479</c:v>
                </c:pt>
                <c:pt idx="23">
                  <c:v>172.370588948153</c:v>
                </c:pt>
                <c:pt idx="24">
                  <c:v>173.133504302652</c:v>
                </c:pt>
                <c:pt idx="25">
                  <c:v>173.899796334352</c:v>
                </c:pt>
                <c:pt idx="26">
                  <c:v>174.669479988491</c:v>
                </c:pt>
                <c:pt idx="27">
                  <c:v>175.442570276451</c:v>
                </c:pt>
                <c:pt idx="28">
                  <c:v>176.219082276052</c:v>
                </c:pt>
                <c:pt idx="29">
                  <c:v>176.999031131855</c:v>
                </c:pt>
                <c:pt idx="30">
                  <c:v>177.782432055446</c:v>
                </c:pt>
                <c:pt idx="31">
                  <c:v>178.569300325741</c:v>
                </c:pt>
                <c:pt idx="32">
                  <c:v>179.359651289278</c:v>
                </c:pt>
                <c:pt idx="33">
                  <c:v>180.153500360522</c:v>
                </c:pt>
                <c:pt idx="34">
                  <c:v>180.950863022159</c:v>
                </c:pt>
                <c:pt idx="35">
                  <c:v>181.751754825405</c:v>
                </c:pt>
                <c:pt idx="36">
                  <c:v>182.556191390306</c:v>
                </c:pt>
                <c:pt idx="37">
                  <c:v>183.364188406041</c:v>
                </c:pt>
                <c:pt idx="38">
                  <c:v>184.175761631229</c:v>
                </c:pt>
                <c:pt idx="39">
                  <c:v>184.990926894238</c:v>
                </c:pt>
                <c:pt idx="40">
                  <c:v>185.809700093494</c:v>
                </c:pt>
                <c:pt idx="41">
                  <c:v>186.632097197787</c:v>
                </c:pt>
                <c:pt idx="42">
                  <c:v>187.458134246586</c:v>
                </c:pt>
                <c:pt idx="43">
                  <c:v>188.287827350353</c:v>
                </c:pt>
                <c:pt idx="44">
                  <c:v>189.121192690852</c:v>
                </c:pt>
                <c:pt idx="45">
                  <c:v>189.958246521471</c:v>
                </c:pt>
                <c:pt idx="46">
                  <c:v>190.799005167531</c:v>
                </c:pt>
                <c:pt idx="47">
                  <c:v>191.643485026616</c:v>
                </c:pt>
                <c:pt idx="48">
                  <c:v>192.491702568882</c:v>
                </c:pt>
                <c:pt idx="49">
                  <c:v>193.343674337382</c:v>
                </c:pt>
                <c:pt idx="50">
                  <c:v>194.199416948388</c:v>
                </c:pt>
                <c:pt idx="51">
                  <c:v>195.05894709172</c:v>
                </c:pt>
                <c:pt idx="52">
                  <c:v>195.922281531062</c:v>
                </c:pt>
                <c:pt idx="53">
                  <c:v>196.789437104299</c:v>
                </c:pt>
                <c:pt idx="54">
                  <c:v>197.660430723839</c:v>
                </c:pt>
                <c:pt idx="55">
                  <c:v>198.535279376943</c:v>
                </c:pt>
                <c:pt idx="56">
                  <c:v>199.414000126059</c:v>
                </c:pt>
                <c:pt idx="57">
                  <c:v>200.296610109158</c:v>
                </c:pt>
                <c:pt idx="58">
                  <c:v>201.183126540057</c:v>
                </c:pt>
                <c:pt idx="59">
                  <c:v>202.073566708767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6073455"/>
        <c:axId val="43668330"/>
      </c:lineChart>
      <c:catAx>
        <c:axId val="6607345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4800000"/>
          <a:lstStyle/>
          <a:p>
            <a:pPr>
              <a:defRPr b="0" sz="900" spc="-1" strike="noStrike">
                <a:solidFill>
                  <a:srgbClr val="595959"/>
                </a:solidFill>
                <a:latin typeface="+mn-lt"/>
              </a:defRPr>
            </a:pPr>
          </a:p>
        </c:txPr>
        <c:crossAx val="43668330"/>
        <c:crosses val="autoZero"/>
        <c:auto val="1"/>
        <c:lblAlgn val="ctr"/>
        <c:lblOffset val="100"/>
        <c:noMultiLvlLbl val="0"/>
      </c:catAx>
      <c:valAx>
        <c:axId val="43668330"/>
        <c:scaling>
          <c:orientation val="minMax"/>
          <c:min val="1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 rot="4800000"/>
          <a:lstStyle/>
          <a:p>
            <a:pPr>
              <a:defRPr b="0" sz="900" spc="-1" strike="noStrike">
                <a:solidFill>
                  <a:srgbClr val="595959"/>
                </a:solidFill>
                <a:latin typeface="+mn-lt"/>
              </a:defRPr>
            </a:pPr>
          </a:p>
        </c:txPr>
        <c:crossAx val="6607345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+mn-lt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+mn-lt"/>
              </a:defRPr>
            </a:pPr>
            <a:r>
              <a:rPr b="1" sz="1400" spc="-1" strike="noStrike">
                <a:solidFill>
                  <a:srgbClr val="595959"/>
                </a:solidFill>
                <a:latin typeface="+mn-lt"/>
              </a:rPr>
              <a:t>Prevision traditionnelle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BLE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  <c:pt idx="60">
                  <c:v>227</c:v>
                </c:pt>
                <c:pt idx="61">
                  <c:v>245</c:v>
                </c:pt>
                <c:pt idx="62">
                  <c:v>215.5</c:v>
                </c:pt>
                <c:pt idx="63">
                  <c:v>257.75</c:v>
                </c:pt>
                <c:pt idx="64">
                  <c:v>213.75</c:v>
                </c:pt>
                <c:pt idx="65">
                  <c:v>209.25</c:v>
                </c:pt>
                <c:pt idx="66">
                  <c:v>223.25</c:v>
                </c:pt>
                <c:pt idx="67">
                  <c:v>248.75</c:v>
                </c:pt>
                <c:pt idx="68">
                  <c:v>258</c:v>
                </c:pt>
                <c:pt idx="69">
                  <c:v>283.25</c:v>
                </c:pt>
                <c:pt idx="70">
                  <c:v>279.5</c:v>
                </c:pt>
                <c:pt idx="71">
                  <c:v>278.5</c:v>
                </c:pt>
                <c:pt idx="72">
                  <c:v>266</c:v>
                </c:pt>
                <c:pt idx="73">
                  <c:v>322.5</c:v>
                </c:pt>
                <c:pt idx="74">
                  <c:v>369.5</c:v>
                </c:pt>
                <c:pt idx="75">
                  <c:v>400.75</c:v>
                </c:pt>
                <c:pt idx="76">
                  <c:v>392.25</c:v>
                </c:pt>
                <c:pt idx="77">
                  <c:v>350.25</c:v>
                </c:pt>
                <c:pt idx="78">
                  <c:v>343</c:v>
                </c:pt>
                <c:pt idx="79">
                  <c:v>332.25</c:v>
                </c:pt>
                <c:pt idx="80">
                  <c:v>356.75</c:v>
                </c:pt>
                <c:pt idx="81">
                  <c:v>352.25</c:v>
                </c:pt>
                <c:pt idx="82">
                  <c:v>326.5</c:v>
                </c:pt>
                <c:pt idx="83">
                  <c:v>309.25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163.75</c:v>
                </c:pt>
                <c:pt idx="1">
                  <c:v>164.758352579101</c:v>
                </c:pt>
                <c:pt idx="2">
                  <c:v>152.719659369597</c:v>
                </c:pt>
                <c:pt idx="3">
                  <c:v>153.68237313326</c:v>
                </c:pt>
                <c:pt idx="4">
                  <c:v>153.022679791616</c:v>
                </c:pt>
                <c:pt idx="5">
                  <c:v>162.49237952723</c:v>
                </c:pt>
                <c:pt idx="6">
                  <c:v>158.512452011317</c:v>
                </c:pt>
                <c:pt idx="7">
                  <c:v>164.953790770338</c:v>
                </c:pt>
                <c:pt idx="8">
                  <c:v>158.41055858354</c:v>
                </c:pt>
                <c:pt idx="9">
                  <c:v>160.918014546072</c:v>
                </c:pt>
                <c:pt idx="10">
                  <c:v>165.443828040132</c:v>
                </c:pt>
                <c:pt idx="11">
                  <c:v>163.925938290393</c:v>
                </c:pt>
                <c:pt idx="12">
                  <c:v>167.917848416215</c:v>
                </c:pt>
                <c:pt idx="13">
                  <c:v>167.172476412918</c:v>
                </c:pt>
                <c:pt idx="14">
                  <c:v>171.916261110254</c:v>
                </c:pt>
                <c:pt idx="15">
                  <c:v>167.495319528356</c:v>
                </c:pt>
                <c:pt idx="16">
                  <c:v>169.080713726421</c:v>
                </c:pt>
                <c:pt idx="17">
                  <c:v>168.406772047136</c:v>
                </c:pt>
                <c:pt idx="18">
                  <c:v>175.350497356491</c:v>
                </c:pt>
                <c:pt idx="19">
                  <c:v>171.185939729963</c:v>
                </c:pt>
                <c:pt idx="20">
                  <c:v>160.758775442489</c:v>
                </c:pt>
                <c:pt idx="21">
                  <c:v>165.581688528524</c:v>
                </c:pt>
                <c:pt idx="22">
                  <c:v>163.96280688423</c:v>
                </c:pt>
                <c:pt idx="23">
                  <c:v>161.682340375382</c:v>
                </c:pt>
                <c:pt idx="24">
                  <c:v>160.703330309003</c:v>
                </c:pt>
                <c:pt idx="25">
                  <c:v>159.887206020165</c:v>
                </c:pt>
                <c:pt idx="26">
                  <c:v>165.88382340634</c:v>
                </c:pt>
                <c:pt idx="27">
                  <c:v>165.335279996075</c:v>
                </c:pt>
                <c:pt idx="28">
                  <c:v>168.489207190966</c:v>
                </c:pt>
                <c:pt idx="29">
                  <c:v>179.885746055654</c:v>
                </c:pt>
                <c:pt idx="30">
                  <c:v>179.97456428719</c:v>
                </c:pt>
                <c:pt idx="31">
                  <c:v>197.184214456131</c:v>
                </c:pt>
                <c:pt idx="32">
                  <c:v>203.927215113978</c:v>
                </c:pt>
                <c:pt idx="33">
                  <c:v>203.397298722632</c:v>
                </c:pt>
                <c:pt idx="34">
                  <c:v>201.040902257891</c:v>
                </c:pt>
                <c:pt idx="35">
                  <c:v>202.432448998485</c:v>
                </c:pt>
                <c:pt idx="36">
                  <c:v>204.279170059199</c:v>
                </c:pt>
                <c:pt idx="37">
                  <c:v>205.515670433855</c:v>
                </c:pt>
                <c:pt idx="38">
                  <c:v>197.697557135307</c:v>
                </c:pt>
                <c:pt idx="39">
                  <c:v>190.065950244678</c:v>
                </c:pt>
                <c:pt idx="40">
                  <c:v>186.205406972473</c:v>
                </c:pt>
                <c:pt idx="41">
                  <c:v>186.649800992158</c:v>
                </c:pt>
                <c:pt idx="42">
                  <c:v>183.076415842274</c:v>
                </c:pt>
                <c:pt idx="43">
                  <c:v>178.049711184263</c:v>
                </c:pt>
                <c:pt idx="44">
                  <c:v>168.900501593276</c:v>
                </c:pt>
                <c:pt idx="45">
                  <c:v>174.217244824198</c:v>
                </c:pt>
                <c:pt idx="46">
                  <c:v>178.060427579308</c:v>
                </c:pt>
                <c:pt idx="47">
                  <c:v>184.591000552201</c:v>
                </c:pt>
                <c:pt idx="48">
                  <c:v>188.77328228536</c:v>
                </c:pt>
                <c:pt idx="49">
                  <c:v>191.568664117891</c:v>
                </c:pt>
                <c:pt idx="50">
                  <c:v>189.751229197055</c:v>
                </c:pt>
                <c:pt idx="51">
                  <c:v>195.67130388525</c:v>
                </c:pt>
                <c:pt idx="52">
                  <c:v>196.934023348972</c:v>
                </c:pt>
                <c:pt idx="53">
                  <c:v>191.729582980742</c:v>
                </c:pt>
                <c:pt idx="54">
                  <c:v>184.595181559957</c:v>
                </c:pt>
                <c:pt idx="55">
                  <c:v>184.374768602168</c:v>
                </c:pt>
                <c:pt idx="56">
                  <c:v>187.98316327482</c:v>
                </c:pt>
                <c:pt idx="57">
                  <c:v>196.265268969959</c:v>
                </c:pt>
                <c:pt idx="58">
                  <c:v>204.033143861452</c:v>
                </c:pt>
                <c:pt idx="59">
                  <c:v>209.837308914797</c:v>
                </c:pt>
                <c:pt idx="60">
                  <c:v>213.630626886973</c:v>
                </c:pt>
                <c:pt idx="61">
                  <c:v>224.685142163497</c:v>
                </c:pt>
                <c:pt idx="62">
                  <c:v>240.814554421212</c:v>
                </c:pt>
                <c:pt idx="63">
                  <c:v>223.427495951046</c:v>
                </c:pt>
                <c:pt idx="64">
                  <c:v>249.521812539581</c:v>
                </c:pt>
                <c:pt idx="65">
                  <c:v>224.241710557984</c:v>
                </c:pt>
                <c:pt idx="66">
                  <c:v>214.508805635267</c:v>
                </c:pt>
                <c:pt idx="67">
                  <c:v>222.215432773732</c:v>
                </c:pt>
                <c:pt idx="68">
                  <c:v>242.774234535252</c:v>
                </c:pt>
                <c:pt idx="69">
                  <c:v>255.360321144006</c:v>
                </c:pt>
                <c:pt idx="70">
                  <c:v>277.128973141704</c:v>
                </c:pt>
                <c:pt idx="71">
                  <c:v>280.575021318662</c:v>
                </c:pt>
                <c:pt idx="72">
                  <c:v>280.777132781815</c:v>
                </c:pt>
                <c:pt idx="73">
                  <c:v>282.506124207727</c:v>
                </c:pt>
                <c:pt idx="74">
                  <c:v>284.245762552503</c:v>
                </c:pt>
                <c:pt idx="75">
                  <c:v>285.996113378569</c:v>
                </c:pt>
                <c:pt idx="76">
                  <c:v>287.757242652087</c:v>
                </c:pt>
                <c:pt idx="77">
                  <c:v>289.529216745422</c:v>
                </c:pt>
                <c:pt idx="78">
                  <c:v>291.312102439653</c:v>
                </c:pt>
                <c:pt idx="79">
                  <c:v>293.105966927096</c:v>
                </c:pt>
                <c:pt idx="80">
                  <c:v>294.910877813818</c:v>
                </c:pt>
                <c:pt idx="81">
                  <c:v>296.726903122209</c:v>
                </c:pt>
                <c:pt idx="82">
                  <c:v>298.554111293521</c:v>
                </c:pt>
                <c:pt idx="83">
                  <c:v>300.392571190461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151.231464669891</c:v>
                </c:pt>
                <c:pt idx="1">
                  <c:v>161.498277278008</c:v>
                </c:pt>
                <c:pt idx="2">
                  <c:v>153.438057749105</c:v>
                </c:pt>
                <c:pt idx="3">
                  <c:v>153.652157713586</c:v>
                </c:pt>
                <c:pt idx="4">
                  <c:v>152.675238918173</c:v>
                </c:pt>
                <c:pt idx="5">
                  <c:v>161.920722246171</c:v>
                </c:pt>
                <c:pt idx="6">
                  <c:v>159.317104713564</c:v>
                </c:pt>
                <c:pt idx="7">
                  <c:v>165.469761300409</c:v>
                </c:pt>
                <c:pt idx="8">
                  <c:v>159.48734804869</c:v>
                </c:pt>
                <c:pt idx="9">
                  <c:v>160.840291875975</c:v>
                </c:pt>
                <c:pt idx="10">
                  <c:v>165.239657256606</c:v>
                </c:pt>
                <c:pt idx="11">
                  <c:v>164.258366926539</c:v>
                </c:pt>
                <c:pt idx="12">
                  <c:v>168.045174902943</c:v>
                </c:pt>
                <c:pt idx="13">
                  <c:v>167.675443962701</c:v>
                </c:pt>
                <c:pt idx="14">
                  <c:v>172.275668321667</c:v>
                </c:pt>
                <c:pt idx="15">
                  <c:v>168.258121905885</c:v>
                </c:pt>
                <c:pt idx="16">
                  <c:v>168.98955530766</c:v>
                </c:pt>
                <c:pt idx="17">
                  <c:v>168.052779130068</c:v>
                </c:pt>
                <c:pt idx="18">
                  <c:v>174.737722528873</c:v>
                </c:pt>
                <c:pt idx="19">
                  <c:v>171.47619819053</c:v>
                </c:pt>
                <c:pt idx="20">
                  <c:v>160.284462068524</c:v>
                </c:pt>
                <c:pt idx="21">
                  <c:v>163.004585951812</c:v>
                </c:pt>
                <c:pt idx="22">
                  <c:v>161.545701424849</c:v>
                </c:pt>
                <c:pt idx="23">
                  <c:v>159.183908862076</c:v>
                </c:pt>
                <c:pt idx="24">
                  <c:v>157.936055171555</c:v>
                </c:pt>
                <c:pt idx="25">
                  <c:v>157.039566590107</c:v>
                </c:pt>
                <c:pt idx="26">
                  <c:v>163.079933803153</c:v>
                </c:pt>
                <c:pt idx="27">
                  <c:v>163.808578935543</c:v>
                </c:pt>
                <c:pt idx="28">
                  <c:v>167.431929949594</c:v>
                </c:pt>
                <c:pt idx="29">
                  <c:v>179.717134209266</c:v>
                </c:pt>
                <c:pt idx="30">
                  <c:v>182.020485848755</c:v>
                </c:pt>
                <c:pt idx="31">
                  <c:v>200.211693668127</c:v>
                </c:pt>
                <c:pt idx="32">
                  <c:v>210.079307841307</c:v>
                </c:pt>
                <c:pt idx="33">
                  <c:v>210.818886411552</c:v>
                </c:pt>
                <c:pt idx="34">
                  <c:v>207.466361733525</c:v>
                </c:pt>
                <c:pt idx="35">
                  <c:v>207.010562510927</c:v>
                </c:pt>
                <c:pt idx="36">
                  <c:v>207.546255894936</c:v>
                </c:pt>
                <c:pt idx="37">
                  <c:v>207.915226808635</c:v>
                </c:pt>
                <c:pt idx="38">
                  <c:v>199.174736717623</c:v>
                </c:pt>
                <c:pt idx="39">
                  <c:v>189.353598231669</c:v>
                </c:pt>
                <c:pt idx="40">
                  <c:v>183.264972142189</c:v>
                </c:pt>
                <c:pt idx="41">
                  <c:v>182.382795181084</c:v>
                </c:pt>
                <c:pt idx="42">
                  <c:v>178.753288014001</c:v>
                </c:pt>
                <c:pt idx="43">
                  <c:v>173.500012868019</c:v>
                </c:pt>
                <c:pt idx="44">
                  <c:v>163.90783068923</c:v>
                </c:pt>
                <c:pt idx="45">
                  <c:v>167.882616409695</c:v>
                </c:pt>
                <c:pt idx="46">
                  <c:v>172.771925627881</c:v>
                </c:pt>
                <c:pt idx="47">
                  <c:v>180.932669814604</c:v>
                </c:pt>
                <c:pt idx="48">
                  <c:v>187.29762198013</c:v>
                </c:pt>
                <c:pt idx="49">
                  <c:v>191.755241303971</c:v>
                </c:pt>
                <c:pt idx="50">
                  <c:v>190.793240936468</c:v>
                </c:pt>
                <c:pt idx="51">
                  <c:v>196.513489544311</c:v>
                </c:pt>
                <c:pt idx="52">
                  <c:v>198.402557218277</c:v>
                </c:pt>
                <c:pt idx="53">
                  <c:v>193.087394704327</c:v>
                </c:pt>
                <c:pt idx="54">
                  <c:v>184.499142693461</c:v>
                </c:pt>
                <c:pt idx="55">
                  <c:v>182.342190293292</c:v>
                </c:pt>
                <c:pt idx="56">
                  <c:v>185.237389176842</c:v>
                </c:pt>
                <c:pt idx="57">
                  <c:v>194.090156621372</c:v>
                </c:pt>
                <c:pt idx="58">
                  <c:v>203.774684947736</c:v>
                </c:pt>
                <c:pt idx="59">
                  <c:v>211.690143371932</c:v>
                </c:pt>
                <c:pt idx="60">
                  <c:v>216.967913767907</c:v>
                </c:pt>
                <c:pt idx="61">
                  <c:v>228.962427005428</c:v>
                </c:pt>
                <c:pt idx="62">
                  <c:v>247.240305899708</c:v>
                </c:pt>
                <c:pt idx="63">
                  <c:v>231.351859136961</c:v>
                </c:pt>
                <c:pt idx="64">
                  <c:v>254.962784043903</c:v>
                </c:pt>
                <c:pt idx="65">
                  <c:v>230.831066753441</c:v>
                </c:pt>
                <c:pt idx="66">
                  <c:v>216.156482568348</c:v>
                </c:pt>
                <c:pt idx="67">
                  <c:v>220.034993699943</c:v>
                </c:pt>
                <c:pt idx="68">
                  <c:v>240.63342046739</c:v>
                </c:pt>
                <c:pt idx="69">
                  <c:v>257.320528991787</c:v>
                </c:pt>
                <c:pt idx="70">
                  <c:v>283.325649939305</c:v>
                </c:pt>
                <c:pt idx="71">
                  <c:v>291.375896664108</c:v>
                </c:pt>
                <c:pt idx="72">
                  <c:v>292.14172530091</c:v>
                </c:pt>
                <c:pt idx="73">
                  <c:v>301.037574223462</c:v>
                </c:pt>
                <c:pt idx="74">
                  <c:v>310.204305807402</c:v>
                </c:pt>
                <c:pt idx="75">
                  <c:v>319.650168553454</c:v>
                </c:pt>
                <c:pt idx="76">
                  <c:v>329.383662132948</c:v>
                </c:pt>
                <c:pt idx="77">
                  <c:v>339.413545036096</c:v>
                </c:pt>
                <c:pt idx="78">
                  <c:v>349.748842453122</c:v>
                </c:pt>
                <c:pt idx="79">
                  <c:v>360.398854395428</c:v>
                </c:pt>
                <c:pt idx="80">
                  <c:v>371.373164063994</c:v>
                </c:pt>
                <c:pt idx="81">
                  <c:v>382.68164647266</c:v>
                </c:pt>
                <c:pt idx="82">
                  <c:v>394.334477333941</c:v>
                </c:pt>
                <c:pt idx="83">
                  <c:v>406.342142215436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149.481766374937</c:v>
                </c:pt>
                <c:pt idx="1">
                  <c:v>150.418036724181</c:v>
                </c:pt>
                <c:pt idx="2">
                  <c:v>151.360171348302</c:v>
                </c:pt>
                <c:pt idx="3">
                  <c:v>152.308206977842</c:v>
                </c:pt>
                <c:pt idx="4">
                  <c:v>153.262180573407</c:v>
                </c:pt>
                <c:pt idx="5">
                  <c:v>154.222129327101</c:v>
                </c:pt>
                <c:pt idx="6">
                  <c:v>155.188090663978</c:v>
                </c:pt>
                <c:pt idx="7">
                  <c:v>156.160102243505</c:v>
                </c:pt>
                <c:pt idx="8">
                  <c:v>157.138201961024</c:v>
                </c:pt>
                <c:pt idx="9">
                  <c:v>158.122427949235</c:v>
                </c:pt>
                <c:pt idx="10">
                  <c:v>159.112818579676</c:v>
                </c:pt>
                <c:pt idx="11">
                  <c:v>160.109412464225</c:v>
                </c:pt>
                <c:pt idx="12">
                  <c:v>161.112248456605</c:v>
                </c:pt>
                <c:pt idx="13">
                  <c:v>162.121365653894</c:v>
                </c:pt>
                <c:pt idx="14">
                  <c:v>163.136803398054</c:v>
                </c:pt>
                <c:pt idx="15">
                  <c:v>164.158601277464</c:v>
                </c:pt>
                <c:pt idx="16">
                  <c:v>165.186799128458</c:v>
                </c:pt>
                <c:pt idx="17">
                  <c:v>166.221437036889</c:v>
                </c:pt>
                <c:pt idx="18">
                  <c:v>167.262555339679</c:v>
                </c:pt>
                <c:pt idx="19">
                  <c:v>168.310194626405</c:v>
                </c:pt>
                <c:pt idx="20">
                  <c:v>169.364395740867</c:v>
                </c:pt>
                <c:pt idx="21">
                  <c:v>170.425199782695</c:v>
                </c:pt>
                <c:pt idx="22">
                  <c:v>171.492648108938</c:v>
                </c:pt>
                <c:pt idx="23">
                  <c:v>172.566782335684</c:v>
                </c:pt>
                <c:pt idx="24">
                  <c:v>173.647644339685</c:v>
                </c:pt>
                <c:pt idx="25">
                  <c:v>174.735276259979</c:v>
                </c:pt>
                <c:pt idx="26">
                  <c:v>175.829720499546</c:v>
                </c:pt>
                <c:pt idx="27">
                  <c:v>176.931019726952</c:v>
                </c:pt>
                <c:pt idx="28">
                  <c:v>178.03921687801</c:v>
                </c:pt>
                <c:pt idx="29">
                  <c:v>179.154355157468</c:v>
                </c:pt>
                <c:pt idx="30">
                  <c:v>180.276478040678</c:v>
                </c:pt>
                <c:pt idx="31">
                  <c:v>181.405629275301</c:v>
                </c:pt>
                <c:pt idx="32">
                  <c:v>182.541852883004</c:v>
                </c:pt>
                <c:pt idx="33">
                  <c:v>183.685193161189</c:v>
                </c:pt>
                <c:pt idx="34">
                  <c:v>184.835694684706</c:v>
                </c:pt>
                <c:pt idx="35">
                  <c:v>185.993402307595</c:v>
                </c:pt>
                <c:pt idx="36">
                  <c:v>187.158361164845</c:v>
                </c:pt>
                <c:pt idx="37">
                  <c:v>188.330616674137</c:v>
                </c:pt>
                <c:pt idx="38">
                  <c:v>189.510214537631</c:v>
                </c:pt>
                <c:pt idx="39">
                  <c:v>190.697200743733</c:v>
                </c:pt>
                <c:pt idx="40">
                  <c:v>191.891621568894</c:v>
                </c:pt>
                <c:pt idx="41">
                  <c:v>193.093523579424</c:v>
                </c:pt>
                <c:pt idx="42">
                  <c:v>194.302953633288</c:v>
                </c:pt>
                <c:pt idx="43">
                  <c:v>195.519958881951</c:v>
                </c:pt>
                <c:pt idx="44">
                  <c:v>196.744586772201</c:v>
                </c:pt>
                <c:pt idx="45">
                  <c:v>197.976885048014</c:v>
                </c:pt>
                <c:pt idx="46">
                  <c:v>199.216901752403</c:v>
                </c:pt>
                <c:pt idx="47">
                  <c:v>200.464685229293</c:v>
                </c:pt>
                <c:pt idx="48">
                  <c:v>201.720284125417</c:v>
                </c:pt>
                <c:pt idx="49">
                  <c:v>202.983747392195</c:v>
                </c:pt>
                <c:pt idx="50">
                  <c:v>204.255124287657</c:v>
                </c:pt>
                <c:pt idx="51">
                  <c:v>205.534464378357</c:v>
                </c:pt>
                <c:pt idx="52">
                  <c:v>206.821817541301</c:v>
                </c:pt>
                <c:pt idx="53">
                  <c:v>208.117233965905</c:v>
                </c:pt>
                <c:pt idx="54">
                  <c:v>209.420764155937</c:v>
                </c:pt>
                <c:pt idx="55">
                  <c:v>210.732458931497</c:v>
                </c:pt>
                <c:pt idx="56">
                  <c:v>212.052369430991</c:v>
                </c:pt>
                <c:pt idx="57">
                  <c:v>213.380547113125</c:v>
                </c:pt>
                <c:pt idx="58">
                  <c:v>214.717043758922</c:v>
                </c:pt>
                <c:pt idx="59">
                  <c:v>216.061911473721</c:v>
                </c:pt>
                <c:pt idx="60">
                  <c:v>217.415202689231</c:v>
                </c:pt>
                <c:pt idx="61">
                  <c:v>218.776970165555</c:v>
                </c:pt>
                <c:pt idx="62">
                  <c:v>220.147266993263</c:v>
                </c:pt>
                <c:pt idx="63">
                  <c:v>221.52614659545</c:v>
                </c:pt>
                <c:pt idx="64">
                  <c:v>222.913662729821</c:v>
                </c:pt>
                <c:pt idx="65">
                  <c:v>224.3098694908</c:v>
                </c:pt>
                <c:pt idx="66">
                  <c:v>225.714821311614</c:v>
                </c:pt>
                <c:pt idx="67">
                  <c:v>227.128572966443</c:v>
                </c:pt>
                <c:pt idx="68">
                  <c:v>228.551179572533</c:v>
                </c:pt>
                <c:pt idx="69">
                  <c:v>229.982696592353</c:v>
                </c:pt>
                <c:pt idx="70">
                  <c:v>231.423179835767</c:v>
                </c:pt>
                <c:pt idx="71">
                  <c:v>232.872685462189</c:v>
                </c:pt>
                <c:pt idx="72">
                  <c:v>234.331269982796</c:v>
                </c:pt>
                <c:pt idx="73">
                  <c:v>235.798990262708</c:v>
                </c:pt>
                <c:pt idx="74">
                  <c:v>237.275903523227</c:v>
                </c:pt>
                <c:pt idx="75">
                  <c:v>238.762067344051</c:v>
                </c:pt>
                <c:pt idx="76">
                  <c:v>240.257539665523</c:v>
                </c:pt>
                <c:pt idx="77">
                  <c:v>241.7623787909</c:v>
                </c:pt>
                <c:pt idx="78">
                  <c:v>243.27664338861</c:v>
                </c:pt>
                <c:pt idx="79">
                  <c:v>244.800392494554</c:v>
                </c:pt>
                <c:pt idx="80">
                  <c:v>246.333685514395</c:v>
                </c:pt>
                <c:pt idx="81">
                  <c:v>247.876582225882</c:v>
                </c:pt>
                <c:pt idx="82">
                  <c:v>249.429142781183</c:v>
                </c:pt>
                <c:pt idx="83">
                  <c:v>250.991427709217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4627518"/>
        <c:axId val="34417898"/>
      </c:lineChart>
      <c:catAx>
        <c:axId val="34627518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4800000"/>
          <a:lstStyle/>
          <a:p>
            <a:pPr>
              <a:defRPr b="0" sz="900" spc="-1" strike="noStrike">
                <a:solidFill>
                  <a:srgbClr val="595959"/>
                </a:solidFill>
                <a:latin typeface="+mn-lt"/>
              </a:defRPr>
            </a:pPr>
          </a:p>
        </c:txPr>
        <c:crossAx val="34417898"/>
        <c:crosses val="autoZero"/>
        <c:auto val="1"/>
        <c:lblAlgn val="ctr"/>
        <c:lblOffset val="100"/>
        <c:noMultiLvlLbl val="0"/>
      </c:catAx>
      <c:valAx>
        <c:axId val="34417898"/>
        <c:scaling>
          <c:orientation val="minMax"/>
          <c:min val="1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 rot="4800000"/>
          <a:lstStyle/>
          <a:p>
            <a:pPr>
              <a:defRPr b="0" sz="900" spc="-1" strike="noStrike">
                <a:solidFill>
                  <a:srgbClr val="595959"/>
                </a:solidFill>
                <a:latin typeface="+mn-lt"/>
              </a:defRPr>
            </a:pPr>
          </a:p>
        </c:txPr>
        <c:crossAx val="3462751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+mn-lt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51</xdr:row>
      <xdr:rowOff>100080</xdr:rowOff>
    </xdr:from>
    <xdr:to>
      <xdr:col>11</xdr:col>
      <xdr:colOff>485640</xdr:colOff>
      <xdr:row>68</xdr:row>
      <xdr:rowOff>47160</xdr:rowOff>
    </xdr:to>
    <xdr:graphicFrame>
      <xdr:nvGraphicFramePr>
        <xdr:cNvPr id="0" name="Chart 2"/>
        <xdr:cNvGraphicFramePr/>
      </xdr:nvGraphicFramePr>
      <xdr:xfrm>
        <a:off x="5473800" y="9815760"/>
        <a:ext cx="5042880" cy="31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162000</xdr:colOff>
      <xdr:row>18</xdr:row>
      <xdr:rowOff>19080</xdr:rowOff>
    </xdr:from>
    <xdr:to>
      <xdr:col>17</xdr:col>
      <xdr:colOff>333000</xdr:colOff>
      <xdr:row>36</xdr:row>
      <xdr:rowOff>56880</xdr:rowOff>
    </xdr:to>
    <xdr:graphicFrame>
      <xdr:nvGraphicFramePr>
        <xdr:cNvPr id="1" name="Chart 2"/>
        <xdr:cNvGraphicFramePr/>
      </xdr:nvGraphicFramePr>
      <xdr:xfrm>
        <a:off x="8557200" y="3495600"/>
        <a:ext cx="763380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25</xdr:col>
      <xdr:colOff>95400</xdr:colOff>
      <xdr:row>20</xdr:row>
      <xdr:rowOff>66600</xdr:rowOff>
    </xdr:from>
    <xdr:to>
      <xdr:col>27</xdr:col>
      <xdr:colOff>552240</xdr:colOff>
      <xdr:row>24</xdr:row>
      <xdr:rowOff>75600</xdr:rowOff>
    </xdr:to>
    <xdr:sp>
      <xdr:nvSpPr>
        <xdr:cNvPr id="2" name="TextBox 341362193"/>
        <xdr:cNvSpPr/>
      </xdr:nvSpPr>
      <xdr:spPr>
        <a:xfrm>
          <a:off x="23415840" y="3924360"/>
          <a:ext cx="2322360" cy="770760"/>
        </a:xfrm>
        <a:prstGeom prst="rect">
          <a:avLst/>
        </a:prstGeom>
        <a:solidFill>
          <a:srgbClr val="ffffff"/>
        </a:solidFill>
        <a:ln w="635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Test sur les résidus.MSE 2022 echantillon 2019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190440</xdr:colOff>
      <xdr:row>19</xdr:row>
      <xdr:rowOff>57240</xdr:rowOff>
    </xdr:from>
    <xdr:to>
      <xdr:col>17</xdr:col>
      <xdr:colOff>361440</xdr:colOff>
      <xdr:row>37</xdr:row>
      <xdr:rowOff>95040</xdr:rowOff>
    </xdr:to>
    <xdr:graphicFrame>
      <xdr:nvGraphicFramePr>
        <xdr:cNvPr id="3" name="Chart 1"/>
        <xdr:cNvGraphicFramePr/>
      </xdr:nvGraphicFramePr>
      <xdr:xfrm>
        <a:off x="8585640" y="3724200"/>
        <a:ext cx="763380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5"/>
  <sheetViews>
    <sheetView showFormulas="false" showGridLines="true" showRowColHeaders="true" showZeros="true" rightToLeft="false" tabSelected="false" showOutlineSymbols="true" defaultGridColor="true" view="normal" topLeftCell="A58" colorId="64" zoomScale="110" zoomScaleNormal="110" zoomScalePageLayoutView="100" workbookViewId="0">
      <selection pane="topLeft" activeCell="E87" activeCellId="0" sqref="E87"/>
    </sheetView>
  </sheetViews>
  <sheetFormatPr defaultColWidth="13.23828125" defaultRowHeight="15" zeroHeight="false" outlineLevelRow="0" outlineLevelCol="0"/>
  <cols>
    <col collapsed="false" customWidth="false" hidden="false" outlineLevel="0" max="5" min="1" style="1" width="13.23"/>
    <col collapsed="false" customWidth="true" hidden="false" outlineLevel="0" max="6" min="6" style="1" width="10.95"/>
    <col collapsed="false" customWidth="true" hidden="false" outlineLevel="0" max="7" min="7" style="1" width="13.89"/>
    <col collapsed="false" customWidth="true" hidden="false" outlineLevel="0" max="8" min="8" style="1" width="10.95"/>
    <col collapsed="false" customWidth="true" hidden="false" outlineLevel="0" max="9" min="9" style="1" width="18.47"/>
    <col collapsed="false" customWidth="true" hidden="false" outlineLevel="0" max="13" min="10" style="1" width="10.95"/>
    <col collapsed="false" customWidth="true" hidden="false" outlineLevel="0" max="14" min="14" style="1" width="12.58"/>
    <col collapsed="false" customWidth="true" hidden="false" outlineLevel="0" max="15" min="15" style="1" width="10.95"/>
    <col collapsed="false" customWidth="true" hidden="false" outlineLevel="0" max="16" min="16" style="1" width="12.09"/>
    <col collapsed="false" customWidth="true" hidden="false" outlineLevel="0" max="17" min="17" style="1" width="11.6"/>
    <col collapsed="false" customWidth="true" hidden="false" outlineLevel="0" max="18" min="18" style="1" width="11.28"/>
    <col collapsed="false" customWidth="false" hidden="false" outlineLevel="0" max="16384" min="19" style="1" width="13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s">
        <v>18</v>
      </c>
      <c r="B2" s="1" t="n">
        <v>163.75</v>
      </c>
      <c r="C2" s="2" t="n">
        <f aca="false">LN(B2)</f>
        <v>5.09834087451536</v>
      </c>
      <c r="E2" s="1" t="n">
        <v>2016</v>
      </c>
      <c r="F2" s="3" t="n">
        <f aca="false" t="array" ref="F2:Q2">TRANSPOSE(C2:C13)</f>
        <v>5.09834087451536</v>
      </c>
      <c r="G2" s="3" t="n">
        <v>4.9921318225317</v>
      </c>
      <c r="H2" s="3" t="n">
        <v>5.02880259805171</v>
      </c>
      <c r="I2" s="3" t="n">
        <v>5.02058562494942</v>
      </c>
      <c r="J2" s="3" t="n">
        <v>5.10442917338262</v>
      </c>
      <c r="K2" s="3" t="n">
        <v>5.04825215766756</v>
      </c>
      <c r="L2" s="3" t="n">
        <v>5.11198778835654</v>
      </c>
      <c r="M2" s="3" t="n">
        <v>5.04181091156471</v>
      </c>
      <c r="N2" s="3" t="n">
        <v>5.07829394257007</v>
      </c>
      <c r="O2" s="3" t="n">
        <v>5.11048062906597</v>
      </c>
      <c r="P2" s="3" t="n">
        <v>5.08759633523238</v>
      </c>
      <c r="Q2" s="3" t="n">
        <v>5.12396397940326</v>
      </c>
      <c r="R2" s="3" t="n">
        <f aca="false">AVERAGE(anchorarray(F2))</f>
        <v>5.07055631977427</v>
      </c>
      <c r="S2" s="3" t="n">
        <f aca="false">_xlfn.STDEV.S(anchorarray(F2))</f>
        <v>0.0427966644011975</v>
      </c>
    </row>
    <row r="3" customFormat="false" ht="15" hidden="false" customHeight="false" outlineLevel="0" collapsed="false">
      <c r="A3" s="1" t="s">
        <v>19</v>
      </c>
      <c r="B3" s="1" t="n">
        <v>147.25</v>
      </c>
      <c r="C3" s="1" t="n">
        <f aca="false">LN(B3)</f>
        <v>4.9921318225317</v>
      </c>
      <c r="E3" s="1" t="n">
        <v>2017</v>
      </c>
      <c r="F3" s="3" t="n">
        <f aca="false" t="array" ref="F3:Q3">TRANSPOSE(C14:C25)</f>
        <v>5.10897119481712</v>
      </c>
      <c r="G3" s="3" t="n">
        <v>5.14894690989377</v>
      </c>
      <c r="H3" s="3" t="n">
        <v>5.10291057020543</v>
      </c>
      <c r="I3" s="3" t="n">
        <v>5.12545096852484</v>
      </c>
      <c r="J3" s="3" t="n">
        <v>5.11649568479573</v>
      </c>
      <c r="K3" s="3" t="n">
        <v>5.17332087637335</v>
      </c>
      <c r="L3" s="3" t="n">
        <v>5.12545096852484</v>
      </c>
      <c r="M3" s="3" t="n">
        <v>5.04825215766756</v>
      </c>
      <c r="N3" s="3" t="n">
        <v>5.11198778835654</v>
      </c>
      <c r="O3" s="3" t="n">
        <v>5.08759633523238</v>
      </c>
      <c r="P3" s="3" t="n">
        <v>5.0720439222249</v>
      </c>
      <c r="Q3" s="3" t="n">
        <v>5.06890420222023</v>
      </c>
      <c r="R3" s="3" t="n">
        <f aca="false">AVERAGE(anchorarray(F3))</f>
        <v>5.10752763156973</v>
      </c>
      <c r="S3" s="3" t="n">
        <f aca="false">_xlfn.STDEV.S(anchorarray(F3))</f>
        <v>0.0349963908596328</v>
      </c>
    </row>
    <row r="4" customFormat="false" ht="15" hidden="false" customHeight="false" outlineLevel="0" collapsed="false">
      <c r="A4" s="1" t="s">
        <v>20</v>
      </c>
      <c r="B4" s="1" t="n">
        <v>152.75</v>
      </c>
      <c r="C4" s="1" t="n">
        <f aca="false">LN(B4)</f>
        <v>5.02880259805171</v>
      </c>
      <c r="E4" s="1" t="n">
        <v>2018</v>
      </c>
      <c r="F4" s="3" t="n">
        <f aca="false" t="array" ref="F4:Q4">TRANSPOSE(C26:C37)</f>
        <v>5.06417606102429</v>
      </c>
      <c r="G4" s="3" t="n">
        <v>5.11649568479573</v>
      </c>
      <c r="H4" s="3" t="n">
        <v>5.09834087451536</v>
      </c>
      <c r="I4" s="3" t="n">
        <v>5.12545096852484</v>
      </c>
      <c r="J4" s="3" t="n">
        <v>5.20811909862989</v>
      </c>
      <c r="K4" s="3" t="n">
        <v>5.18458860121969</v>
      </c>
      <c r="L4" s="3" t="n">
        <v>5.3095045559386</v>
      </c>
      <c r="M4" s="3" t="n">
        <v>5.32178972273318</v>
      </c>
      <c r="N4" s="3" t="n">
        <v>5.30578938138674</v>
      </c>
      <c r="O4" s="3" t="n">
        <v>5.29078910012725</v>
      </c>
      <c r="P4" s="3" t="n">
        <v>5.30454791629867</v>
      </c>
      <c r="Q4" s="3" t="n">
        <v>5.31443674842792</v>
      </c>
      <c r="R4" s="3" t="n">
        <f aca="false">AVERAGE(anchorarray(F4))</f>
        <v>5.22033572613518</v>
      </c>
      <c r="S4" s="3" t="n">
        <f aca="false">_xlfn.STDEV.S(anchorarray(F4))</f>
        <v>0.0985984755895314</v>
      </c>
    </row>
    <row r="5" customFormat="false" ht="15" hidden="false" customHeight="false" outlineLevel="0" collapsed="false">
      <c r="A5" s="1" t="s">
        <v>21</v>
      </c>
      <c r="B5" s="1" t="n">
        <v>151.5</v>
      </c>
      <c r="C5" s="1" t="n">
        <f aca="false">LN(B5)</f>
        <v>5.02058562494942</v>
      </c>
      <c r="E5" s="1" t="n">
        <v>2019</v>
      </c>
      <c r="F5" s="3" t="n">
        <f aca="false" t="array" ref="F5:Q5">TRANSPOSE(C38:C49)</f>
        <v>5.31934473374011</v>
      </c>
      <c r="G5" s="3" t="n">
        <v>5.26398468746753</v>
      </c>
      <c r="H5" s="3" t="n">
        <v>5.22440168359787</v>
      </c>
      <c r="I5" s="3" t="n">
        <v>5.21085134076676</v>
      </c>
      <c r="J5" s="3" t="n">
        <v>5.2217062641762</v>
      </c>
      <c r="K5" s="3" t="n">
        <v>5.19434477616506</v>
      </c>
      <c r="L5" s="3" t="n">
        <v>5.16335638111392</v>
      </c>
      <c r="M5" s="3" t="n">
        <v>5.10138965736472</v>
      </c>
      <c r="N5" s="3" t="n">
        <v>5.16335638111392</v>
      </c>
      <c r="O5" s="3" t="n">
        <v>5.18178355029209</v>
      </c>
      <c r="P5" s="3" t="n">
        <v>5.22305488204749</v>
      </c>
      <c r="Q5" s="3" t="n">
        <v>5.24042338812913</v>
      </c>
      <c r="R5" s="3" t="n">
        <f aca="false">AVERAGE(anchorarray(F5))</f>
        <v>5.2089998104979</v>
      </c>
      <c r="S5" s="3" t="n">
        <f aca="false">_xlfn.STDEV.S(anchorarray(F5))</f>
        <v>0.0551761724533359</v>
      </c>
    </row>
    <row r="6" customFormat="false" ht="15" hidden="false" customHeight="false" outlineLevel="0" collapsed="false">
      <c r="A6" s="1" t="s">
        <v>22</v>
      </c>
      <c r="B6" s="1" t="n">
        <v>164.75</v>
      </c>
      <c r="C6" s="1" t="n">
        <f aca="false">LN(B6)</f>
        <v>5.10442917338262</v>
      </c>
      <c r="E6" s="1" t="n">
        <v>2020</v>
      </c>
      <c r="F6" s="3" t="n">
        <f aca="false" t="array" ref="F6:Q6">TRANSPOSE(C62:C73)</f>
        <v>5.4249500174814</v>
      </c>
      <c r="G6" s="3" t="n">
        <v>5.50125821054473</v>
      </c>
      <c r="H6" s="3" t="n">
        <v>5.3729609095438</v>
      </c>
      <c r="I6" s="3" t="n">
        <v>5.55199012289707</v>
      </c>
      <c r="J6" s="3" t="n">
        <v>5.36480710781687</v>
      </c>
      <c r="K6" s="3" t="n">
        <v>5.34352970936959</v>
      </c>
      <c r="L6" s="3" t="n">
        <v>5.40829221975661</v>
      </c>
      <c r="M6" s="3" t="n">
        <v>5.5164483760387</v>
      </c>
      <c r="N6" s="3" t="n">
        <v>5.55295958492162</v>
      </c>
      <c r="O6" s="3" t="n">
        <v>5.64632989990812</v>
      </c>
      <c r="P6" s="3" t="n">
        <v>5.63300229259515</v>
      </c>
      <c r="Q6" s="3" t="n">
        <v>5.62941805936734</v>
      </c>
      <c r="R6" s="3" t="n">
        <f aca="false">AVERAGE(anchorarray(F6))</f>
        <v>5.49549554252008</v>
      </c>
      <c r="S6" s="3" t="n">
        <f aca="false">_xlfn.STDEV.S(anchorarray(F6))</f>
        <v>0.110506783770704</v>
      </c>
    </row>
    <row r="7" customFormat="false" ht="15" hidden="false" customHeight="false" outlineLevel="0" collapsed="false">
      <c r="A7" s="1" t="s">
        <v>23</v>
      </c>
      <c r="B7" s="1" t="n">
        <v>155.75</v>
      </c>
      <c r="C7" s="1" t="n">
        <f aca="false">LN(B7)</f>
        <v>5.04825215766756</v>
      </c>
      <c r="E7" s="1" t="n">
        <v>2021</v>
      </c>
      <c r="F7" s="3" t="n">
        <f aca="false" t="array" ref="F7:Q7">TRANSPOSE(C51:C62)</f>
        <v>5.23377884541047</v>
      </c>
      <c r="G7" s="3" t="n">
        <v>5.27938935666252</v>
      </c>
      <c r="H7" s="3" t="n">
        <v>5.27683833487091</v>
      </c>
      <c r="I7" s="3" t="n">
        <v>5.23777086668</v>
      </c>
      <c r="J7" s="3" t="n">
        <v>5.19573077777294</v>
      </c>
      <c r="K7" s="3" t="n">
        <v>5.20811909862989</v>
      </c>
      <c r="L7" s="3" t="n">
        <v>5.23511129064424</v>
      </c>
      <c r="M7" s="3" t="n">
        <v>5.28700360664776</v>
      </c>
      <c r="N7" s="3" t="n">
        <v>5.32422874833254</v>
      </c>
      <c r="O7" s="3" t="n">
        <v>5.34829729885306</v>
      </c>
      <c r="P7" s="3" t="n">
        <v>5.36246518637179</v>
      </c>
      <c r="Q7" s="3" t="n">
        <v>5.4249500174814</v>
      </c>
      <c r="R7" s="3" t="n">
        <f aca="false">AVERAGE(anchorarray(F7))</f>
        <v>5.28447361902979</v>
      </c>
      <c r="S7" s="3" t="n">
        <f aca="false">_xlfn.STDEV.S(anchorarray(F7))</f>
        <v>0.0690545468904197</v>
      </c>
    </row>
    <row r="8" customFormat="false" ht="15" hidden="false" customHeight="false" outlineLevel="0" collapsed="false">
      <c r="A8" s="1" t="s">
        <v>24</v>
      </c>
      <c r="B8" s="1" t="n">
        <v>166</v>
      </c>
      <c r="C8" s="1" t="n">
        <f aca="false">LN(B8)</f>
        <v>5.11198778835654</v>
      </c>
      <c r="E8" s="1" t="s">
        <v>25</v>
      </c>
      <c r="F8" s="3" t="n">
        <f aca="false">AVERAGE(F2:F7)</f>
        <v>5.20826028783146</v>
      </c>
      <c r="G8" s="3" t="n">
        <f aca="false">AVERAGE(G2:G7)</f>
        <v>5.217034445316</v>
      </c>
      <c r="H8" s="3" t="n">
        <f aca="false">AVERAGE(H2:H7)</f>
        <v>5.18404249513085</v>
      </c>
      <c r="I8" s="3" t="n">
        <f aca="false">AVERAGE(I2:I7)</f>
        <v>5.21201664872382</v>
      </c>
      <c r="J8" s="3" t="n">
        <f aca="false">AVERAGE(J2:J7)</f>
        <v>5.20188135109571</v>
      </c>
      <c r="K8" s="3" t="n">
        <f aca="false">AVERAGE(K2:K7)</f>
        <v>5.19202586990419</v>
      </c>
      <c r="L8" s="3" t="n">
        <f aca="false">AVERAGE(L2:L7)</f>
        <v>5.22561720072246</v>
      </c>
      <c r="M8" s="3" t="n">
        <f aca="false">AVERAGE(M2:M7)</f>
        <v>5.21944907200277</v>
      </c>
      <c r="N8" s="3" t="n">
        <f aca="false">AVERAGE(N2:N7)</f>
        <v>5.25610263778024</v>
      </c>
      <c r="O8" s="3" t="n">
        <f aca="false">AVERAGE(O2:O7)</f>
        <v>5.27754613557981</v>
      </c>
      <c r="P8" s="3" t="n">
        <f aca="false">AVERAGE(P2:P7)</f>
        <v>5.28045175579507</v>
      </c>
      <c r="Q8" s="3" t="n">
        <f aca="false">AVERAGE(Q2:Q7)</f>
        <v>5.30034939917155</v>
      </c>
      <c r="R8" s="3" t="s">
        <v>26</v>
      </c>
      <c r="S8" s="3" t="s">
        <v>27</v>
      </c>
    </row>
    <row r="9" customFormat="false" ht="15" hidden="false" customHeight="false" outlineLevel="0" collapsed="false">
      <c r="A9" s="1" t="s">
        <v>28</v>
      </c>
      <c r="B9" s="1" t="n">
        <v>154.75</v>
      </c>
      <c r="C9" s="1" t="n">
        <f aca="false">LN(B9)</f>
        <v>5.04181091156471</v>
      </c>
      <c r="E9" s="1" t="s">
        <v>17</v>
      </c>
      <c r="F9" s="3" t="n">
        <f aca="false">_xlfn.STDEV.S(F2:F7)</f>
        <v>0.143280323610395</v>
      </c>
      <c r="G9" s="3" t="n">
        <f aca="false">_xlfn.STDEV.S(G2:G7)</f>
        <v>0.174471059783563</v>
      </c>
      <c r="H9" s="3" t="n">
        <f aca="false">_xlfn.STDEV.S(H2:H7)</f>
        <v>0.129581389045228</v>
      </c>
      <c r="I9" s="3" t="n">
        <f aca="false">_xlfn.STDEV.S(I2:I7)</f>
        <v>0.183237371552059</v>
      </c>
      <c r="J9" s="3" t="n">
        <f aca="false">_xlfn.STDEV.S(J2:J7)</f>
        <v>0.0935972300645973</v>
      </c>
      <c r="K9" s="3" t="n">
        <f aca="false">_xlfn.STDEV.S(K2:K7)</f>
        <v>0.0941210420560622</v>
      </c>
      <c r="L9" s="3" t="n">
        <f aca="false">_xlfn.STDEV.S(L2:L7)</f>
        <v>0.116033370866615</v>
      </c>
      <c r="M9" s="3" t="n">
        <f aca="false">_xlfn.STDEV.S(M2:M7)</f>
        <v>0.188704814695995</v>
      </c>
      <c r="N9" s="3" t="n">
        <f aca="false">_xlfn.STDEV.S(N2:N7)</f>
        <v>0.176760219810722</v>
      </c>
      <c r="O9" s="3" t="n">
        <f aca="false">_xlfn.STDEV.S(O2:O7)</f>
        <v>0.207048231533824</v>
      </c>
      <c r="P9" s="3" t="n">
        <f aca="false">_xlfn.STDEV.S(P2:P7)</f>
        <v>0.207615099736904</v>
      </c>
      <c r="Q9" s="3" t="n">
        <f aca="false">_xlfn.STDEV.S(Q2:Q7)</f>
        <v>0.20604842776078</v>
      </c>
      <c r="R9" s="3" t="n">
        <f aca="false">AVERAGE(F2:Q7)</f>
        <v>5.23123144158783</v>
      </c>
      <c r="S9" s="3" t="n">
        <f aca="false">_xlfn.STDEV.P(F2:Q7)</f>
        <v>0.155172715938607</v>
      </c>
    </row>
    <row r="10" customFormat="false" ht="15" hidden="false" customHeight="false" outlineLevel="0" collapsed="false">
      <c r="A10" s="1" t="s">
        <v>29</v>
      </c>
      <c r="B10" s="1" t="n">
        <v>160.5</v>
      </c>
      <c r="C10" s="1" t="n">
        <f aca="false">LN(B10)</f>
        <v>5.07829394257007</v>
      </c>
    </row>
    <row r="11" customFormat="false" ht="15" hidden="false" customHeight="false" outlineLevel="0" collapsed="false">
      <c r="A11" s="1" t="s">
        <v>30</v>
      </c>
      <c r="B11" s="1" t="n">
        <v>165.75</v>
      </c>
      <c r="C11" s="1" t="n">
        <f aca="false">LN(B11)</f>
        <v>5.11048062906597</v>
      </c>
    </row>
    <row r="12" customFormat="false" ht="15" hidden="false" customHeight="false" outlineLevel="0" collapsed="false">
      <c r="A12" s="1" t="s">
        <v>31</v>
      </c>
      <c r="B12" s="1" t="n">
        <v>162</v>
      </c>
      <c r="C12" s="1" t="n">
        <f aca="false">LN(B12)</f>
        <v>5.08759633523238</v>
      </c>
    </row>
    <row r="13" customFormat="false" ht="15" hidden="false" customHeight="false" outlineLevel="0" collapsed="false">
      <c r="A13" s="1" t="s">
        <v>32</v>
      </c>
      <c r="B13" s="1" t="n">
        <v>168</v>
      </c>
      <c r="C13" s="1" t="n">
        <f aca="false">LN(B13)</f>
        <v>5.12396397940326</v>
      </c>
      <c r="G13" s="1" t="s">
        <v>33</v>
      </c>
      <c r="H13" s="1" t="s">
        <v>34</v>
      </c>
      <c r="I13" s="1" t="s">
        <v>35</v>
      </c>
      <c r="J13" s="1" t="s">
        <v>36</v>
      </c>
    </row>
    <row r="14" customFormat="false" ht="15" hidden="false" customHeight="false" outlineLevel="0" collapsed="false">
      <c r="A14" s="1" t="s">
        <v>37</v>
      </c>
      <c r="B14" s="1" t="n">
        <v>165.5</v>
      </c>
      <c r="C14" s="1" t="n">
        <f aca="false">LN(B14)</f>
        <v>5.10897119481712</v>
      </c>
      <c r="G14" s="3" t="n">
        <f aca="false">DEVSQ(F8:Q8)*6</f>
        <v>0.095145844847124</v>
      </c>
      <c r="H14" s="1" t="n">
        <v>11</v>
      </c>
      <c r="I14" s="1" t="s">
        <v>38</v>
      </c>
      <c r="J14" s="3" t="n">
        <f aca="false">G14/H14</f>
        <v>0.00864962225882946</v>
      </c>
      <c r="M14" s="1" t="s">
        <v>39</v>
      </c>
      <c r="N14" s="3" t="n">
        <f aca="false">J14/J16</f>
        <v>1.79058750076871</v>
      </c>
    </row>
    <row r="15" customFormat="false" ht="15" hidden="false" customHeight="false" outlineLevel="0" collapsed="false">
      <c r="A15" s="1" t="s">
        <v>40</v>
      </c>
      <c r="B15" s="1" t="n">
        <v>172.25</v>
      </c>
      <c r="C15" s="1" t="n">
        <f aca="false">LN(B15)</f>
        <v>5.14894690989377</v>
      </c>
      <c r="G15" s="3" t="n">
        <f aca="false">DEVSQ(R2:R7)*12</f>
        <v>1.3728280070308</v>
      </c>
      <c r="H15" s="1" t="n">
        <v>5</v>
      </c>
      <c r="I15" s="1" t="s">
        <v>41</v>
      </c>
      <c r="J15" s="3" t="n">
        <f aca="false">G15/H15</f>
        <v>0.27456560140616</v>
      </c>
      <c r="M15" s="1" t="s">
        <v>42</v>
      </c>
      <c r="N15" s="3" t="n">
        <f aca="false">J15/J16</f>
        <v>56.838751948625</v>
      </c>
    </row>
    <row r="16" customFormat="false" ht="15" hidden="false" customHeight="false" outlineLevel="0" collapsed="false">
      <c r="A16" s="1" t="s">
        <v>43</v>
      </c>
      <c r="B16" s="1" t="n">
        <v>164.5</v>
      </c>
      <c r="C16" s="1" t="n">
        <f aca="false">LN(B16)</f>
        <v>5.10291057020543</v>
      </c>
      <c r="G16" s="3" t="n">
        <f aca="false">SUM(F19:Q24)</f>
        <v>0.265683315689061</v>
      </c>
      <c r="H16" s="1" t="n">
        <f aca="false">H14*H15</f>
        <v>55</v>
      </c>
      <c r="I16" s="1" t="s">
        <v>44</v>
      </c>
      <c r="J16" s="3" t="n">
        <f aca="false">G16/H16</f>
        <v>0.00483060573980111</v>
      </c>
    </row>
    <row r="17" customFormat="false" ht="15" hidden="false" customHeight="false" outlineLevel="0" collapsed="false">
      <c r="A17" s="1" t="s">
        <v>45</v>
      </c>
      <c r="B17" s="1" t="n">
        <v>168.25</v>
      </c>
      <c r="C17" s="1" t="n">
        <f aca="false">LN(B17)</f>
        <v>5.12545096852484</v>
      </c>
    </row>
    <row r="18" customFormat="false" ht="15" hidden="false" customHeight="false" outlineLevel="0" collapsed="false">
      <c r="A18" s="1" t="s">
        <v>46</v>
      </c>
      <c r="B18" s="1" t="n">
        <v>166.75</v>
      </c>
      <c r="C18" s="1" t="n">
        <f aca="false">LN(B18)</f>
        <v>5.11649568479573</v>
      </c>
    </row>
    <row r="19" customFormat="false" ht="15" hidden="false" customHeight="false" outlineLevel="0" collapsed="false">
      <c r="A19" s="1" t="s">
        <v>47</v>
      </c>
      <c r="B19" s="1" t="n">
        <v>176.5</v>
      </c>
      <c r="C19" s="1" t="n">
        <f aca="false">LN(B19)</f>
        <v>5.17332087637335</v>
      </c>
      <c r="F19" s="2" t="n">
        <f aca="false">(F2-F$8-$R2+$R$9)^2</f>
        <v>0.00257614194507854</v>
      </c>
      <c r="G19" s="2" t="n">
        <f aca="false">(G2-G$8-$R2+$R$9)^2</f>
        <v>0.00412517188094747</v>
      </c>
      <c r="H19" s="2" t="n">
        <f aca="false">(H2-H$8-$R2+$R$9)^2</f>
        <v>2.95416679135331E-005</v>
      </c>
      <c r="I19" s="2" t="n">
        <f aca="false">(I2-I$8-$R2+$R$9)^2</f>
        <v>0.000945925505425314</v>
      </c>
      <c r="J19" s="2" t="n">
        <f aca="false">(J2-J$8-$R2+$R$9)^2</f>
        <v>0.00399714066072996</v>
      </c>
      <c r="K19" s="2" t="n">
        <f aca="false">(K2-K$8-$R2+$R$9)^2</f>
        <v>0.000285657645686945</v>
      </c>
      <c r="L19" s="2" t="n">
        <f aca="false">(L2-L$8-$R2+$R$9)^2</f>
        <v>0.00221329877743126</v>
      </c>
      <c r="M19" s="2" t="n">
        <f aca="false">(M2-M$8-$R2+$R$9)^2</f>
        <v>0.00028774467937681</v>
      </c>
      <c r="N19" s="2" t="n">
        <f aca="false">(N2-N$8-$R2+$R$9)^2</f>
        <v>0.000293559337337251</v>
      </c>
      <c r="O19" s="2" t="n">
        <f aca="false">(O2-O$8-$R2+$R$9)^2</f>
        <v>4.0837016617666E-005</v>
      </c>
      <c r="P19" s="2" t="n">
        <f aca="false">(P2-P$8-$R2+$R$9)^2</f>
        <v>0.0010355716275833</v>
      </c>
      <c r="Q19" s="2" t="n">
        <f aca="false">(Q2-Q$8-$R2+$R$9)^2</f>
        <v>0.000246813461826662</v>
      </c>
      <c r="R19" s="2"/>
    </row>
    <row r="20" customFormat="false" ht="15" hidden="false" customHeight="false" outlineLevel="0" collapsed="false">
      <c r="A20" s="1" t="s">
        <v>48</v>
      </c>
      <c r="B20" s="1" t="n">
        <v>168.25</v>
      </c>
      <c r="C20" s="1" t="n">
        <f aca="false">LN(B20)</f>
        <v>5.12545096852484</v>
      </c>
      <c r="F20" s="2" t="n">
        <f aca="false">(F3-F$8-$R3+$R$9)^2</f>
        <v>0.000596078406373713</v>
      </c>
      <c r="G20" s="2" t="n">
        <f aca="false">(G3-G$8-$R3+$R$9)^2</f>
        <v>0.00309316999992363</v>
      </c>
      <c r="H20" s="2" t="n">
        <f aca="false">(H3-H$8-$R3+$R$9)^2</f>
        <v>0.0018123654003444</v>
      </c>
      <c r="I20" s="2" t="n">
        <f aca="false">(I3-I$8-$R3+$R$9)^2</f>
        <v>0.00137924068646145</v>
      </c>
      <c r="J20" s="2" t="n">
        <f aca="false">(J3-J$8-$R3+$R$9)^2</f>
        <v>0.00146828013800307</v>
      </c>
      <c r="K20" s="2" t="n">
        <f aca="false">(K3-K$8-$R3+$R$9)^2</f>
        <v>0.0110247514637259</v>
      </c>
      <c r="L20" s="2" t="n">
        <f aca="false">(L3-L$8-$R3+$R$9)^2</f>
        <v>0.00055401756965505</v>
      </c>
      <c r="M20" s="2" t="n">
        <f aca="false">(M3-M$8-$R3+$R$9)^2</f>
        <v>0.00225559495767579</v>
      </c>
      <c r="N20" s="2" t="n">
        <f aca="false">(N3-N$8-$R3+$R$9)^2</f>
        <v>0.000416610529616696</v>
      </c>
      <c r="O20" s="2" t="n">
        <f aca="false">(O3-O$8-$R3+$R$9)^2</f>
        <v>0.00438853123471309</v>
      </c>
      <c r="P20" s="2" t="n">
        <f aca="false">(P3-P$8-$R3+$R$9)^2</f>
        <v>0.00717477160590887</v>
      </c>
      <c r="Q20" s="2" t="n">
        <f aca="false">(Q3-Q$8-$R3+$R$9)^2</f>
        <v>0.011608206458293</v>
      </c>
    </row>
    <row r="21" customFormat="false" ht="15" hidden="false" customHeight="false" outlineLevel="0" collapsed="false">
      <c r="A21" s="1" t="s">
        <v>49</v>
      </c>
      <c r="B21" s="1" t="n">
        <v>155.75</v>
      </c>
      <c r="C21" s="1" t="n">
        <f aca="false">LN(B21)</f>
        <v>5.04825215766756</v>
      </c>
      <c r="F21" s="2" t="n">
        <f aca="false">(F4-F$8-$R4+$R$9)^2</f>
        <v>0.0177391795568348</v>
      </c>
      <c r="G21" s="2" t="n">
        <f aca="false">(G4-G$8-$R4+$R$9)^2</f>
        <v>0.00803587552899463</v>
      </c>
      <c r="H21" s="2" t="n">
        <f aca="false">(H4-H$8-$R4+$R$9)^2</f>
        <v>0.00559592344723185</v>
      </c>
      <c r="I21" s="2" t="n">
        <f aca="false">(I4-I$8-$R4+$R$9)^2</f>
        <v>0.00572594356471236</v>
      </c>
      <c r="J21" s="2" t="n">
        <f aca="false">(J4-J$8-$R4+$R$9)^2</f>
        <v>0.000293555553920969</v>
      </c>
      <c r="K21" s="2" t="n">
        <f aca="false">(K4-K$8-$R4+$R$9)^2</f>
        <v>1.19608540481256E-005</v>
      </c>
      <c r="L21" s="2" t="n">
        <f aca="false">(L4-L$8-$R4+$R$9)^2</f>
        <v>0.00898383048540425</v>
      </c>
      <c r="M21" s="2" t="n">
        <f aca="false">(M4-M$8-$R4+$R$9)^2</f>
        <v>0.0128224746263423</v>
      </c>
      <c r="N21" s="2" t="n">
        <f aca="false">(N4-N$8-$R4+$R$9)^2</f>
        <v>0.00367023434565304</v>
      </c>
      <c r="O21" s="2" t="n">
        <f aca="false">(O4-O$8-$R4+$R$9)^2</f>
        <v>0.000582675872146306</v>
      </c>
      <c r="P21" s="2" t="n">
        <f aca="false">(P4-P$8-$R4+$R$9)^2</f>
        <v>0.0012244313829378</v>
      </c>
      <c r="Q21" s="2" t="n">
        <f aca="false">(Q4-Q$8-$R4+$R$9)^2</f>
        <v>0.000624153522254953</v>
      </c>
    </row>
    <row r="22" customFormat="false" ht="15" hidden="false" customHeight="false" outlineLevel="0" collapsed="false">
      <c r="A22" s="1" t="s">
        <v>50</v>
      </c>
      <c r="B22" s="1" t="n">
        <v>166</v>
      </c>
      <c r="C22" s="1" t="n">
        <f aca="false">LN(B22)</f>
        <v>5.11198778835654</v>
      </c>
      <c r="F22" s="2" t="n">
        <f aca="false">(F5-F$8-$R5+$R$9)^2</f>
        <v>0.0177731763862912</v>
      </c>
      <c r="G22" s="2" t="n">
        <f aca="false">(G5-G$8-$R5+$R$9)^2</f>
        <v>0.00478613158519768</v>
      </c>
      <c r="H22" s="2" t="n">
        <f aca="false">(H5-H$8-$R5+$R$9)^2</f>
        <v>0.00391761069281029</v>
      </c>
      <c r="I22" s="2" t="n">
        <f aca="false">(I5-I$8-$R5+$R$9)^2</f>
        <v>0.000443789970338196</v>
      </c>
      <c r="J22" s="2" t="n">
        <f aca="false">(J5-J$8-$R5+$R$9)^2</f>
        <v>0.00176875290755807</v>
      </c>
      <c r="K22" s="2" t="n">
        <f aca="false">(K5-K$8-$R5+$R$9)^2</f>
        <v>0.000602728884212761</v>
      </c>
      <c r="L22" s="2" t="n">
        <f aca="false">(L5-L$8-$R5+$R$9)^2</f>
        <v>0.00160233593345886</v>
      </c>
      <c r="M22" s="2" t="n">
        <f aca="false">(M5-M$8-$R5+$R$9)^2</f>
        <v>0.00918296409974662</v>
      </c>
      <c r="N22" s="2" t="n">
        <f aca="false">(N5-N$8-$R5+$R$9)^2</f>
        <v>0.00497231242017897</v>
      </c>
      <c r="O22" s="2" t="n">
        <f aca="false">(O5-O$8-$R5+$R$9)^2</f>
        <v>0.00540680122523893</v>
      </c>
      <c r="P22" s="2" t="n">
        <f aca="false">(P5-P$8-$R5+$R$9)^2</f>
        <v>0.00123659429117144</v>
      </c>
      <c r="Q22" s="2" t="n">
        <f aca="false">(Q5-Q$8-$R5+$R$9)^2</f>
        <v>0.00142086628000262</v>
      </c>
    </row>
    <row r="23" customFormat="false" ht="15" hidden="false" customHeight="false" outlineLevel="0" collapsed="false">
      <c r="A23" s="1" t="s">
        <v>51</v>
      </c>
      <c r="B23" s="1" t="n">
        <v>162</v>
      </c>
      <c r="C23" s="1" t="n">
        <f aca="false">LN(B23)</f>
        <v>5.08759633523238</v>
      </c>
      <c r="F23" s="2" t="n">
        <f aca="false">(F6-F$8-$R6+$R$9)^2</f>
        <v>0.00226332080290723</v>
      </c>
      <c r="G23" s="2" t="n">
        <f aca="false">(G6-G$8-$R6+$R$9)^2</f>
        <v>0.000398388198828005</v>
      </c>
      <c r="H23" s="2" t="n">
        <f aca="false">(H6-H$8-$R6+$R$9)^2</f>
        <v>0.0056769724770647</v>
      </c>
      <c r="I23" s="2" t="n">
        <f aca="false">(I6-I$8-$R6+$R$9)^2</f>
        <v>0.00573190919654352</v>
      </c>
      <c r="J23" s="2" t="n">
        <f aca="false">(J6-J$8-$R6+$R$9)^2</f>
        <v>0.0102694600074461</v>
      </c>
      <c r="K23" s="2" t="n">
        <f aca="false">(K6-K$8-$R6+$R$9)^2</f>
        <v>0.0127148765660749</v>
      </c>
      <c r="L23" s="2" t="n">
        <f aca="false">(L6-L$8-$R6+$R$9)^2</f>
        <v>0.00665677828497617</v>
      </c>
      <c r="M23" s="2" t="n">
        <f aca="false">(M6-M$8-$R6+$R$9)^2</f>
        <v>0.00107159352223873</v>
      </c>
      <c r="N23" s="2" t="n">
        <f aca="false">(N6-N$8-$R6+$R$9)^2</f>
        <v>0.00106229362401151</v>
      </c>
      <c r="O23" s="2" t="n">
        <f aca="false">(O6-O$8-$R6+$R$9)^2</f>
        <v>0.0109243600364234</v>
      </c>
      <c r="P23" s="2" t="n">
        <f aca="false">(P6-P$8-$R6+$R$9)^2</f>
        <v>0.00779449475824476</v>
      </c>
      <c r="Q23" s="2" t="n">
        <f aca="false">(Q6-Q$8-$R6+$R$9)^2</f>
        <v>0.00419963090134086</v>
      </c>
    </row>
    <row r="24" customFormat="false" ht="15" hidden="false" customHeight="false" outlineLevel="0" collapsed="false">
      <c r="A24" s="1" t="s">
        <v>52</v>
      </c>
      <c r="B24" s="1" t="n">
        <v>159.5</v>
      </c>
      <c r="C24" s="1" t="n">
        <f aca="false">LN(B24)</f>
        <v>5.0720439222249</v>
      </c>
      <c r="F24" s="2" t="n">
        <f aca="false">(F7-F$8-$R7+$R$9)^2</f>
        <v>0.000768599098305911</v>
      </c>
      <c r="G24" s="2" t="n">
        <f aca="false">(G7-G$8-$R7+$R$9)^2</f>
        <v>8.30419192152247E-005</v>
      </c>
      <c r="H24" s="2" t="n">
        <f aca="false">(H7-H$8-$R7+$R$9)^2</f>
        <v>0.00156449220119204</v>
      </c>
      <c r="I24" s="2" t="n">
        <f aca="false">(I7-I$8-$R7+$R$9)^2</f>
        <v>0.000755587916692297</v>
      </c>
      <c r="J24" s="2" t="n">
        <f aca="false">(J7-J$8-$R7+$R$9)^2</f>
        <v>0.00352749884340232</v>
      </c>
      <c r="K24" s="2" t="n">
        <f aca="false">(K7-K$8-$R7+$R$9)^2</f>
        <v>0.00138004439072394</v>
      </c>
      <c r="L24" s="2" t="n">
        <f aca="false">(L7-L$8-$R7+$R$9)^2</f>
        <v>0.00191389516167359</v>
      </c>
      <c r="M24" s="2" t="n">
        <f aca="false">(M7-M$8-$R7+$R$9)^2</f>
        <v>0.000204843568706951</v>
      </c>
      <c r="N24" s="2" t="n">
        <f aca="false">(N7-N$8-$R7+$R$9)^2</f>
        <v>0.000221531464832847</v>
      </c>
      <c r="O24" s="2" t="n">
        <f aca="false">(O7-O$8-$R7+$R$9)^2</f>
        <v>0.000306564584839965</v>
      </c>
      <c r="P24" s="2" t="n">
        <f aca="false">(P7-P$8-$R7+$R$9)^2</f>
        <v>0.00082778500694419</v>
      </c>
      <c r="Q24" s="2" t="n">
        <f aca="false">(Q7-Q$8-$R7+$R$9)^2</f>
        <v>0.00509202708309574</v>
      </c>
    </row>
    <row r="25" customFormat="false" ht="15" hidden="false" customHeight="false" outlineLevel="0" collapsed="false">
      <c r="A25" s="1" t="s">
        <v>53</v>
      </c>
      <c r="B25" s="1" t="n">
        <v>159</v>
      </c>
      <c r="C25" s="1" t="n">
        <f aca="false">LN(B25)</f>
        <v>5.06890420222023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5" hidden="false" customHeight="false" outlineLevel="0" collapsed="false">
      <c r="A26" s="1" t="s">
        <v>54</v>
      </c>
      <c r="B26" s="1" t="n">
        <v>158.25</v>
      </c>
      <c r="C26" s="1" t="n">
        <f aca="false">LN(B26)</f>
        <v>5.06417606102429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5" hidden="false" customHeight="false" outlineLevel="0" collapsed="false">
      <c r="A27" s="1" t="s">
        <v>55</v>
      </c>
      <c r="B27" s="1" t="n">
        <v>166.75</v>
      </c>
      <c r="C27" s="1" t="n">
        <f aca="false">LN(B27)</f>
        <v>5.11649568479573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5" hidden="false" customHeight="false" outlineLevel="0" collapsed="false">
      <c r="A28" s="1" t="s">
        <v>56</v>
      </c>
      <c r="B28" s="1" t="n">
        <v>163.75</v>
      </c>
      <c r="C28" s="1" t="n">
        <f aca="false">LN(B28)</f>
        <v>5.09834087451536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5" hidden="false" customHeight="false" outlineLevel="0" collapsed="false">
      <c r="A29" s="1" t="s">
        <v>57</v>
      </c>
      <c r="B29" s="1" t="n">
        <v>168.25</v>
      </c>
      <c r="C29" s="1" t="n">
        <f aca="false">LN(B29)</f>
        <v>5.12545096852484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5" hidden="false" customHeight="false" outlineLevel="0" collapsed="false">
      <c r="A30" s="1" t="s">
        <v>58</v>
      </c>
      <c r="B30" s="1" t="n">
        <v>182.75</v>
      </c>
      <c r="C30" s="1" t="n">
        <f aca="false">LN(B30)</f>
        <v>5.20811909862989</v>
      </c>
    </row>
    <row r="31" customFormat="false" ht="15" hidden="false" customHeight="false" outlineLevel="0" collapsed="false">
      <c r="A31" s="1" t="s">
        <v>59</v>
      </c>
      <c r="B31" s="1" t="n">
        <v>178.5</v>
      </c>
      <c r="C31" s="1" t="n">
        <f aca="false">LN(B31)</f>
        <v>5.18458860121969</v>
      </c>
    </row>
    <row r="32" customFormat="false" ht="15" hidden="false" customHeight="false" outlineLevel="0" collapsed="false">
      <c r="A32" s="1" t="s">
        <v>60</v>
      </c>
      <c r="B32" s="1" t="n">
        <v>202.25</v>
      </c>
      <c r="C32" s="1" t="n">
        <f aca="false">LN(B32)</f>
        <v>5.3095045559386</v>
      </c>
    </row>
    <row r="33" customFormat="false" ht="15" hidden="false" customHeight="false" outlineLevel="0" collapsed="false">
      <c r="A33" s="1" t="s">
        <v>61</v>
      </c>
      <c r="B33" s="1" t="n">
        <v>204.75</v>
      </c>
      <c r="C33" s="1" t="n">
        <f aca="false">LN(B33)</f>
        <v>5.32178972273318</v>
      </c>
    </row>
    <row r="34" customFormat="false" ht="15" hidden="false" customHeight="false" outlineLevel="0" collapsed="false">
      <c r="A34" s="1" t="s">
        <v>62</v>
      </c>
      <c r="B34" s="1" t="n">
        <v>201.5</v>
      </c>
      <c r="C34" s="1" t="n">
        <f aca="false">LN(B34)</f>
        <v>5.30578938138674</v>
      </c>
    </row>
    <row r="35" customFormat="false" ht="15" hidden="false" customHeight="false" outlineLevel="0" collapsed="false">
      <c r="A35" s="1" t="s">
        <v>63</v>
      </c>
      <c r="B35" s="1" t="n">
        <v>198.5</v>
      </c>
      <c r="C35" s="1" t="n">
        <f aca="false">LN(B35)</f>
        <v>5.29078910012725</v>
      </c>
    </row>
    <row r="36" customFormat="false" ht="15" hidden="false" customHeight="false" outlineLevel="0" collapsed="false">
      <c r="A36" s="1" t="s">
        <v>64</v>
      </c>
      <c r="B36" s="1" t="n">
        <v>201.25</v>
      </c>
      <c r="C36" s="1" t="n">
        <f aca="false">LN(B36)</f>
        <v>5.30454791629867</v>
      </c>
    </row>
    <row r="37" customFormat="false" ht="15" hidden="false" customHeight="false" outlineLevel="0" collapsed="false">
      <c r="A37" s="1" t="s">
        <v>65</v>
      </c>
      <c r="B37" s="1" t="n">
        <v>203.25</v>
      </c>
      <c r="C37" s="1" t="n">
        <f aca="false">LN(B37)</f>
        <v>5.31443674842792</v>
      </c>
    </row>
    <row r="38" customFormat="false" ht="15" hidden="false" customHeight="false" outlineLevel="0" collapsed="false">
      <c r="A38" s="1" t="s">
        <v>66</v>
      </c>
      <c r="B38" s="1" t="n">
        <v>204.25</v>
      </c>
      <c r="C38" s="1" t="n">
        <f aca="false">LN(B38)</f>
        <v>5.31934473374011</v>
      </c>
    </row>
    <row r="39" customFormat="false" ht="15" hidden="false" customHeight="false" outlineLevel="0" collapsed="false">
      <c r="A39" s="1" t="s">
        <v>67</v>
      </c>
      <c r="B39" s="1" t="n">
        <v>193.25</v>
      </c>
      <c r="C39" s="1" t="n">
        <f aca="false">LN(B39)</f>
        <v>5.26398468746753</v>
      </c>
    </row>
    <row r="40" customFormat="false" ht="15" hidden="false" customHeight="false" outlineLevel="0" collapsed="false">
      <c r="A40" s="1" t="s">
        <v>68</v>
      </c>
      <c r="B40" s="1" t="n">
        <v>185.75</v>
      </c>
      <c r="C40" s="1" t="n">
        <f aca="false">LN(B40)</f>
        <v>5.22440168359787</v>
      </c>
    </row>
    <row r="41" customFormat="false" ht="15" hidden="false" customHeight="false" outlineLevel="0" collapsed="false">
      <c r="A41" s="1" t="s">
        <v>69</v>
      </c>
      <c r="B41" s="1" t="n">
        <v>183.25</v>
      </c>
      <c r="C41" s="1" t="n">
        <f aca="false">LN(B41)</f>
        <v>5.21085134076676</v>
      </c>
    </row>
    <row r="42" customFormat="false" ht="15" hidden="false" customHeight="false" outlineLevel="0" collapsed="false">
      <c r="A42" s="1" t="s">
        <v>70</v>
      </c>
      <c r="B42" s="1" t="n">
        <v>185.25</v>
      </c>
      <c r="C42" s="1" t="n">
        <f aca="false">LN(B42)</f>
        <v>5.2217062641762</v>
      </c>
    </row>
    <row r="43" customFormat="false" ht="15" hidden="false" customHeight="false" outlineLevel="0" collapsed="false">
      <c r="A43" s="1" t="s">
        <v>71</v>
      </c>
      <c r="B43" s="1" t="n">
        <v>180.25</v>
      </c>
      <c r="C43" s="1" t="n">
        <f aca="false">LN(B43)</f>
        <v>5.19434477616506</v>
      </c>
    </row>
    <row r="44" customFormat="false" ht="15" hidden="false" customHeight="false" outlineLevel="0" collapsed="false">
      <c r="A44" s="1" t="s">
        <v>72</v>
      </c>
      <c r="B44" s="1" t="n">
        <v>174.75</v>
      </c>
      <c r="C44" s="1" t="n">
        <f aca="false">LN(B44)</f>
        <v>5.16335638111392</v>
      </c>
    </row>
    <row r="45" customFormat="false" ht="15" hidden="false" customHeight="false" outlineLevel="0" collapsed="false">
      <c r="A45" s="1" t="s">
        <v>73</v>
      </c>
      <c r="B45" s="1" t="n">
        <v>164.25</v>
      </c>
      <c r="C45" s="1" t="n">
        <f aca="false">LN(B45)</f>
        <v>5.10138965736472</v>
      </c>
    </row>
    <row r="46" customFormat="false" ht="15" hidden="false" customHeight="false" outlineLevel="0" collapsed="false">
      <c r="A46" s="1" t="s">
        <v>74</v>
      </c>
      <c r="B46" s="1" t="n">
        <v>174.75</v>
      </c>
      <c r="C46" s="1" t="n">
        <f aca="false">LN(B46)</f>
        <v>5.16335638111392</v>
      </c>
    </row>
    <row r="47" customFormat="false" ht="15" hidden="false" customHeight="false" outlineLevel="0" collapsed="false">
      <c r="A47" s="1" t="s">
        <v>75</v>
      </c>
      <c r="B47" s="1" t="n">
        <v>178</v>
      </c>
      <c r="C47" s="1" t="n">
        <f aca="false">LN(B47)</f>
        <v>5.18178355029209</v>
      </c>
    </row>
    <row r="48" customFormat="false" ht="15" hidden="false" customHeight="false" outlineLevel="0" collapsed="false">
      <c r="A48" s="1" t="s">
        <v>76</v>
      </c>
      <c r="B48" s="1" t="n">
        <v>185.5</v>
      </c>
      <c r="C48" s="1" t="n">
        <f aca="false">LN(B48)</f>
        <v>5.22305488204749</v>
      </c>
    </row>
    <row r="49" customFormat="false" ht="15" hidden="false" customHeight="false" outlineLevel="0" collapsed="false">
      <c r="A49" s="1" t="s">
        <v>77</v>
      </c>
      <c r="B49" s="1" t="n">
        <v>188.75</v>
      </c>
      <c r="C49" s="1" t="n">
        <f aca="false">LN(B49)</f>
        <v>5.24042338812913</v>
      </c>
    </row>
    <row r="50" customFormat="false" ht="15" hidden="false" customHeight="false" outlineLevel="0" collapsed="false">
      <c r="A50" s="1" t="s">
        <v>78</v>
      </c>
      <c r="B50" s="1" t="n">
        <v>191</v>
      </c>
      <c r="C50" s="1" t="n">
        <f aca="false">LN(B50)</f>
        <v>5.25227342804663</v>
      </c>
    </row>
    <row r="51" customFormat="false" ht="15" hidden="false" customHeight="false" outlineLevel="0" collapsed="false">
      <c r="A51" s="1" t="s">
        <v>79</v>
      </c>
      <c r="B51" s="1" t="n">
        <v>187.5</v>
      </c>
      <c r="C51" s="1" t="n">
        <f aca="false">LN(B51)</f>
        <v>5.23377884541047</v>
      </c>
    </row>
    <row r="52" customFormat="false" ht="15" hidden="false" customHeight="false" outlineLevel="0" collapsed="false">
      <c r="A52" s="1" t="s">
        <v>80</v>
      </c>
      <c r="B52" s="1" t="n">
        <v>196.25</v>
      </c>
      <c r="C52" s="1" t="n">
        <f aca="false">LN(B52)</f>
        <v>5.27938935666252</v>
      </c>
    </row>
    <row r="53" customFormat="false" ht="15" hidden="false" customHeight="false" outlineLevel="0" collapsed="false">
      <c r="A53" s="1" t="s">
        <v>81</v>
      </c>
      <c r="B53" s="1" t="n">
        <v>195.75</v>
      </c>
      <c r="C53" s="1" t="n">
        <f aca="false">LN(B53)</f>
        <v>5.27683833487091</v>
      </c>
    </row>
    <row r="54" customFormat="false" ht="15" hidden="false" customHeight="false" outlineLevel="0" collapsed="false">
      <c r="A54" s="1" t="s">
        <v>82</v>
      </c>
      <c r="B54" s="1" t="n">
        <v>188.25</v>
      </c>
      <c r="C54" s="1" t="n">
        <f aca="false">LN(B54)</f>
        <v>5.23777086668</v>
      </c>
    </row>
    <row r="55" customFormat="false" ht="15" hidden="false" customHeight="false" outlineLevel="0" collapsed="false">
      <c r="A55" s="1" t="s">
        <v>83</v>
      </c>
      <c r="B55" s="1" t="n">
        <v>180.5</v>
      </c>
      <c r="C55" s="1" t="n">
        <f aca="false">LN(B55)</f>
        <v>5.19573077777294</v>
      </c>
    </row>
    <row r="56" customFormat="false" ht="15" hidden="false" customHeight="false" outlineLevel="0" collapsed="false">
      <c r="A56" s="1" t="s">
        <v>84</v>
      </c>
      <c r="B56" s="1" t="n">
        <v>182.75</v>
      </c>
      <c r="C56" s="1" t="n">
        <f aca="false">LN(B56)</f>
        <v>5.20811909862989</v>
      </c>
    </row>
    <row r="57" customFormat="false" ht="15" hidden="false" customHeight="false" outlineLevel="0" collapsed="false">
      <c r="A57" s="1" t="s">
        <v>85</v>
      </c>
      <c r="B57" s="1" t="n">
        <v>187.75</v>
      </c>
      <c r="C57" s="1" t="n">
        <f aca="false">LN(B57)</f>
        <v>5.23511129064424</v>
      </c>
    </row>
    <row r="58" customFormat="false" ht="15" hidden="false" customHeight="false" outlineLevel="0" collapsed="false">
      <c r="A58" s="1" t="s">
        <v>86</v>
      </c>
      <c r="B58" s="1" t="n">
        <v>197.75</v>
      </c>
      <c r="C58" s="1" t="n">
        <f aca="false">LN(B58)</f>
        <v>5.28700360664776</v>
      </c>
    </row>
    <row r="59" customFormat="false" ht="15" hidden="false" customHeight="false" outlineLevel="0" collapsed="false">
      <c r="A59" s="1" t="s">
        <v>87</v>
      </c>
      <c r="B59" s="1" t="n">
        <v>205.25</v>
      </c>
      <c r="C59" s="1" t="n">
        <f aca="false">LN(B59)</f>
        <v>5.32422874833254</v>
      </c>
    </row>
    <row r="60" customFormat="false" ht="15" hidden="false" customHeight="false" outlineLevel="0" collapsed="false">
      <c r="A60" s="1" t="s">
        <v>88</v>
      </c>
      <c r="B60" s="1" t="n">
        <v>210.25</v>
      </c>
      <c r="C60" s="1" t="n">
        <f aca="false">LN(B60)</f>
        <v>5.34829729885306</v>
      </c>
    </row>
    <row r="61" customFormat="false" ht="15" hidden="false" customHeight="false" outlineLevel="0" collapsed="false">
      <c r="A61" s="1" t="s">
        <v>89</v>
      </c>
      <c r="B61" s="1" t="n">
        <v>213.25</v>
      </c>
      <c r="C61" s="1" t="n">
        <f aca="false">LN(B61)</f>
        <v>5.36246518637179</v>
      </c>
    </row>
    <row r="62" customFormat="false" ht="15" hidden="false" customHeight="false" outlineLevel="0" collapsed="false">
      <c r="A62" s="1" t="s">
        <v>90</v>
      </c>
      <c r="B62" s="1" t="n">
        <v>227</v>
      </c>
      <c r="C62" s="1" t="n">
        <f aca="false">LN(B62)</f>
        <v>5.4249500174814</v>
      </c>
    </row>
    <row r="63" customFormat="false" ht="15" hidden="false" customHeight="false" outlineLevel="0" collapsed="false">
      <c r="A63" s="1" t="s">
        <v>91</v>
      </c>
      <c r="B63" s="1" t="n">
        <v>245</v>
      </c>
      <c r="C63" s="1" t="n">
        <f aca="false">LN(B63)</f>
        <v>5.50125821054473</v>
      </c>
    </row>
    <row r="64" customFormat="false" ht="15" hidden="false" customHeight="false" outlineLevel="0" collapsed="false">
      <c r="A64" s="1" t="s">
        <v>92</v>
      </c>
      <c r="B64" s="1" t="n">
        <v>215.5</v>
      </c>
      <c r="C64" s="1" t="n">
        <f aca="false">LN(B64)</f>
        <v>5.3729609095438</v>
      </c>
    </row>
    <row r="65" customFormat="false" ht="15" hidden="false" customHeight="false" outlineLevel="0" collapsed="false">
      <c r="A65" s="1" t="s">
        <v>93</v>
      </c>
      <c r="B65" s="1" t="n">
        <v>257.75</v>
      </c>
      <c r="C65" s="1" t="n">
        <f aca="false">LN(B65)</f>
        <v>5.55199012289707</v>
      </c>
    </row>
    <row r="66" customFormat="false" ht="15" hidden="false" customHeight="false" outlineLevel="0" collapsed="false">
      <c r="A66" s="1" t="s">
        <v>94</v>
      </c>
      <c r="B66" s="1" t="n">
        <v>213.75</v>
      </c>
      <c r="C66" s="1" t="n">
        <f aca="false">LN(B66)</f>
        <v>5.36480710781687</v>
      </c>
    </row>
    <row r="67" customFormat="false" ht="15" hidden="false" customHeight="false" outlineLevel="0" collapsed="false">
      <c r="A67" s="1" t="s">
        <v>95</v>
      </c>
      <c r="B67" s="1" t="n">
        <v>209.25</v>
      </c>
      <c r="C67" s="1" t="n">
        <f aca="false">LN(B67)</f>
        <v>5.34352970936959</v>
      </c>
    </row>
    <row r="68" customFormat="false" ht="15" hidden="false" customHeight="false" outlineLevel="0" collapsed="false">
      <c r="A68" s="1" t="s">
        <v>96</v>
      </c>
      <c r="B68" s="1" t="n">
        <v>223.25</v>
      </c>
      <c r="C68" s="1" t="n">
        <f aca="false">LN(B68)</f>
        <v>5.40829221975661</v>
      </c>
    </row>
    <row r="69" customFormat="false" ht="15" hidden="false" customHeight="false" outlineLevel="0" collapsed="false">
      <c r="A69" s="1" t="s">
        <v>97</v>
      </c>
      <c r="B69" s="1" t="n">
        <v>248.75</v>
      </c>
      <c r="C69" s="1" t="n">
        <f aca="false">LN(B69)</f>
        <v>5.5164483760387</v>
      </c>
    </row>
    <row r="70" customFormat="false" ht="15" hidden="false" customHeight="false" outlineLevel="0" collapsed="false">
      <c r="A70" s="1" t="s">
        <v>98</v>
      </c>
      <c r="B70" s="1" t="n">
        <v>258</v>
      </c>
      <c r="C70" s="1" t="n">
        <f aca="false">LN(B70)</f>
        <v>5.55295958492162</v>
      </c>
    </row>
    <row r="71" customFormat="false" ht="15" hidden="false" customHeight="false" outlineLevel="0" collapsed="false">
      <c r="A71" s="1" t="s">
        <v>99</v>
      </c>
      <c r="B71" s="1" t="n">
        <v>283.25</v>
      </c>
      <c r="C71" s="1" t="n">
        <f aca="false">LN(B71)</f>
        <v>5.64632989990812</v>
      </c>
    </row>
    <row r="72" customFormat="false" ht="15" hidden="false" customHeight="false" outlineLevel="0" collapsed="false">
      <c r="A72" s="1" t="s">
        <v>100</v>
      </c>
      <c r="B72" s="1" t="n">
        <v>279.5</v>
      </c>
      <c r="C72" s="1" t="n">
        <f aca="false">LN(B72)</f>
        <v>5.63300229259515</v>
      </c>
    </row>
    <row r="73" customFormat="false" ht="15" hidden="false" customHeight="false" outlineLevel="0" collapsed="false">
      <c r="A73" s="1" t="s">
        <v>101</v>
      </c>
      <c r="B73" s="1" t="n">
        <v>278.5</v>
      </c>
      <c r="C73" s="1" t="n">
        <f aca="false">LN(B73)</f>
        <v>5.62941805936734</v>
      </c>
    </row>
    <row r="74" customFormat="false" ht="15" hidden="false" customHeight="false" outlineLevel="0" collapsed="false">
      <c r="A74" s="1" t="s">
        <v>102</v>
      </c>
      <c r="B74" s="1" t="n">
        <v>266</v>
      </c>
      <c r="C74" s="1" t="n">
        <f aca="false">LN(B74)</f>
        <v>5.5834963087817</v>
      </c>
    </row>
    <row r="75" customFormat="false" ht="15" hidden="false" customHeight="false" outlineLevel="0" collapsed="false">
      <c r="A75" s="1" t="s">
        <v>103</v>
      </c>
      <c r="B75" s="1" t="n">
        <v>322.5</v>
      </c>
      <c r="C75" s="1" t="n">
        <f aca="false">LN(B75)</f>
        <v>5.77610313623583</v>
      </c>
    </row>
    <row r="76" customFormat="false" ht="15" hidden="false" customHeight="false" outlineLevel="0" collapsed="false">
      <c r="A76" s="1" t="s">
        <v>104</v>
      </c>
      <c r="B76" s="1" t="n">
        <v>369.5</v>
      </c>
      <c r="C76" s="1" t="n">
        <f aca="false">LN(B76)</f>
        <v>5.91215074038826</v>
      </c>
    </row>
    <row r="77" customFormat="false" ht="15" hidden="false" customHeight="false" outlineLevel="0" collapsed="false">
      <c r="A77" s="1" t="s">
        <v>105</v>
      </c>
      <c r="B77" s="1" t="n">
        <v>400.75</v>
      </c>
      <c r="C77" s="1" t="n">
        <f aca="false">LN(B77)</f>
        <v>5.99333779148966</v>
      </c>
    </row>
    <row r="78" customFormat="false" ht="15" hidden="false" customHeight="false" outlineLevel="0" collapsed="false">
      <c r="A78" s="1" t="s">
        <v>106</v>
      </c>
      <c r="B78" s="1" t="n">
        <v>392.25</v>
      </c>
      <c r="C78" s="1" t="n">
        <f aca="false">LN(B78)</f>
        <v>5.97189939161314</v>
      </c>
    </row>
    <row r="79" customFormat="false" ht="15" hidden="false" customHeight="false" outlineLevel="0" collapsed="false">
      <c r="A79" s="1" t="s">
        <v>107</v>
      </c>
      <c r="B79" s="1" t="n">
        <v>350.25</v>
      </c>
      <c r="C79" s="1" t="n">
        <f aca="false">LN(B79)</f>
        <v>5.85864718521712</v>
      </c>
    </row>
    <row r="80" customFormat="false" ht="15" hidden="false" customHeight="false" outlineLevel="0" collapsed="false">
      <c r="A80" s="1" t="s">
        <v>108</v>
      </c>
      <c r="B80" s="1" t="n">
        <v>343</v>
      </c>
      <c r="C80" s="1" t="n">
        <f aca="false">LN(B80)</f>
        <v>5.83773044716594</v>
      </c>
    </row>
    <row r="81" customFormat="false" ht="15" hidden="false" customHeight="false" outlineLevel="0" collapsed="false">
      <c r="A81" s="1" t="s">
        <v>109</v>
      </c>
      <c r="B81" s="1" t="n">
        <v>332.25</v>
      </c>
      <c r="C81" s="1" t="n">
        <f aca="false">LN(B81)</f>
        <v>5.80588769759336</v>
      </c>
    </row>
    <row r="82" customFormat="false" ht="15" hidden="false" customHeight="false" outlineLevel="0" collapsed="false">
      <c r="A82" s="1" t="s">
        <v>110</v>
      </c>
      <c r="B82" s="1" t="n">
        <v>356.75</v>
      </c>
      <c r="C82" s="1" t="n">
        <f aca="false">LN(B82)</f>
        <v>5.87703525635695</v>
      </c>
    </row>
    <row r="83" customFormat="false" ht="15" hidden="false" customHeight="false" outlineLevel="0" collapsed="false">
      <c r="A83" s="1" t="s">
        <v>111</v>
      </c>
      <c r="B83" s="1" t="n">
        <v>352.25</v>
      </c>
      <c r="C83" s="1" t="n">
        <f aca="false">LN(B83)</f>
        <v>5.86434115077879</v>
      </c>
    </row>
    <row r="84" customFormat="false" ht="15" hidden="false" customHeight="false" outlineLevel="0" collapsed="false">
      <c r="A84" s="1" t="s">
        <v>112</v>
      </c>
      <c r="B84" s="1" t="n">
        <v>326.5</v>
      </c>
      <c r="C84" s="1" t="n">
        <f aca="false">LN(B84)</f>
        <v>5.78842994871649</v>
      </c>
    </row>
    <row r="85" customFormat="false" ht="15" hidden="false" customHeight="false" outlineLevel="0" collapsed="false">
      <c r="A85" s="1" t="s">
        <v>113</v>
      </c>
      <c r="B85" s="1" t="n">
        <v>309.25</v>
      </c>
      <c r="C85" s="1" t="n">
        <f aca="false">LN(B85)</f>
        <v>5.7341500112726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S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1" activeCellId="0" sqref="N11"/>
    </sheetView>
  </sheetViews>
  <sheetFormatPr defaultColWidth="13.23828125" defaultRowHeight="15" zeroHeight="false" outlineLevelRow="0" outlineLevelCol="0"/>
  <cols>
    <col collapsed="false" customWidth="false" hidden="false" outlineLevel="0" max="16384" min="1" style="1" width="13.23"/>
  </cols>
  <sheetData>
    <row r="1" customFormat="false" ht="15" hidden="false" customHeight="false" outlineLevel="0" collapsed="false"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E2" s="1" t="n">
        <v>2016</v>
      </c>
      <c r="F2" s="3" t="n">
        <v>5.09834087451536</v>
      </c>
      <c r="G2" s="3" t="n">
        <v>4.9921318225317</v>
      </c>
      <c r="H2" s="3" t="n">
        <v>5.02880259805171</v>
      </c>
      <c r="I2" s="3" t="n">
        <v>5.02058562494942</v>
      </c>
      <c r="J2" s="3" t="n">
        <v>5.10442917338262</v>
      </c>
      <c r="K2" s="3" t="n">
        <v>5.04825215766756</v>
      </c>
      <c r="L2" s="3" t="n">
        <v>5.11198778835654</v>
      </c>
      <c r="M2" s="3" t="n">
        <v>5.04181091156471</v>
      </c>
      <c r="N2" s="3" t="n">
        <v>5.07829394257007</v>
      </c>
      <c r="O2" s="3" t="n">
        <v>5.11048062906597</v>
      </c>
      <c r="P2" s="3" t="n">
        <v>5.08759633523238</v>
      </c>
      <c r="Q2" s="3" t="n">
        <v>5.12396397940326</v>
      </c>
      <c r="R2" s="3" t="n">
        <f aca="false">AVERAGE(F2:Q2)</f>
        <v>5.07055631977427</v>
      </c>
      <c r="S2" s="3" t="n">
        <f aca="false">_xlfn.STDEV.S(F2:Q2)</f>
        <v>0.0427966644011975</v>
      </c>
    </row>
    <row r="3" customFormat="false" ht="15" hidden="false" customHeight="false" outlineLevel="0" collapsed="false">
      <c r="E3" s="1" t="n">
        <v>2017</v>
      </c>
      <c r="F3" s="3" t="n">
        <v>5.10897119481712</v>
      </c>
      <c r="G3" s="3" t="n">
        <v>5.14894690989377</v>
      </c>
      <c r="H3" s="3" t="n">
        <v>5.10291057020543</v>
      </c>
      <c r="I3" s="3" t="n">
        <v>5.12545096852484</v>
      </c>
      <c r="J3" s="3" t="n">
        <v>5.11649568479573</v>
      </c>
      <c r="K3" s="3" t="n">
        <v>5.17332087637335</v>
      </c>
      <c r="L3" s="3" t="n">
        <v>5.12545096852484</v>
      </c>
      <c r="M3" s="3" t="n">
        <v>5.04825215766756</v>
      </c>
      <c r="N3" s="3" t="n">
        <v>5.11198778835654</v>
      </c>
      <c r="O3" s="3" t="n">
        <v>5.08759633523238</v>
      </c>
      <c r="P3" s="3" t="n">
        <v>5.0720439222249</v>
      </c>
      <c r="Q3" s="3" t="n">
        <v>5.06890420222023</v>
      </c>
      <c r="R3" s="3" t="n">
        <f aca="false">AVERAGE(F3:Q3)</f>
        <v>5.10752763156973</v>
      </c>
      <c r="S3" s="3" t="n">
        <f aca="false">_xlfn.STDEV.S(F3:Q3)</f>
        <v>0.0349963908596328</v>
      </c>
    </row>
    <row r="4" customFormat="false" ht="15" hidden="false" customHeight="false" outlineLevel="0" collapsed="false">
      <c r="E4" s="1" t="n">
        <v>2018</v>
      </c>
      <c r="F4" s="3" t="n">
        <v>5.06417606102429</v>
      </c>
      <c r="G4" s="3" t="n">
        <v>5.11649568479573</v>
      </c>
      <c r="H4" s="3" t="n">
        <v>5.09834087451536</v>
      </c>
      <c r="I4" s="3" t="n">
        <v>5.12545096852484</v>
      </c>
      <c r="J4" s="3" t="n">
        <v>5.20811909862989</v>
      </c>
      <c r="K4" s="3" t="n">
        <v>5.18458860121969</v>
      </c>
      <c r="L4" s="3" t="n">
        <v>5.3095045559386</v>
      </c>
      <c r="M4" s="3" t="n">
        <v>5.32178972273318</v>
      </c>
      <c r="N4" s="3" t="n">
        <v>5.30578938138674</v>
      </c>
      <c r="O4" s="3" t="n">
        <v>5.29078910012725</v>
      </c>
      <c r="P4" s="3" t="n">
        <v>5.30454791629867</v>
      </c>
      <c r="Q4" s="3" t="n">
        <v>5.31443674842792</v>
      </c>
      <c r="R4" s="3" t="n">
        <f aca="false">AVERAGE(F4:Q4)</f>
        <v>5.22033572613518</v>
      </c>
      <c r="S4" s="3" t="n">
        <f aca="false">_xlfn.STDEV.S(F4:Q4)</f>
        <v>0.0985984755895314</v>
      </c>
    </row>
    <row r="5" customFormat="false" ht="15" hidden="false" customHeight="false" outlineLevel="0" collapsed="false">
      <c r="E5" s="1" t="n">
        <v>2019</v>
      </c>
      <c r="F5" s="3" t="n">
        <v>5.31934473374011</v>
      </c>
      <c r="G5" s="3" t="n">
        <v>5.26398468746753</v>
      </c>
      <c r="H5" s="3" t="n">
        <v>5.22440168359787</v>
      </c>
      <c r="I5" s="3" t="n">
        <v>5.21085134076676</v>
      </c>
      <c r="J5" s="3" t="n">
        <v>5.2217062641762</v>
      </c>
      <c r="K5" s="3" t="n">
        <v>5.19434477616506</v>
      </c>
      <c r="L5" s="3" t="n">
        <v>5.16335638111392</v>
      </c>
      <c r="M5" s="3" t="n">
        <v>5.10138965736472</v>
      </c>
      <c r="N5" s="3" t="n">
        <v>5.16335638111392</v>
      </c>
      <c r="O5" s="3" t="n">
        <v>5.18178355029209</v>
      </c>
      <c r="P5" s="3" t="n">
        <v>5.22305488204749</v>
      </c>
      <c r="Q5" s="3" t="n">
        <v>5.24042338812913</v>
      </c>
      <c r="R5" s="3" t="n">
        <f aca="false">AVERAGE(F5:Q5)</f>
        <v>5.2089998104979</v>
      </c>
      <c r="S5" s="3" t="n">
        <f aca="false">_xlfn.STDEV.S(F5:Q5)</f>
        <v>0.0551761724533359</v>
      </c>
    </row>
    <row r="6" customFormat="false" ht="15" hidden="false" customHeight="false" outlineLevel="0" collapsed="false">
      <c r="E6" s="1" t="s">
        <v>25</v>
      </c>
      <c r="F6" s="3" t="n">
        <f aca="false">AVERAGE(F2:F5)</f>
        <v>5.14770821602422</v>
      </c>
      <c r="G6" s="3" t="n">
        <f aca="false">AVERAGE(G2:G5)</f>
        <v>5.13038977617218</v>
      </c>
      <c r="H6" s="3" t="n">
        <f aca="false">AVERAGE(H2:H5)</f>
        <v>5.11361393159259</v>
      </c>
      <c r="I6" s="3" t="n">
        <f aca="false">AVERAGE(I2:I5)</f>
        <v>5.12058472569147</v>
      </c>
      <c r="J6" s="3" t="n">
        <f aca="false">AVERAGE(J2:J5)</f>
        <v>5.16268755524611</v>
      </c>
      <c r="K6" s="3" t="n">
        <f aca="false">AVERAGE(K2:K5)</f>
        <v>5.15012660285642</v>
      </c>
      <c r="L6" s="3" t="n">
        <f aca="false">AVERAGE(L2:L5)</f>
        <v>5.17757492348348</v>
      </c>
      <c r="M6" s="3" t="n">
        <f aca="false">AVERAGE(M2:M5)</f>
        <v>5.12831061233254</v>
      </c>
      <c r="N6" s="3" t="n">
        <f aca="false">AVERAGE(N2:N5)</f>
        <v>5.16485687335682</v>
      </c>
      <c r="O6" s="3" t="n">
        <f aca="false">AVERAGE(O2:O5)</f>
        <v>5.16766240367942</v>
      </c>
      <c r="P6" s="3" t="n">
        <f aca="false">AVERAGE(P2:P5)</f>
        <v>5.17181076395086</v>
      </c>
      <c r="Q6" s="3" t="n">
        <f aca="false">AVERAGE(Q2:Q5)</f>
        <v>5.18693207954514</v>
      </c>
      <c r="R6" s="3" t="s">
        <v>26</v>
      </c>
      <c r="S6" s="3" t="s">
        <v>27</v>
      </c>
    </row>
    <row r="7" customFormat="false" ht="15" hidden="false" customHeight="false" outlineLevel="0" collapsed="false">
      <c r="E7" s="1" t="s">
        <v>17</v>
      </c>
      <c r="F7" s="3" t="n">
        <f aca="false">_xlfn.STDEV.S(F2:F5)</f>
        <v>0.116009204163898</v>
      </c>
      <c r="G7" s="3" t="n">
        <f aca="false">_xlfn.STDEV.S(G2:G5)</f>
        <v>0.111803808903521</v>
      </c>
      <c r="H7" s="3" t="n">
        <f aca="false">_xlfn.STDEV.S(H2:H5)</f>
        <v>0.0812705697220399</v>
      </c>
      <c r="I7" s="3" t="n">
        <f aca="false">_xlfn.STDEV.S(I2:I5)</f>
        <v>0.0778786290433074</v>
      </c>
      <c r="J7" s="3" t="n">
        <f aca="false">_xlfn.STDEV.S(J2:J5)</f>
        <v>0.0607589803816781</v>
      </c>
      <c r="K7" s="3" t="n">
        <f aca="false">_xlfn.STDEV.S(K2:K5)</f>
        <v>0.0684574152021017</v>
      </c>
      <c r="L7" s="3" t="n">
        <f aca="false">_xlfn.STDEV.S(L2:L5)</f>
        <v>0.0906020121953666</v>
      </c>
      <c r="M7" s="3" t="n">
        <f aca="false">_xlfn.STDEV.S(M2:M5)</f>
        <v>0.131719978709978</v>
      </c>
      <c r="N7" s="3" t="n">
        <f aca="false">_xlfn.STDEV.S(N2:N5)</f>
        <v>0.10025385184908</v>
      </c>
      <c r="O7" s="3" t="n">
        <f aca="false">_xlfn.STDEV.S(O2:O5)</f>
        <v>0.0913599489643757</v>
      </c>
      <c r="P7" s="3" t="n">
        <f aca="false">_xlfn.STDEV.S(P2:P5)</f>
        <v>0.111490812723531</v>
      </c>
      <c r="Q7" s="3" t="n">
        <f aca="false">_xlfn.STDEV.S(Q2:Q5)</f>
        <v>0.111077033543148</v>
      </c>
      <c r="R7" s="3" t="n">
        <f aca="false">AVERAGE(F2:Q5)</f>
        <v>5.15185487199427</v>
      </c>
      <c r="S7" s="3" t="n">
        <f aca="false">_xlfn.STDEV.P(F2:Q5)</f>
        <v>0.0880814545346183</v>
      </c>
    </row>
    <row r="10" customFormat="false" ht="15" hidden="false" customHeight="false" outlineLevel="0" collapsed="false">
      <c r="G10" s="1" t="s">
        <v>33</v>
      </c>
      <c r="H10" s="1" t="s">
        <v>34</v>
      </c>
      <c r="I10" s="1" t="s">
        <v>35</v>
      </c>
      <c r="J10" s="1" t="s">
        <v>36</v>
      </c>
    </row>
    <row r="11" customFormat="false" ht="15" hidden="false" customHeight="false" outlineLevel="0" collapsed="false">
      <c r="G11" s="1" t="n">
        <f aca="false">DEVSQ(F6:Q6)*4</f>
        <v>0.0252076081200853</v>
      </c>
      <c r="H11" s="1" t="n">
        <v>11</v>
      </c>
      <c r="I11" s="1" t="s">
        <v>38</v>
      </c>
      <c r="J11" s="1" t="n">
        <f aca="false">G11/H11</f>
        <v>0.00229160073818957</v>
      </c>
      <c r="M11" s="1" t="s">
        <v>39</v>
      </c>
      <c r="N11" s="3" t="n">
        <f aca="false">J11/J13</f>
        <v>0.698645699638916</v>
      </c>
    </row>
    <row r="12" customFormat="false" ht="15" hidden="false" customHeight="false" outlineLevel="0" collapsed="false">
      <c r="G12" s="1" t="n">
        <f aca="false">DEVSQ(R2:R5)*12</f>
        <v>0.198354362606101</v>
      </c>
      <c r="H12" s="1" t="n">
        <v>3</v>
      </c>
      <c r="I12" s="1" t="s">
        <v>41</v>
      </c>
      <c r="J12" s="1" t="n">
        <f aca="false">G12/H12</f>
        <v>0.0661181208687002</v>
      </c>
      <c r="M12" s="1" t="s">
        <v>42</v>
      </c>
      <c r="N12" s="3" t="n">
        <f aca="false">J12/J13</f>
        <v>20.157586809654</v>
      </c>
    </row>
    <row r="13" customFormat="false" ht="15" hidden="false" customHeight="false" outlineLevel="0" collapsed="false">
      <c r="G13" s="2" t="n">
        <f aca="false">SUM(F16:Q19)</f>
        <v>0.108242023674289</v>
      </c>
      <c r="H13" s="1" t="n">
        <f aca="false">H11*H12</f>
        <v>33</v>
      </c>
      <c r="I13" s="1" t="s">
        <v>44</v>
      </c>
      <c r="J13" s="1" t="n">
        <f aca="false">G13/H13</f>
        <v>0.00328006132346331</v>
      </c>
    </row>
    <row r="16" customFormat="false" ht="15" hidden="false" customHeight="false" outlineLevel="0" collapsed="false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F17" s="2" t="n">
        <f aca="false">(F2-F$6-$R2+$R$7)^2</f>
        <v>0.00101960221747901</v>
      </c>
      <c r="G17" s="2" t="n">
        <f aca="false">(G2-G$6-$R2+$R$7)^2</f>
        <v>0.00324437341018069</v>
      </c>
      <c r="H17" s="2" t="n">
        <f aca="false">(H2-H$6-$R2+$R$7)^2</f>
        <v>1.23396326084027E-005</v>
      </c>
      <c r="I17" s="2" t="n">
        <f aca="false">(I2-I$6-$R2+$R$7)^2</f>
        <v>0.000349710515025445</v>
      </c>
      <c r="J17" s="2" t="n">
        <f aca="false">(J2-J$6-$R2+$R$7)^2</f>
        <v>0.000530849450056642</v>
      </c>
      <c r="K17" s="2" t="n">
        <f aca="false">(K2-K$6-$R2+$R$7)^2</f>
        <v>0.000423367371465936</v>
      </c>
      <c r="L17" s="2" t="n">
        <f aca="false">(L2-L$6-$R2+$R$7)^2</f>
        <v>0.000246848627072158</v>
      </c>
      <c r="M17" s="2" t="n">
        <f aca="false">(M2-M$6-$R2+$R$7)^2</f>
        <v>2.70519462167193E-005</v>
      </c>
      <c r="N17" s="2" t="n">
        <f aca="false">(N2-N$6-$R2+$R$7)^2</f>
        <v>2.7713681694093E-005</v>
      </c>
      <c r="O17" s="2" t="n">
        <f aca="false">(O2-O$6-$R2+$R$7)^2</f>
        <v>0.000581618962123538</v>
      </c>
      <c r="P17" s="2" t="n">
        <f aca="false">(P2-P$6-$R2+$R$7)^2</f>
        <v>8.50233575440752E-006</v>
      </c>
      <c r="Q17" s="2" t="n">
        <f aca="false">(Q2-Q$6-$R2+$R$7)^2</f>
        <v>0.00033600547338814</v>
      </c>
    </row>
    <row r="18" customFormat="false" ht="15" hidden="false" customHeight="false" outlineLevel="0" collapsed="false">
      <c r="F18" s="2" t="n">
        <f aca="false">(F3-F$6-$R3+$R$7)^2</f>
        <v>3.12505508990698E-005</v>
      </c>
      <c r="G18" s="2" t="n">
        <f aca="false">(G3-G$6-$R3+$R$7)^2</f>
        <v>0.00395444451175052</v>
      </c>
      <c r="H18" s="2" t="n">
        <f aca="false">(H3-H$6-$R3+$R$7)^2</f>
        <v>0.00113056524152037</v>
      </c>
      <c r="I18" s="2" t="n">
        <f aca="false">(I3-I$6-$R3+$R$7)^2</f>
        <v>0.00241999879504688</v>
      </c>
      <c r="J18" s="2" t="n">
        <f aca="false">(J3-J$6-$R3+$R$7)^2</f>
        <v>3.47684513323024E-006</v>
      </c>
      <c r="K18" s="2" t="n">
        <f aca="false">(K3-K$6-$R3+$R$7)^2</f>
        <v>0.00455915484494945</v>
      </c>
      <c r="L18" s="2" t="n">
        <f aca="false">(L3-L$6-$R3+$R$7)^2</f>
        <v>6.07887575261669E-005</v>
      </c>
      <c r="M18" s="2" t="n">
        <f aca="false">(M3-M$6-$R3+$R$7)^2</f>
        <v>0.00127671967109589</v>
      </c>
      <c r="N18" s="2" t="n">
        <f aca="false">(N3-N$6-$R3+$R$7)^2</f>
        <v>7.29631087559344E-005</v>
      </c>
      <c r="O18" s="2" t="n">
        <f aca="false">(O3-O$6-$R3+$R$7)^2</f>
        <v>0.00127726382842137</v>
      </c>
      <c r="P18" s="2" t="n">
        <f aca="false">(P3-P$6-$R3+$R$7)^2</f>
        <v>0.00307354939246021</v>
      </c>
      <c r="Q18" s="2" t="n">
        <f aca="false">(Q3-Q$6-$R3+$R$7)^2</f>
        <v>0.00543178387951879</v>
      </c>
    </row>
    <row r="19" customFormat="false" ht="15" hidden="false" customHeight="false" outlineLevel="0" collapsed="false">
      <c r="F19" s="2" t="n">
        <f aca="false">(F4-F$6-$R4+$R$7)^2</f>
        <v>0.0231079549480543</v>
      </c>
      <c r="G19" s="2" t="n">
        <f aca="false">(G4-G$6-$R4+$R$7)^2</f>
        <v>0.0067856316489879</v>
      </c>
      <c r="H19" s="2" t="n">
        <f aca="false">(H4-H$6-$R4+$R$7)^2</f>
        <v>0.00701471764433619</v>
      </c>
      <c r="I19" s="2" t="n">
        <f aca="false">(I4-I$6-$R4+$R$7)^2</f>
        <v>0.00404681877180928</v>
      </c>
      <c r="J19" s="2" t="n">
        <f aca="false">(J4-J$6-$R4+$R$7)^2</f>
        <v>0.000531270726378816</v>
      </c>
      <c r="K19" s="2" t="n">
        <f aca="false">(K4-K$6-$R4+$R$7)^2</f>
        <v>0.00115728254841941</v>
      </c>
      <c r="L19" s="2" t="n">
        <f aca="false">(L4-L$6-$R4+$R$7)^2</f>
        <v>0.00402574746956629</v>
      </c>
      <c r="M19" s="2" t="n">
        <f aca="false">(M4-M$6-$R4+$R$7)^2</f>
        <v>0.0156245640679721</v>
      </c>
      <c r="N19" s="2" t="n">
        <f aca="false">(N4-N$6-$R4+$R$7)^2</f>
        <v>0.00524924215125272</v>
      </c>
      <c r="O19" s="2" t="n">
        <f aca="false">(O4-O$6-$R4+$R$7)^2</f>
        <v>0.002986168081432</v>
      </c>
      <c r="P19" s="2" t="n">
        <f aca="false">(P4-P$6-$R4+$R$7)^2</f>
        <v>0.00412887185925411</v>
      </c>
      <c r="Q19" s="2" t="n">
        <f aca="false">(Q4-Q$6-$R4+$R$7)^2</f>
        <v>0.00348381070668293</v>
      </c>
    </row>
    <row r="20" customFormat="false" ht="15" hidden="false" customHeight="false" outlineLevel="0" collapsed="false">
      <c r="F20" s="2" t="n">
        <f aca="false">(F5-F$6-$R5+$R$7)^2</f>
        <v>0.0131083217105177</v>
      </c>
      <c r="G20" s="2" t="n">
        <f aca="false">(G5-G$6-$R5+$R$7)^2</f>
        <v>0.0058445983398545</v>
      </c>
      <c r="H20" s="2" t="n">
        <f aca="false">(H5-H$6-$R5+$R$7)^2</f>
        <v>0.00287755144037242</v>
      </c>
      <c r="I20" s="2" t="n">
        <f aca="false">(I5-I$6-$R5+$R$7)^2</f>
        <v>0.00109704545891791</v>
      </c>
      <c r="J20" s="2" t="n">
        <f aca="false">(J5-J$6-$R5+$R$7)^2</f>
        <v>3.51101561106352E-006</v>
      </c>
      <c r="K20" s="2" t="n">
        <f aca="false">(K5-K$6-$R5+$R$7)^2</f>
        <v>0.000167101258406365</v>
      </c>
      <c r="L20" s="2" t="n">
        <f aca="false">(L5-L$6-$R5+$R$7)^2</f>
        <v>0.0050927464023379</v>
      </c>
      <c r="M20" s="2" t="n">
        <f aca="false">(M5-M$6-$R5+$R$7)^2</f>
        <v>0.0070670744451537</v>
      </c>
      <c r="N20" s="2" t="n">
        <f aca="false">(N5-N$6-$R5+$R$7)^2</f>
        <v>0.00343928654744608</v>
      </c>
      <c r="O20" s="2" t="n">
        <f aca="false">(O5-O$6-$R5+$R$7)^2</f>
        <v>0.0018510466686773</v>
      </c>
      <c r="P20" s="2" t="n">
        <f aca="false">(P5-P$6-$R5+$R$7)^2</f>
        <v>3.48196814757059E-005</v>
      </c>
      <c r="Q20" s="2" t="n">
        <f aca="false">(Q5-Q$6-$R5+$R$7)^2</f>
        <v>1.33490115896425E-005</v>
      </c>
    </row>
    <row r="23" customFormat="false" ht="15" hidden="false" customHeight="false" outlineLevel="0" collapsed="false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7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M40" activeCellId="0" sqref="M40"/>
    </sheetView>
  </sheetViews>
  <sheetFormatPr defaultColWidth="13.23828125" defaultRowHeight="15" zeroHeight="false" outlineLevelRow="0" outlineLevelCol="0"/>
  <cols>
    <col collapsed="false" customWidth="false" hidden="false" outlineLevel="0" max="16384" min="1" style="1" width="13.23"/>
  </cols>
  <sheetData>
    <row r="1" customFormat="false" ht="18.75" hidden="false" customHeight="false" outlineLevel="0" collapsed="false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" hidden="false" customHeight="false" outlineLevel="0" collapsed="false">
      <c r="A2" s="5"/>
      <c r="B2" s="6" t="s">
        <v>115</v>
      </c>
      <c r="C2" s="6"/>
      <c r="D2" s="6"/>
      <c r="E2" s="6"/>
      <c r="F2" s="6" t="s">
        <v>116</v>
      </c>
      <c r="G2" s="6"/>
      <c r="H2" s="6"/>
      <c r="I2" s="6"/>
      <c r="K2" s="7" t="s">
        <v>117</v>
      </c>
      <c r="L2" s="7"/>
      <c r="M2" s="7"/>
      <c r="N2" s="7"/>
      <c r="O2" s="7"/>
      <c r="S2" s="7" t="s">
        <v>118</v>
      </c>
      <c r="T2" s="7"/>
      <c r="U2" s="7"/>
      <c r="V2" s="7"/>
      <c r="W2" s="7"/>
    </row>
    <row r="3" customFormat="false" ht="15" hidden="false" customHeight="false" outlineLevel="0" collapsed="false">
      <c r="A3" s="8" t="s">
        <v>0</v>
      </c>
      <c r="B3" s="9" t="s">
        <v>119</v>
      </c>
      <c r="C3" s="9" t="s">
        <v>120</v>
      </c>
      <c r="D3" s="9" t="s">
        <v>118</v>
      </c>
      <c r="E3" s="9" t="s">
        <v>121</v>
      </c>
      <c r="F3" s="10" t="s">
        <v>119</v>
      </c>
      <c r="G3" s="9" t="s">
        <v>120</v>
      </c>
      <c r="H3" s="9" t="s">
        <v>118</v>
      </c>
      <c r="I3" s="11" t="s">
        <v>121</v>
      </c>
      <c r="K3" s="9" t="s">
        <v>0</v>
      </c>
      <c r="L3" s="9" t="s">
        <v>119</v>
      </c>
      <c r="M3" s="9" t="s">
        <v>120</v>
      </c>
      <c r="N3" s="9" t="s">
        <v>118</v>
      </c>
      <c r="O3" s="9" t="s">
        <v>121</v>
      </c>
      <c r="S3" s="1" t="s">
        <v>122</v>
      </c>
    </row>
    <row r="4" customFormat="false" ht="15" hidden="false" customHeight="false" outlineLevel="0" collapsed="false">
      <c r="A4" s="12" t="s">
        <v>18</v>
      </c>
      <c r="B4" s="1" t="n">
        <v>5.09834087451536</v>
      </c>
      <c r="C4" s="1" t="n">
        <v>5.09834087451536</v>
      </c>
      <c r="D4" s="1" t="n">
        <v>5.06083651329907</v>
      </c>
      <c r="E4" s="1" t="n">
        <v>5.04807294686127</v>
      </c>
      <c r="F4" s="13" t="n">
        <v>163.75</v>
      </c>
      <c r="G4" s="1" t="n">
        <f aca="false">EXP(C4)</f>
        <v>163.75</v>
      </c>
      <c r="H4" s="1" t="n">
        <f aca="false">EXP(D4)</f>
        <v>157.722398038793</v>
      </c>
      <c r="I4" s="12" t="n">
        <f aca="false">EXP(E4)</f>
        <v>155.722090417844</v>
      </c>
      <c r="K4" s="1" t="s">
        <v>78</v>
      </c>
      <c r="L4" s="1" t="n">
        <v>191</v>
      </c>
      <c r="M4" s="1" t="n">
        <f aca="false">($F52-G52)^2</f>
        <v>14.0194268268223</v>
      </c>
      <c r="N4" s="1" t="n">
        <f aca="false">($F52-H52)^2</f>
        <v>2.40996132540268</v>
      </c>
      <c r="O4" s="1" t="n">
        <f aca="false">($F52-I52)^2</f>
        <v>2.22517655400934</v>
      </c>
      <c r="S4" s="1" t="s">
        <v>123</v>
      </c>
    </row>
    <row r="5" customFormat="false" ht="15" hidden="false" customHeight="false" outlineLevel="0" collapsed="false">
      <c r="A5" s="12" t="s">
        <v>19</v>
      </c>
      <c r="B5" s="1" t="n">
        <v>4.9921318225317</v>
      </c>
      <c r="C5" s="1" t="n">
        <v>5.0969173406199</v>
      </c>
      <c r="D5" s="1" t="n">
        <v>5.09539331545105</v>
      </c>
      <c r="E5" s="1" t="n">
        <v>5.05248919899459</v>
      </c>
      <c r="F5" s="13" t="n">
        <v>147.25</v>
      </c>
      <c r="G5" s="1" t="n">
        <f aca="false">EXP(C5)</f>
        <v>163.517062161409</v>
      </c>
      <c r="H5" s="1" t="n">
        <f aca="false">EXP(D5)</f>
        <v>163.26804784338</v>
      </c>
      <c r="I5" s="12" t="n">
        <f aca="false">EXP(E5)</f>
        <v>156.411319215746</v>
      </c>
      <c r="K5" s="1" t="s">
        <v>79</v>
      </c>
      <c r="L5" s="1" t="n">
        <v>187.5</v>
      </c>
      <c r="M5" s="1" t="n">
        <f aca="false">($F53-G53)^2</f>
        <v>0.260740716779356</v>
      </c>
      <c r="N5" s="1" t="n">
        <f aca="false">($F53-H53)^2</f>
        <v>20.4735124425742</v>
      </c>
      <c r="O5" s="1" t="n">
        <f aca="false">($F53-I53)^2</f>
        <v>34.1485297613733</v>
      </c>
      <c r="S5" s="1" t="s">
        <v>124</v>
      </c>
    </row>
    <row r="6" customFormat="false" ht="15" hidden="false" customHeight="false" outlineLevel="0" collapsed="false">
      <c r="A6" s="12" t="s">
        <v>20</v>
      </c>
      <c r="B6" s="1" t="n">
        <v>5.02880259805171</v>
      </c>
      <c r="C6" s="1" t="n">
        <v>5.01375900690527</v>
      </c>
      <c r="D6" s="1" t="n">
        <v>5.01632334857248</v>
      </c>
      <c r="E6" s="1" t="n">
        <v>5.05690545112791</v>
      </c>
      <c r="F6" s="13" t="n">
        <v>152.75</v>
      </c>
      <c r="G6" s="1" t="n">
        <f aca="false">EXP(C6)</f>
        <v>150.469289502573</v>
      </c>
      <c r="H6" s="1" t="n">
        <f aca="false">EXP(D6)</f>
        <v>150.855639326041</v>
      </c>
      <c r="I6" s="12" t="n">
        <f aca="false">EXP(E6)</f>
        <v>157.103598552815</v>
      </c>
      <c r="K6" s="1" t="s">
        <v>80</v>
      </c>
      <c r="L6" s="1" t="n">
        <v>196.25</v>
      </c>
      <c r="M6" s="1" t="n">
        <f aca="false">($F54-G54)^2</f>
        <v>90.7565668281497</v>
      </c>
      <c r="N6" s="1" t="n">
        <f aca="false">($F54-H54)^2</f>
        <v>2.60177874277258</v>
      </c>
      <c r="O6" s="1" t="n">
        <f aca="false">($F54-I54)^2</f>
        <v>4.20489085155708</v>
      </c>
      <c r="S6" s="1" t="s">
        <v>125</v>
      </c>
    </row>
    <row r="7" customFormat="false" ht="15" hidden="false" customHeight="false" outlineLevel="0" collapsed="false">
      <c r="A7" s="12" t="s">
        <v>21</v>
      </c>
      <c r="B7" s="1" t="n">
        <v>5.02058562494942</v>
      </c>
      <c r="C7" s="1" t="n">
        <v>5.02406977497585</v>
      </c>
      <c r="D7" s="1" t="n">
        <v>5.01741240516694</v>
      </c>
      <c r="E7" s="1" t="n">
        <v>5.06132170326123</v>
      </c>
      <c r="F7" s="13" t="n">
        <v>151.5</v>
      </c>
      <c r="G7" s="1" t="n">
        <f aca="false">EXP(C7)</f>
        <v>152.028769349968</v>
      </c>
      <c r="H7" s="1" t="n">
        <f aca="false">EXP(D7)</f>
        <v>151.020019148078</v>
      </c>
      <c r="I7" s="12" t="n">
        <f aca="false">EXP(E7)</f>
        <v>157.798941930791</v>
      </c>
      <c r="K7" s="1" t="s">
        <v>81</v>
      </c>
      <c r="L7" s="1" t="n">
        <v>195.75</v>
      </c>
      <c r="M7" s="1" t="n">
        <f aca="false">($F55-G55)^2</f>
        <v>86.3457624312517</v>
      </c>
      <c r="N7" s="1" t="n">
        <f aca="false">($F55-H55)^2</f>
        <v>2.35549797777178</v>
      </c>
      <c r="O7" s="1" t="n">
        <f aca="false">($F55-I55)^2</f>
        <v>0.477554122042796</v>
      </c>
      <c r="S7" s="1" t="s">
        <v>126</v>
      </c>
    </row>
    <row r="8" customFormat="false" ht="15" hidden="false" customHeight="false" outlineLevel="0" collapsed="false">
      <c r="A8" s="12" t="s">
        <v>22</v>
      </c>
      <c r="B8" s="1" t="n">
        <v>5.10442917338262</v>
      </c>
      <c r="C8" s="1" t="n">
        <v>5.01992853437677</v>
      </c>
      <c r="D8" s="1" t="n">
        <v>5.01282145477098</v>
      </c>
      <c r="E8" s="1" t="n">
        <v>5.06573795539454</v>
      </c>
      <c r="F8" s="13" t="n">
        <v>164.75</v>
      </c>
      <c r="G8" s="1" t="n">
        <f aca="false">EXP(C8)</f>
        <v>151.400483477508</v>
      </c>
      <c r="H8" s="1" t="n">
        <f aca="false">EXP(D8)</f>
        <v>150.328282809946</v>
      </c>
      <c r="I8" s="12" t="n">
        <f aca="false">EXP(E8)</f>
        <v>158.497362911175</v>
      </c>
      <c r="K8" s="1" t="s">
        <v>82</v>
      </c>
      <c r="L8" s="1" t="n">
        <v>188.25</v>
      </c>
      <c r="M8" s="1" t="n">
        <f aca="false">($F56-G56)^2</f>
        <v>4.23323284195383</v>
      </c>
      <c r="N8" s="1" t="n">
        <f aca="false">($F56-H56)^2</f>
        <v>137.324379820545</v>
      </c>
      <c r="O8" s="1" t="n">
        <f aca="false">($F56-I56)^2</f>
        <v>58.8639038918755</v>
      </c>
    </row>
    <row r="9" customFormat="false" ht="15" hidden="false" customHeight="false" outlineLevel="0" collapsed="false">
      <c r="A9" s="12" t="s">
        <v>23</v>
      </c>
      <c r="B9" s="1" t="n">
        <v>5.04825215766756</v>
      </c>
      <c r="C9" s="1" t="n">
        <v>5.08441718891865</v>
      </c>
      <c r="D9" s="1" t="n">
        <v>5.08451272414304</v>
      </c>
      <c r="E9" s="1" t="n">
        <v>5.07015420752786</v>
      </c>
      <c r="F9" s="13" t="n">
        <v>155.75</v>
      </c>
      <c r="G9" s="1" t="n">
        <f aca="false">EXP(C9)</f>
        <v>161.485796094987</v>
      </c>
      <c r="H9" s="1" t="n">
        <f aca="false">EXP(D9)</f>
        <v>161.501224413715</v>
      </c>
      <c r="I9" s="12" t="n">
        <f aca="false">EXP(E9)</f>
        <v>159.198875115493</v>
      </c>
      <c r="K9" s="1" t="s">
        <v>83</v>
      </c>
      <c r="L9" s="1" t="n">
        <v>180.5</v>
      </c>
      <c r="M9" s="1" t="n">
        <f aca="false">($F57-G57)^2</f>
        <v>29.4594392799062</v>
      </c>
      <c r="N9" s="1" t="n">
        <f aca="false">($F57-H57)^2</f>
        <v>492.344757350544</v>
      </c>
      <c r="O9" s="1" t="n">
        <f aca="false">($F57-I57)^2</f>
        <v>265.345761174918</v>
      </c>
      <c r="S9" s="1" t="s">
        <v>127</v>
      </c>
      <c r="T9" s="1" t="s">
        <v>128</v>
      </c>
      <c r="W9" s="1" t="n">
        <v>0.428</v>
      </c>
    </row>
    <row r="10" customFormat="false" ht="15" hidden="false" customHeight="false" outlineLevel="0" collapsed="false">
      <c r="A10" s="12" t="s">
        <v>24</v>
      </c>
      <c r="B10" s="1" t="n">
        <v>5.11198778835654</v>
      </c>
      <c r="C10" s="1" t="n">
        <v>5.05478420734671</v>
      </c>
      <c r="D10" s="1" t="n">
        <v>5.06352881681552</v>
      </c>
      <c r="E10" s="1" t="n">
        <v>5.07457045966118</v>
      </c>
      <c r="F10" s="13" t="n">
        <v>166</v>
      </c>
      <c r="G10" s="1" t="n">
        <f aca="false">EXP(C10)</f>
        <v>156.770696729171</v>
      </c>
      <c r="H10" s="1" t="n">
        <f aca="false">EXP(D10)</f>
        <v>158.147606744258</v>
      </c>
      <c r="I10" s="12" t="n">
        <f aca="false">EXP(E10)</f>
        <v>159.903492225556</v>
      </c>
      <c r="K10" s="1" t="s">
        <v>84</v>
      </c>
      <c r="L10" s="1" t="n">
        <v>182.75</v>
      </c>
      <c r="M10" s="1" t="n">
        <f aca="false">($F58-G58)^2</f>
        <v>8.48655375256234</v>
      </c>
      <c r="N10" s="1" t="n">
        <f aca="false">($F58-H58)^2</f>
        <v>515.114927943987</v>
      </c>
      <c r="O10" s="1" t="n">
        <f aca="false">($F58-I58)^2</f>
        <v>222.320944370387</v>
      </c>
    </row>
    <row r="11" customFormat="false" ht="15" hidden="false" customHeight="false" outlineLevel="0" collapsed="false">
      <c r="A11" s="12" t="s">
        <v>28</v>
      </c>
      <c r="B11" s="1" t="n">
        <v>5.04181091156471</v>
      </c>
      <c r="C11" s="1" t="n">
        <v>5.09798061071054</v>
      </c>
      <c r="D11" s="1" t="n">
        <v>5.10842325345992</v>
      </c>
      <c r="E11" s="1" t="n">
        <v>5.0789867117945</v>
      </c>
      <c r="F11" s="13" t="n">
        <v>154.75</v>
      </c>
      <c r="G11" s="1" t="n">
        <f aca="false">EXP(C11)</f>
        <v>163.691017427241</v>
      </c>
      <c r="H11" s="1" t="n">
        <f aca="false">EXP(D11)</f>
        <v>165.409340545684</v>
      </c>
      <c r="I11" s="12" t="n">
        <f aca="false">EXP(E11)</f>
        <v>160.611227983735</v>
      </c>
      <c r="K11" s="1" t="s">
        <v>85</v>
      </c>
      <c r="L11" s="1" t="n">
        <v>187.75</v>
      </c>
      <c r="M11" s="1" t="n">
        <f aca="false">($F59-G59)^2</f>
        <v>5.52692246978549</v>
      </c>
      <c r="N11" s="1" t="n">
        <f aca="false">($F59-H59)^2</f>
        <v>419.879158174658</v>
      </c>
      <c r="O11" s="1" t="n">
        <f aca="false">($F59-I59)^2</f>
        <v>116.322251238713</v>
      </c>
    </row>
    <row r="12" customFormat="false" ht="15" hidden="false" customHeight="false" outlineLevel="0" collapsed="false">
      <c r="A12" s="12" t="s">
        <v>29</v>
      </c>
      <c r="B12" s="1" t="n">
        <v>5.07829394257007</v>
      </c>
      <c r="C12" s="1" t="n">
        <v>5.05274358808734</v>
      </c>
      <c r="D12" s="1" t="n">
        <v>5.0636924975414</v>
      </c>
      <c r="E12" s="1" t="n">
        <v>5.08340296392782</v>
      </c>
      <c r="F12" s="13" t="n">
        <v>160.5</v>
      </c>
      <c r="G12" s="1" t="n">
        <f aca="false">EXP(C12)</f>
        <v>156.451113610753</v>
      </c>
      <c r="H12" s="1" t="n">
        <f aca="false">EXP(D12)</f>
        <v>158.173494577938</v>
      </c>
      <c r="I12" s="12" t="n">
        <f aca="false">EXP(E12)</f>
        <v>161.322096193221</v>
      </c>
      <c r="K12" s="1" t="s">
        <v>86</v>
      </c>
      <c r="L12" s="1" t="n">
        <v>197.75</v>
      </c>
      <c r="M12" s="1" t="n">
        <f aca="false">($F60-G60)^2</f>
        <v>159.130021469883</v>
      </c>
      <c r="N12" s="1" t="n">
        <f aca="false">($F60-H60)^2</f>
        <v>177.523172334568</v>
      </c>
      <c r="O12" s="1" t="n">
        <f aca="false">($F60-I60)^2</f>
        <v>2.76889641952435</v>
      </c>
      <c r="S12" s="6" t="s">
        <v>120</v>
      </c>
      <c r="T12" s="6"/>
      <c r="U12" s="6"/>
      <c r="V12" s="6"/>
      <c r="W12" s="6"/>
    </row>
    <row r="13" customFormat="false" ht="15" hidden="false" customHeight="false" outlineLevel="0" collapsed="false">
      <c r="A13" s="12" t="s">
        <v>30</v>
      </c>
      <c r="B13" s="1" t="n">
        <v>5.11048062906597</v>
      </c>
      <c r="C13" s="1" t="n">
        <v>5.07124984169549</v>
      </c>
      <c r="D13" s="1" t="n">
        <v>5.0762790182714</v>
      </c>
      <c r="E13" s="1" t="n">
        <v>5.08781921606114</v>
      </c>
      <c r="F13" s="13" t="n">
        <v>165.75</v>
      </c>
      <c r="G13" s="1" t="n">
        <f aca="false">EXP(C13)</f>
        <v>159.373394429721</v>
      </c>
      <c r="H13" s="1" t="n">
        <f aca="false">EXP(D13)</f>
        <v>160.176930239921</v>
      </c>
      <c r="I13" s="12" t="n">
        <f aca="false">EXP(E13)</f>
        <v>162.036110718302</v>
      </c>
      <c r="K13" s="1" t="s">
        <v>87</v>
      </c>
      <c r="L13" s="1" t="n">
        <v>205.25</v>
      </c>
      <c r="M13" s="1" t="n">
        <f aca="false">($F61-G61)^2</f>
        <v>415.264260002836</v>
      </c>
      <c r="N13" s="1" t="n">
        <f aca="false">($F61-H61)^2</f>
        <v>75.6055995027553</v>
      </c>
      <c r="O13" s="1" t="n">
        <f aca="false">($F61-I61)^2</f>
        <v>24.5360714106975</v>
      </c>
      <c r="S13" s="1" t="s">
        <v>122</v>
      </c>
    </row>
    <row r="14" customFormat="false" ht="15" hidden="false" customHeight="false" outlineLevel="0" collapsed="false">
      <c r="A14" s="12" t="s">
        <v>31</v>
      </c>
      <c r="B14" s="1" t="n">
        <v>5.08759633523238</v>
      </c>
      <c r="C14" s="1" t="n">
        <v>5.10042710656475</v>
      </c>
      <c r="D14" s="1" t="n">
        <v>5.10831832151894</v>
      </c>
      <c r="E14" s="1" t="n">
        <v>5.09223546819446</v>
      </c>
      <c r="F14" s="13" t="n">
        <v>162</v>
      </c>
      <c r="G14" s="1" t="n">
        <f aca="false">EXP(C14)</f>
        <v>164.091977095842</v>
      </c>
      <c r="H14" s="1" t="n">
        <f aca="false">EXP(D14)</f>
        <v>165.39198473313</v>
      </c>
      <c r="I14" s="12" t="n">
        <f aca="false">EXP(E14)</f>
        <v>162.753285484628</v>
      </c>
      <c r="K14" s="1" t="s">
        <v>88</v>
      </c>
      <c r="L14" s="1" t="n">
        <v>210.25</v>
      </c>
      <c r="M14" s="1" t="n">
        <f aca="false">($F62-G62)^2</f>
        <v>657.461806346758</v>
      </c>
      <c r="N14" s="1" t="n">
        <f aca="false">($F62-H62)^2</f>
        <v>43.6336187806659</v>
      </c>
      <c r="O14" s="1" t="n">
        <f aca="false">($F62-I62)^2</f>
        <v>82.208194338612</v>
      </c>
      <c r="S14" s="1" t="s">
        <v>123</v>
      </c>
    </row>
    <row r="15" customFormat="false" ht="15" hidden="false" customHeight="false" outlineLevel="0" collapsed="false">
      <c r="A15" s="12" t="s">
        <v>32</v>
      </c>
      <c r="B15" s="1" t="n">
        <v>5.12396397940326</v>
      </c>
      <c r="C15" s="1" t="n">
        <v>5.08899531441461</v>
      </c>
      <c r="D15" s="1" t="n">
        <v>5.09960776234245</v>
      </c>
      <c r="E15" s="1" t="n">
        <v>5.09665172032778</v>
      </c>
      <c r="F15" s="13" t="n">
        <v>168</v>
      </c>
      <c r="G15" s="1" t="n">
        <f aca="false">EXP(C15)</f>
        <v>162.226793230035</v>
      </c>
      <c r="H15" s="1" t="n">
        <f aca="false">EXP(D15)</f>
        <v>163.957584346962</v>
      </c>
      <c r="I15" s="12" t="n">
        <f aca="false">EXP(E15)</f>
        <v>163.473634479483</v>
      </c>
      <c r="K15" s="1" t="s">
        <v>89</v>
      </c>
      <c r="L15" s="1" t="n">
        <v>213.25</v>
      </c>
      <c r="M15" s="1" t="n">
        <f aca="false">($F63-G63)^2</f>
        <v>835.419724621001</v>
      </c>
      <c r="N15" s="1" t="n">
        <f aca="false">($F63-H63)^2</f>
        <v>42.9758117062197</v>
      </c>
      <c r="O15" s="1" t="n">
        <f aca="false">($F63-I63)^2</f>
        <v>124.912661113383</v>
      </c>
      <c r="S15" s="1" t="s">
        <v>129</v>
      </c>
    </row>
    <row r="16" customFormat="false" ht="15" hidden="false" customHeight="false" outlineLevel="0" collapsed="false">
      <c r="A16" s="12" t="s">
        <v>37</v>
      </c>
      <c r="B16" s="1" t="n">
        <v>5.10897119481712</v>
      </c>
      <c r="C16" s="1" t="n">
        <v>5.11484803858359</v>
      </c>
      <c r="D16" s="1" t="n">
        <v>5.12568861443771</v>
      </c>
      <c r="E16" s="1" t="n">
        <v>5.1010679724611</v>
      </c>
      <c r="F16" s="13" t="n">
        <v>165.5</v>
      </c>
      <c r="G16" s="1" t="n">
        <f aca="false">EXP(C16)</f>
        <v>166.47548121115</v>
      </c>
      <c r="H16" s="1" t="n">
        <f aca="false">EXP(D16)</f>
        <v>168.289988676225</v>
      </c>
      <c r="I16" s="12" t="n">
        <f aca="false">EXP(E16)</f>
        <v>164.197171752061</v>
      </c>
      <c r="K16" s="14" t="s">
        <v>130</v>
      </c>
      <c r="L16" s="15"/>
      <c r="M16" s="15" t="n">
        <f aca="false">AVERAGE(M4:M15)</f>
        <v>192.197038132307</v>
      </c>
      <c r="N16" s="15" t="n">
        <f aca="false">AVERAGE(N4:N15)</f>
        <v>161.020181341872</v>
      </c>
      <c r="O16" s="15" t="n">
        <f aca="false">AVERAGE(O4:O15)</f>
        <v>78.1945696039243</v>
      </c>
      <c r="S16" s="1" t="s">
        <v>125</v>
      </c>
    </row>
    <row r="17" customFormat="false" ht="15" hidden="false" customHeight="false" outlineLevel="0" collapsed="false">
      <c r="A17" s="12" t="s">
        <v>40</v>
      </c>
      <c r="B17" s="1" t="n">
        <v>5.14894690989377</v>
      </c>
      <c r="C17" s="1" t="n">
        <v>5.1088404490134</v>
      </c>
      <c r="D17" s="1" t="n">
        <v>5.12107175952975</v>
      </c>
      <c r="E17" s="1" t="n">
        <v>5.10548422459442</v>
      </c>
      <c r="F17" s="13" t="n">
        <v>172.25</v>
      </c>
      <c r="G17" s="1" t="n">
        <f aca="false">EXP(C17)</f>
        <v>165.47836298399</v>
      </c>
      <c r="H17" s="1" t="n">
        <f aca="false">EXP(D17)</f>
        <v>167.514809038936</v>
      </c>
      <c r="I17" s="12" t="n">
        <f aca="false">EXP(E17)</f>
        <v>164.923911413736</v>
      </c>
      <c r="K17" s="16" t="s">
        <v>131</v>
      </c>
      <c r="L17" s="17"/>
      <c r="M17" s="17" t="n">
        <f aca="false">SQRT(M16)</f>
        <v>13.8635146385146</v>
      </c>
      <c r="N17" s="17" t="n">
        <f aca="false">SQRT(N16)</f>
        <v>12.6893727718068</v>
      </c>
      <c r="O17" s="17" t="n">
        <f aca="false">SQRT(O16)</f>
        <v>8.84276934019679</v>
      </c>
      <c r="S17" s="1" t="s">
        <v>132</v>
      </c>
    </row>
    <row r="18" customFormat="false" ht="15" hidden="false" customHeight="false" outlineLevel="0" collapsed="false">
      <c r="A18" s="12" t="s">
        <v>43</v>
      </c>
      <c r="B18" s="1" t="n">
        <v>5.10291057020543</v>
      </c>
      <c r="C18" s="1" t="n">
        <v>5.13870075673384</v>
      </c>
      <c r="D18" s="1" t="n">
        <v>5.15156420003247</v>
      </c>
      <c r="E18" s="1" t="n">
        <v>5.10990047672773</v>
      </c>
      <c r="F18" s="13" t="n">
        <v>164.5</v>
      </c>
      <c r="G18" s="1" t="n">
        <f aca="false">EXP(C18)</f>
        <v>170.494111033454</v>
      </c>
      <c r="H18" s="1" t="n">
        <f aca="false">EXP(D18)</f>
        <v>172.701418715575</v>
      </c>
      <c r="I18" s="12" t="n">
        <f aca="false">EXP(E18)</f>
        <v>165.65386763834</v>
      </c>
    </row>
    <row r="19" customFormat="false" ht="15" hidden="false" customHeight="false" outlineLevel="0" collapsed="false">
      <c r="A19" s="12" t="s">
        <v>45</v>
      </c>
      <c r="B19" s="1" t="n">
        <v>5.12545096852484</v>
      </c>
      <c r="C19" s="1" t="n">
        <v>5.10936016154248</v>
      </c>
      <c r="D19" s="1" t="n">
        <v>5.12165356273678</v>
      </c>
      <c r="E19" s="1" t="n">
        <v>5.11431672886105</v>
      </c>
      <c r="F19" s="13" t="n">
        <v>168.25</v>
      </c>
      <c r="G19" s="1" t="n">
        <f aca="false">EXP(C19)</f>
        <v>165.564386514342</v>
      </c>
      <c r="H19" s="1" t="n">
        <f aca="false">EXP(D19)</f>
        <v>167.61229804902</v>
      </c>
      <c r="I19" s="12" t="n">
        <f aca="false">EXP(E19)</f>
        <v>166.387054662441</v>
      </c>
      <c r="S19" s="1" t="s">
        <v>127</v>
      </c>
      <c r="T19" s="1" t="s">
        <v>128</v>
      </c>
      <c r="W19" s="1" t="n">
        <v>0.78</v>
      </c>
    </row>
    <row r="20" customFormat="false" ht="15" hidden="false" customHeight="false" outlineLevel="0" collapsed="false">
      <c r="A20" s="12" t="s">
        <v>46</v>
      </c>
      <c r="B20" s="1" t="n">
        <v>5.11649568479573</v>
      </c>
      <c r="C20" s="1" t="n">
        <v>5.12048777890939</v>
      </c>
      <c r="D20" s="1" t="n">
        <v>5.12772879962541</v>
      </c>
      <c r="E20" s="1" t="n">
        <v>5.11873298099437</v>
      </c>
      <c r="F20" s="13" t="n">
        <v>166.75</v>
      </c>
      <c r="G20" s="1" t="n">
        <f aca="false">EXP(C20)</f>
        <v>167.417012195344</v>
      </c>
      <c r="H20" s="1" t="n">
        <f aca="false">EXP(D20)</f>
        <v>168.633681898056</v>
      </c>
      <c r="I20" s="12" t="n">
        <f aca="false">EXP(E20)</f>
        <v>167.123486785615</v>
      </c>
      <c r="T20" s="1" t="s">
        <v>133</v>
      </c>
      <c r="W20" s="1" t="n">
        <v>0</v>
      </c>
    </row>
    <row r="21" customFormat="false" ht="15" hidden="false" customHeight="false" outlineLevel="0" collapsed="false">
      <c r="A21" s="12" t="s">
        <v>47</v>
      </c>
      <c r="B21" s="1" t="n">
        <v>5.17332087637335</v>
      </c>
      <c r="C21" s="1" t="n">
        <v>5.11595033176339</v>
      </c>
      <c r="D21" s="1" t="n">
        <v>5.12163338470867</v>
      </c>
      <c r="E21" s="1" t="n">
        <v>5.12314923312769</v>
      </c>
      <c r="F21" s="13" t="n">
        <v>176.5</v>
      </c>
      <c r="G21" s="1" t="n">
        <f aca="false">EXP(C21)</f>
        <v>166.659087173903</v>
      </c>
      <c r="H21" s="1" t="n">
        <f aca="false">EXP(D21)</f>
        <v>167.60891599748</v>
      </c>
      <c r="I21" s="12" t="n">
        <f aca="false">EXP(E21)</f>
        <v>167.86317837073</v>
      </c>
      <c r="S21" s="1" t="s">
        <v>134</v>
      </c>
      <c r="W21" s="1" t="n">
        <v>0.095621</v>
      </c>
    </row>
    <row r="22" customFormat="false" ht="15" hidden="false" customHeight="false" outlineLevel="0" collapsed="false">
      <c r="A22" s="12" t="s">
        <v>48</v>
      </c>
      <c r="B22" s="1" t="n">
        <v>5.12545096852484</v>
      </c>
      <c r="C22" s="1" t="n">
        <v>5.15927697007459</v>
      </c>
      <c r="D22" s="1" t="n">
        <v>5.16734093290753</v>
      </c>
      <c r="E22" s="1" t="n">
        <v>5.12756548526101</v>
      </c>
      <c r="F22" s="13" t="n">
        <v>168.25</v>
      </c>
      <c r="G22" s="1" t="n">
        <f aca="false">EXP(C22)</f>
        <v>174.03857500497</v>
      </c>
      <c r="H22" s="1" t="n">
        <f aca="false">EXP(D22)</f>
        <v>175.447689492813</v>
      </c>
      <c r="I22" s="12" t="n">
        <f aca="false">EXP(E22)</f>
        <v>168.606143844222</v>
      </c>
      <c r="S22" s="1" t="s">
        <v>135</v>
      </c>
      <c r="W22" s="1" t="n">
        <v>0.044633</v>
      </c>
    </row>
    <row r="23" customFormat="false" ht="15" hidden="false" customHeight="false" outlineLevel="0" collapsed="false">
      <c r="A23" s="12" t="s">
        <v>49</v>
      </c>
      <c r="B23" s="1" t="n">
        <v>5.04825215766756</v>
      </c>
      <c r="C23" s="1" t="n">
        <v>5.13146847845029</v>
      </c>
      <c r="D23" s="1" t="n">
        <v>5.1424136999062</v>
      </c>
      <c r="E23" s="1" t="n">
        <v>5.13198173739433</v>
      </c>
      <c r="F23" s="13" t="n">
        <v>155.75</v>
      </c>
      <c r="G23" s="1" t="n">
        <f aca="false">EXP(C23)</f>
        <v>169.265498366407</v>
      </c>
      <c r="H23" s="1" t="n">
        <f aca="false">EXP(D23)</f>
        <v>171.128322646181</v>
      </c>
      <c r="I23" s="12" t="n">
        <f aca="false">EXP(E23)</f>
        <v>169.352397696382</v>
      </c>
    </row>
    <row r="24" customFormat="false" ht="15" hidden="false" customHeight="false" outlineLevel="0" collapsed="false">
      <c r="A24" s="12" t="s">
        <v>50</v>
      </c>
      <c r="B24" s="1" t="n">
        <v>5.11198778835654</v>
      </c>
      <c r="C24" s="1" t="n">
        <v>5.06513455001788</v>
      </c>
      <c r="D24" s="1" t="n">
        <v>5.06506763877799</v>
      </c>
      <c r="E24" s="1" t="n">
        <v>5.13639798952765</v>
      </c>
      <c r="F24" s="13" t="n">
        <v>166</v>
      </c>
      <c r="G24" s="1" t="n">
        <f aca="false">EXP(C24)</f>
        <v>158.401753598695</v>
      </c>
      <c r="H24" s="1" t="n">
        <f aca="false">EXP(D24)</f>
        <v>158.391155095545</v>
      </c>
      <c r="I24" s="12" t="n">
        <f aca="false">EXP(E24)</f>
        <v>170.101954481633</v>
      </c>
      <c r="S24" s="6" t="s">
        <v>121</v>
      </c>
      <c r="T24" s="6"/>
      <c r="U24" s="6"/>
      <c r="V24" s="6"/>
      <c r="W24" s="6"/>
    </row>
    <row r="25" customFormat="false" ht="15" hidden="false" customHeight="false" outlineLevel="0" collapsed="false">
      <c r="A25" s="12" t="s">
        <v>51</v>
      </c>
      <c r="B25" s="1" t="n">
        <v>5.08759633523238</v>
      </c>
      <c r="C25" s="1" t="n">
        <v>5.10025747909134</v>
      </c>
      <c r="D25" s="1" t="n">
        <v>5.09123974663108</v>
      </c>
      <c r="E25" s="1" t="n">
        <v>5.14081424166097</v>
      </c>
      <c r="F25" s="13" t="n">
        <v>162</v>
      </c>
      <c r="G25" s="1" t="n">
        <f aca="false">EXP(C25)</f>
        <v>164.064144948976</v>
      </c>
      <c r="H25" s="1" t="n">
        <f aca="false">EXP(D25)</f>
        <v>162.591309183791</v>
      </c>
      <c r="I25" s="12" t="n">
        <f aca="false">EXP(E25)</f>
        <v>170.854828818817</v>
      </c>
      <c r="S25" s="1" t="s">
        <v>136</v>
      </c>
    </row>
    <row r="26" customFormat="false" ht="15" hidden="false" customHeight="false" outlineLevel="0" collapsed="false">
      <c r="A26" s="12" t="s">
        <v>52</v>
      </c>
      <c r="B26" s="1" t="n">
        <v>5.0720439222249</v>
      </c>
      <c r="C26" s="1" t="n">
        <v>5.08895799976301</v>
      </c>
      <c r="D26" s="1" t="n">
        <v>5.08272412557405</v>
      </c>
      <c r="E26" s="1" t="n">
        <v>5.14523049379429</v>
      </c>
      <c r="F26" s="13" t="n">
        <v>159.5</v>
      </c>
      <c r="G26" s="1" t="n">
        <f aca="false">EXP(C26)</f>
        <v>162.220739906705</v>
      </c>
      <c r="H26" s="1" t="n">
        <f aca="false">EXP(D26)</f>
        <v>161.212621728951</v>
      </c>
      <c r="I26" s="12" t="n">
        <f aca="false">EXP(E26)</f>
        <v>171.611035391479</v>
      </c>
      <c r="S26" s="1" t="s">
        <v>137</v>
      </c>
    </row>
    <row r="27" customFormat="false" ht="15" hidden="false" customHeight="false" outlineLevel="0" collapsed="false">
      <c r="A27" s="12" t="s">
        <v>53</v>
      </c>
      <c r="B27" s="1" t="n">
        <v>5.06890420222023</v>
      </c>
      <c r="C27" s="1" t="n">
        <v>5.07434114710627</v>
      </c>
      <c r="D27" s="1" t="n">
        <v>5.06751749965654</v>
      </c>
      <c r="E27" s="1" t="n">
        <v>5.14964674592761</v>
      </c>
      <c r="F27" s="13" t="n">
        <v>159</v>
      </c>
      <c r="G27" s="1" t="n">
        <f aca="false">EXP(C27)</f>
        <v>159.866828551096</v>
      </c>
      <c r="H27" s="1" t="n">
        <f aca="false">EXP(D27)</f>
        <v>158.779667095782</v>
      </c>
      <c r="I27" s="12" t="n">
        <f aca="false">EXP(E27)</f>
        <v>172.370588948153</v>
      </c>
      <c r="S27" s="1" t="s">
        <v>138</v>
      </c>
    </row>
    <row r="28" customFormat="false" ht="15" hidden="false" customHeight="false" outlineLevel="0" collapsed="false">
      <c r="A28" s="12" t="s">
        <v>54</v>
      </c>
      <c r="B28" s="1" t="n">
        <v>5.06417606102429</v>
      </c>
      <c r="C28" s="1" t="n">
        <v>5.0686766874608</v>
      </c>
      <c r="D28" s="1" t="n">
        <v>5.0606837867825</v>
      </c>
      <c r="E28" s="1" t="n">
        <v>5.15406299806093</v>
      </c>
      <c r="F28" s="13" t="n">
        <v>158.25</v>
      </c>
      <c r="G28" s="1" t="n">
        <f aca="false">EXP(C28)</f>
        <v>158.963829268094</v>
      </c>
      <c r="H28" s="1" t="n">
        <f aca="false">EXP(D28)</f>
        <v>157.69831148573</v>
      </c>
      <c r="I28" s="12" t="n">
        <f aca="false">EXP(E28)</f>
        <v>173.133504302652</v>
      </c>
      <c r="S28" s="1" t="s">
        <v>122</v>
      </c>
    </row>
    <row r="29" customFormat="false" ht="15" hidden="false" customHeight="false" outlineLevel="0" collapsed="false">
      <c r="A29" s="12" t="s">
        <v>55</v>
      </c>
      <c r="B29" s="1" t="n">
        <v>5.11649568479573</v>
      </c>
      <c r="C29" s="1" t="n">
        <v>5.06374257493233</v>
      </c>
      <c r="D29" s="1" t="n">
        <v>5.05590649521708</v>
      </c>
      <c r="E29" s="1" t="n">
        <v>5.15847925019424</v>
      </c>
      <c r="F29" s="13" t="n">
        <v>166.75</v>
      </c>
      <c r="G29" s="1" t="n">
        <f aca="false">EXP(C29)</f>
        <v>158.181415692194</v>
      </c>
      <c r="H29" s="1" t="n">
        <f aca="false">EXP(D29)</f>
        <v>156.946737346187</v>
      </c>
      <c r="I29" s="12" t="n">
        <f aca="false">EXP(E29)</f>
        <v>173.899796334352</v>
      </c>
      <c r="S29" s="1" t="s">
        <v>123</v>
      </c>
    </row>
    <row r="30" customFormat="false" ht="15" hidden="false" customHeight="false" outlineLevel="0" collapsed="false">
      <c r="A30" s="12" t="s">
        <v>56</v>
      </c>
      <c r="B30" s="1" t="n">
        <v>5.09834087451536</v>
      </c>
      <c r="C30" s="1" t="n">
        <v>5.10346752179252</v>
      </c>
      <c r="D30" s="1" t="n">
        <v>5.10064454817085</v>
      </c>
      <c r="E30" s="1" t="n">
        <v>5.16289550232756</v>
      </c>
      <c r="F30" s="13" t="n">
        <v>163.75</v>
      </c>
      <c r="G30" s="1" t="n">
        <f aca="false">EXP(C30)</f>
        <v>164.591644054359</v>
      </c>
      <c r="H30" s="1" t="n">
        <f aca="false">EXP(D30)</f>
        <v>164.127661398375</v>
      </c>
      <c r="I30" s="12" t="n">
        <f aca="false">EXP(E30)</f>
        <v>174.669479988491</v>
      </c>
    </row>
    <row r="31" customFormat="false" ht="15" hidden="false" customHeight="false" outlineLevel="0" collapsed="false">
      <c r="A31" s="12" t="s">
        <v>57</v>
      </c>
      <c r="B31" s="1" t="n">
        <v>5.12545096852484</v>
      </c>
      <c r="C31" s="1" t="n">
        <v>5.09804510048792</v>
      </c>
      <c r="D31" s="1" t="n">
        <v>5.10264486634214</v>
      </c>
      <c r="E31" s="1" t="n">
        <v>5.16731175446088</v>
      </c>
      <c r="F31" s="13" t="n">
        <v>168.25</v>
      </c>
      <c r="G31" s="1" t="n">
        <f aca="false">EXP(C31)</f>
        <v>163.701574164912</v>
      </c>
      <c r="H31" s="1" t="n">
        <f aca="false">EXP(D31)</f>
        <v>164.456297520705</v>
      </c>
      <c r="I31" s="12" t="n">
        <f aca="false">EXP(E31)</f>
        <v>175.442570276451</v>
      </c>
      <c r="S31" s="1" t="s">
        <v>139</v>
      </c>
      <c r="T31" s="1" t="s">
        <v>140</v>
      </c>
      <c r="U31" s="1" t="s">
        <v>141</v>
      </c>
      <c r="V31" s="1" t="s">
        <v>142</v>
      </c>
      <c r="W31" s="1" t="s">
        <v>143</v>
      </c>
    </row>
    <row r="32" customFormat="false" ht="15" hidden="false" customHeight="false" outlineLevel="0" collapsed="false">
      <c r="A32" s="12" t="s">
        <v>58</v>
      </c>
      <c r="B32" s="1" t="n">
        <v>5.20811909862989</v>
      </c>
      <c r="C32" s="1" t="n">
        <v>5.11799869177861</v>
      </c>
      <c r="D32" s="1" t="n">
        <v>5.12571742666254</v>
      </c>
      <c r="E32" s="1" t="n">
        <v>5.1717280065942</v>
      </c>
      <c r="F32" s="13" t="n">
        <v>182.75</v>
      </c>
      <c r="G32" s="1" t="n">
        <f aca="false">EXP(C32)</f>
        <v>167.000814855418</v>
      </c>
      <c r="H32" s="1" t="n">
        <f aca="false">EXP(D32)</f>
        <v>168.294837555069</v>
      </c>
      <c r="I32" s="12" t="n">
        <f aca="false">EXP(E32)</f>
        <v>176.219082276052</v>
      </c>
    </row>
    <row r="33" customFormat="false" ht="15" hidden="false" customHeight="false" outlineLevel="0" collapsed="false">
      <c r="A33" s="12" t="s">
        <v>59</v>
      </c>
      <c r="B33" s="1" t="n">
        <v>5.18458860121969</v>
      </c>
      <c r="C33" s="1" t="n">
        <v>5.18687087763528</v>
      </c>
      <c r="D33" s="1" t="n">
        <v>5.20398228453526</v>
      </c>
      <c r="E33" s="1" t="n">
        <v>5.17614425872752</v>
      </c>
      <c r="F33" s="13" t="n">
        <v>178.5</v>
      </c>
      <c r="G33" s="1" t="n">
        <f aca="false">EXP(C33)</f>
        <v>178.907851578167</v>
      </c>
      <c r="H33" s="1" t="n">
        <f aca="false">EXP(D33)</f>
        <v>181.995558791629</v>
      </c>
      <c r="I33" s="12" t="n">
        <f aca="false">EXP(E33)</f>
        <v>176.999031131855</v>
      </c>
      <c r="S33" s="1" t="s">
        <v>144</v>
      </c>
      <c r="T33" s="1" t="n">
        <v>0.004416</v>
      </c>
      <c r="U33" s="1" t="n">
        <v>0.000674</v>
      </c>
      <c r="V33" s="1" t="n">
        <v>6.548293</v>
      </c>
      <c r="W33" s="1" t="n">
        <v>0</v>
      </c>
    </row>
    <row r="34" customFormat="false" ht="15" hidden="false" customHeight="false" outlineLevel="0" collapsed="false">
      <c r="A34" s="12" t="s">
        <v>60</v>
      </c>
      <c r="B34" s="1" t="n">
        <v>5.3095045559386</v>
      </c>
      <c r="C34" s="1" t="n">
        <v>5.18366712249013</v>
      </c>
      <c r="D34" s="1" t="n">
        <v>5.21020424105873</v>
      </c>
      <c r="E34" s="1" t="n">
        <v>5.18056051086084</v>
      </c>
      <c r="F34" s="13" t="n">
        <v>202.25</v>
      </c>
      <c r="G34" s="1" t="n">
        <f aca="false">EXP(C34)</f>
        <v>178.335591807732</v>
      </c>
      <c r="H34" s="1" t="n">
        <f aca="false">EXP(D34)</f>
        <v>183.131457337101</v>
      </c>
      <c r="I34" s="12" t="n">
        <f aca="false">EXP(E34)</f>
        <v>177.782432055446</v>
      </c>
      <c r="S34" s="1" t="s">
        <v>145</v>
      </c>
      <c r="T34" s="1" t="n">
        <v>5.048073</v>
      </c>
      <c r="U34" s="1" t="n">
        <v>0.018398</v>
      </c>
      <c r="V34" s="1" t="n">
        <v>274.3878</v>
      </c>
      <c r="W34" s="1" t="n">
        <v>0</v>
      </c>
    </row>
    <row r="35" customFormat="false" ht="15" hidden="false" customHeight="false" outlineLevel="0" collapsed="false">
      <c r="A35" s="12" t="s">
        <v>61</v>
      </c>
      <c r="B35" s="1" t="n">
        <v>5.32178972273318</v>
      </c>
      <c r="C35" s="1" t="n">
        <v>5.28039930343314</v>
      </c>
      <c r="D35" s="1" t="n">
        <v>5.31447688395963</v>
      </c>
      <c r="E35" s="1" t="n">
        <v>5.18497676299416</v>
      </c>
      <c r="F35" s="13" t="n">
        <v>204.75</v>
      </c>
      <c r="G35" s="1" t="n">
        <f aca="false">EXP(C35)</f>
        <v>196.448302174199</v>
      </c>
      <c r="H35" s="1" t="n">
        <f aca="false">EXP(D35)</f>
        <v>203.258157710526</v>
      </c>
      <c r="I35" s="12" t="n">
        <f aca="false">EXP(E35)</f>
        <v>178.569300325741</v>
      </c>
    </row>
    <row r="36" customFormat="false" ht="15" hidden="false" customHeight="false" outlineLevel="0" collapsed="false">
      <c r="A36" s="12" t="s">
        <v>62</v>
      </c>
      <c r="B36" s="1" t="n">
        <v>5.30578938138674</v>
      </c>
      <c r="C36" s="1" t="n">
        <v>5.31126112440009</v>
      </c>
      <c r="D36" s="1" t="n">
        <v>5.35819792194384</v>
      </c>
      <c r="E36" s="1" t="n">
        <v>5.18939301512748</v>
      </c>
      <c r="F36" s="13" t="n">
        <v>201.5</v>
      </c>
      <c r="G36" s="1" t="n">
        <f aca="false">EXP(C36)</f>
        <v>202.605578178614</v>
      </c>
      <c r="H36" s="1" t="n">
        <f aca="false">EXP(D36)</f>
        <v>212.341944694731</v>
      </c>
      <c r="I36" s="12" t="n">
        <f aca="false">EXP(E36)</f>
        <v>179.359651289278</v>
      </c>
      <c r="S36" s="1" t="s">
        <v>146</v>
      </c>
      <c r="T36" s="1" t="n">
        <v>0.482449</v>
      </c>
      <c r="U36" s="1" t="s">
        <v>147</v>
      </c>
      <c r="W36" s="1" t="n">
        <v>5.151855</v>
      </c>
    </row>
    <row r="37" customFormat="false" ht="15" hidden="false" customHeight="false" outlineLevel="0" collapsed="false">
      <c r="A37" s="12" t="s">
        <v>63</v>
      </c>
      <c r="B37" s="1" t="n">
        <v>5.29078910012725</v>
      </c>
      <c r="C37" s="1" t="n">
        <v>5.30556952151935</v>
      </c>
      <c r="D37" s="1" t="n">
        <v>5.35213642045451</v>
      </c>
      <c r="E37" s="1" t="n">
        <v>5.1938092672608</v>
      </c>
      <c r="F37" s="13" t="n">
        <v>198.5</v>
      </c>
      <c r="G37" s="1" t="n">
        <f aca="false">EXP(C37)</f>
        <v>201.455703106454</v>
      </c>
      <c r="H37" s="1" t="n">
        <f aca="false">EXP(D37)</f>
        <v>211.058726723514</v>
      </c>
      <c r="I37" s="12" t="n">
        <f aca="false">EXP(E37)</f>
        <v>180.153500360522</v>
      </c>
      <c r="S37" s="1" t="s">
        <v>148</v>
      </c>
      <c r="T37" s="1" t="n">
        <v>0.471198</v>
      </c>
      <c r="U37" s="1" t="s">
        <v>149</v>
      </c>
      <c r="W37" s="1" t="n">
        <v>0.089014</v>
      </c>
    </row>
    <row r="38" customFormat="false" ht="15" hidden="false" customHeight="false" outlineLevel="0" collapsed="false">
      <c r="A38" s="12" t="s">
        <v>64</v>
      </c>
      <c r="B38" s="1" t="n">
        <v>5.30454791629867</v>
      </c>
      <c r="C38" s="1" t="n">
        <v>5.29261696332962</v>
      </c>
      <c r="D38" s="1" t="n">
        <v>5.32882256604695</v>
      </c>
      <c r="E38" s="1" t="n">
        <v>5.19822551939412</v>
      </c>
      <c r="F38" s="13" t="n">
        <v>201.25</v>
      </c>
      <c r="G38" s="1" t="n">
        <f aca="false">EXP(C38)</f>
        <v>198.863162650381</v>
      </c>
      <c r="H38" s="1" t="n">
        <f aca="false">EXP(D38)</f>
        <v>206.195050117908</v>
      </c>
      <c r="I38" s="12" t="n">
        <f aca="false">EXP(E38)</f>
        <v>180.950863022159</v>
      </c>
      <c r="S38" s="1" t="s">
        <v>150</v>
      </c>
      <c r="T38" s="1" t="n">
        <v>0.06473</v>
      </c>
      <c r="U38" s="1" t="s">
        <v>151</v>
      </c>
      <c r="W38" s="1" t="n">
        <v>-2.596423</v>
      </c>
    </row>
    <row r="39" customFormat="false" ht="15" hidden="false" customHeight="false" outlineLevel="0" collapsed="false">
      <c r="A39" s="12" t="s">
        <v>65</v>
      </c>
      <c r="B39" s="1" t="n">
        <v>5.31443674842792</v>
      </c>
      <c r="C39" s="1" t="n">
        <v>5.30049981136908</v>
      </c>
      <c r="D39" s="1" t="n">
        <v>5.32600519126565</v>
      </c>
      <c r="E39" s="1" t="n">
        <v>5.20264177152743</v>
      </c>
      <c r="F39" s="13" t="n">
        <v>203.25</v>
      </c>
      <c r="G39" s="1" t="n">
        <f aca="false">EXP(C39)</f>
        <v>200.436965617442</v>
      </c>
      <c r="H39" s="1" t="n">
        <f aca="false">EXP(D39)</f>
        <v>205.614938962671</v>
      </c>
      <c r="I39" s="12" t="n">
        <f aca="false">EXP(E39)</f>
        <v>181.751754825405</v>
      </c>
      <c r="S39" s="1" t="s">
        <v>152</v>
      </c>
      <c r="T39" s="1" t="n">
        <v>0.192736</v>
      </c>
      <c r="U39" s="1" t="s">
        <v>153</v>
      </c>
      <c r="W39" s="1" t="n">
        <v>-2.518457</v>
      </c>
    </row>
    <row r="40" customFormat="false" ht="15" hidden="false" customHeight="false" outlineLevel="0" collapsed="false">
      <c r="A40" s="12" t="s">
        <v>66</v>
      </c>
      <c r="B40" s="1" t="n">
        <v>5.31934473374011</v>
      </c>
      <c r="C40" s="1" t="n">
        <v>5.30994736711825</v>
      </c>
      <c r="D40" s="1" t="n">
        <v>5.32961762810608</v>
      </c>
      <c r="E40" s="1" t="n">
        <v>5.20705802366075</v>
      </c>
      <c r="F40" s="13" t="n">
        <v>204.25</v>
      </c>
      <c r="G40" s="1" t="n">
        <f aca="false">EXP(C40)</f>
        <v>202.339578392777</v>
      </c>
      <c r="H40" s="1" t="n">
        <f aca="false">EXP(D40)</f>
        <v>206.359053166699</v>
      </c>
      <c r="I40" s="12" t="n">
        <f aca="false">EXP(E40)</f>
        <v>182.556191390306</v>
      </c>
      <c r="S40" s="1" t="s">
        <v>154</v>
      </c>
      <c r="T40" s="1" t="n">
        <v>64.31416</v>
      </c>
      <c r="U40" s="1" t="s">
        <v>155</v>
      </c>
      <c r="W40" s="1" t="n">
        <v>-2.56696</v>
      </c>
    </row>
    <row r="41" customFormat="false" ht="15" hidden="false" customHeight="false" outlineLevel="0" collapsed="false">
      <c r="A41" s="12" t="s">
        <v>67</v>
      </c>
      <c r="B41" s="1" t="n">
        <v>5.26398468746753</v>
      </c>
      <c r="C41" s="1" t="n">
        <v>5.31585396713517</v>
      </c>
      <c r="D41" s="1" t="n">
        <v>5.33221985986085</v>
      </c>
      <c r="E41" s="1" t="n">
        <v>5.21147427579407</v>
      </c>
      <c r="F41" s="13" t="n">
        <v>193.25</v>
      </c>
      <c r="G41" s="1" t="n">
        <f aca="false">EXP(C41)</f>
        <v>203.538253913421</v>
      </c>
      <c r="H41" s="1" t="n">
        <f aca="false">EXP(D41)</f>
        <v>206.896746545705</v>
      </c>
      <c r="I41" s="12" t="n">
        <f aca="false">EXP(E41)</f>
        <v>183.364188406041</v>
      </c>
      <c r="S41" s="1" t="s">
        <v>156</v>
      </c>
      <c r="T41" s="1" t="n">
        <v>42.88014</v>
      </c>
      <c r="U41" s="1" t="s">
        <v>157</v>
      </c>
      <c r="W41" s="1" t="n">
        <v>0.524474</v>
      </c>
    </row>
    <row r="42" customFormat="false" ht="15" hidden="false" customHeight="false" outlineLevel="0" collapsed="false">
      <c r="A42" s="12" t="s">
        <v>68</v>
      </c>
      <c r="B42" s="1" t="n">
        <v>5.22440168359787</v>
      </c>
      <c r="C42" s="1" t="n">
        <v>5.27397135771335</v>
      </c>
      <c r="D42" s="1" t="n">
        <v>5.28332385332068</v>
      </c>
      <c r="E42" s="1" t="n">
        <v>5.21589052792739</v>
      </c>
      <c r="F42" s="13" t="n">
        <v>185.75</v>
      </c>
      <c r="G42" s="1" t="n">
        <f aca="false">EXP(C42)</f>
        <v>195.189592942382</v>
      </c>
      <c r="H42" s="1" t="n">
        <f aca="false">EXP(D42)</f>
        <v>197.023665964194</v>
      </c>
      <c r="I42" s="12" t="n">
        <f aca="false">EXP(E42)</f>
        <v>184.175761631229</v>
      </c>
    </row>
    <row r="43" customFormat="false" ht="15" hidden="false" customHeight="false" outlineLevel="0" collapsed="false">
      <c r="A43" s="12" t="s">
        <v>69</v>
      </c>
      <c r="B43" s="1" t="n">
        <v>5.21085134076676</v>
      </c>
      <c r="C43" s="1" t="n">
        <v>5.23388248661433</v>
      </c>
      <c r="D43" s="1" t="n">
        <v>5.22989996245814</v>
      </c>
      <c r="E43" s="1" t="n">
        <v>5.22030678006071</v>
      </c>
      <c r="F43" s="13" t="n">
        <v>183.25</v>
      </c>
      <c r="G43" s="1" t="n">
        <f aca="false">EXP(C43)</f>
        <v>187.519433732775</v>
      </c>
      <c r="H43" s="1" t="n">
        <f aca="false">EXP(D43)</f>
        <v>186.774118161901</v>
      </c>
      <c r="I43" s="12" t="n">
        <f aca="false">EXP(E43)</f>
        <v>184.990926894238</v>
      </c>
    </row>
    <row r="44" customFormat="false" ht="15" hidden="false" customHeight="false" outlineLevel="0" collapsed="false">
      <c r="A44" s="12" t="s">
        <v>70</v>
      </c>
      <c r="B44" s="1" t="n">
        <v>5.2217062641762</v>
      </c>
      <c r="C44" s="1" t="n">
        <v>5.21449419833484</v>
      </c>
      <c r="D44" s="1" t="n">
        <v>5.19981439410458</v>
      </c>
      <c r="E44" s="1" t="n">
        <v>5.22472303219403</v>
      </c>
      <c r="F44" s="13" t="n">
        <v>185.25</v>
      </c>
      <c r="G44" s="1" t="n">
        <f aca="false">EXP(C44)</f>
        <v>183.91877102858</v>
      </c>
      <c r="H44" s="1" t="n">
        <f aca="false">EXP(D44)</f>
        <v>181.238599800563</v>
      </c>
      <c r="I44" s="12" t="n">
        <f aca="false">EXP(E44)</f>
        <v>185.809700093494</v>
      </c>
    </row>
    <row r="45" customFormat="false" ht="15" hidden="false" customHeight="false" outlineLevel="0" collapsed="false">
      <c r="A45" s="12" t="s">
        <v>71</v>
      </c>
      <c r="B45" s="1" t="n">
        <v>5.19434477616506</v>
      </c>
      <c r="C45" s="1" t="n">
        <v>5.21869622003695</v>
      </c>
      <c r="D45" s="1" t="n">
        <v>5.20128485120566</v>
      </c>
      <c r="E45" s="1" t="n">
        <v>5.22913928432735</v>
      </c>
      <c r="F45" s="13" t="n">
        <v>180.25</v>
      </c>
      <c r="G45" s="1" t="n">
        <f aca="false">EXP(C45)</f>
        <v>184.693227698187</v>
      </c>
      <c r="H45" s="1" t="n">
        <f aca="false">EXP(D45)</f>
        <v>181.505299423752</v>
      </c>
      <c r="I45" s="12" t="n">
        <f aca="false">EXP(E45)</f>
        <v>186.632097197787</v>
      </c>
    </row>
    <row r="46" customFormat="false" ht="15" hidden="false" customHeight="false" outlineLevel="0" collapsed="false">
      <c r="A46" s="12" t="s">
        <v>72</v>
      </c>
      <c r="B46" s="1" t="n">
        <v>5.16335638111392</v>
      </c>
      <c r="C46" s="1" t="n">
        <v>5.19827807289253</v>
      </c>
      <c r="D46" s="1" t="n">
        <v>5.18208518564166</v>
      </c>
      <c r="E46" s="1" t="n">
        <v>5.23355553646067</v>
      </c>
      <c r="F46" s="13" t="n">
        <v>174.75</v>
      </c>
      <c r="G46" s="1" t="n">
        <f aca="false">EXP(C46)</f>
        <v>180.960372872938</v>
      </c>
      <c r="H46" s="1" t="n">
        <f aca="false">EXP(D46)</f>
        <v>178.053699190604</v>
      </c>
      <c r="I46" s="12" t="n">
        <f aca="false">EXP(E46)</f>
        <v>187.458134246586</v>
      </c>
    </row>
    <row r="47" customFormat="false" ht="15" hidden="false" customHeight="false" outlineLevel="0" collapsed="false">
      <c r="A47" s="12" t="s">
        <v>73</v>
      </c>
      <c r="B47" s="1" t="n">
        <v>5.10138965736472</v>
      </c>
      <c r="C47" s="1" t="n">
        <v>5.16961492097591</v>
      </c>
      <c r="D47" s="1" t="n">
        <v>5.15152289162849</v>
      </c>
      <c r="E47" s="1" t="n">
        <v>5.23797178859399</v>
      </c>
      <c r="F47" s="13" t="n">
        <v>164.25</v>
      </c>
      <c r="G47" s="1" t="n">
        <f aca="false">EXP(C47)</f>
        <v>175.847109411291</v>
      </c>
      <c r="H47" s="1" t="n">
        <f aca="false">EXP(D47)</f>
        <v>172.694284842948</v>
      </c>
      <c r="I47" s="12" t="n">
        <f aca="false">EXP(E47)</f>
        <v>188.287827350353</v>
      </c>
    </row>
    <row r="48" customFormat="false" ht="15" hidden="false" customHeight="false" outlineLevel="0" collapsed="false">
      <c r="A48" s="12" t="s">
        <v>74</v>
      </c>
      <c r="B48" s="1" t="n">
        <v>5.16335638111392</v>
      </c>
      <c r="C48" s="1" t="n">
        <v>5.11497431695845</v>
      </c>
      <c r="D48" s="1" t="n">
        <v>5.09064714692407</v>
      </c>
      <c r="E48" s="1" t="n">
        <v>5.24238804072731</v>
      </c>
      <c r="F48" s="13" t="n">
        <v>174.75</v>
      </c>
      <c r="G48" s="1" t="n">
        <f aca="false">EXP(C48)</f>
        <v>166.496504791756</v>
      </c>
      <c r="H48" s="1" t="n">
        <f aca="false">EXP(D48)</f>
        <v>162.494986164921</v>
      </c>
      <c r="I48" s="12" t="n">
        <f aca="false">EXP(E48)</f>
        <v>189.121192690852</v>
      </c>
    </row>
    <row r="49" customFormat="false" ht="15" hidden="false" customHeight="false" outlineLevel="0" collapsed="false">
      <c r="A49" s="12" t="s">
        <v>75</v>
      </c>
      <c r="B49" s="1" t="n">
        <v>5.18178355029209</v>
      </c>
      <c r="C49" s="1" t="n">
        <v>5.15128976074553</v>
      </c>
      <c r="D49" s="1" t="n">
        <v>5.12574208434598</v>
      </c>
      <c r="E49" s="1" t="n">
        <v>5.24680429286063</v>
      </c>
      <c r="F49" s="13" t="n">
        <v>178</v>
      </c>
      <c r="G49" s="1" t="n">
        <f aca="false">EXP(C49)</f>
        <v>172.654029164444</v>
      </c>
      <c r="H49" s="1" t="n">
        <f aca="false">EXP(D49)</f>
        <v>168.29898736706</v>
      </c>
      <c r="I49" s="12" t="n">
        <f aca="false">EXP(E49)</f>
        <v>189.958246521471</v>
      </c>
    </row>
    <row r="50" customFormat="false" ht="15" hidden="false" customHeight="false" outlineLevel="0" collapsed="false">
      <c r="A50" s="12" t="s">
        <v>76</v>
      </c>
      <c r="B50" s="1" t="n">
        <v>5.22305488204749</v>
      </c>
      <c r="C50" s="1" t="n">
        <v>5.17365199257217</v>
      </c>
      <c r="D50" s="1" t="n">
        <v>5.15988874236934</v>
      </c>
      <c r="E50" s="1" t="n">
        <v>5.25122054499394</v>
      </c>
      <c r="F50" s="13" t="n">
        <v>185.5</v>
      </c>
      <c r="G50" s="1" t="n">
        <f aca="false">EXP(C50)</f>
        <v>176.558451685707</v>
      </c>
      <c r="H50" s="1" t="n">
        <f aca="false">EXP(D50)</f>
        <v>174.145079558321</v>
      </c>
      <c r="I50" s="12" t="n">
        <f aca="false">EXP(E50)</f>
        <v>190.799005167531</v>
      </c>
    </row>
    <row r="51" customFormat="false" ht="15" hidden="false" customHeight="false" outlineLevel="0" collapsed="false">
      <c r="A51" s="12" t="s">
        <v>77</v>
      </c>
      <c r="B51" s="1" t="n">
        <v>5.24042338812913</v>
      </c>
      <c r="C51" s="1" t="n">
        <v>5.21076370052524</v>
      </c>
      <c r="D51" s="1" t="n">
        <v>5.21040036944367</v>
      </c>
      <c r="E51" s="1" t="n">
        <v>5.25563679712726</v>
      </c>
      <c r="F51" s="13" t="n">
        <v>188.75</v>
      </c>
      <c r="G51" s="1" t="n">
        <f aca="false">EXP(C51)</f>
        <v>183.233940629475</v>
      </c>
      <c r="H51" s="1" t="n">
        <f aca="false">EXP(D51)</f>
        <v>183.167378136489</v>
      </c>
      <c r="I51" s="12" t="n">
        <f aca="false">EXP(E51)</f>
        <v>191.643485026616</v>
      </c>
    </row>
    <row r="52" customFormat="false" ht="15" hidden="false" customHeight="false" outlineLevel="0" collapsed="false">
      <c r="A52" s="18" t="s">
        <v>78</v>
      </c>
      <c r="B52" s="19" t="n">
        <v>5.25227342804663</v>
      </c>
      <c r="C52" s="19" t="n">
        <v>5.23247531615457</v>
      </c>
      <c r="D52" s="19" t="n">
        <v>5.2441124426713</v>
      </c>
      <c r="E52" s="19" t="n">
        <v>5.26005304926058</v>
      </c>
      <c r="F52" s="20" t="n">
        <v>191</v>
      </c>
      <c r="G52" s="19" t="n">
        <f aca="false">EXP(C52)</f>
        <v>187.255747494249</v>
      </c>
      <c r="H52" s="19" t="n">
        <f aca="false">EXP(D52)</f>
        <v>189.447594986673</v>
      </c>
      <c r="I52" s="18" t="n">
        <f aca="false">EXP(E52)</f>
        <v>192.491702568882</v>
      </c>
    </row>
    <row r="53" customFormat="false" ht="15" hidden="false" customHeight="false" outlineLevel="0" collapsed="false">
      <c r="A53" s="18" t="s">
        <v>79</v>
      </c>
      <c r="B53" s="19" t="n">
        <v>5.23377884541047</v>
      </c>
      <c r="C53" s="19" t="n">
        <v>5.2310517822591</v>
      </c>
      <c r="D53" s="19" t="n">
        <v>5.25762435622052</v>
      </c>
      <c r="E53" s="19" t="n">
        <v>5.2644693013939</v>
      </c>
      <c r="F53" s="20" t="n">
        <v>187.5</v>
      </c>
      <c r="G53" s="19" t="n">
        <f aca="false">EXP(C53)</f>
        <v>186.989372232659</v>
      </c>
      <c r="H53" s="19" t="n">
        <f aca="false">EXP(D53)</f>
        <v>192.024766562219</v>
      </c>
      <c r="I53" s="18" t="n">
        <f aca="false">EXP(E53)</f>
        <v>193.343674337382</v>
      </c>
    </row>
    <row r="54" customFormat="false" ht="15" hidden="false" customHeight="false" outlineLevel="0" collapsed="false">
      <c r="A54" s="18" t="s">
        <v>80</v>
      </c>
      <c r="B54" s="19" t="n">
        <v>5.27938935666252</v>
      </c>
      <c r="C54" s="19" t="n">
        <v>5.22962824836364</v>
      </c>
      <c r="D54" s="19" t="n">
        <v>5.27113626976975</v>
      </c>
      <c r="E54" s="19" t="n">
        <v>5.26888555352722</v>
      </c>
      <c r="F54" s="20" t="n">
        <v>196.25</v>
      </c>
      <c r="G54" s="19" t="n">
        <f aca="false">EXP(C54)</f>
        <v>186.723375895515</v>
      </c>
      <c r="H54" s="19" t="n">
        <f aca="false">EXP(D54)</f>
        <v>194.636996979925</v>
      </c>
      <c r="I54" s="18" t="n">
        <f aca="false">EXP(E54)</f>
        <v>194.199416948388</v>
      </c>
    </row>
    <row r="55" customFormat="false" ht="15" hidden="false" customHeight="false" outlineLevel="0" collapsed="false">
      <c r="A55" s="18" t="s">
        <v>81</v>
      </c>
      <c r="B55" s="19" t="n">
        <v>5.27683833487091</v>
      </c>
      <c r="C55" s="19" t="n">
        <v>5.22820471446818</v>
      </c>
      <c r="D55" s="19" t="n">
        <v>5.28464818331897</v>
      </c>
      <c r="E55" s="19" t="n">
        <v>5.27330180566054</v>
      </c>
      <c r="F55" s="20" t="n">
        <v>195.75</v>
      </c>
      <c r="G55" s="19" t="n">
        <f aca="false">EXP(C55)</f>
        <v>186.457757943787</v>
      </c>
      <c r="H55" s="19" t="n">
        <f aca="false">EXP(D55)</f>
        <v>197.284763166672</v>
      </c>
      <c r="I55" s="18" t="n">
        <f aca="false">EXP(E55)</f>
        <v>195.05894709172</v>
      </c>
    </row>
    <row r="56" customFormat="false" ht="15" hidden="false" customHeight="false" outlineLevel="0" collapsed="false">
      <c r="A56" s="18" t="s">
        <v>82</v>
      </c>
      <c r="B56" s="19" t="n">
        <v>5.23777086668</v>
      </c>
      <c r="C56" s="19" t="n">
        <v>5.22678118057272</v>
      </c>
      <c r="D56" s="19" t="n">
        <v>5.2981600968682</v>
      </c>
      <c r="E56" s="19" t="n">
        <v>5.27771805779386</v>
      </c>
      <c r="F56" s="20" t="n">
        <v>188.25</v>
      </c>
      <c r="G56" s="19" t="n">
        <f aca="false">EXP(C56)</f>
        <v>186.192517839214</v>
      </c>
      <c r="H56" s="19" t="n">
        <f aca="false">EXP(D56)</f>
        <v>199.968548537278</v>
      </c>
      <c r="I56" s="18" t="n">
        <f aca="false">EXP(E56)</f>
        <v>195.922281531062</v>
      </c>
    </row>
    <row r="57" customFormat="false" ht="15" hidden="false" customHeight="false" outlineLevel="0" collapsed="false">
      <c r="A57" s="18" t="s">
        <v>83</v>
      </c>
      <c r="B57" s="19" t="n">
        <v>5.19573077777294</v>
      </c>
      <c r="C57" s="19" t="n">
        <v>5.22535764667726</v>
      </c>
      <c r="D57" s="19" t="n">
        <v>5.31167201041742</v>
      </c>
      <c r="E57" s="19" t="n">
        <v>5.28213430992718</v>
      </c>
      <c r="F57" s="20" t="n">
        <v>180.5</v>
      </c>
      <c r="G57" s="19" t="n">
        <f aca="false">EXP(C57)</f>
        <v>185.927655044299</v>
      </c>
      <c r="H57" s="19" t="n">
        <f aca="false">EXP(D57)</f>
        <v>202.688843082742</v>
      </c>
      <c r="I57" s="18" t="n">
        <f aca="false">EXP(E57)</f>
        <v>196.789437104299</v>
      </c>
    </row>
    <row r="58" customFormat="false" ht="15" hidden="false" customHeight="false" outlineLevel="0" collapsed="false">
      <c r="A58" s="18" t="s">
        <v>84</v>
      </c>
      <c r="B58" s="19" t="n">
        <v>5.20811909862989</v>
      </c>
      <c r="C58" s="19" t="n">
        <v>5.2239341127818</v>
      </c>
      <c r="D58" s="19" t="n">
        <v>5.32518392396665</v>
      </c>
      <c r="E58" s="19" t="n">
        <v>5.2865505620605</v>
      </c>
      <c r="F58" s="20" t="n">
        <v>182.75</v>
      </c>
      <c r="G58" s="19" t="n">
        <f aca="false">EXP(C58)</f>
        <v>185.663169022313</v>
      </c>
      <c r="H58" s="19" t="n">
        <f aca="false">EXP(D58)</f>
        <v>205.446143459716</v>
      </c>
      <c r="I58" s="18" t="n">
        <f aca="false">EXP(E58)</f>
        <v>197.660430723839</v>
      </c>
    </row>
    <row r="59" customFormat="false" ht="15" hidden="false" customHeight="false" outlineLevel="0" collapsed="false">
      <c r="A59" s="18" t="s">
        <v>85</v>
      </c>
      <c r="B59" s="19" t="n">
        <v>5.23511129064424</v>
      </c>
      <c r="C59" s="19" t="n">
        <v>5.22251057888634</v>
      </c>
      <c r="D59" s="19" t="n">
        <v>5.33869583751587</v>
      </c>
      <c r="E59" s="19" t="n">
        <v>5.29096681419382</v>
      </c>
      <c r="F59" s="20" t="n">
        <v>187.75</v>
      </c>
      <c r="G59" s="19" t="n">
        <f aca="false">EXP(C59)</f>
        <v>185.399059237287</v>
      </c>
      <c r="H59" s="19" t="n">
        <f aca="false">EXP(D59)</f>
        <v>208.240953081169</v>
      </c>
      <c r="I59" s="18" t="n">
        <f aca="false">EXP(E59)</f>
        <v>198.535279376943</v>
      </c>
    </row>
    <row r="60" customFormat="false" ht="15" hidden="false" customHeight="false" outlineLevel="0" collapsed="false">
      <c r="A60" s="18" t="s">
        <v>86</v>
      </c>
      <c r="B60" s="19" t="n">
        <v>5.28700360664776</v>
      </c>
      <c r="C60" s="19" t="n">
        <v>5.22108704499088</v>
      </c>
      <c r="D60" s="19" t="n">
        <v>5.3522077510651</v>
      </c>
      <c r="E60" s="19" t="n">
        <v>5.29538306632713</v>
      </c>
      <c r="F60" s="20" t="n">
        <v>197.75</v>
      </c>
      <c r="G60" s="19" t="n">
        <f aca="false">EXP(C60)</f>
        <v>185.135325154017</v>
      </c>
      <c r="H60" s="19" t="n">
        <f aca="false">EXP(D60)</f>
        <v>211.073782208313</v>
      </c>
      <c r="I60" s="18" t="n">
        <f aca="false">EXP(E60)</f>
        <v>199.414000126059</v>
      </c>
    </row>
    <row r="61" customFormat="false" ht="15" hidden="false" customHeight="false" outlineLevel="0" collapsed="false">
      <c r="A61" s="18" t="s">
        <v>87</v>
      </c>
      <c r="B61" s="19" t="n">
        <v>5.32422874833254</v>
      </c>
      <c r="C61" s="19" t="n">
        <v>5.21966351109542</v>
      </c>
      <c r="D61" s="19" t="n">
        <v>5.36571966461433</v>
      </c>
      <c r="E61" s="19" t="n">
        <v>5.29979931846045</v>
      </c>
      <c r="F61" s="20" t="n">
        <v>205.25</v>
      </c>
      <c r="G61" s="19" t="n">
        <f aca="false">EXP(C61)</f>
        <v>184.871966238058</v>
      </c>
      <c r="H61" s="19" t="n">
        <f aca="false">EXP(D61)</f>
        <v>213.945148043752</v>
      </c>
      <c r="I61" s="18" t="n">
        <f aca="false">EXP(E61)</f>
        <v>200.296610109158</v>
      </c>
    </row>
    <row r="62" customFormat="false" ht="15" hidden="false" customHeight="false" outlineLevel="0" collapsed="false">
      <c r="A62" s="18" t="s">
        <v>88</v>
      </c>
      <c r="B62" s="19" t="n">
        <v>5.34829729885306</v>
      </c>
      <c r="C62" s="19" t="n">
        <v>5.21823997719995</v>
      </c>
      <c r="D62" s="19" t="n">
        <v>5.37923157816355</v>
      </c>
      <c r="E62" s="19" t="n">
        <v>5.30421557059377</v>
      </c>
      <c r="F62" s="20" t="n">
        <v>210.25</v>
      </c>
      <c r="G62" s="19" t="n">
        <f aca="false">EXP(C62)</f>
        <v>184.608981955727</v>
      </c>
      <c r="H62" s="19" t="n">
        <f aca="false">EXP(D62)</f>
        <v>216.855574825908</v>
      </c>
      <c r="I62" s="18" t="n">
        <f aca="false">EXP(E62)</f>
        <v>201.183126540057</v>
      </c>
    </row>
    <row r="63" customFormat="false" ht="15" hidden="false" customHeight="false" outlineLevel="0" collapsed="false">
      <c r="A63" s="18" t="s">
        <v>89</v>
      </c>
      <c r="B63" s="19" t="n">
        <v>5.36246518637179</v>
      </c>
      <c r="C63" s="19" t="n">
        <v>5.21681644330449</v>
      </c>
      <c r="D63" s="19" t="n">
        <v>5.39274349171278</v>
      </c>
      <c r="E63" s="19" t="n">
        <v>5.30863182272709</v>
      </c>
      <c r="F63" s="20" t="n">
        <v>213.25</v>
      </c>
      <c r="G63" s="19" t="n">
        <f aca="false">EXP(C63)</f>
        <v>184.346371774101</v>
      </c>
      <c r="H63" s="19" t="n">
        <f aca="false">EXP(D63)</f>
        <v>219.80559392475</v>
      </c>
      <c r="I63" s="18" t="n">
        <f aca="false">EXP(E63)</f>
        <v>202.073566708767</v>
      </c>
    </row>
    <row r="64" customFormat="false" ht="15" hidden="false" customHeight="false" outlineLevel="0" collapsed="false">
      <c r="A64" s="21" t="s">
        <v>90</v>
      </c>
      <c r="B64" s="22" t="n">
        <v>5.4249500174814</v>
      </c>
      <c r="C64" s="22" t="n">
        <v>5.21539290940903</v>
      </c>
      <c r="D64" s="22" t="n">
        <v>5.406255405262</v>
      </c>
      <c r="E64" s="22" t="n">
        <v>5.31304807486041</v>
      </c>
      <c r="F64" s="23" t="n">
        <v>227</v>
      </c>
      <c r="G64" s="22"/>
      <c r="H64" s="22"/>
      <c r="I64" s="21"/>
    </row>
    <row r="65" customFormat="false" ht="15" hidden="false" customHeight="false" outlineLevel="0" collapsed="false">
      <c r="A65" s="21" t="s">
        <v>91</v>
      </c>
      <c r="B65" s="22" t="n">
        <v>5.50125821054473</v>
      </c>
      <c r="C65" s="22" t="n">
        <v>5.21396937551357</v>
      </c>
      <c r="D65" s="22" t="n">
        <v>5.41976731881123</v>
      </c>
      <c r="E65" s="22" t="n">
        <v>5.31746432699373</v>
      </c>
      <c r="F65" s="23" t="n">
        <v>245</v>
      </c>
      <c r="G65" s="22"/>
      <c r="H65" s="22"/>
      <c r="I65" s="21"/>
    </row>
    <row r="66" customFormat="false" ht="15" hidden="false" customHeight="false" outlineLevel="0" collapsed="false">
      <c r="A66" s="21" t="s">
        <v>92</v>
      </c>
      <c r="B66" s="22" t="n">
        <v>5.3729609095438</v>
      </c>
      <c r="C66" s="22" t="n">
        <v>5.21254584161811</v>
      </c>
      <c r="D66" s="22" t="n">
        <v>5.43327923236047</v>
      </c>
      <c r="E66" s="22" t="n">
        <v>5.32188057912705</v>
      </c>
      <c r="F66" s="23" t="n">
        <v>215.5</v>
      </c>
      <c r="G66" s="22"/>
      <c r="H66" s="22"/>
      <c r="I66" s="21"/>
    </row>
    <row r="67" customFormat="false" ht="15" hidden="false" customHeight="false" outlineLevel="0" collapsed="false">
      <c r="A67" s="21" t="s">
        <v>93</v>
      </c>
      <c r="B67" s="22" t="n">
        <v>5.55199012289707</v>
      </c>
      <c r="C67" s="22" t="n">
        <v>5.21112230772265</v>
      </c>
      <c r="D67" s="22" t="n">
        <v>5.44679114590968</v>
      </c>
      <c r="E67" s="22" t="n">
        <v>5.32629683126037</v>
      </c>
      <c r="F67" s="23" t="n">
        <v>257.75</v>
      </c>
      <c r="G67" s="22"/>
      <c r="H67" s="22"/>
      <c r="I67" s="21"/>
    </row>
    <row r="68" customFormat="false" ht="15" hidden="false" customHeight="false" outlineLevel="0" collapsed="false">
      <c r="A68" s="21" t="s">
        <v>94</v>
      </c>
      <c r="B68" s="22" t="n">
        <v>5.36480710781687</v>
      </c>
      <c r="C68" s="22" t="n">
        <v>5.20969877382719</v>
      </c>
      <c r="D68" s="22" t="n">
        <v>5.4603030594589</v>
      </c>
      <c r="E68" s="22" t="n">
        <v>5.33071308339369</v>
      </c>
      <c r="F68" s="23" t="n">
        <v>213.75</v>
      </c>
      <c r="G68" s="22"/>
      <c r="H68" s="22"/>
      <c r="I68" s="21"/>
    </row>
    <row r="69" customFormat="false" ht="15" hidden="false" customHeight="false" outlineLevel="0" collapsed="false">
      <c r="A69" s="21" t="s">
        <v>95</v>
      </c>
      <c r="B69" s="22" t="n">
        <v>5.34352970936959</v>
      </c>
      <c r="C69" s="22" t="n">
        <v>5.20827523993173</v>
      </c>
      <c r="D69" s="22" t="n">
        <v>5.47381497300814</v>
      </c>
      <c r="E69" s="22" t="n">
        <v>5.33512933552701</v>
      </c>
      <c r="F69" s="23" t="n">
        <v>209.25</v>
      </c>
      <c r="G69" s="22"/>
      <c r="H69" s="22"/>
      <c r="I69" s="21"/>
    </row>
    <row r="70" customFormat="false" ht="15" hidden="false" customHeight="false" outlineLevel="0" collapsed="false">
      <c r="A70" s="21" t="s">
        <v>96</v>
      </c>
      <c r="B70" s="22" t="n">
        <v>5.40829221975661</v>
      </c>
      <c r="C70" s="22" t="n">
        <v>5.20685170603627</v>
      </c>
      <c r="D70" s="22" t="n">
        <v>5.48732688655737</v>
      </c>
      <c r="E70" s="22" t="n">
        <v>5.33954558766032</v>
      </c>
      <c r="F70" s="23" t="n">
        <v>223.25</v>
      </c>
      <c r="G70" s="22"/>
      <c r="H70" s="22"/>
      <c r="I70" s="21"/>
    </row>
    <row r="71" customFormat="false" ht="15" hidden="false" customHeight="false" outlineLevel="0" collapsed="false">
      <c r="A71" s="21" t="s">
        <v>97</v>
      </c>
      <c r="B71" s="22" t="n">
        <v>5.5164483760387</v>
      </c>
      <c r="C71" s="22" t="n">
        <v>5.2054281721408</v>
      </c>
      <c r="D71" s="22" t="n">
        <v>5.5008388001066</v>
      </c>
      <c r="E71" s="22" t="n">
        <v>5.34396183979364</v>
      </c>
      <c r="F71" s="23" t="n">
        <v>248.75</v>
      </c>
      <c r="G71" s="22"/>
      <c r="H71" s="22"/>
      <c r="I71" s="21"/>
    </row>
    <row r="72" customFormat="false" ht="15" hidden="false" customHeight="false" outlineLevel="0" collapsed="false">
      <c r="A72" s="21" t="s">
        <v>98</v>
      </c>
      <c r="B72" s="22" t="n">
        <v>5.55295958492162</v>
      </c>
      <c r="C72" s="22" t="n">
        <v>5.20400463824534</v>
      </c>
      <c r="D72" s="22" t="n">
        <v>5.51435071365581</v>
      </c>
      <c r="E72" s="22" t="n">
        <v>5.34837809192696</v>
      </c>
      <c r="F72" s="23" t="n">
        <v>258</v>
      </c>
      <c r="G72" s="22"/>
      <c r="H72" s="22"/>
      <c r="I72" s="21"/>
    </row>
    <row r="73" customFormat="false" ht="15" hidden="false" customHeight="false" outlineLevel="0" collapsed="false">
      <c r="A73" s="21" t="s">
        <v>99</v>
      </c>
      <c r="B73" s="22" t="n">
        <v>5.64632989990812</v>
      </c>
      <c r="C73" s="22" t="n">
        <v>5.20258110434988</v>
      </c>
      <c r="D73" s="22" t="n">
        <v>5.52786262720503</v>
      </c>
      <c r="E73" s="22" t="n">
        <v>5.35279434406028</v>
      </c>
      <c r="F73" s="23" t="n">
        <v>283.25</v>
      </c>
      <c r="G73" s="22"/>
      <c r="H73" s="22"/>
      <c r="I73" s="21"/>
    </row>
    <row r="74" customFormat="false" ht="15" hidden="false" customHeight="false" outlineLevel="0" collapsed="false">
      <c r="A74" s="21" t="s">
        <v>100</v>
      </c>
      <c r="B74" s="22" t="n">
        <v>5.63300229259515</v>
      </c>
      <c r="C74" s="22" t="n">
        <v>5.20115757045442</v>
      </c>
      <c r="D74" s="22" t="n">
        <v>5.54137454075427</v>
      </c>
      <c r="E74" s="22" t="n">
        <v>5.3572105961936</v>
      </c>
      <c r="F74" s="23" t="n">
        <v>279.5</v>
      </c>
      <c r="G74" s="22"/>
      <c r="H74" s="22"/>
      <c r="I74" s="21"/>
    </row>
    <row r="75" customFormat="false" ht="15" hidden="false" customHeight="false" outlineLevel="0" collapsed="false">
      <c r="A75" s="21" t="s">
        <v>101</v>
      </c>
      <c r="B75" s="22" t="n">
        <v>5.62941805936734</v>
      </c>
      <c r="C75" s="22" t="n">
        <v>5.19973403655896</v>
      </c>
      <c r="D75" s="22" t="n">
        <v>5.55488645430348</v>
      </c>
      <c r="E75" s="22" t="n">
        <v>5.36162684832692</v>
      </c>
      <c r="F75" s="23" t="n">
        <v>278.5</v>
      </c>
      <c r="G75" s="22"/>
      <c r="H75" s="22"/>
      <c r="I75" s="21"/>
    </row>
    <row r="76" customFormat="false" ht="15" hidden="false" customHeight="false" outlineLevel="0" collapsed="false">
      <c r="A76" s="21" t="s">
        <v>102</v>
      </c>
      <c r="B76" s="22" t="n">
        <v>5.5834963087817</v>
      </c>
      <c r="C76" s="22" t="n">
        <v>5.1983105026635</v>
      </c>
      <c r="D76" s="22" t="n">
        <v>5.56839836785272</v>
      </c>
      <c r="E76" s="22" t="n">
        <v>5.36604310046024</v>
      </c>
      <c r="F76" s="23" t="n">
        <v>266</v>
      </c>
      <c r="G76" s="22"/>
      <c r="H76" s="22"/>
      <c r="I76" s="21"/>
    </row>
    <row r="77" customFormat="false" ht="15" hidden="false" customHeight="false" outlineLevel="0" collapsed="false">
      <c r="A77" s="21" t="s">
        <v>103</v>
      </c>
      <c r="B77" s="22" t="n">
        <v>5.77610313623583</v>
      </c>
      <c r="C77" s="22" t="n">
        <v>5.19688696876804</v>
      </c>
      <c r="D77" s="22" t="n">
        <v>5.58191028140194</v>
      </c>
      <c r="E77" s="22" t="n">
        <v>5.37045935259356</v>
      </c>
      <c r="F77" s="23" t="n">
        <v>322.5</v>
      </c>
      <c r="G77" s="22"/>
      <c r="H77" s="22"/>
      <c r="I77" s="21"/>
    </row>
    <row r="78" customFormat="false" ht="15" hidden="false" customHeight="false" outlineLevel="0" collapsed="false">
      <c r="A78" s="21" t="s">
        <v>104</v>
      </c>
      <c r="B78" s="22" t="n">
        <v>5.91215074038826</v>
      </c>
      <c r="C78" s="22" t="n">
        <v>5.19546343487258</v>
      </c>
      <c r="D78" s="22" t="n">
        <v>5.59542219495117</v>
      </c>
      <c r="E78" s="22" t="n">
        <v>5.37487560472688</v>
      </c>
      <c r="F78" s="23" t="n">
        <v>369.5</v>
      </c>
      <c r="G78" s="22"/>
      <c r="H78" s="22"/>
      <c r="I78" s="21"/>
    </row>
    <row r="79" customFormat="false" ht="15" hidden="false" customHeight="false" outlineLevel="0" collapsed="false">
      <c r="A79" s="21" t="s">
        <v>105</v>
      </c>
      <c r="B79" s="22" t="n">
        <v>5.99333779148966</v>
      </c>
      <c r="C79" s="22" t="n">
        <v>5.19403990097712</v>
      </c>
      <c r="D79" s="22" t="n">
        <v>5.60893410850039</v>
      </c>
      <c r="E79" s="22" t="n">
        <v>5.3792918568602</v>
      </c>
      <c r="F79" s="23" t="n">
        <v>400.75</v>
      </c>
      <c r="G79" s="22"/>
      <c r="H79" s="22"/>
      <c r="I79" s="21"/>
    </row>
    <row r="80" customFormat="false" ht="15" hidden="false" customHeight="false" outlineLevel="0" collapsed="false">
      <c r="A80" s="21" t="s">
        <v>106</v>
      </c>
      <c r="B80" s="22" t="n">
        <v>5.97189939161314</v>
      </c>
      <c r="C80" s="22" t="n">
        <v>5.19261636708165</v>
      </c>
      <c r="D80" s="22" t="n">
        <v>5.62244602204963</v>
      </c>
      <c r="E80" s="22" t="n">
        <v>5.38370810899351</v>
      </c>
      <c r="F80" s="23" t="n">
        <v>392.25</v>
      </c>
      <c r="G80" s="22"/>
      <c r="H80" s="22"/>
      <c r="I80" s="21"/>
    </row>
    <row r="81" customFormat="false" ht="15" hidden="false" customHeight="false" outlineLevel="0" collapsed="false">
      <c r="A81" s="21" t="s">
        <v>107</v>
      </c>
      <c r="B81" s="22" t="n">
        <v>5.85864718521712</v>
      </c>
      <c r="C81" s="22" t="n">
        <v>5.19119283318619</v>
      </c>
      <c r="D81" s="22" t="n">
        <v>5.63595793559883</v>
      </c>
      <c r="E81" s="22" t="n">
        <v>5.38812436112683</v>
      </c>
      <c r="F81" s="23" t="n">
        <v>350.25</v>
      </c>
      <c r="G81" s="22"/>
      <c r="H81" s="22"/>
      <c r="I81" s="21"/>
    </row>
    <row r="82" customFormat="false" ht="15" hidden="false" customHeight="false" outlineLevel="0" collapsed="false">
      <c r="A82" s="21" t="s">
        <v>108</v>
      </c>
      <c r="B82" s="22" t="n">
        <v>5.83773044716594</v>
      </c>
      <c r="C82" s="22" t="n">
        <v>5.18976929929073</v>
      </c>
      <c r="D82" s="22" t="n">
        <v>5.64946984914807</v>
      </c>
      <c r="E82" s="22" t="n">
        <v>5.39254061326015</v>
      </c>
      <c r="F82" s="23" t="n">
        <v>343</v>
      </c>
      <c r="G82" s="22"/>
      <c r="H82" s="22"/>
      <c r="I82" s="21"/>
    </row>
    <row r="83" customFormat="false" ht="15" hidden="false" customHeight="false" outlineLevel="0" collapsed="false">
      <c r="A83" s="21" t="s">
        <v>109</v>
      </c>
      <c r="B83" s="22" t="n">
        <v>5.80588769759336</v>
      </c>
      <c r="C83" s="22" t="n">
        <v>5.18834576539527</v>
      </c>
      <c r="D83" s="22" t="n">
        <v>5.66298176269731</v>
      </c>
      <c r="E83" s="22" t="n">
        <v>5.39695686539347</v>
      </c>
      <c r="F83" s="23" t="n">
        <v>332.25</v>
      </c>
      <c r="G83" s="22"/>
      <c r="H83" s="22"/>
      <c r="I83" s="21"/>
    </row>
    <row r="84" customFormat="false" ht="15" hidden="false" customHeight="false" outlineLevel="0" collapsed="false">
      <c r="A84" s="21" t="s">
        <v>110</v>
      </c>
      <c r="B84" s="22" t="n">
        <v>5.87703525635695</v>
      </c>
      <c r="C84" s="22" t="n">
        <v>5.18692223149981</v>
      </c>
      <c r="D84" s="22" t="n">
        <v>5.67649367624653</v>
      </c>
      <c r="E84" s="22" t="n">
        <v>5.40137311752679</v>
      </c>
      <c r="F84" s="23" t="n">
        <v>356.75</v>
      </c>
      <c r="G84" s="22"/>
      <c r="H84" s="22"/>
      <c r="I84" s="21"/>
    </row>
    <row r="85" customFormat="false" ht="15" hidden="false" customHeight="false" outlineLevel="0" collapsed="false">
      <c r="A85" s="21" t="s">
        <v>111</v>
      </c>
      <c r="B85" s="22" t="n">
        <v>5.86434115077879</v>
      </c>
      <c r="C85" s="22" t="n">
        <v>5.18549869760435</v>
      </c>
      <c r="D85" s="22" t="n">
        <v>5.69000558979573</v>
      </c>
      <c r="E85" s="22" t="n">
        <v>5.40578936966011</v>
      </c>
      <c r="F85" s="23" t="n">
        <v>352.25</v>
      </c>
      <c r="G85" s="22"/>
      <c r="H85" s="22"/>
      <c r="I85" s="21"/>
    </row>
    <row r="86" customFormat="false" ht="15" hidden="false" customHeight="false" outlineLevel="0" collapsed="false">
      <c r="A86" s="21" t="s">
        <v>112</v>
      </c>
      <c r="B86" s="22" t="n">
        <v>5.78842994871649</v>
      </c>
      <c r="C86" s="22" t="n">
        <v>5.18407516370889</v>
      </c>
      <c r="D86" s="22" t="n">
        <v>5.70351750334498</v>
      </c>
      <c r="E86" s="22" t="n">
        <v>5.41020562179343</v>
      </c>
      <c r="F86" s="23" t="n">
        <v>326.5</v>
      </c>
      <c r="G86" s="22"/>
      <c r="H86" s="22"/>
      <c r="I86" s="21"/>
    </row>
    <row r="87" customFormat="false" ht="15" hidden="false" customHeight="false" outlineLevel="0" collapsed="false">
      <c r="A87" s="21" t="s">
        <v>113</v>
      </c>
      <c r="B87" s="22" t="n">
        <v>5.7341500112726</v>
      </c>
      <c r="C87" s="22" t="n">
        <v>5.18265162981343</v>
      </c>
      <c r="D87" s="22" t="n">
        <v>5.7170294168942</v>
      </c>
      <c r="E87" s="22" t="n">
        <v>5.41462187392675</v>
      </c>
      <c r="F87" s="23" t="n">
        <v>309.25</v>
      </c>
      <c r="G87" s="22"/>
      <c r="H87" s="22"/>
      <c r="I87" s="21"/>
    </row>
  </sheetData>
  <mergeCells count="7">
    <mergeCell ref="A1:W1"/>
    <mergeCell ref="B2:E2"/>
    <mergeCell ref="F2:I2"/>
    <mergeCell ref="K2:O2"/>
    <mergeCell ref="S2:W2"/>
    <mergeCell ref="S12:W12"/>
    <mergeCell ref="S24:W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4" activeCellId="0" sqref="K4"/>
    </sheetView>
  </sheetViews>
  <sheetFormatPr defaultColWidth="13.23828125" defaultRowHeight="15" zeroHeight="false" outlineLevelRow="0" outlineLevelCol="0"/>
  <cols>
    <col collapsed="false" customWidth="false" hidden="false" outlineLevel="0" max="16384" min="1" style="1" width="13.23"/>
  </cols>
  <sheetData>
    <row r="1" customFormat="false" ht="18.75" hidden="false" customHeight="false" outlineLevel="0" collapsed="false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" hidden="false" customHeight="false" outlineLevel="0" collapsed="false">
      <c r="A2" s="5"/>
      <c r="B2" s="6" t="s">
        <v>115</v>
      </c>
      <c r="C2" s="6"/>
      <c r="D2" s="6"/>
      <c r="E2" s="6"/>
      <c r="F2" s="6" t="s">
        <v>116</v>
      </c>
      <c r="G2" s="6"/>
      <c r="H2" s="6"/>
      <c r="I2" s="6"/>
      <c r="K2" s="6" t="s">
        <v>117</v>
      </c>
      <c r="L2" s="6"/>
      <c r="M2" s="6"/>
      <c r="N2" s="6"/>
      <c r="S2" s="6" t="s">
        <v>118</v>
      </c>
      <c r="T2" s="6"/>
      <c r="U2" s="6"/>
      <c r="V2" s="6"/>
      <c r="W2" s="6"/>
    </row>
    <row r="3" customFormat="false" ht="15" hidden="false" customHeight="false" outlineLevel="0" collapsed="false">
      <c r="A3" s="8" t="s">
        <v>0</v>
      </c>
      <c r="B3" s="9" t="s">
        <v>119</v>
      </c>
      <c r="C3" s="9" t="s">
        <v>120</v>
      </c>
      <c r="D3" s="9" t="s">
        <v>118</v>
      </c>
      <c r="E3" s="9" t="s">
        <v>121</v>
      </c>
      <c r="F3" s="10" t="s">
        <v>119</v>
      </c>
      <c r="G3" s="9" t="s">
        <v>120</v>
      </c>
      <c r="H3" s="9" t="s">
        <v>118</v>
      </c>
      <c r="I3" s="9" t="s">
        <v>121</v>
      </c>
      <c r="K3" s="24" t="s">
        <v>0</v>
      </c>
      <c r="L3" s="9" t="s">
        <v>119</v>
      </c>
      <c r="M3" s="9" t="s">
        <v>120</v>
      </c>
      <c r="N3" s="9" t="s">
        <v>118</v>
      </c>
      <c r="O3" s="9" t="s">
        <v>121</v>
      </c>
      <c r="S3" s="1" t="s">
        <v>159</v>
      </c>
    </row>
    <row r="4" customFormat="false" ht="15" hidden="false" customHeight="false" outlineLevel="0" collapsed="false">
      <c r="A4" s="12" t="s">
        <v>18</v>
      </c>
      <c r="B4" s="1" t="n">
        <v>5.09834087451536</v>
      </c>
      <c r="C4" s="1" t="n">
        <v>5.09834087451536</v>
      </c>
      <c r="D4" s="1" t="n">
        <v>5.01881154176429</v>
      </c>
      <c r="E4" s="1" t="n">
        <v>5.00717442134528</v>
      </c>
      <c r="F4" s="13" t="n">
        <v>163.75</v>
      </c>
      <c r="G4" s="1" t="n">
        <f aca="false">EXP(C4)</f>
        <v>163.75</v>
      </c>
      <c r="H4" s="1" t="n">
        <f aca="false">EXP(D4)</f>
        <v>151.231464669891</v>
      </c>
      <c r="I4" s="1" t="n">
        <f aca="false">EXP(E4)</f>
        <v>149.481766374937</v>
      </c>
      <c r="K4" s="1" t="s">
        <v>102</v>
      </c>
      <c r="L4" s="1" t="n">
        <v>191</v>
      </c>
      <c r="M4" s="1" t="n">
        <f aca="false">($F76-G76)^2</f>
        <v>218.363653251386</v>
      </c>
      <c r="N4" s="1" t="n">
        <f aca="false">($F76-H76)^2</f>
        <v>683.389801708236</v>
      </c>
      <c r="O4" s="1" t="n">
        <f aca="false">($F76-I76)^2</f>
        <v>1002.90846090258</v>
      </c>
      <c r="S4" s="1" t="s">
        <v>160</v>
      </c>
    </row>
    <row r="5" customFormat="false" ht="15" hidden="false" customHeight="false" outlineLevel="0" collapsed="false">
      <c r="A5" s="12" t="s">
        <v>19</v>
      </c>
      <c r="B5" s="1" t="n">
        <v>4.9921318225317</v>
      </c>
      <c r="C5" s="1" t="n">
        <v>5.10447987060493</v>
      </c>
      <c r="D5" s="1" t="n">
        <v>5.08449447559658</v>
      </c>
      <c r="E5" s="1" t="n">
        <v>5.01341832935311</v>
      </c>
      <c r="F5" s="13" t="n">
        <v>147.25</v>
      </c>
      <c r="G5" s="1" t="n">
        <f aca="false">EXP(C5)</f>
        <v>164.758352579101</v>
      </c>
      <c r="H5" s="1" t="n">
        <f aca="false">EXP(D5)</f>
        <v>161.498277278008</v>
      </c>
      <c r="I5" s="1" t="n">
        <f aca="false">EXP(E5)</f>
        <v>150.418036724181</v>
      </c>
      <c r="K5" s="1" t="s">
        <v>103</v>
      </c>
      <c r="L5" s="1" t="n">
        <v>187.5</v>
      </c>
      <c r="M5" s="1" t="n">
        <f aca="false">($F77-G77)^2</f>
        <v>1599.51010088778</v>
      </c>
      <c r="N5" s="1" t="n">
        <f aca="false">($F77-H77)^2</f>
        <v>460.635720213388</v>
      </c>
      <c r="O5" s="1" t="n">
        <f aca="false">($F77-I77)^2</f>
        <v>7517.06508946606</v>
      </c>
      <c r="S5" s="1" t="s">
        <v>124</v>
      </c>
    </row>
    <row r="6" customFormat="false" ht="15" hidden="false" customHeight="false" outlineLevel="0" collapsed="false">
      <c r="A6" s="12" t="s">
        <v>20</v>
      </c>
      <c r="B6" s="1" t="n">
        <v>5.02880259805171</v>
      </c>
      <c r="C6" s="1" t="n">
        <v>5.02860394899068</v>
      </c>
      <c r="D6" s="1" t="n">
        <v>5.03329695300695</v>
      </c>
      <c r="E6" s="1" t="n">
        <v>5.01966223736095</v>
      </c>
      <c r="F6" s="13" t="n">
        <v>152.75</v>
      </c>
      <c r="G6" s="1" t="n">
        <f aca="false">EXP(C6)</f>
        <v>152.719659369597</v>
      </c>
      <c r="H6" s="1" t="n">
        <f aca="false">EXP(D6)</f>
        <v>153.438057749105</v>
      </c>
      <c r="I6" s="1" t="n">
        <f aca="false">EXP(E6)</f>
        <v>151.360171348302</v>
      </c>
      <c r="K6" s="1" t="s">
        <v>104</v>
      </c>
      <c r="L6" s="1" t="n">
        <v>196.25</v>
      </c>
      <c r="M6" s="1" t="n">
        <f aca="false">($F78-G78)^2</f>
        <v>7268.28500275421</v>
      </c>
      <c r="N6" s="1" t="n">
        <f aca="false">($F78-H78)^2</f>
        <v>3515.97934978205</v>
      </c>
      <c r="O6" s="1" t="n">
        <f aca="false">($F78-I78)^2</f>
        <v>17483.2116890989</v>
      </c>
      <c r="S6" s="1" t="s">
        <v>161</v>
      </c>
    </row>
    <row r="7" customFormat="false" ht="15" hidden="false" customHeight="false" outlineLevel="0" collapsed="false">
      <c r="A7" s="12" t="s">
        <v>21</v>
      </c>
      <c r="B7" s="1" t="n">
        <v>5.02058562494942</v>
      </c>
      <c r="C7" s="1" t="n">
        <v>5.03488796038467</v>
      </c>
      <c r="D7" s="1" t="n">
        <v>5.03469133152108</v>
      </c>
      <c r="E7" s="1" t="n">
        <v>5.02590614536878</v>
      </c>
      <c r="F7" s="13" t="n">
        <v>151.5</v>
      </c>
      <c r="G7" s="1" t="n">
        <f aca="false">EXP(C7)</f>
        <v>153.68237313326</v>
      </c>
      <c r="H7" s="1" t="n">
        <f aca="false">EXP(D7)</f>
        <v>153.652157713586</v>
      </c>
      <c r="I7" s="1" t="n">
        <f aca="false">EXP(E7)</f>
        <v>152.308206977842</v>
      </c>
      <c r="K7" s="1" t="s">
        <v>105</v>
      </c>
      <c r="L7" s="1" t="n">
        <v>195.75</v>
      </c>
      <c r="M7" s="1" t="n">
        <f aca="false">($F79-G79)^2</f>
        <v>13168.4544947243</v>
      </c>
      <c r="N7" s="1" t="n">
        <f aca="false">($F79-H79)^2</f>
        <v>6577.18266065825</v>
      </c>
      <c r="O7" s="1" t="n">
        <f aca="false">($F79-I79)^2</f>
        <v>26240.0903261483</v>
      </c>
      <c r="S7" s="1" t="s">
        <v>162</v>
      </c>
    </row>
    <row r="8" customFormat="false" ht="15" hidden="false" customHeight="false" outlineLevel="0" collapsed="false">
      <c r="A8" s="12" t="s">
        <v>22</v>
      </c>
      <c r="B8" s="1" t="n">
        <v>5.10442917338262</v>
      </c>
      <c r="C8" s="1" t="n">
        <v>5.030586144339</v>
      </c>
      <c r="D8" s="1" t="n">
        <v>5.02831304398875</v>
      </c>
      <c r="E8" s="1" t="n">
        <v>5.03215005337662</v>
      </c>
      <c r="F8" s="13" t="n">
        <v>164.75</v>
      </c>
      <c r="G8" s="1" t="n">
        <f aca="false">EXP(C8)</f>
        <v>153.022679791616</v>
      </c>
      <c r="H8" s="1" t="n">
        <f aca="false">EXP(D8)</f>
        <v>152.675238918173</v>
      </c>
      <c r="I8" s="1" t="n">
        <f aca="false">EXP(E8)</f>
        <v>153.262180573407</v>
      </c>
      <c r="K8" s="1" t="s">
        <v>106</v>
      </c>
      <c r="L8" s="1" t="n">
        <v>188.25</v>
      </c>
      <c r="M8" s="1" t="n">
        <f aca="false">($F80-G80)^2</f>
        <v>10918.7363381698</v>
      </c>
      <c r="N8" s="1" t="n">
        <f aca="false">($F80-H80)^2</f>
        <v>3952.17643681431</v>
      </c>
      <c r="O8" s="1" t="n">
        <f aca="false">($F80-I80)^2</f>
        <v>23101.7079985276</v>
      </c>
    </row>
    <row r="9" customFormat="false" ht="15" hidden="false" customHeight="false" outlineLevel="0" collapsed="false">
      <c r="A9" s="12" t="s">
        <v>23</v>
      </c>
      <c r="B9" s="1" t="n">
        <v>5.04825215766756</v>
      </c>
      <c r="C9" s="1" t="n">
        <v>5.09063110545313</v>
      </c>
      <c r="D9" s="1" t="n">
        <v>5.08710684660157</v>
      </c>
      <c r="E9" s="1" t="n">
        <v>5.03839396138446</v>
      </c>
      <c r="F9" s="13" t="n">
        <v>155.75</v>
      </c>
      <c r="G9" s="1" t="n">
        <f aca="false">EXP(C9)</f>
        <v>162.49237952723</v>
      </c>
      <c r="H9" s="1" t="n">
        <f aca="false">EXP(D9)</f>
        <v>161.920722246171</v>
      </c>
      <c r="I9" s="1" t="n">
        <f aca="false">EXP(E9)</f>
        <v>154.222129327101</v>
      </c>
      <c r="K9" s="1" t="s">
        <v>107</v>
      </c>
      <c r="L9" s="1" t="n">
        <v>180.5</v>
      </c>
      <c r="M9" s="1" t="n">
        <f aca="false">($F81-G81)^2</f>
        <v>3687.01351904942</v>
      </c>
      <c r="N9" s="1" t="n">
        <f aca="false">($F81-H81)^2</f>
        <v>117.428756184718</v>
      </c>
      <c r="O9" s="1" t="n">
        <f aca="false">($F81-I81)^2</f>
        <v>11769.5639556091</v>
      </c>
      <c r="S9" s="1" t="s">
        <v>127</v>
      </c>
      <c r="T9" s="1" t="s">
        <v>128</v>
      </c>
      <c r="W9" s="1" t="n">
        <v>0.372</v>
      </c>
    </row>
    <row r="10" customFormat="false" ht="15" hidden="false" customHeight="false" outlineLevel="0" collapsed="false">
      <c r="A10" s="12" t="s">
        <v>24</v>
      </c>
      <c r="B10" s="1" t="n">
        <v>5.11198778835654</v>
      </c>
      <c r="C10" s="1" t="n">
        <v>5.06583315181713</v>
      </c>
      <c r="D10" s="1" t="n">
        <v>5.0708965853738</v>
      </c>
      <c r="E10" s="1" t="n">
        <v>5.04463786939229</v>
      </c>
      <c r="F10" s="13" t="n">
        <v>166</v>
      </c>
      <c r="G10" s="1" t="n">
        <f aca="false">EXP(C10)</f>
        <v>158.512452011317</v>
      </c>
      <c r="H10" s="1" t="n">
        <f aca="false">EXP(D10)</f>
        <v>159.317104713564</v>
      </c>
      <c r="I10" s="1" t="n">
        <f aca="false">EXP(E10)</f>
        <v>155.188090663978</v>
      </c>
      <c r="K10" s="1" t="s">
        <v>108</v>
      </c>
      <c r="L10" s="1" t="n">
        <v>182.75</v>
      </c>
      <c r="M10" s="1" t="n">
        <f aca="false">($F82-G82)^2</f>
        <v>2671.63875420894</v>
      </c>
      <c r="N10" s="1" t="n">
        <f aca="false">($F82-H82)^2</f>
        <v>45.5468744570594</v>
      </c>
      <c r="O10" s="1" t="n">
        <f aca="false">($F82-I82)^2</f>
        <v>9944.74785384255</v>
      </c>
      <c r="S10" s="1" t="s">
        <v>134</v>
      </c>
      <c r="W10" s="1" t="n">
        <v>0.236817</v>
      </c>
    </row>
    <row r="11" customFormat="false" ht="15" hidden="false" customHeight="false" outlineLevel="0" collapsed="false">
      <c r="A11" s="12" t="s">
        <v>28</v>
      </c>
      <c r="B11" s="1" t="n">
        <v>5.04181091156471</v>
      </c>
      <c r="C11" s="1" t="n">
        <v>5.10566537874025</v>
      </c>
      <c r="D11" s="1" t="n">
        <v>5.10878846694762</v>
      </c>
      <c r="E11" s="1" t="n">
        <v>5.05088177740013</v>
      </c>
      <c r="F11" s="13" t="n">
        <v>154.75</v>
      </c>
      <c r="G11" s="1" t="n">
        <f aca="false">EXP(C11)</f>
        <v>164.953790770338</v>
      </c>
      <c r="H11" s="1" t="n">
        <f aca="false">EXP(D11)</f>
        <v>165.469761300409</v>
      </c>
      <c r="I11" s="1" t="n">
        <f aca="false">EXP(E11)</f>
        <v>156.160102243505</v>
      </c>
      <c r="K11" s="1" t="s">
        <v>109</v>
      </c>
      <c r="L11" s="1" t="n">
        <v>187.75</v>
      </c>
      <c r="M11" s="1" t="n">
        <f aca="false">($F83-G83)^2</f>
        <v>1532.25532521262</v>
      </c>
      <c r="N11" s="1" t="n">
        <f aca="false">($F83-H83)^2</f>
        <v>792.358003774992</v>
      </c>
      <c r="O11" s="1" t="n">
        <f aca="false">($F83-I83)^2</f>
        <v>7647.43385285663</v>
      </c>
      <c r="S11" s="1" t="s">
        <v>135</v>
      </c>
      <c r="W11" s="1" t="n">
        <v>0.057351</v>
      </c>
    </row>
    <row r="12" customFormat="false" ht="15" hidden="false" customHeight="false" outlineLevel="0" collapsed="false">
      <c r="A12" s="12" t="s">
        <v>29</v>
      </c>
      <c r="B12" s="1" t="n">
        <v>5.07829394257007</v>
      </c>
      <c r="C12" s="1" t="n">
        <v>5.06519013488317</v>
      </c>
      <c r="D12" s="1" t="n">
        <v>5.07196459649995</v>
      </c>
      <c r="E12" s="1" t="n">
        <v>5.05712568540796</v>
      </c>
      <c r="F12" s="13" t="n">
        <v>160.5</v>
      </c>
      <c r="G12" s="1" t="n">
        <f aca="false">EXP(C12)</f>
        <v>158.41055858354</v>
      </c>
      <c r="H12" s="1" t="n">
        <f aca="false">EXP(D12)</f>
        <v>159.48734804869</v>
      </c>
      <c r="I12" s="1" t="n">
        <f aca="false">EXP(E12)</f>
        <v>157.138201961024</v>
      </c>
      <c r="K12" s="1" t="s">
        <v>110</v>
      </c>
      <c r="L12" s="1" t="n">
        <v>197.75</v>
      </c>
      <c r="M12" s="1" t="n">
        <f aca="false">($F84-G84)^2</f>
        <v>3824.0770327575</v>
      </c>
      <c r="N12" s="1" t="n">
        <f aca="false">($F84-H84)^2</f>
        <v>213.836927242496</v>
      </c>
      <c r="O12" s="1" t="n">
        <f aca="false">($F84-I84)^2</f>
        <v>12191.7625045839</v>
      </c>
      <c r="S12" s="6" t="s">
        <v>120</v>
      </c>
      <c r="T12" s="6"/>
      <c r="U12" s="6"/>
      <c r="V12" s="6"/>
      <c r="W12" s="6"/>
    </row>
    <row r="13" customFormat="false" ht="15" hidden="false" customHeight="false" outlineLevel="0" collapsed="false">
      <c r="A13" s="12" t="s">
        <v>30</v>
      </c>
      <c r="B13" s="1" t="n">
        <v>5.11048062906597</v>
      </c>
      <c r="C13" s="1" t="n">
        <v>5.08089500886274</v>
      </c>
      <c r="D13" s="1" t="n">
        <v>5.08041189672511</v>
      </c>
      <c r="E13" s="1" t="n">
        <v>5.0633695934158</v>
      </c>
      <c r="F13" s="13" t="n">
        <v>165.75</v>
      </c>
      <c r="G13" s="1" t="n">
        <f aca="false">EXP(C13)</f>
        <v>160.918014546072</v>
      </c>
      <c r="H13" s="1" t="n">
        <f aca="false">EXP(D13)</f>
        <v>160.840291875975</v>
      </c>
      <c r="I13" s="1" t="n">
        <f aca="false">EXP(E13)</f>
        <v>158.122427949235</v>
      </c>
      <c r="K13" s="1" t="s">
        <v>111</v>
      </c>
      <c r="L13" s="1" t="n">
        <v>205.25</v>
      </c>
      <c r="M13" s="1" t="n">
        <f aca="false">($F85-G85)^2</f>
        <v>3082.81428690059</v>
      </c>
      <c r="N13" s="1" t="n">
        <f aca="false">($F85-H85)^2</f>
        <v>926.085107036933</v>
      </c>
      <c r="O13" s="1" t="n">
        <f aca="false">($F85-I85)^2</f>
        <v>10893.8103378505</v>
      </c>
      <c r="S13" s="1" t="s">
        <v>159</v>
      </c>
    </row>
    <row r="14" customFormat="false" ht="15" hidden="false" customHeight="false" outlineLevel="0" collapsed="false">
      <c r="A14" s="12" t="s">
        <v>31</v>
      </c>
      <c r="B14" s="1" t="n">
        <v>5.08759633523238</v>
      </c>
      <c r="C14" s="1" t="n">
        <v>5.10863172959282</v>
      </c>
      <c r="D14" s="1" t="n">
        <v>5.10739688831076</v>
      </c>
      <c r="E14" s="1" t="n">
        <v>5.06961350142364</v>
      </c>
      <c r="F14" s="13" t="n">
        <v>162</v>
      </c>
      <c r="G14" s="1" t="n">
        <f aca="false">EXP(C14)</f>
        <v>165.443828040132</v>
      </c>
      <c r="H14" s="1" t="n">
        <f aca="false">EXP(D14)</f>
        <v>165.239657256606</v>
      </c>
      <c r="I14" s="1" t="n">
        <f aca="false">EXP(E14)</f>
        <v>159.112818579676</v>
      </c>
      <c r="K14" s="1" t="s">
        <v>112</v>
      </c>
      <c r="L14" s="1" t="n">
        <v>210.25</v>
      </c>
      <c r="M14" s="1" t="n">
        <f aca="false">($F86-G86)^2</f>
        <v>780.972695594915</v>
      </c>
      <c r="N14" s="1" t="n">
        <f aca="false">($F86-H86)^2</f>
        <v>4601.51631516892</v>
      </c>
      <c r="O14" s="1" t="n">
        <f aca="false">($F86-I86)^2</f>
        <v>5939.91703244327</v>
      </c>
      <c r="S14" s="1" t="s">
        <v>160</v>
      </c>
    </row>
    <row r="15" customFormat="false" ht="15" hidden="false" customHeight="false" outlineLevel="0" collapsed="false">
      <c r="A15" s="12" t="s">
        <v>32</v>
      </c>
      <c r="B15" s="1" t="n">
        <v>5.12396397940326</v>
      </c>
      <c r="C15" s="1" t="n">
        <v>5.09941473003382</v>
      </c>
      <c r="D15" s="1" t="n">
        <v>5.10144059625933</v>
      </c>
      <c r="E15" s="1" t="n">
        <v>5.07585740943147</v>
      </c>
      <c r="F15" s="13" t="n">
        <v>168</v>
      </c>
      <c r="G15" s="1" t="n">
        <f aca="false">EXP(C15)</f>
        <v>163.925938290393</v>
      </c>
      <c r="H15" s="1" t="n">
        <f aca="false">EXP(D15)</f>
        <v>164.258366926539</v>
      </c>
      <c r="I15" s="1" t="n">
        <f aca="false">EXP(E15)</f>
        <v>160.109412464225</v>
      </c>
      <c r="K15" s="1" t="s">
        <v>113</v>
      </c>
      <c r="L15" s="1" t="n">
        <v>213.25</v>
      </c>
      <c r="M15" s="1" t="n">
        <f aca="false">($F87-G87)^2</f>
        <v>78.4540451160482</v>
      </c>
      <c r="N15" s="1" t="n">
        <f aca="false">($F87-H87)^2</f>
        <v>9426.88407998242</v>
      </c>
      <c r="O15" s="1" t="n">
        <f aca="false">($F87-I87)^2</f>
        <v>3394.06124536044</v>
      </c>
      <c r="S15" s="1" t="s">
        <v>129</v>
      </c>
    </row>
    <row r="16" customFormat="false" ht="15" hidden="false" customHeight="false" outlineLevel="0" collapsed="false">
      <c r="A16" s="12" t="s">
        <v>37</v>
      </c>
      <c r="B16" s="1" t="n">
        <v>5.10897119481712</v>
      </c>
      <c r="C16" s="1" t="n">
        <v>5.12347486228245</v>
      </c>
      <c r="D16" s="1" t="n">
        <v>5.12423284148841</v>
      </c>
      <c r="E16" s="1" t="n">
        <v>5.08210131743931</v>
      </c>
      <c r="F16" s="13" t="n">
        <v>165.5</v>
      </c>
      <c r="G16" s="1" t="n">
        <f aca="false">EXP(C16)</f>
        <v>167.917848416215</v>
      </c>
      <c r="H16" s="1" t="n">
        <f aca="false">EXP(D16)</f>
        <v>168.045174902943</v>
      </c>
      <c r="I16" s="1" t="n">
        <f aca="false">EXP(E16)</f>
        <v>161.112248456605</v>
      </c>
      <c r="K16" s="14" t="s">
        <v>130</v>
      </c>
      <c r="L16" s="15"/>
      <c r="M16" s="15" t="n">
        <f aca="false">AVERAGE(M4:M15)</f>
        <v>4069.21460405229</v>
      </c>
      <c r="N16" s="15" t="n">
        <f aca="false">AVERAGE(N4:N15)</f>
        <v>2609.41833608532</v>
      </c>
      <c r="O16" s="15" t="n">
        <f aca="false">AVERAGE(O4:O15)</f>
        <v>11427.1900288908</v>
      </c>
      <c r="S16" s="1" t="s">
        <v>161</v>
      </c>
    </row>
    <row r="17" customFormat="false" ht="15" hidden="false" customHeight="false" outlineLevel="0" collapsed="false">
      <c r="A17" s="12" t="s">
        <v>40</v>
      </c>
      <c r="B17" s="1" t="n">
        <v>5.14894690989377</v>
      </c>
      <c r="C17" s="1" t="n">
        <v>5.11902607234483</v>
      </c>
      <c r="D17" s="1" t="n">
        <v>5.12203022973957</v>
      </c>
      <c r="E17" s="1" t="n">
        <v>5.08834522544714</v>
      </c>
      <c r="F17" s="13" t="n">
        <v>172.25</v>
      </c>
      <c r="G17" s="1" t="n">
        <f aca="false">EXP(C17)</f>
        <v>167.172476412918</v>
      </c>
      <c r="H17" s="1" t="n">
        <f aca="false">EXP(D17)</f>
        <v>167.675443962701</v>
      </c>
      <c r="I17" s="1" t="n">
        <f aca="false">EXP(E17)</f>
        <v>162.121365653894</v>
      </c>
      <c r="K17" s="16" t="s">
        <v>131</v>
      </c>
      <c r="L17" s="17"/>
      <c r="M17" s="17" t="n">
        <f aca="false">SQRT(M16)</f>
        <v>63.7903958606019</v>
      </c>
      <c r="N17" s="17" t="n">
        <f aca="false">SQRT(N16)</f>
        <v>51.0824660337118</v>
      </c>
      <c r="O17" s="17" t="n">
        <f aca="false">SQRT(O16)</f>
        <v>106.898035664323</v>
      </c>
      <c r="S17" s="1" t="s">
        <v>163</v>
      </c>
    </row>
    <row r="18" customFormat="false" ht="15" hidden="false" customHeight="false" outlineLevel="0" collapsed="false">
      <c r="A18" s="12" t="s">
        <v>43</v>
      </c>
      <c r="B18" s="1" t="n">
        <v>5.10291057020543</v>
      </c>
      <c r="C18" s="1" t="n">
        <v>5.14700750425141</v>
      </c>
      <c r="D18" s="1" t="n">
        <v>5.14909591662432</v>
      </c>
      <c r="E18" s="1" t="n">
        <v>5.09458913345498</v>
      </c>
      <c r="F18" s="13" t="n">
        <v>164.5</v>
      </c>
      <c r="G18" s="1" t="n">
        <f aca="false">EXP(C18)</f>
        <v>171.916261110254</v>
      </c>
      <c r="H18" s="1" t="n">
        <f aca="false">EXP(D18)</f>
        <v>172.275668321667</v>
      </c>
      <c r="I18" s="1" t="n">
        <f aca="false">EXP(E18)</f>
        <v>163.136803398054</v>
      </c>
    </row>
    <row r="19" customFormat="false" ht="15" hidden="false" customHeight="false" outlineLevel="0" collapsed="false">
      <c r="A19" s="12" t="s">
        <v>45</v>
      </c>
      <c r="B19" s="1" t="n">
        <v>5.12545096852484</v>
      </c>
      <c r="C19" s="1" t="n">
        <v>5.12095540776041</v>
      </c>
      <c r="D19" s="1" t="n">
        <v>5.12549924020304</v>
      </c>
      <c r="E19" s="1" t="n">
        <v>5.10083304146282</v>
      </c>
      <c r="F19" s="13" t="n">
        <v>168.25</v>
      </c>
      <c r="G19" s="1" t="n">
        <f aca="false">EXP(C19)</f>
        <v>167.495319528356</v>
      </c>
      <c r="H19" s="1" t="n">
        <f aca="false">EXP(D19)</f>
        <v>168.258121905885</v>
      </c>
      <c r="I19" s="1" t="n">
        <f aca="false">EXP(E19)</f>
        <v>164.158601277464</v>
      </c>
      <c r="S19" s="1" t="s">
        <v>127</v>
      </c>
      <c r="T19" s="1" t="s">
        <v>128</v>
      </c>
      <c r="W19" s="1" t="n">
        <v>0.73</v>
      </c>
    </row>
    <row r="20" customFormat="false" ht="15" hidden="false" customHeight="false" outlineLevel="0" collapsed="false">
      <c r="A20" s="12" t="s">
        <v>46</v>
      </c>
      <c r="B20" s="1" t="n">
        <v>5.11649568479573</v>
      </c>
      <c r="C20" s="1" t="n">
        <v>5.13037619692472</v>
      </c>
      <c r="D20" s="1" t="n">
        <v>5.12983691009994</v>
      </c>
      <c r="E20" s="1" t="n">
        <v>5.10707694947065</v>
      </c>
      <c r="F20" s="13" t="n">
        <v>166.75</v>
      </c>
      <c r="G20" s="1" t="n">
        <f aca="false">EXP(C20)</f>
        <v>169.080713726421</v>
      </c>
      <c r="H20" s="1" t="n">
        <f aca="false">EXP(D20)</f>
        <v>168.98955530766</v>
      </c>
      <c r="I20" s="1" t="n">
        <f aca="false">EXP(E20)</f>
        <v>165.186799128458</v>
      </c>
      <c r="T20" s="1" t="s">
        <v>133</v>
      </c>
      <c r="W20" s="1" t="n">
        <v>0</v>
      </c>
    </row>
    <row r="21" customFormat="false" ht="15" hidden="false" customHeight="false" outlineLevel="0" collapsed="false">
      <c r="A21" s="12" t="s">
        <v>47</v>
      </c>
      <c r="B21" s="1" t="n">
        <v>5.17332087637335</v>
      </c>
      <c r="C21" s="1" t="n">
        <v>5.12638231505629</v>
      </c>
      <c r="D21" s="1" t="n">
        <v>5.12427809155337</v>
      </c>
      <c r="E21" s="1" t="n">
        <v>5.11332085747849</v>
      </c>
      <c r="F21" s="13" t="n">
        <v>176.5</v>
      </c>
      <c r="G21" s="1" t="n">
        <f aca="false">EXP(C21)</f>
        <v>168.406772047136</v>
      </c>
      <c r="H21" s="1" t="n">
        <f aca="false">EXP(D21)</f>
        <v>168.052779130068</v>
      </c>
      <c r="I21" s="1" t="n">
        <f aca="false">EXP(E21)</f>
        <v>166.221437036889</v>
      </c>
      <c r="S21" s="1" t="s">
        <v>134</v>
      </c>
      <c r="W21" s="1" t="n">
        <v>0.209799</v>
      </c>
    </row>
    <row r="22" customFormat="false" ht="15" hidden="false" customHeight="false" outlineLevel="0" collapsed="false">
      <c r="A22" s="12" t="s">
        <v>48</v>
      </c>
      <c r="B22" s="1" t="n">
        <v>5.12545096852484</v>
      </c>
      <c r="C22" s="1" t="n">
        <v>5.16678681294653</v>
      </c>
      <c r="D22" s="1" t="n">
        <v>5.16328612130025</v>
      </c>
      <c r="E22" s="1" t="n">
        <v>5.11956476548632</v>
      </c>
      <c r="F22" s="13" t="n">
        <v>168.25</v>
      </c>
      <c r="G22" s="1" t="n">
        <f aca="false">EXP(C22)</f>
        <v>175.350497356491</v>
      </c>
      <c r="H22" s="1" t="n">
        <f aca="false">EXP(D22)</f>
        <v>174.737722528873</v>
      </c>
      <c r="I22" s="1" t="n">
        <f aca="false">EXP(E22)</f>
        <v>167.262555339679</v>
      </c>
      <c r="S22" s="1" t="s">
        <v>135</v>
      </c>
      <c r="W22" s="1" t="n">
        <v>0.05398</v>
      </c>
    </row>
    <row r="23" customFormat="false" ht="15" hidden="false" customHeight="false" outlineLevel="0" collapsed="false">
      <c r="A23" s="12" t="s">
        <v>49</v>
      </c>
      <c r="B23" s="1" t="n">
        <v>5.04825215766756</v>
      </c>
      <c r="C23" s="1" t="n">
        <v>5.14275033258943</v>
      </c>
      <c r="D23" s="1" t="n">
        <v>5.14444447091327</v>
      </c>
      <c r="E23" s="1" t="n">
        <v>5.12580867349416</v>
      </c>
      <c r="F23" s="13" t="n">
        <v>155.75</v>
      </c>
      <c r="G23" s="1" t="n">
        <f aca="false">EXP(C23)</f>
        <v>171.185939729963</v>
      </c>
      <c r="H23" s="1" t="n">
        <f aca="false">EXP(D23)</f>
        <v>171.47619819053</v>
      </c>
      <c r="I23" s="1" t="n">
        <f aca="false">EXP(E23)</f>
        <v>168.310194626405</v>
      </c>
      <c r="S23" s="6" t="s">
        <v>121</v>
      </c>
      <c r="T23" s="6"/>
      <c r="U23" s="6"/>
      <c r="V23" s="6"/>
      <c r="W23" s="6"/>
    </row>
    <row r="24" customFormat="false" ht="15" hidden="false" customHeight="false" outlineLevel="0" collapsed="false">
      <c r="A24" s="12" t="s">
        <v>50</v>
      </c>
      <c r="B24" s="1" t="n">
        <v>5.11198778835654</v>
      </c>
      <c r="C24" s="1" t="n">
        <v>5.07990495224973</v>
      </c>
      <c r="D24" s="1" t="n">
        <v>5.0769501245901</v>
      </c>
      <c r="E24" s="1" t="n">
        <v>5.13205258150199</v>
      </c>
      <c r="F24" s="13" t="n">
        <v>166</v>
      </c>
      <c r="G24" s="1" t="n">
        <f aca="false">EXP(C24)</f>
        <v>160.758775442489</v>
      </c>
      <c r="H24" s="1" t="n">
        <f aca="false">EXP(D24)</f>
        <v>160.284462068524</v>
      </c>
      <c r="I24" s="1" t="n">
        <f aca="false">EXP(E24)</f>
        <v>169.364395740867</v>
      </c>
      <c r="S24" s="1" t="s">
        <v>164</v>
      </c>
    </row>
    <row r="25" customFormat="false" ht="15" hidden="false" customHeight="false" outlineLevel="0" collapsed="false">
      <c r="A25" s="12" t="s">
        <v>51</v>
      </c>
      <c r="B25" s="1" t="n">
        <v>5.08759633523238</v>
      </c>
      <c r="C25" s="1" t="n">
        <v>5.10946465931855</v>
      </c>
      <c r="D25" s="1" t="n">
        <v>5.09377833508468</v>
      </c>
      <c r="E25" s="1" t="n">
        <v>5.13829648950983</v>
      </c>
      <c r="F25" s="13" t="n">
        <v>162</v>
      </c>
      <c r="G25" s="1" t="n">
        <f aca="false">EXP(C25)</f>
        <v>165.581688528524</v>
      </c>
      <c r="H25" s="1" t="n">
        <f aca="false">EXP(D25)</f>
        <v>163.004585951812</v>
      </c>
      <c r="I25" s="1" t="n">
        <f aca="false">EXP(E25)</f>
        <v>170.425199782695</v>
      </c>
      <c r="S25" s="1" t="s">
        <v>137</v>
      </c>
    </row>
    <row r="26" customFormat="false" ht="15" hidden="false" customHeight="false" outlineLevel="0" collapsed="false">
      <c r="A26" s="12" t="s">
        <v>52</v>
      </c>
      <c r="B26" s="1" t="n">
        <v>5.0720439222249</v>
      </c>
      <c r="C26" s="1" t="n">
        <v>5.09963961481279</v>
      </c>
      <c r="D26" s="1" t="n">
        <v>5.08478808358997</v>
      </c>
      <c r="E26" s="1" t="n">
        <v>5.14454039751767</v>
      </c>
      <c r="F26" s="13" t="n">
        <v>159.5</v>
      </c>
      <c r="G26" s="1" t="n">
        <f aca="false">EXP(C26)</f>
        <v>163.96280688423</v>
      </c>
      <c r="H26" s="1" t="n">
        <f aca="false">EXP(D26)</f>
        <v>161.545701424849</v>
      </c>
      <c r="I26" s="1" t="n">
        <f aca="false">EXP(E26)</f>
        <v>171.492648108938</v>
      </c>
      <c r="S26" s="1" t="s">
        <v>165</v>
      </c>
    </row>
    <row r="27" customFormat="false" ht="15" hidden="false" customHeight="false" outlineLevel="0" collapsed="false">
      <c r="A27" s="12" t="s">
        <v>53</v>
      </c>
      <c r="B27" s="1" t="n">
        <v>5.06890420222023</v>
      </c>
      <c r="C27" s="1" t="n">
        <v>5.08563354834551</v>
      </c>
      <c r="D27" s="1" t="n">
        <v>5.0700601933149</v>
      </c>
      <c r="E27" s="1" t="n">
        <v>5.1507843055255</v>
      </c>
      <c r="F27" s="13" t="n">
        <v>159</v>
      </c>
      <c r="G27" s="1" t="n">
        <f aca="false">EXP(C27)</f>
        <v>161.682340375382</v>
      </c>
      <c r="H27" s="1" t="n">
        <f aca="false">EXP(D27)</f>
        <v>159.183908862076</v>
      </c>
      <c r="I27" s="1" t="n">
        <f aca="false">EXP(E27)</f>
        <v>172.566782335684</v>
      </c>
      <c r="S27" s="1" t="s">
        <v>159</v>
      </c>
    </row>
    <row r="28" customFormat="false" ht="15" hidden="false" customHeight="false" outlineLevel="0" collapsed="false">
      <c r="A28" s="12" t="s">
        <v>54</v>
      </c>
      <c r="B28" s="1" t="n">
        <v>5.06417606102429</v>
      </c>
      <c r="C28" s="1" t="n">
        <v>5.07955999629353</v>
      </c>
      <c r="D28" s="1" t="n">
        <v>5.06219023700403</v>
      </c>
      <c r="E28" s="1" t="n">
        <v>5.15702821353334</v>
      </c>
      <c r="F28" s="13" t="n">
        <v>158.25</v>
      </c>
      <c r="G28" s="1" t="n">
        <f aca="false">EXP(C28)</f>
        <v>160.703330309003</v>
      </c>
      <c r="H28" s="1" t="n">
        <f aca="false">EXP(D28)</f>
        <v>157.936055171555</v>
      </c>
      <c r="I28" s="1" t="n">
        <f aca="false">EXP(E28)</f>
        <v>173.647644339685</v>
      </c>
      <c r="S28" s="1" t="s">
        <v>160</v>
      </c>
    </row>
    <row r="29" customFormat="false" ht="15" hidden="false" customHeight="false" outlineLevel="0" collapsed="false">
      <c r="A29" s="12" t="s">
        <v>55</v>
      </c>
      <c r="B29" s="1" t="n">
        <v>5.11649568479573</v>
      </c>
      <c r="C29" s="1" t="n">
        <v>5.07446860425704</v>
      </c>
      <c r="D29" s="1" t="n">
        <v>5.05649779009498</v>
      </c>
      <c r="E29" s="1" t="n">
        <v>5.16327212154117</v>
      </c>
      <c r="F29" s="13" t="n">
        <v>166.75</v>
      </c>
      <c r="G29" s="1" t="n">
        <f aca="false">EXP(C29)</f>
        <v>159.887206020165</v>
      </c>
      <c r="H29" s="1" t="n">
        <f aca="false">EXP(D29)</f>
        <v>157.039566590107</v>
      </c>
      <c r="I29" s="1" t="n">
        <f aca="false">EXP(E29)</f>
        <v>174.735276259979</v>
      </c>
    </row>
    <row r="30" customFormat="false" ht="15" hidden="false" customHeight="false" outlineLevel="0" collapsed="false">
      <c r="A30" s="12" t="s">
        <v>56</v>
      </c>
      <c r="B30" s="1" t="n">
        <v>5.09834087451536</v>
      </c>
      <c r="C30" s="1" t="n">
        <v>5.11128768434296</v>
      </c>
      <c r="D30" s="1" t="n">
        <v>5.09424047203457</v>
      </c>
      <c r="E30" s="1" t="n">
        <v>5.16951602954901</v>
      </c>
      <c r="F30" s="13" t="n">
        <v>163.75</v>
      </c>
      <c r="G30" s="1" t="n">
        <f aca="false">EXP(C30)</f>
        <v>165.88382340634</v>
      </c>
      <c r="H30" s="1" t="n">
        <f aca="false">EXP(D30)</f>
        <v>163.079933803153</v>
      </c>
      <c r="I30" s="1" t="n">
        <f aca="false">EXP(E30)</f>
        <v>175.829720499546</v>
      </c>
      <c r="S30" s="1" t="s">
        <v>139</v>
      </c>
      <c r="T30" s="1" t="s">
        <v>140</v>
      </c>
      <c r="U30" s="1" t="s">
        <v>141</v>
      </c>
      <c r="V30" s="1" t="s">
        <v>142</v>
      </c>
      <c r="W30" s="1" t="s">
        <v>143</v>
      </c>
    </row>
    <row r="31" customFormat="false" ht="15" hidden="false" customHeight="false" outlineLevel="0" collapsed="false">
      <c r="A31" s="12" t="s">
        <v>57</v>
      </c>
      <c r="B31" s="1" t="n">
        <v>5.12545096852484</v>
      </c>
      <c r="C31" s="1" t="n">
        <v>5.10797541215731</v>
      </c>
      <c r="D31" s="1" t="n">
        <v>5.09869854450134</v>
      </c>
      <c r="E31" s="1" t="n">
        <v>5.17575993755685</v>
      </c>
      <c r="F31" s="13" t="n">
        <v>168.25</v>
      </c>
      <c r="G31" s="1" t="n">
        <f aca="false">EXP(C31)</f>
        <v>165.335279996075</v>
      </c>
      <c r="H31" s="1" t="n">
        <f aca="false">EXP(D31)</f>
        <v>163.808578935543</v>
      </c>
      <c r="I31" s="1" t="n">
        <f aca="false">EXP(E31)</f>
        <v>176.931019726952</v>
      </c>
    </row>
    <row r="32" customFormat="false" ht="15" hidden="false" customHeight="false" outlineLevel="0" collapsed="false">
      <c r="A32" s="12" t="s">
        <v>58</v>
      </c>
      <c r="B32" s="1" t="n">
        <v>5.20811909862989</v>
      </c>
      <c r="C32" s="1" t="n">
        <v>5.12687169546185</v>
      </c>
      <c r="D32" s="1" t="n">
        <v>5.12057688030636</v>
      </c>
      <c r="E32" s="1" t="n">
        <v>5.18200384556468</v>
      </c>
      <c r="F32" s="13" t="n">
        <v>182.75</v>
      </c>
      <c r="G32" s="1" t="n">
        <f aca="false">EXP(C32)</f>
        <v>168.489207190966</v>
      </c>
      <c r="H32" s="1" t="n">
        <f aca="false">EXP(D32)</f>
        <v>167.431929949594</v>
      </c>
      <c r="I32" s="1" t="n">
        <f aca="false">EXP(E32)</f>
        <v>178.03921687801</v>
      </c>
      <c r="S32" s="1" t="s">
        <v>144</v>
      </c>
      <c r="T32" s="1" t="n">
        <v>0.006244</v>
      </c>
      <c r="U32" s="1" t="n">
        <v>0.000471</v>
      </c>
      <c r="V32" s="1" t="n">
        <v>13.24514</v>
      </c>
      <c r="W32" s="1" t="n">
        <v>0</v>
      </c>
    </row>
    <row r="33" customFormat="false" ht="15" hidden="false" customHeight="false" outlineLevel="0" collapsed="false">
      <c r="A33" s="12" t="s">
        <v>59</v>
      </c>
      <c r="B33" s="1" t="n">
        <v>5.18458860121969</v>
      </c>
      <c r="C33" s="1" t="n">
        <v>5.19232190521961</v>
      </c>
      <c r="D33" s="1" t="n">
        <v>5.19138413821051</v>
      </c>
      <c r="E33" s="1" t="n">
        <v>5.18824775357252</v>
      </c>
      <c r="F33" s="13" t="n">
        <v>178.5</v>
      </c>
      <c r="G33" s="1" t="n">
        <f aca="false">EXP(C33)</f>
        <v>179.885746055654</v>
      </c>
      <c r="H33" s="1" t="n">
        <f aca="false">EXP(D33)</f>
        <v>179.717134209266</v>
      </c>
      <c r="I33" s="1" t="n">
        <f aca="false">EXP(E33)</f>
        <v>179.154355157468</v>
      </c>
      <c r="S33" s="1" t="s">
        <v>145</v>
      </c>
      <c r="T33" s="1" t="n">
        <v>5.007174</v>
      </c>
      <c r="U33" s="1" t="n">
        <v>0.019392</v>
      </c>
      <c r="V33" s="1" t="n">
        <v>258.209</v>
      </c>
      <c r="W33" s="1" t="n">
        <v>0</v>
      </c>
    </row>
    <row r="34" customFormat="false" ht="15" hidden="false" customHeight="false" outlineLevel="0" collapsed="false">
      <c r="A34" s="12" t="s">
        <v>60</v>
      </c>
      <c r="B34" s="1" t="n">
        <v>5.3095045559386</v>
      </c>
      <c r="C34" s="1" t="n">
        <v>5.19281553138947</v>
      </c>
      <c r="D34" s="1" t="n">
        <v>5.20411924035098</v>
      </c>
      <c r="E34" s="1" t="n">
        <v>5.19449166158035</v>
      </c>
      <c r="F34" s="13" t="n">
        <v>202.25</v>
      </c>
      <c r="G34" s="1" t="n">
        <f aca="false">EXP(C34)</f>
        <v>179.97456428719</v>
      </c>
      <c r="H34" s="1" t="n">
        <f aca="false">EXP(D34)</f>
        <v>182.020485848755</v>
      </c>
      <c r="I34" s="1" t="n">
        <f aca="false">EXP(E34)</f>
        <v>180.276478040678</v>
      </c>
    </row>
    <row r="35" customFormat="false" ht="15" hidden="false" customHeight="false" outlineLevel="0" collapsed="false">
      <c r="A35" s="12" t="s">
        <v>61</v>
      </c>
      <c r="B35" s="1" t="n">
        <v>5.32178972273318</v>
      </c>
      <c r="C35" s="1" t="n">
        <v>5.28413839056759</v>
      </c>
      <c r="D35" s="1" t="n">
        <v>5.29937527510603</v>
      </c>
      <c r="E35" s="1" t="n">
        <v>5.20073556958819</v>
      </c>
      <c r="F35" s="13" t="n">
        <v>204.75</v>
      </c>
      <c r="G35" s="1" t="n">
        <f aca="false">EXP(C35)</f>
        <v>197.184214456131</v>
      </c>
      <c r="H35" s="1" t="n">
        <f aca="false">EXP(D35)</f>
        <v>200.211693668127</v>
      </c>
      <c r="I35" s="1" t="n">
        <f aca="false">EXP(E35)</f>
        <v>181.405629275301</v>
      </c>
      <c r="S35" s="1" t="s">
        <v>146</v>
      </c>
      <c r="T35" s="1" t="n">
        <v>0.714791</v>
      </c>
      <c r="U35" s="1" t="s">
        <v>147</v>
      </c>
      <c r="W35" s="1" t="n">
        <v>5.228833</v>
      </c>
    </row>
    <row r="36" customFormat="false" ht="15" hidden="false" customHeight="false" outlineLevel="0" collapsed="false">
      <c r="A36" s="12" t="s">
        <v>62</v>
      </c>
      <c r="B36" s="1" t="n">
        <v>5.30578938138674</v>
      </c>
      <c r="C36" s="1" t="n">
        <v>5.31776314152303</v>
      </c>
      <c r="D36" s="1" t="n">
        <v>5.34748511581042</v>
      </c>
      <c r="E36" s="1" t="n">
        <v>5.20697947759602</v>
      </c>
      <c r="F36" s="13" t="n">
        <v>201.5</v>
      </c>
      <c r="G36" s="1" t="n">
        <f aca="false">EXP(C36)</f>
        <v>203.927215113978</v>
      </c>
      <c r="H36" s="1" t="n">
        <f aca="false">EXP(D36)</f>
        <v>210.079307841307</v>
      </c>
      <c r="I36" s="1" t="n">
        <f aca="false">EXP(E36)</f>
        <v>182.541852883004</v>
      </c>
      <c r="S36" s="1" t="s">
        <v>148</v>
      </c>
      <c r="T36" s="1" t="n">
        <v>0.710716</v>
      </c>
      <c r="U36" s="1" t="s">
        <v>149</v>
      </c>
      <c r="W36" s="1" t="n">
        <v>0.154562</v>
      </c>
    </row>
    <row r="37" customFormat="false" ht="15" hidden="false" customHeight="false" outlineLevel="0" collapsed="false">
      <c r="A37" s="12" t="s">
        <v>63</v>
      </c>
      <c r="B37" s="1" t="n">
        <v>5.29078910012725</v>
      </c>
      <c r="C37" s="1" t="n">
        <v>5.31516120290991</v>
      </c>
      <c r="D37" s="1" t="n">
        <v>5.3509994066366</v>
      </c>
      <c r="E37" s="1" t="n">
        <v>5.21322338560386</v>
      </c>
      <c r="F37" s="13" t="n">
        <v>198.5</v>
      </c>
      <c r="G37" s="1" t="n">
        <f aca="false">EXP(C37)</f>
        <v>203.397298722632</v>
      </c>
      <c r="H37" s="1" t="n">
        <f aca="false">EXP(D37)</f>
        <v>210.818886411552</v>
      </c>
      <c r="I37" s="1" t="n">
        <f aca="false">EXP(E37)</f>
        <v>183.685193161189</v>
      </c>
      <c r="S37" s="1" t="s">
        <v>150</v>
      </c>
      <c r="T37" s="1" t="n">
        <v>0.083132</v>
      </c>
      <c r="U37" s="1" t="s">
        <v>151</v>
      </c>
      <c r="W37" s="1" t="n">
        <v>-2.109399</v>
      </c>
    </row>
    <row r="38" customFormat="false" ht="15" hidden="false" customHeight="false" outlineLevel="0" collapsed="false">
      <c r="A38" s="12" t="s">
        <v>64</v>
      </c>
      <c r="B38" s="1" t="n">
        <v>5.30454791629867</v>
      </c>
      <c r="C38" s="1" t="n">
        <v>5.30350838117737</v>
      </c>
      <c r="D38" s="1" t="n">
        <v>5.33496921440157</v>
      </c>
      <c r="E38" s="1" t="n">
        <v>5.2194672936117</v>
      </c>
      <c r="F38" s="13" t="n">
        <v>201.25</v>
      </c>
      <c r="G38" s="1" t="n">
        <f aca="false">EXP(C38)</f>
        <v>201.040902257891</v>
      </c>
      <c r="H38" s="1" t="n">
        <f aca="false">EXP(D38)</f>
        <v>207.466361733525</v>
      </c>
      <c r="I38" s="1" t="n">
        <f aca="false">EXP(E38)</f>
        <v>184.835694684706</v>
      </c>
      <c r="S38" s="1" t="s">
        <v>152</v>
      </c>
      <c r="T38" s="1" t="n">
        <v>0.48376</v>
      </c>
      <c r="U38" s="1" t="s">
        <v>153</v>
      </c>
      <c r="W38" s="1" t="n">
        <v>-2.046159</v>
      </c>
    </row>
    <row r="39" customFormat="false" ht="15" hidden="false" customHeight="false" outlineLevel="0" collapsed="false">
      <c r="A39" s="12" t="s">
        <v>65</v>
      </c>
      <c r="B39" s="1" t="n">
        <v>5.31443674842792</v>
      </c>
      <c r="C39" s="1" t="n">
        <v>5.31040624570201</v>
      </c>
      <c r="D39" s="1" t="n">
        <v>5.33276981858639</v>
      </c>
      <c r="E39" s="1" t="n">
        <v>5.22571120161953</v>
      </c>
      <c r="F39" s="13" t="n">
        <v>203.25</v>
      </c>
      <c r="G39" s="1" t="n">
        <f aca="false">EXP(C39)</f>
        <v>202.432448998485</v>
      </c>
      <c r="H39" s="1" t="n">
        <f aca="false">EXP(D39)</f>
        <v>207.010562510927</v>
      </c>
      <c r="I39" s="1" t="n">
        <f aca="false">EXP(E39)</f>
        <v>185.993402307595</v>
      </c>
      <c r="S39" s="1" t="s">
        <v>154</v>
      </c>
      <c r="T39" s="1" t="n">
        <v>77.93838</v>
      </c>
      <c r="U39" s="1" t="s">
        <v>155</v>
      </c>
      <c r="W39" s="1" t="n">
        <v>-2.084223</v>
      </c>
    </row>
    <row r="40" customFormat="false" ht="15" hidden="false" customHeight="false" outlineLevel="0" collapsed="false">
      <c r="A40" s="12" t="s">
        <v>66</v>
      </c>
      <c r="B40" s="1" t="n">
        <v>5.31934473374011</v>
      </c>
      <c r="C40" s="1" t="n">
        <v>5.31948753901027</v>
      </c>
      <c r="D40" s="1" t="n">
        <v>5.33535423480338</v>
      </c>
      <c r="E40" s="1" t="n">
        <v>5.23195510962737</v>
      </c>
      <c r="F40" s="13" t="n">
        <v>204.25</v>
      </c>
      <c r="G40" s="1" t="n">
        <f aca="false">EXP(C40)</f>
        <v>204.279170059199</v>
      </c>
      <c r="H40" s="1" t="n">
        <f aca="false">EXP(D40)</f>
        <v>207.546255894936</v>
      </c>
      <c r="I40" s="1" t="n">
        <f aca="false">EXP(E40)</f>
        <v>187.158361164845</v>
      </c>
      <c r="S40" s="1" t="s">
        <v>156</v>
      </c>
      <c r="T40" s="1" t="n">
        <v>175.4338</v>
      </c>
      <c r="U40" s="1" t="s">
        <v>157</v>
      </c>
      <c r="W40" s="1" t="n">
        <v>0.473428</v>
      </c>
    </row>
    <row r="41" customFormat="false" ht="15" hidden="false" customHeight="false" outlineLevel="0" collapsed="false">
      <c r="A41" s="12" t="s">
        <v>67</v>
      </c>
      <c r="B41" s="1" t="n">
        <v>5.26398468746753</v>
      </c>
      <c r="C41" s="1" t="n">
        <v>5.32552228618159</v>
      </c>
      <c r="D41" s="1" t="n">
        <v>5.33713043320475</v>
      </c>
      <c r="E41" s="1" t="n">
        <v>5.2381990176352</v>
      </c>
      <c r="F41" s="13" t="n">
        <v>193.25</v>
      </c>
      <c r="G41" s="1" t="n">
        <f aca="false">EXP(C41)</f>
        <v>205.515670433855</v>
      </c>
      <c r="H41" s="1" t="n">
        <f aca="false">EXP(D41)</f>
        <v>207.915226808635</v>
      </c>
      <c r="I41" s="1" t="n">
        <f aca="false">EXP(E41)</f>
        <v>188.330616674137</v>
      </c>
      <c r="S41" s="1" t="s">
        <v>166</v>
      </c>
      <c r="T41" s="1" t="n">
        <v>0</v>
      </c>
    </row>
    <row r="42" customFormat="false" ht="15" hidden="false" customHeight="false" outlineLevel="0" collapsed="false">
      <c r="A42" s="12" t="s">
        <v>68</v>
      </c>
      <c r="B42" s="1" t="n">
        <v>5.22440168359787</v>
      </c>
      <c r="C42" s="1" t="n">
        <v>5.28673837367791</v>
      </c>
      <c r="D42" s="1" t="n">
        <v>5.29418251340098</v>
      </c>
      <c r="E42" s="1" t="n">
        <v>5.24444292564304</v>
      </c>
      <c r="F42" s="13" t="n">
        <v>185.75</v>
      </c>
      <c r="G42" s="1" t="n">
        <f aca="false">EXP(C42)</f>
        <v>197.697557135307</v>
      </c>
      <c r="H42" s="1" t="n">
        <f aca="false">EXP(D42)</f>
        <v>199.174736717623</v>
      </c>
      <c r="I42" s="1" t="n">
        <f aca="false">EXP(E42)</f>
        <v>189.510214537631</v>
      </c>
    </row>
    <row r="43" customFormat="false" ht="15" hidden="false" customHeight="false" outlineLevel="0" collapsed="false">
      <c r="A43" s="12" t="s">
        <v>69</v>
      </c>
      <c r="B43" s="1" t="n">
        <v>5.21085134076676</v>
      </c>
      <c r="C43" s="1" t="n">
        <v>5.24737111848388</v>
      </c>
      <c r="D43" s="1" t="n">
        <v>5.24361615723917</v>
      </c>
      <c r="E43" s="1" t="n">
        <v>5.25068683365088</v>
      </c>
      <c r="F43" s="13" t="n">
        <v>183.25</v>
      </c>
      <c r="G43" s="1" t="n">
        <f aca="false">EXP(C43)</f>
        <v>190.065950244678</v>
      </c>
      <c r="H43" s="1" t="n">
        <f aca="false">EXP(D43)</f>
        <v>189.353598231669</v>
      </c>
      <c r="I43" s="1" t="n">
        <f aca="false">EXP(E43)</f>
        <v>190.697200743733</v>
      </c>
    </row>
    <row r="44" customFormat="false" ht="15" hidden="false" customHeight="false" outlineLevel="0" collapsed="false">
      <c r="A44" s="12" t="s">
        <v>70</v>
      </c>
      <c r="B44" s="1" t="n">
        <v>5.2217062641762</v>
      </c>
      <c r="C44" s="1" t="n">
        <v>5.22685040294162</v>
      </c>
      <c r="D44" s="1" t="n">
        <v>5.21093304079724</v>
      </c>
      <c r="E44" s="1" t="n">
        <v>5.25693074165871</v>
      </c>
      <c r="F44" s="13" t="n">
        <v>185.25</v>
      </c>
      <c r="G44" s="1" t="n">
        <f aca="false">EXP(C44)</f>
        <v>186.205406972473</v>
      </c>
      <c r="H44" s="1" t="n">
        <f aca="false">EXP(D44)</f>
        <v>183.264972142189</v>
      </c>
      <c r="I44" s="1" t="n">
        <f aca="false">EXP(E44)</f>
        <v>191.891621568894</v>
      </c>
    </row>
    <row r="45" customFormat="false" ht="15" hidden="false" customHeight="false" outlineLevel="0" collapsed="false">
      <c r="A45" s="12" t="s">
        <v>71</v>
      </c>
      <c r="B45" s="1" t="n">
        <v>5.19434477616506</v>
      </c>
      <c r="C45" s="1" t="n">
        <v>5.22923413915139</v>
      </c>
      <c r="D45" s="1" t="n">
        <v>5.20610774852627</v>
      </c>
      <c r="E45" s="1" t="n">
        <v>5.26317464966655</v>
      </c>
      <c r="F45" s="13" t="n">
        <v>180.25</v>
      </c>
      <c r="G45" s="1" t="n">
        <f aca="false">EXP(C45)</f>
        <v>186.649800992158</v>
      </c>
      <c r="H45" s="1" t="n">
        <f aca="false">EXP(D45)</f>
        <v>182.382795181084</v>
      </c>
      <c r="I45" s="1" t="n">
        <f aca="false">EXP(E45)</f>
        <v>193.093523579424</v>
      </c>
    </row>
    <row r="46" customFormat="false" ht="15" hidden="false" customHeight="false" outlineLevel="0" collapsed="false">
      <c r="A46" s="12" t="s">
        <v>72</v>
      </c>
      <c r="B46" s="1" t="n">
        <v>5.16335638111392</v>
      </c>
      <c r="C46" s="1" t="n">
        <v>5.20990363859072</v>
      </c>
      <c r="D46" s="1" t="n">
        <v>5.18600657588886</v>
      </c>
      <c r="E46" s="1" t="n">
        <v>5.26941855767438</v>
      </c>
      <c r="F46" s="13" t="n">
        <v>174.75</v>
      </c>
      <c r="G46" s="1" t="n">
        <f aca="false">EXP(C46)</f>
        <v>183.076415842274</v>
      </c>
      <c r="H46" s="1" t="n">
        <f aca="false">EXP(D46)</f>
        <v>178.753288014001</v>
      </c>
      <c r="I46" s="1" t="n">
        <f aca="false">EXP(E46)</f>
        <v>194.302953633288</v>
      </c>
    </row>
    <row r="47" customFormat="false" ht="15" hidden="false" customHeight="false" outlineLevel="0" collapsed="false">
      <c r="A47" s="12" t="s">
        <v>73</v>
      </c>
      <c r="B47" s="1" t="n">
        <v>5.10138965736472</v>
      </c>
      <c r="C47" s="1" t="n">
        <v>5.1820627876178</v>
      </c>
      <c r="D47" s="1" t="n">
        <v>5.15617767355417</v>
      </c>
      <c r="E47" s="1" t="n">
        <v>5.27566246568222</v>
      </c>
      <c r="F47" s="13" t="n">
        <v>164.25</v>
      </c>
      <c r="G47" s="1" t="n">
        <f aca="false">EXP(C47)</f>
        <v>178.049711184263</v>
      </c>
      <c r="H47" s="1" t="n">
        <f aca="false">EXP(D47)</f>
        <v>173.500012868019</v>
      </c>
      <c r="I47" s="1" t="n">
        <f aca="false">EXP(E47)</f>
        <v>195.519958881951</v>
      </c>
    </row>
    <row r="48" customFormat="false" ht="15" hidden="false" customHeight="false" outlineLevel="0" collapsed="false">
      <c r="A48" s="12" t="s">
        <v>74</v>
      </c>
      <c r="B48" s="1" t="n">
        <v>5.16335638111392</v>
      </c>
      <c r="C48" s="1" t="n">
        <v>5.12930979357415</v>
      </c>
      <c r="D48" s="1" t="n">
        <v>5.09930426184601</v>
      </c>
      <c r="E48" s="1" t="n">
        <v>5.28190637369005</v>
      </c>
      <c r="F48" s="13" t="n">
        <v>174.75</v>
      </c>
      <c r="G48" s="1" t="n">
        <f aca="false">EXP(C48)</f>
        <v>168.900501593276</v>
      </c>
      <c r="H48" s="1" t="n">
        <f aca="false">EXP(D48)</f>
        <v>163.90783068923</v>
      </c>
      <c r="I48" s="1" t="n">
        <f aca="false">EXP(E48)</f>
        <v>196.744586772201</v>
      </c>
    </row>
    <row r="49" customFormat="false" ht="15" hidden="false" customHeight="false" outlineLevel="0" collapsed="false">
      <c r="A49" s="12" t="s">
        <v>75</v>
      </c>
      <c r="B49" s="1" t="n">
        <v>5.18178355029209</v>
      </c>
      <c r="C49" s="1" t="n">
        <v>5.16030305391716</v>
      </c>
      <c r="D49" s="1" t="n">
        <v>5.12326502334332</v>
      </c>
      <c r="E49" s="1" t="n">
        <v>5.28815028169789</v>
      </c>
      <c r="F49" s="13" t="n">
        <v>178</v>
      </c>
      <c r="G49" s="1" t="n">
        <f aca="false">EXP(C49)</f>
        <v>174.217244824198</v>
      </c>
      <c r="H49" s="1" t="n">
        <f aca="false">EXP(D49)</f>
        <v>167.882616409695</v>
      </c>
      <c r="I49" s="1" t="n">
        <f aca="false">EXP(E49)</f>
        <v>197.976885048014</v>
      </c>
    </row>
    <row r="50" customFormat="false" ht="15" hidden="false" customHeight="false" outlineLevel="0" collapsed="false">
      <c r="A50" s="12" t="s">
        <v>76</v>
      </c>
      <c r="B50" s="1" t="n">
        <v>5.22305488204749</v>
      </c>
      <c r="C50" s="1" t="n">
        <v>5.18212297346415</v>
      </c>
      <c r="D50" s="1" t="n">
        <v>5.15197237573945</v>
      </c>
      <c r="E50" s="1" t="n">
        <v>5.29439418970573</v>
      </c>
      <c r="F50" s="13" t="n">
        <v>185.5</v>
      </c>
      <c r="G50" s="1" t="n">
        <f aca="false">EXP(C50)</f>
        <v>178.060427579308</v>
      </c>
      <c r="H50" s="1" t="n">
        <f aca="false">EXP(D50)</f>
        <v>172.771925627881</v>
      </c>
      <c r="I50" s="1" t="n">
        <f aca="false">EXP(E50)</f>
        <v>199.216901752403</v>
      </c>
    </row>
    <row r="51" customFormat="false" ht="15" hidden="false" customHeight="false" outlineLevel="0" collapsed="false">
      <c r="A51" s="12" t="s">
        <v>77</v>
      </c>
      <c r="B51" s="1" t="n">
        <v>5.24042338812913</v>
      </c>
      <c r="C51" s="1" t="n">
        <v>5.21814256980888</v>
      </c>
      <c r="D51" s="1" t="n">
        <v>5.19812497208583</v>
      </c>
      <c r="E51" s="1" t="n">
        <v>5.30063809771356</v>
      </c>
      <c r="F51" s="13" t="n">
        <v>188.75</v>
      </c>
      <c r="G51" s="1" t="n">
        <f aca="false">EXP(C51)</f>
        <v>184.591000552201</v>
      </c>
      <c r="H51" s="1" t="n">
        <f aca="false">EXP(D51)</f>
        <v>180.932669814604</v>
      </c>
      <c r="I51" s="1" t="n">
        <f aca="false">EXP(E51)</f>
        <v>200.464685229293</v>
      </c>
    </row>
    <row r="52" customFormat="false" ht="15" hidden="false" customHeight="false" outlineLevel="0" collapsed="false">
      <c r="A52" s="12" t="s">
        <v>78</v>
      </c>
      <c r="B52" s="1" t="n">
        <v>5.25227342804663</v>
      </c>
      <c r="C52" s="1" t="n">
        <v>5.24054673037838</v>
      </c>
      <c r="D52" s="1" t="n">
        <v>5.23269891305407</v>
      </c>
      <c r="E52" s="1" t="n">
        <v>5.3068820057214</v>
      </c>
      <c r="F52" s="13" t="n">
        <v>191</v>
      </c>
      <c r="G52" s="1" t="n">
        <f aca="false">EXP(C52)</f>
        <v>188.77328228536</v>
      </c>
      <c r="H52" s="1" t="n">
        <f aca="false">EXP(D52)</f>
        <v>187.29762198013</v>
      </c>
      <c r="I52" s="1" t="n">
        <f aca="false">EXP(E52)</f>
        <v>201.720284125417</v>
      </c>
    </row>
    <row r="53" customFormat="false" ht="15" hidden="false" customHeight="false" outlineLevel="0" collapsed="false">
      <c r="A53" s="12" t="s">
        <v>79</v>
      </c>
      <c r="B53" s="1" t="n">
        <v>5.23377884541047</v>
      </c>
      <c r="C53" s="1" t="n">
        <v>5.25524630371601</v>
      </c>
      <c r="D53" s="1" t="n">
        <v>5.25621977392319</v>
      </c>
      <c r="E53" s="1" t="n">
        <v>5.31312591372923</v>
      </c>
      <c r="F53" s="13" t="n">
        <v>187.5</v>
      </c>
      <c r="G53" s="1" t="n">
        <f aca="false">EXP(C53)</f>
        <v>191.568664117891</v>
      </c>
      <c r="H53" s="1" t="n">
        <f aca="false">EXP(D53)</f>
        <v>191.755241303971</v>
      </c>
      <c r="I53" s="1" t="n">
        <f aca="false">EXP(E53)</f>
        <v>202.983747392195</v>
      </c>
    </row>
    <row r="54" customFormat="false" ht="15" hidden="false" customHeight="false" outlineLevel="0" collapsed="false">
      <c r="A54" s="12" t="s">
        <v>80</v>
      </c>
      <c r="B54" s="1" t="n">
        <v>5.27938935666252</v>
      </c>
      <c r="C54" s="1" t="n">
        <v>5.2457138942366</v>
      </c>
      <c r="D54" s="1" t="n">
        <v>5.25119033352543</v>
      </c>
      <c r="E54" s="1" t="n">
        <v>5.31936982173707</v>
      </c>
      <c r="F54" s="13" t="n">
        <v>196.25</v>
      </c>
      <c r="G54" s="1" t="n">
        <f aca="false">EXP(C54)</f>
        <v>189.751229197055</v>
      </c>
      <c r="H54" s="1" t="n">
        <f aca="false">EXP(D54)</f>
        <v>190.793240936468</v>
      </c>
      <c r="I54" s="1" t="n">
        <f aca="false">EXP(E54)</f>
        <v>204.255124287657</v>
      </c>
    </row>
    <row r="55" customFormat="false" ht="15" hidden="false" customHeight="false" outlineLevel="0" collapsed="false">
      <c r="A55" s="12" t="s">
        <v>81</v>
      </c>
      <c r="B55" s="1" t="n">
        <v>5.27683833487091</v>
      </c>
      <c r="C55" s="1" t="n">
        <v>5.27643623046306</v>
      </c>
      <c r="D55" s="1" t="n">
        <v>5.28073107803354</v>
      </c>
      <c r="E55" s="1" t="n">
        <v>5.32561372974491</v>
      </c>
      <c r="F55" s="13" t="n">
        <v>195.75</v>
      </c>
      <c r="G55" s="1" t="n">
        <f aca="false">EXP(C55)</f>
        <v>195.67130388525</v>
      </c>
      <c r="H55" s="1" t="n">
        <f aca="false">EXP(D55)</f>
        <v>196.513489544311</v>
      </c>
      <c r="I55" s="1" t="n">
        <f aca="false">EXP(E55)</f>
        <v>205.534464378357</v>
      </c>
    </row>
    <row r="56" customFormat="false" ht="15" hidden="false" customHeight="false" outlineLevel="0" collapsed="false">
      <c r="A56" s="12" t="s">
        <v>82</v>
      </c>
      <c r="B56" s="1" t="n">
        <v>5.23777086668</v>
      </c>
      <c r="C56" s="1" t="n">
        <v>5.28286876578615</v>
      </c>
      <c r="D56" s="1" t="n">
        <v>5.29029808397273</v>
      </c>
      <c r="E56" s="1" t="n">
        <v>5.33185763775274</v>
      </c>
      <c r="F56" s="13" t="n">
        <v>188.25</v>
      </c>
      <c r="G56" s="1" t="n">
        <f aca="false">EXP(C56)</f>
        <v>196.934023348972</v>
      </c>
      <c r="H56" s="1" t="n">
        <f aca="false">EXP(D56)</f>
        <v>198.402557218277</v>
      </c>
      <c r="I56" s="1" t="n">
        <f aca="false">EXP(E56)</f>
        <v>206.821817541301</v>
      </c>
    </row>
    <row r="57" customFormat="false" ht="15" hidden="false" customHeight="false" outlineLevel="0" collapsed="false">
      <c r="A57" s="12" t="s">
        <v>83</v>
      </c>
      <c r="B57" s="1" t="n">
        <v>5.19573077777294</v>
      </c>
      <c r="C57" s="1" t="n">
        <v>5.25608595729399</v>
      </c>
      <c r="D57" s="1" t="n">
        <v>5.26314290871402</v>
      </c>
      <c r="E57" s="1" t="n">
        <v>5.33810154576058</v>
      </c>
      <c r="F57" s="13" t="n">
        <v>180.5</v>
      </c>
      <c r="G57" s="1" t="n">
        <f aca="false">EXP(C57)</f>
        <v>191.729582980742</v>
      </c>
      <c r="H57" s="1" t="n">
        <f aca="false">EXP(D57)</f>
        <v>193.087394704327</v>
      </c>
      <c r="I57" s="1" t="n">
        <f aca="false">EXP(E57)</f>
        <v>208.117233965905</v>
      </c>
    </row>
    <row r="58" customFormat="false" ht="15" hidden="false" customHeight="false" outlineLevel="0" collapsed="false">
      <c r="A58" s="12" t="s">
        <v>84</v>
      </c>
      <c r="B58" s="1" t="n">
        <v>5.20811909862989</v>
      </c>
      <c r="C58" s="1" t="n">
        <v>5.21816521966935</v>
      </c>
      <c r="D58" s="1" t="n">
        <v>5.21764481682188</v>
      </c>
      <c r="E58" s="1" t="n">
        <v>5.34434545376841</v>
      </c>
      <c r="F58" s="13" t="n">
        <v>182.75</v>
      </c>
      <c r="G58" s="1" t="n">
        <f aca="false">EXP(C58)</f>
        <v>184.595181559957</v>
      </c>
      <c r="H58" s="1" t="n">
        <f aca="false">EXP(D58)</f>
        <v>184.499142693461</v>
      </c>
      <c r="I58" s="1" t="n">
        <f aca="false">EXP(E58)</f>
        <v>209.420764155937</v>
      </c>
    </row>
    <row r="59" customFormat="false" ht="15" hidden="false" customHeight="false" outlineLevel="0" collapsed="false">
      <c r="A59" s="12" t="s">
        <v>85</v>
      </c>
      <c r="B59" s="1" t="n">
        <v>5.23511129064424</v>
      </c>
      <c r="C59" s="1" t="n">
        <v>5.21697047205421</v>
      </c>
      <c r="D59" s="1" t="n">
        <v>5.20588508822288</v>
      </c>
      <c r="E59" s="1" t="n">
        <v>5.35058936177625</v>
      </c>
      <c r="F59" s="13" t="n">
        <v>187.75</v>
      </c>
      <c r="G59" s="1" t="n">
        <f aca="false">EXP(C59)</f>
        <v>184.374768602168</v>
      </c>
      <c r="H59" s="1" t="n">
        <f aca="false">EXP(D59)</f>
        <v>182.342190293292</v>
      </c>
      <c r="I59" s="1" t="n">
        <f aca="false">EXP(E59)</f>
        <v>210.732458931497</v>
      </c>
    </row>
    <row r="60" customFormat="false" ht="15" hidden="false" customHeight="false" outlineLevel="0" collapsed="false">
      <c r="A60" s="12" t="s">
        <v>86</v>
      </c>
      <c r="B60" s="1" t="n">
        <v>5.28700360664776</v>
      </c>
      <c r="C60" s="1" t="n">
        <v>5.23635240177065</v>
      </c>
      <c r="D60" s="1" t="n">
        <v>5.22163818724008</v>
      </c>
      <c r="E60" s="1" t="n">
        <v>5.35683326978409</v>
      </c>
      <c r="F60" s="13" t="n">
        <v>197.75</v>
      </c>
      <c r="G60" s="1" t="n">
        <f aca="false">EXP(C60)</f>
        <v>187.98316327482</v>
      </c>
      <c r="H60" s="1" t="n">
        <f aca="false">EXP(D60)</f>
        <v>185.237389176842</v>
      </c>
      <c r="I60" s="1" t="n">
        <f aca="false">EXP(E60)</f>
        <v>212.052369430991</v>
      </c>
    </row>
    <row r="61" customFormat="false" ht="15" hidden="false" customHeight="false" outlineLevel="0" collapsed="false">
      <c r="A61" s="12" t="s">
        <v>87</v>
      </c>
      <c r="B61" s="1" t="n">
        <v>5.32422874833254</v>
      </c>
      <c r="C61" s="1" t="n">
        <v>5.27946715730455</v>
      </c>
      <c r="D61" s="1" t="n">
        <v>5.26832277596461</v>
      </c>
      <c r="E61" s="1" t="n">
        <v>5.36307717779192</v>
      </c>
      <c r="F61" s="13" t="n">
        <v>205.25</v>
      </c>
      <c r="G61" s="1" t="n">
        <f aca="false">EXP(C61)</f>
        <v>196.265268969959</v>
      </c>
      <c r="H61" s="1" t="n">
        <f aca="false">EXP(D61)</f>
        <v>194.090156621372</v>
      </c>
      <c r="I61" s="1" t="n">
        <f aca="false">EXP(E61)</f>
        <v>213.380547113125</v>
      </c>
    </row>
    <row r="62" customFormat="false" ht="15" hidden="false" customHeight="false" outlineLevel="0" collapsed="false">
      <c r="A62" s="12" t="s">
        <v>88</v>
      </c>
      <c r="B62" s="1" t="n">
        <v>5.34829729885306</v>
      </c>
      <c r="C62" s="1" t="n">
        <v>5.31828245055649</v>
      </c>
      <c r="D62" s="1" t="n">
        <v>5.31701489790025</v>
      </c>
      <c r="E62" s="1" t="n">
        <v>5.36932108579976</v>
      </c>
      <c r="F62" s="13" t="n">
        <v>210.25</v>
      </c>
      <c r="G62" s="1" t="n">
        <f aca="false">EXP(C62)</f>
        <v>204.033143861452</v>
      </c>
      <c r="H62" s="1" t="n">
        <f aca="false">EXP(D62)</f>
        <v>203.774684947736</v>
      </c>
      <c r="I62" s="1" t="n">
        <f aca="false">EXP(E62)</f>
        <v>214.717043758922</v>
      </c>
    </row>
    <row r="63" customFormat="false" ht="15" hidden="false" customHeight="false" outlineLevel="0" collapsed="false">
      <c r="A63" s="12" t="s">
        <v>89</v>
      </c>
      <c r="B63" s="1" t="n">
        <v>5.36246518637179</v>
      </c>
      <c r="C63" s="1" t="n">
        <v>5.34633251101392</v>
      </c>
      <c r="D63" s="1" t="n">
        <v>5.35512361764231</v>
      </c>
      <c r="E63" s="1" t="n">
        <v>5.37556499380759</v>
      </c>
      <c r="F63" s="13" t="n">
        <v>213.25</v>
      </c>
      <c r="G63" s="1" t="n">
        <f aca="false">EXP(C63)</f>
        <v>209.837308914797</v>
      </c>
      <c r="H63" s="1" t="n">
        <f aca="false">EXP(D63)</f>
        <v>211.690143371932</v>
      </c>
      <c r="I63" s="1" t="n">
        <f aca="false">EXP(E63)</f>
        <v>216.061911473721</v>
      </c>
    </row>
    <row r="64" customFormat="false" ht="15" hidden="false" customHeight="false" outlineLevel="0" collapsed="false">
      <c r="A64" s="12" t="s">
        <v>90</v>
      </c>
      <c r="B64" s="1" t="n">
        <v>5.4249500174814</v>
      </c>
      <c r="C64" s="1" t="n">
        <v>5.3642484811098</v>
      </c>
      <c r="D64" s="1" t="n">
        <v>5.37974947978697</v>
      </c>
      <c r="E64" s="1" t="n">
        <v>5.38180890181543</v>
      </c>
      <c r="F64" s="13" t="n">
        <v>227</v>
      </c>
      <c r="G64" s="1" t="n">
        <f aca="false">EXP(C64)</f>
        <v>213.630626886973</v>
      </c>
      <c r="H64" s="1" t="n">
        <f aca="false">EXP(D64)</f>
        <v>216.967913767907</v>
      </c>
      <c r="I64" s="1" t="n">
        <f aca="false">EXP(E64)</f>
        <v>217.415202689231</v>
      </c>
    </row>
    <row r="65" customFormat="false" ht="15" hidden="false" customHeight="false" outlineLevel="0" collapsed="false">
      <c r="A65" s="12" t="s">
        <v>91</v>
      </c>
      <c r="B65" s="1" t="n">
        <v>5.50125821054473</v>
      </c>
      <c r="C65" s="1" t="n">
        <v>5.41470005401217</v>
      </c>
      <c r="D65" s="1" t="n">
        <v>5.43355791588049</v>
      </c>
      <c r="E65" s="1" t="n">
        <v>5.38805280982326</v>
      </c>
      <c r="F65" s="13" t="n">
        <v>245</v>
      </c>
      <c r="G65" s="1" t="n">
        <f aca="false">EXP(C65)</f>
        <v>224.685142163497</v>
      </c>
      <c r="H65" s="1" t="n">
        <f aca="false">EXP(D65)</f>
        <v>228.962427005428</v>
      </c>
      <c r="I65" s="1" t="n">
        <f aca="false">EXP(E65)</f>
        <v>218.776970165555</v>
      </c>
    </row>
    <row r="66" customFormat="false" ht="15" hidden="false" customHeight="false" outlineLevel="0" collapsed="false">
      <c r="A66" s="12" t="s">
        <v>92</v>
      </c>
      <c r="B66" s="1" t="n">
        <v>5.3729609095438</v>
      </c>
      <c r="C66" s="1" t="n">
        <v>5.48402715355668</v>
      </c>
      <c r="D66" s="1" t="n">
        <v>5.51036076204847</v>
      </c>
      <c r="E66" s="1" t="n">
        <v>5.3942967178311</v>
      </c>
      <c r="F66" s="13" t="n">
        <v>215.5</v>
      </c>
      <c r="G66" s="1" t="n">
        <f aca="false">EXP(C66)</f>
        <v>240.814554421212</v>
      </c>
      <c r="H66" s="1" t="n">
        <f aca="false">EXP(D66)</f>
        <v>247.240305899708</v>
      </c>
      <c r="I66" s="1" t="n">
        <f aca="false">EXP(E66)</f>
        <v>220.147266993263</v>
      </c>
    </row>
    <row r="67" customFormat="false" ht="15" hidden="false" customHeight="false" outlineLevel="0" collapsed="false">
      <c r="A67" s="12" t="s">
        <v>93</v>
      </c>
      <c r="B67" s="1" t="n">
        <v>5.55199012289707</v>
      </c>
      <c r="C67" s="1" t="n">
        <v>5.40908695852002</v>
      </c>
      <c r="D67" s="1" t="n">
        <v>5.44393975135686</v>
      </c>
      <c r="E67" s="1" t="n">
        <v>5.40054062583894</v>
      </c>
      <c r="F67" s="13" t="n">
        <v>257.75</v>
      </c>
      <c r="G67" s="1" t="n">
        <f aca="false">EXP(C67)</f>
        <v>223.427495951046</v>
      </c>
      <c r="H67" s="1" t="n">
        <f aca="false">EXP(D67)</f>
        <v>231.351859136961</v>
      </c>
      <c r="I67" s="1" t="n">
        <f aca="false">EXP(E67)</f>
        <v>221.52614659545</v>
      </c>
    </row>
    <row r="68" customFormat="false" ht="15" hidden="false" customHeight="false" outlineLevel="0" collapsed="false">
      <c r="A68" s="12" t="s">
        <v>94</v>
      </c>
      <c r="B68" s="1" t="n">
        <v>5.36480710781687</v>
      </c>
      <c r="C68" s="1" t="n">
        <v>5.51954633637857</v>
      </c>
      <c r="D68" s="1" t="n">
        <v>5.54111758958156</v>
      </c>
      <c r="E68" s="1" t="n">
        <v>5.40678453384677</v>
      </c>
      <c r="F68" s="13" t="n">
        <v>213.75</v>
      </c>
      <c r="G68" s="1" t="n">
        <f aca="false">EXP(C68)</f>
        <v>249.521812539581</v>
      </c>
      <c r="H68" s="1" t="n">
        <f aca="false">EXP(D68)</f>
        <v>254.962784043903</v>
      </c>
      <c r="I68" s="1" t="n">
        <f aca="false">EXP(E68)</f>
        <v>222.913662729821</v>
      </c>
    </row>
    <row r="69" customFormat="false" ht="15" hidden="false" customHeight="false" outlineLevel="0" collapsed="false">
      <c r="A69" s="12" t="s">
        <v>95</v>
      </c>
      <c r="B69" s="1" t="n">
        <v>5.34352970936959</v>
      </c>
      <c r="C69" s="1" t="n">
        <v>5.41272453507389</v>
      </c>
      <c r="D69" s="1" t="n">
        <v>5.44168613022651</v>
      </c>
      <c r="E69" s="1" t="n">
        <v>5.41302844185461</v>
      </c>
      <c r="F69" s="13" t="n">
        <v>209.25</v>
      </c>
      <c r="G69" s="1" t="n">
        <f aca="false">EXP(C69)</f>
        <v>224.241710557984</v>
      </c>
      <c r="H69" s="1" t="n">
        <f aca="false">EXP(D69)</f>
        <v>230.831066753441</v>
      </c>
      <c r="I69" s="1" t="n">
        <f aca="false">EXP(E69)</f>
        <v>224.3098694908</v>
      </c>
    </row>
    <row r="70" customFormat="false" ht="15" hidden="false" customHeight="false" outlineLevel="0" collapsed="false">
      <c r="A70" s="12" t="s">
        <v>96</v>
      </c>
      <c r="B70" s="1" t="n">
        <v>5.40829221975661</v>
      </c>
      <c r="C70" s="1" t="n">
        <v>5.36835078943813</v>
      </c>
      <c r="D70" s="1" t="n">
        <v>5.37600260172729</v>
      </c>
      <c r="E70" s="1" t="n">
        <v>5.41927234986244</v>
      </c>
      <c r="F70" s="13" t="n">
        <v>223.25</v>
      </c>
      <c r="G70" s="1" t="n">
        <f aca="false">EXP(C70)</f>
        <v>214.508805635267</v>
      </c>
      <c r="H70" s="1" t="n">
        <f aca="false">EXP(D70)</f>
        <v>216.156482568348</v>
      </c>
      <c r="I70" s="1" t="n">
        <f aca="false">EXP(E70)</f>
        <v>225.714821311614</v>
      </c>
    </row>
    <row r="71" customFormat="false" ht="15" hidden="false" customHeight="false" outlineLevel="0" collapsed="false">
      <c r="A71" s="12" t="s">
        <v>97</v>
      </c>
      <c r="B71" s="1" t="n">
        <v>5.5164483760387</v>
      </c>
      <c r="C71" s="1" t="n">
        <v>5.40364732922092</v>
      </c>
      <c r="D71" s="1" t="n">
        <v>5.39378659597577</v>
      </c>
      <c r="E71" s="1" t="n">
        <v>5.42551625787028</v>
      </c>
      <c r="F71" s="13" t="n">
        <v>248.75</v>
      </c>
      <c r="G71" s="1" t="n">
        <f aca="false">EXP(C71)</f>
        <v>222.215432773732</v>
      </c>
      <c r="H71" s="1" t="n">
        <f aca="false">EXP(D71)</f>
        <v>220.034993699943</v>
      </c>
      <c r="I71" s="1" t="n">
        <f aca="false">EXP(E71)</f>
        <v>227.128572966443</v>
      </c>
    </row>
    <row r="72" customFormat="false" ht="15" hidden="false" customHeight="false" outlineLevel="0" collapsed="false">
      <c r="A72" s="12" t="s">
        <v>98</v>
      </c>
      <c r="B72" s="1" t="n">
        <v>5.55295958492162</v>
      </c>
      <c r="C72" s="1" t="n">
        <v>5.49213193549533</v>
      </c>
      <c r="D72" s="1" t="n">
        <v>5.48327469857996</v>
      </c>
      <c r="E72" s="1" t="n">
        <v>5.43176016587812</v>
      </c>
      <c r="F72" s="13" t="n">
        <v>258</v>
      </c>
      <c r="G72" s="1" t="n">
        <f aca="false">EXP(C72)</f>
        <v>242.774234535252</v>
      </c>
      <c r="H72" s="1" t="n">
        <f aca="false">EXP(D72)</f>
        <v>240.63342046739</v>
      </c>
      <c r="I72" s="1" t="n">
        <f aca="false">EXP(E72)</f>
        <v>228.551179572533</v>
      </c>
    </row>
    <row r="73" customFormat="false" ht="15" hidden="false" customHeight="false" outlineLevel="0" collapsed="false">
      <c r="A73" s="12" t="s">
        <v>99</v>
      </c>
      <c r="B73" s="1" t="n">
        <v>5.64632989990812</v>
      </c>
      <c r="C73" s="1" t="n">
        <v>5.54267557187346</v>
      </c>
      <c r="D73" s="1" t="n">
        <v>5.55032250231477</v>
      </c>
      <c r="E73" s="1" t="n">
        <v>5.43800407388595</v>
      </c>
      <c r="F73" s="13" t="n">
        <v>283.25</v>
      </c>
      <c r="G73" s="1" t="n">
        <f aca="false">EXP(C73)</f>
        <v>255.360321144006</v>
      </c>
      <c r="H73" s="1" t="n">
        <f aca="false">EXP(D73)</f>
        <v>257.320528991787</v>
      </c>
      <c r="I73" s="1" t="n">
        <f aca="false">EXP(E73)</f>
        <v>229.982696592353</v>
      </c>
    </row>
    <row r="74" customFormat="false" ht="15" hidden="false" customHeight="false" outlineLevel="0" collapsed="false">
      <c r="A74" s="12" t="s">
        <v>100</v>
      </c>
      <c r="B74" s="1" t="n">
        <v>5.63300229259515</v>
      </c>
      <c r="C74" s="1" t="n">
        <v>5.62448300483579</v>
      </c>
      <c r="D74" s="1" t="n">
        <v>5.64659694258728</v>
      </c>
      <c r="E74" s="1" t="n">
        <v>5.44424798189379</v>
      </c>
      <c r="F74" s="13" t="n">
        <v>279.5</v>
      </c>
      <c r="G74" s="1" t="n">
        <f aca="false">EXP(C74)</f>
        <v>277.128973141704</v>
      </c>
      <c r="H74" s="1" t="n">
        <f aca="false">EXP(D74)</f>
        <v>283.325649939305</v>
      </c>
      <c r="I74" s="1" t="n">
        <f aca="false">EXP(E74)</f>
        <v>231.423179835767</v>
      </c>
    </row>
    <row r="75" customFormat="false" ht="15" hidden="false" customHeight="false" outlineLevel="0" collapsed="false">
      <c r="A75" s="12" t="s">
        <v>101</v>
      </c>
      <c r="B75" s="1" t="n">
        <v>5.62941805936734</v>
      </c>
      <c r="C75" s="1" t="n">
        <v>5.63684114488436</v>
      </c>
      <c r="D75" s="1" t="n">
        <v>5.67461417470548</v>
      </c>
      <c r="E75" s="1" t="n">
        <v>5.45049188990162</v>
      </c>
      <c r="F75" s="13" t="n">
        <v>278.5</v>
      </c>
      <c r="G75" s="1" t="n">
        <f aca="false">EXP(C75)</f>
        <v>280.575021318662</v>
      </c>
      <c r="H75" s="1" t="n">
        <f aca="false">EXP(D75)</f>
        <v>291.375896664108</v>
      </c>
      <c r="I75" s="1" t="n">
        <f aca="false">EXP(E75)</f>
        <v>232.872685462189</v>
      </c>
      <c r="L75" s="1" t="s">
        <v>0</v>
      </c>
      <c r="M75" s="1" t="s">
        <v>167</v>
      </c>
      <c r="N75" s="1" t="s">
        <v>168</v>
      </c>
    </row>
    <row r="76" customFormat="false" ht="15" hidden="false" customHeight="false" outlineLevel="0" collapsed="false">
      <c r="A76" s="18" t="s">
        <v>102</v>
      </c>
      <c r="B76" s="19" t="n">
        <v>5.5834963087817</v>
      </c>
      <c r="C76" s="19" t="n">
        <v>5.63756123287337</v>
      </c>
      <c r="D76" s="19" t="n">
        <v>5.67723904513847</v>
      </c>
      <c r="E76" s="19" t="n">
        <v>5.45673579790946</v>
      </c>
      <c r="F76" s="20" t="n">
        <v>266</v>
      </c>
      <c r="G76" s="19" t="n">
        <f aca="false">EXP(C76)</f>
        <v>280.777132781815</v>
      </c>
      <c r="H76" s="19" t="n">
        <f aca="false">EXP(D76)</f>
        <v>292.14172530091</v>
      </c>
      <c r="I76" s="19" t="n">
        <f aca="false">EXP(E76)</f>
        <v>234.331269982796</v>
      </c>
      <c r="L76" s="25" t="n">
        <v>44948</v>
      </c>
      <c r="M76" s="1" t="n">
        <v>266</v>
      </c>
      <c r="N76" s="1" t="n">
        <v>280.7771328</v>
      </c>
    </row>
    <row r="77" customFormat="false" ht="15" hidden="false" customHeight="false" outlineLevel="0" collapsed="false">
      <c r="A77" s="18" t="s">
        <v>103</v>
      </c>
      <c r="B77" s="19" t="n">
        <v>5.77610313623583</v>
      </c>
      <c r="C77" s="19" t="n">
        <v>5.64370022896294</v>
      </c>
      <c r="D77" s="19" t="n">
        <v>5.70723508826528</v>
      </c>
      <c r="E77" s="19" t="n">
        <v>5.46297970591729</v>
      </c>
      <c r="F77" s="20" t="n">
        <v>322.5</v>
      </c>
      <c r="G77" s="19" t="n">
        <f aca="false">EXP(C77)</f>
        <v>282.506124207727</v>
      </c>
      <c r="H77" s="19" t="n">
        <f aca="false">EXP(D77)</f>
        <v>301.037574223462</v>
      </c>
      <c r="I77" s="19" t="n">
        <f aca="false">EXP(E77)</f>
        <v>235.798990262708</v>
      </c>
      <c r="L77" s="25" t="n">
        <v>44949</v>
      </c>
      <c r="M77" s="1" t="n">
        <v>322.5</v>
      </c>
      <c r="N77" s="1" t="n">
        <v>282.5061242</v>
      </c>
    </row>
    <row r="78" customFormat="false" ht="15" hidden="false" customHeight="false" outlineLevel="0" collapsed="false">
      <c r="A78" s="18" t="s">
        <v>104</v>
      </c>
      <c r="B78" s="19" t="n">
        <v>5.91215074038826</v>
      </c>
      <c r="C78" s="19" t="n">
        <v>5.64983922505252</v>
      </c>
      <c r="D78" s="19" t="n">
        <v>5.73723113139208</v>
      </c>
      <c r="E78" s="19" t="n">
        <v>5.46922361392513</v>
      </c>
      <c r="F78" s="20" t="n">
        <v>369.5</v>
      </c>
      <c r="G78" s="19" t="n">
        <f aca="false">EXP(C78)</f>
        <v>284.245762552503</v>
      </c>
      <c r="H78" s="19" t="n">
        <f aca="false">EXP(D78)</f>
        <v>310.204305807402</v>
      </c>
      <c r="I78" s="19" t="n">
        <f aca="false">EXP(E78)</f>
        <v>237.275903523227</v>
      </c>
      <c r="L78" s="25" t="n">
        <v>44950</v>
      </c>
      <c r="M78" s="1" t="n">
        <v>369.5</v>
      </c>
      <c r="N78" s="1" t="n">
        <v>284.2457626</v>
      </c>
    </row>
    <row r="79" customFormat="false" ht="15" hidden="false" customHeight="false" outlineLevel="0" collapsed="false">
      <c r="A79" s="18" t="s">
        <v>105</v>
      </c>
      <c r="B79" s="19" t="n">
        <v>5.99333779148966</v>
      </c>
      <c r="C79" s="19" t="n">
        <v>5.65597822114209</v>
      </c>
      <c r="D79" s="19" t="n">
        <v>5.76722717451888</v>
      </c>
      <c r="E79" s="19" t="n">
        <v>5.47546752193297</v>
      </c>
      <c r="F79" s="20" t="n">
        <v>400.75</v>
      </c>
      <c r="G79" s="19" t="n">
        <f aca="false">EXP(C79)</f>
        <v>285.996113378569</v>
      </c>
      <c r="H79" s="19" t="n">
        <f aca="false">EXP(D79)</f>
        <v>319.650168553454</v>
      </c>
      <c r="I79" s="19" t="n">
        <f aca="false">EXP(E79)</f>
        <v>238.762067344051</v>
      </c>
      <c r="L79" s="25" t="n">
        <v>44951</v>
      </c>
      <c r="M79" s="1" t="n">
        <v>400.75</v>
      </c>
      <c r="N79" s="1" t="n">
        <v>285.9961134</v>
      </c>
    </row>
    <row r="80" customFormat="false" ht="15" hidden="false" customHeight="false" outlineLevel="0" collapsed="false">
      <c r="A80" s="18" t="s">
        <v>106</v>
      </c>
      <c r="B80" s="19" t="n">
        <v>5.97189939161314</v>
      </c>
      <c r="C80" s="19" t="n">
        <v>5.66211721723167</v>
      </c>
      <c r="D80" s="19" t="n">
        <v>5.79722321764568</v>
      </c>
      <c r="E80" s="19" t="n">
        <v>5.4817114299408</v>
      </c>
      <c r="F80" s="20" t="n">
        <v>392.25</v>
      </c>
      <c r="G80" s="19" t="n">
        <f aca="false">EXP(C80)</f>
        <v>287.757242652087</v>
      </c>
      <c r="H80" s="19" t="n">
        <f aca="false">EXP(D80)</f>
        <v>329.383662132948</v>
      </c>
      <c r="I80" s="19" t="n">
        <f aca="false">EXP(E80)</f>
        <v>240.257539665523</v>
      </c>
      <c r="L80" s="25" t="n">
        <v>44952</v>
      </c>
      <c r="M80" s="1" t="n">
        <v>392.25</v>
      </c>
      <c r="N80" s="1" t="n">
        <v>287.7572427</v>
      </c>
    </row>
    <row r="81" customFormat="false" ht="15" hidden="false" customHeight="false" outlineLevel="0" collapsed="false">
      <c r="A81" s="18" t="s">
        <v>107</v>
      </c>
      <c r="B81" s="19" t="n">
        <v>5.85864718521712</v>
      </c>
      <c r="C81" s="19" t="n">
        <v>5.66825621332125</v>
      </c>
      <c r="D81" s="19" t="n">
        <v>5.82721926077249</v>
      </c>
      <c r="E81" s="19" t="n">
        <v>5.48795533794864</v>
      </c>
      <c r="F81" s="20" t="n">
        <v>350.25</v>
      </c>
      <c r="G81" s="19" t="n">
        <f aca="false">EXP(C81)</f>
        <v>289.529216745422</v>
      </c>
      <c r="H81" s="19" t="n">
        <f aca="false">EXP(D81)</f>
        <v>339.413545036096</v>
      </c>
      <c r="I81" s="19" t="n">
        <f aca="false">EXP(E81)</f>
        <v>241.7623787909</v>
      </c>
      <c r="L81" s="25" t="n">
        <v>44953</v>
      </c>
      <c r="M81" s="1" t="n">
        <v>350.25</v>
      </c>
      <c r="N81" s="1" t="n">
        <v>289.5292167</v>
      </c>
    </row>
    <row r="82" customFormat="false" ht="15" hidden="false" customHeight="false" outlineLevel="0" collapsed="false">
      <c r="A82" s="18" t="s">
        <v>108</v>
      </c>
      <c r="B82" s="19" t="n">
        <v>5.83773044716594</v>
      </c>
      <c r="C82" s="19" t="n">
        <v>5.67439520941082</v>
      </c>
      <c r="D82" s="19" t="n">
        <v>5.85721530389929</v>
      </c>
      <c r="E82" s="19" t="n">
        <v>5.49419924595647</v>
      </c>
      <c r="F82" s="20" t="n">
        <v>343</v>
      </c>
      <c r="G82" s="19" t="n">
        <f aca="false">EXP(C82)</f>
        <v>291.312102439653</v>
      </c>
      <c r="H82" s="19" t="n">
        <f aca="false">EXP(D82)</f>
        <v>349.748842453122</v>
      </c>
      <c r="I82" s="19" t="n">
        <f aca="false">EXP(E82)</f>
        <v>243.27664338861</v>
      </c>
      <c r="L82" s="25" t="n">
        <v>44954</v>
      </c>
      <c r="M82" s="1" t="n">
        <v>343</v>
      </c>
      <c r="N82" s="1" t="n">
        <v>291.3121024</v>
      </c>
    </row>
    <row r="83" customFormat="false" ht="15" hidden="false" customHeight="false" outlineLevel="0" collapsed="false">
      <c r="A83" s="18" t="s">
        <v>109</v>
      </c>
      <c r="B83" s="19" t="n">
        <v>5.80588769759336</v>
      </c>
      <c r="C83" s="19" t="n">
        <v>5.6805342055004</v>
      </c>
      <c r="D83" s="19" t="n">
        <v>5.8872113470261</v>
      </c>
      <c r="E83" s="19" t="n">
        <v>5.50044315396431</v>
      </c>
      <c r="F83" s="20" t="n">
        <v>332.25</v>
      </c>
      <c r="G83" s="19" t="n">
        <f aca="false">EXP(C83)</f>
        <v>293.105966927096</v>
      </c>
      <c r="H83" s="19" t="n">
        <f aca="false">EXP(D83)</f>
        <v>360.398854395428</v>
      </c>
      <c r="I83" s="19" t="n">
        <f aca="false">EXP(E83)</f>
        <v>244.800392494554</v>
      </c>
      <c r="L83" s="25" t="n">
        <v>44955</v>
      </c>
      <c r="M83" s="1" t="n">
        <v>332.25</v>
      </c>
      <c r="N83" s="1" t="n">
        <v>293.1059669</v>
      </c>
    </row>
    <row r="84" customFormat="false" ht="15" hidden="false" customHeight="false" outlineLevel="0" collapsed="false">
      <c r="A84" s="18" t="s">
        <v>110</v>
      </c>
      <c r="B84" s="19" t="n">
        <v>5.87703525635695</v>
      </c>
      <c r="C84" s="19" t="n">
        <v>5.68667320158997</v>
      </c>
      <c r="D84" s="19" t="n">
        <v>5.9172073901529</v>
      </c>
      <c r="E84" s="19" t="n">
        <v>5.50668706197215</v>
      </c>
      <c r="F84" s="20" t="n">
        <v>356.75</v>
      </c>
      <c r="G84" s="19" t="n">
        <f aca="false">EXP(C84)</f>
        <v>294.910877813818</v>
      </c>
      <c r="H84" s="19" t="n">
        <f aca="false">EXP(D84)</f>
        <v>371.373164063994</v>
      </c>
      <c r="I84" s="19" t="n">
        <f aca="false">EXP(E84)</f>
        <v>246.333685514395</v>
      </c>
      <c r="L84" s="25" t="n">
        <v>44956</v>
      </c>
      <c r="M84" s="1" t="n">
        <v>356.75</v>
      </c>
      <c r="N84" s="1" t="n">
        <v>294.9108778</v>
      </c>
    </row>
    <row r="85" customFormat="false" ht="15" hidden="false" customHeight="false" outlineLevel="0" collapsed="false">
      <c r="A85" s="18" t="s">
        <v>111</v>
      </c>
      <c r="B85" s="19" t="n">
        <v>5.86434115077879</v>
      </c>
      <c r="C85" s="19" t="n">
        <v>5.69281219767955</v>
      </c>
      <c r="D85" s="19" t="n">
        <v>5.9472034332797</v>
      </c>
      <c r="E85" s="19" t="n">
        <v>5.51293096997998</v>
      </c>
      <c r="F85" s="20" t="n">
        <v>352.25</v>
      </c>
      <c r="G85" s="19" t="n">
        <f aca="false">EXP(C85)</f>
        <v>296.726903122209</v>
      </c>
      <c r="H85" s="19" t="n">
        <f aca="false">EXP(D85)</f>
        <v>382.68164647266</v>
      </c>
      <c r="I85" s="19" t="n">
        <f aca="false">EXP(E85)</f>
        <v>247.876582225882</v>
      </c>
      <c r="L85" s="25" t="n">
        <v>44957</v>
      </c>
      <c r="M85" s="1" t="n">
        <v>352.25</v>
      </c>
      <c r="N85" s="1" t="n">
        <v>296.7269031</v>
      </c>
    </row>
    <row r="86" customFormat="false" ht="15" hidden="false" customHeight="false" outlineLevel="0" collapsed="false">
      <c r="A86" s="18" t="s">
        <v>112</v>
      </c>
      <c r="B86" s="19" t="n">
        <v>5.78842994871649</v>
      </c>
      <c r="C86" s="19" t="n">
        <v>5.69895119376913</v>
      </c>
      <c r="D86" s="19" t="n">
        <v>5.97719947640651</v>
      </c>
      <c r="E86" s="19" t="n">
        <v>5.51917487798782</v>
      </c>
      <c r="F86" s="20" t="n">
        <v>326.5</v>
      </c>
      <c r="G86" s="19" t="n">
        <f aca="false">EXP(C86)</f>
        <v>298.554111293521</v>
      </c>
      <c r="H86" s="19" t="n">
        <f aca="false">EXP(D86)</f>
        <v>394.334477333941</v>
      </c>
      <c r="I86" s="19" t="n">
        <f aca="false">EXP(E86)</f>
        <v>249.429142781183</v>
      </c>
      <c r="L86" s="25" t="n">
        <v>44958</v>
      </c>
      <c r="M86" s="1" t="n">
        <v>326.5</v>
      </c>
      <c r="N86" s="1" t="n">
        <v>298.5541113</v>
      </c>
    </row>
    <row r="87" customFormat="false" ht="15" hidden="false" customHeight="false" outlineLevel="0" collapsed="false">
      <c r="A87" s="18" t="s">
        <v>113</v>
      </c>
      <c r="B87" s="19" t="n">
        <v>5.7341500112726</v>
      </c>
      <c r="C87" s="19" t="n">
        <v>5.7050901898587</v>
      </c>
      <c r="D87" s="19" t="n">
        <v>6.00719551953331</v>
      </c>
      <c r="E87" s="19" t="n">
        <v>5.52541878599565</v>
      </c>
      <c r="F87" s="20" t="n">
        <v>309.25</v>
      </c>
      <c r="G87" s="19" t="n">
        <f aca="false">EXP(C87)</f>
        <v>300.392571190461</v>
      </c>
      <c r="H87" s="19" t="n">
        <f aca="false">EXP(D87)</f>
        <v>406.342142215436</v>
      </c>
      <c r="I87" s="19" t="n">
        <f aca="false">EXP(E87)</f>
        <v>250.991427709217</v>
      </c>
      <c r="L87" s="25" t="n">
        <v>44959</v>
      </c>
      <c r="M87" s="1" t="n">
        <v>309.25</v>
      </c>
      <c r="N87" s="1" t="n">
        <v>300.3925712</v>
      </c>
    </row>
  </sheetData>
  <mergeCells count="7">
    <mergeCell ref="A1:W1"/>
    <mergeCell ref="B2:E2"/>
    <mergeCell ref="F2:I2"/>
    <mergeCell ref="K2:N2"/>
    <mergeCell ref="S2:W2"/>
    <mergeCell ref="S12:W12"/>
    <mergeCell ref="S23:W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4" activeCellId="0" sqref="B34"/>
    </sheetView>
  </sheetViews>
  <sheetFormatPr defaultColWidth="13.23828125" defaultRowHeight="15" zeroHeight="false" outlineLevelRow="0" outlineLevelCol="0"/>
  <cols>
    <col collapsed="false" customWidth="false" hidden="false" outlineLevel="0" max="16384" min="1" style="1" width="13.23"/>
  </cols>
  <sheetData>
    <row r="13" customFormat="false" ht="15" hidden="false" customHeight="false" outlineLevel="0" collapsed="false">
      <c r="M13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ColWidth="13.23828125" defaultRowHeight="15" zeroHeight="false" outlineLevelRow="0" outlineLevelCol="0"/>
  <cols>
    <col collapsed="false" customWidth="false" hidden="false" outlineLevel="0" max="16384" min="1" style="1" width="13.23"/>
  </cols>
  <sheetData>
    <row r="1" customFormat="false" ht="15" hidden="false" customHeight="false" outlineLevel="0" collapsed="false">
      <c r="B1" s="27" t="s">
        <v>169</v>
      </c>
      <c r="C1" s="27"/>
      <c r="D1" s="27"/>
      <c r="E1" s="27"/>
      <c r="F1" s="27"/>
      <c r="G1" s="27"/>
      <c r="H1" s="27"/>
      <c r="I1" s="27"/>
      <c r="J1" s="27"/>
      <c r="M1" s="27" t="s">
        <v>170</v>
      </c>
      <c r="N1" s="27"/>
      <c r="O1" s="27"/>
      <c r="P1" s="27"/>
      <c r="Q1" s="27"/>
    </row>
    <row r="2" customFormat="false" ht="15" hidden="false" customHeight="false" outlineLevel="0" collapsed="false">
      <c r="B2" s="28" t="s">
        <v>171</v>
      </c>
      <c r="C2" s="28"/>
      <c r="D2" s="28"/>
      <c r="E2" s="28"/>
      <c r="G2" s="29" t="s">
        <v>172</v>
      </c>
      <c r="H2" s="29"/>
      <c r="I2" s="29"/>
      <c r="J2" s="29"/>
      <c r="M2" s="1" t="s">
        <v>173</v>
      </c>
    </row>
    <row r="3" customFormat="false" ht="15" hidden="false" customHeight="false" outlineLevel="0" collapsed="false">
      <c r="B3" s="9" t="s">
        <v>174</v>
      </c>
      <c r="C3" s="9"/>
      <c r="D3" s="9"/>
      <c r="E3" s="9"/>
      <c r="G3" s="9" t="s">
        <v>174</v>
      </c>
      <c r="H3" s="9"/>
      <c r="I3" s="9"/>
      <c r="J3" s="9"/>
      <c r="M3" s="1" t="s">
        <v>175</v>
      </c>
    </row>
    <row r="4" customFormat="false" ht="15" hidden="false" customHeight="false" outlineLevel="0" collapsed="false">
      <c r="B4" s="1" t="s">
        <v>176</v>
      </c>
      <c r="C4" s="1" t="s">
        <v>177</v>
      </c>
      <c r="G4" s="1" t="s">
        <v>176</v>
      </c>
      <c r="H4" s="1" t="s">
        <v>177</v>
      </c>
      <c r="M4" s="1" t="s">
        <v>178</v>
      </c>
    </row>
    <row r="5" customFormat="false" ht="15" hidden="false" customHeight="false" outlineLevel="0" collapsed="false">
      <c r="M5" s="1" t="s">
        <v>179</v>
      </c>
    </row>
    <row r="6" customFormat="false" ht="15" hidden="false" customHeight="false" outlineLevel="0" collapsed="false">
      <c r="B6" s="1" t="n">
        <v>-2.67198</v>
      </c>
      <c r="C6" s="1" t="n">
        <v>0.2524</v>
      </c>
      <c r="D6" s="1" t="s">
        <v>180</v>
      </c>
      <c r="E6" s="1" t="s">
        <v>181</v>
      </c>
      <c r="G6" s="1" t="n">
        <v>-1.731845</v>
      </c>
      <c r="H6" s="1" t="n">
        <v>0.409</v>
      </c>
      <c r="I6" s="1" t="s">
        <v>180</v>
      </c>
      <c r="J6" s="1" t="s">
        <v>181</v>
      </c>
    </row>
    <row r="7" customFormat="false" ht="15" hidden="false" customHeight="false" outlineLevel="0" collapsed="false">
      <c r="B7" s="1" t="n">
        <v>-4.165756</v>
      </c>
      <c r="G7" s="1" t="n">
        <v>-3.577723</v>
      </c>
    </row>
    <row r="8" customFormat="false" ht="15" hidden="false" customHeight="false" outlineLevel="0" collapsed="false">
      <c r="B8" s="1" t="n">
        <v>-3.508508</v>
      </c>
      <c r="G8" s="1" t="n">
        <v>-2.925169</v>
      </c>
      <c r="M8" s="1" t="s">
        <v>182</v>
      </c>
      <c r="N8" s="1" t="s">
        <v>183</v>
      </c>
      <c r="O8" s="1" t="s">
        <v>141</v>
      </c>
      <c r="P8" s="1" t="s">
        <v>184</v>
      </c>
      <c r="Q8" s="1" t="s">
        <v>185</v>
      </c>
    </row>
    <row r="9" customFormat="false" ht="15" hidden="false" customHeight="false" outlineLevel="0" collapsed="false">
      <c r="B9" s="1" t="n">
        <v>-3.18423</v>
      </c>
      <c r="G9" s="1" t="n">
        <v>-2.600658</v>
      </c>
      <c r="M9" s="1" t="n">
        <v>2</v>
      </c>
      <c r="N9" s="1" t="n">
        <v>0.032216</v>
      </c>
      <c r="O9" s="1" t="n">
        <v>0.009348</v>
      </c>
      <c r="P9" s="1" t="n">
        <v>3.446493</v>
      </c>
      <c r="Q9" s="1" t="n">
        <v>0.0006</v>
      </c>
    </row>
    <row r="10" customFormat="false" ht="15" hidden="false" customHeight="false" outlineLevel="0" collapsed="false">
      <c r="B10" s="30" t="s">
        <v>186</v>
      </c>
      <c r="C10" s="30"/>
      <c r="D10" s="30"/>
      <c r="E10" s="30"/>
      <c r="G10" s="30" t="s">
        <v>187</v>
      </c>
      <c r="H10" s="30"/>
      <c r="I10" s="30"/>
      <c r="J10" s="30"/>
      <c r="M10" s="1" t="n">
        <v>3</v>
      </c>
      <c r="N10" s="1" t="n">
        <v>0.048209</v>
      </c>
      <c r="O10" s="1" t="n">
        <v>0.015104</v>
      </c>
      <c r="P10" s="1" t="n">
        <v>3.191785</v>
      </c>
      <c r="Q10" s="1" t="n">
        <v>0.0014</v>
      </c>
    </row>
    <row r="11" customFormat="false" ht="15" hidden="false" customHeight="false" outlineLevel="0" collapsed="false">
      <c r="B11" s="1" t="s">
        <v>188</v>
      </c>
      <c r="C11" s="1" t="n">
        <v>0.087023</v>
      </c>
      <c r="G11" s="1" t="s">
        <v>189</v>
      </c>
      <c r="H11" s="1" t="n">
        <v>0.094683</v>
      </c>
      <c r="M11" s="1" t="n">
        <v>4</v>
      </c>
      <c r="N11" s="1" t="n">
        <v>0.054806</v>
      </c>
      <c r="O11" s="1" t="n">
        <v>0.018285</v>
      </c>
      <c r="P11" s="1" t="n">
        <v>2.997275</v>
      </c>
      <c r="Q11" s="1" t="n">
        <v>0.0027</v>
      </c>
    </row>
    <row r="12" customFormat="false" ht="15" hidden="false" customHeight="false" outlineLevel="0" collapsed="false">
      <c r="B12" s="1" t="s">
        <v>190</v>
      </c>
      <c r="C12" s="1" t="n">
        <v>0.100994</v>
      </c>
      <c r="G12" s="1" t="s">
        <v>191</v>
      </c>
      <c r="H12" s="1" t="n">
        <f aca="false">C19</f>
        <v>0.101423488108609</v>
      </c>
      <c r="M12" s="1" t="n">
        <v>5</v>
      </c>
      <c r="N12" s="1" t="n">
        <v>0.034039</v>
      </c>
      <c r="O12" s="1" t="n">
        <v>0.019377</v>
      </c>
      <c r="P12" s="1" t="n">
        <v>1.756649</v>
      </c>
      <c r="Q12" s="1" t="n">
        <v>0.079</v>
      </c>
    </row>
    <row r="13" customFormat="false" ht="15" hidden="false" customHeight="false" outlineLevel="0" collapsed="false">
      <c r="B13" s="1" t="s">
        <v>34</v>
      </c>
      <c r="C13" s="1" t="n">
        <f aca="false">47-3</f>
        <v>44</v>
      </c>
      <c r="G13" s="1" t="s">
        <v>34</v>
      </c>
      <c r="H13" s="1" t="n">
        <f aca="false">47-2</f>
        <v>45</v>
      </c>
      <c r="M13" s="1" t="n">
        <v>6</v>
      </c>
      <c r="N13" s="1" t="n">
        <v>0.014321</v>
      </c>
      <c r="O13" s="1" t="n">
        <v>0.019003</v>
      </c>
      <c r="P13" s="1" t="n">
        <v>0.753646</v>
      </c>
      <c r="Q13" s="1" t="n">
        <v>0.4511</v>
      </c>
    </row>
    <row r="14" customFormat="false" ht="15" hidden="false" customHeight="false" outlineLevel="0" collapsed="false">
      <c r="B14" s="1" t="s">
        <v>192</v>
      </c>
      <c r="C14" s="1" t="n">
        <f aca="false">((C12-C11)/2)/(C11/C13)</f>
        <v>3.53196281442837</v>
      </c>
      <c r="G14" s="1" t="s">
        <v>193</v>
      </c>
      <c r="H14" s="1" t="n">
        <f aca="false">((H12-H11)/2)/(H11/H13)</f>
        <v>1.60177626864065</v>
      </c>
    </row>
    <row r="15" customFormat="false" ht="15" hidden="false" customHeight="false" outlineLevel="0" collapsed="false">
      <c r="B15" s="1" t="s">
        <v>194</v>
      </c>
      <c r="C15" s="1" t="s">
        <v>195</v>
      </c>
      <c r="G15" s="1" t="s">
        <v>194</v>
      </c>
      <c r="H15" s="1" t="s">
        <v>196</v>
      </c>
      <c r="M15" s="1" t="s">
        <v>197</v>
      </c>
      <c r="N15" s="1" t="s">
        <v>198</v>
      </c>
    </row>
    <row r="16" customFormat="false" ht="15" hidden="false" customHeight="false" outlineLevel="0" collapsed="false">
      <c r="B16" s="1" t="s">
        <v>197</v>
      </c>
      <c r="C16" s="1" t="s">
        <v>199</v>
      </c>
      <c r="G16" s="1" t="s">
        <v>197</v>
      </c>
      <c r="H16" s="1" t="s">
        <v>199</v>
      </c>
    </row>
    <row r="17" customFormat="false" ht="15" hidden="false" customHeight="false" outlineLevel="0" collapsed="false">
      <c r="B17" s="30" t="s">
        <v>200</v>
      </c>
      <c r="C17" s="30"/>
      <c r="D17" s="30"/>
      <c r="E17" s="30"/>
      <c r="G17" s="30" t="s">
        <v>201</v>
      </c>
      <c r="H17" s="30"/>
      <c r="I17" s="30"/>
      <c r="J17" s="30"/>
    </row>
    <row r="18" customFormat="false" ht="15" hidden="false" customHeight="false" outlineLevel="0" collapsed="false">
      <c r="B18" s="1" t="s">
        <v>188</v>
      </c>
      <c r="C18" s="1" t="n">
        <v>0.087023</v>
      </c>
      <c r="G18" s="1" t="s">
        <v>202</v>
      </c>
    </row>
    <row r="19" customFormat="false" ht="15" hidden="false" customHeight="false" outlineLevel="0" collapsed="false">
      <c r="B19" s="1" t="s">
        <v>191</v>
      </c>
      <c r="C19" s="1" t="n">
        <v>0.101423488108609</v>
      </c>
      <c r="G19" s="1" t="s">
        <v>203</v>
      </c>
    </row>
    <row r="20" customFormat="false" ht="15" hidden="false" customHeight="false" outlineLevel="0" collapsed="false">
      <c r="B20" s="1" t="s">
        <v>34</v>
      </c>
      <c r="C20" s="1" t="n">
        <f aca="false">47-3</f>
        <v>44</v>
      </c>
      <c r="G20" s="1" t="s">
        <v>204</v>
      </c>
    </row>
    <row r="21" customFormat="false" ht="15" hidden="false" customHeight="false" outlineLevel="0" collapsed="false">
      <c r="B21" s="1" t="s">
        <v>205</v>
      </c>
      <c r="C21" s="1" t="n">
        <f aca="false">((C19-C18)/3)/(C18/C20)</f>
        <v>2.42702686561329</v>
      </c>
      <c r="G21" s="1" t="s">
        <v>206</v>
      </c>
    </row>
    <row r="22" customFormat="false" ht="15" hidden="false" customHeight="false" outlineLevel="0" collapsed="false">
      <c r="B22" s="1" t="s">
        <v>194</v>
      </c>
      <c r="C22" s="1" t="s">
        <v>207</v>
      </c>
      <c r="G22" s="1" t="s">
        <v>208</v>
      </c>
    </row>
    <row r="23" customFormat="false" ht="15" hidden="false" customHeight="false" outlineLevel="0" collapsed="false">
      <c r="B23" s="1" t="s">
        <v>197</v>
      </c>
      <c r="C23" s="1" t="s">
        <v>199</v>
      </c>
    </row>
    <row r="24" customFormat="false" ht="15" hidden="false" customHeight="false" outlineLevel="0" collapsed="false">
      <c r="G24" s="1" t="s">
        <v>209</v>
      </c>
    </row>
    <row r="25" customFormat="false" ht="15" hidden="false" customHeight="false" outlineLevel="0" collapsed="false">
      <c r="G25" s="1" t="s">
        <v>210</v>
      </c>
    </row>
    <row r="27" customFormat="false" ht="15" hidden="false" customHeight="false" outlineLevel="0" collapsed="false">
      <c r="G27" s="1" t="s">
        <v>211</v>
      </c>
      <c r="I27" s="1" t="s">
        <v>212</v>
      </c>
      <c r="J27" s="1" t="s">
        <v>213</v>
      </c>
    </row>
    <row r="28" customFormat="false" ht="15" hidden="false" customHeight="false" outlineLevel="0" collapsed="false">
      <c r="G28" s="1" t="s">
        <v>214</v>
      </c>
      <c r="I28" s="1" t="n">
        <v>400.9849</v>
      </c>
      <c r="J28" s="1" t="n">
        <v>0</v>
      </c>
    </row>
    <row r="29" customFormat="false" ht="15" hidden="false" customHeight="false" outlineLevel="0" collapsed="false">
      <c r="G29" s="1" t="s">
        <v>197</v>
      </c>
      <c r="I29" s="1" t="s">
        <v>215</v>
      </c>
    </row>
    <row r="32" customFormat="false" ht="15" hidden="false" customHeight="false" outlineLevel="0" collapsed="false">
      <c r="B32" s="31" t="s">
        <v>216</v>
      </c>
      <c r="C32" s="31"/>
      <c r="D32" s="31"/>
      <c r="E32" s="31"/>
      <c r="F32" s="31"/>
      <c r="G32" s="31"/>
      <c r="H32" s="31"/>
      <c r="I32" s="31"/>
      <c r="J32" s="31"/>
    </row>
    <row r="33" customFormat="false" ht="15" hidden="false" customHeight="false" outlineLevel="0" collapsed="false">
      <c r="B33" s="31"/>
      <c r="C33" s="31"/>
      <c r="D33" s="31"/>
      <c r="E33" s="31"/>
      <c r="F33" s="31"/>
      <c r="G33" s="31"/>
      <c r="H33" s="31"/>
      <c r="I33" s="31"/>
      <c r="J33" s="31"/>
    </row>
  </sheetData>
  <mergeCells count="11">
    <mergeCell ref="B1:J1"/>
    <mergeCell ref="M1:Q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N15" activeCellId="0" sqref="N15"/>
    </sheetView>
  </sheetViews>
  <sheetFormatPr defaultColWidth="13.23828125" defaultRowHeight="15" zeroHeight="false" outlineLevelRow="0" outlineLevelCol="0"/>
  <cols>
    <col collapsed="false" customWidth="false" hidden="false" outlineLevel="0" max="16384" min="1" style="1" width="13.23"/>
  </cols>
  <sheetData>
    <row r="1" customFormat="false" ht="15" hidden="false" customHeight="false" outlineLevel="0" collapsed="false">
      <c r="B1" s="27" t="s">
        <v>169</v>
      </c>
      <c r="C1" s="27"/>
      <c r="D1" s="27"/>
      <c r="E1" s="27"/>
      <c r="F1" s="27"/>
      <c r="G1" s="27"/>
      <c r="H1" s="27"/>
      <c r="I1" s="27"/>
      <c r="J1" s="27"/>
      <c r="N1" s="27" t="s">
        <v>170</v>
      </c>
      <c r="O1" s="27"/>
      <c r="P1" s="27"/>
      <c r="Q1" s="27"/>
      <c r="R1" s="27"/>
    </row>
    <row r="2" customFormat="false" ht="15" hidden="false" customHeight="false" outlineLevel="0" collapsed="false">
      <c r="B2" s="28" t="s">
        <v>171</v>
      </c>
      <c r="C2" s="28"/>
      <c r="D2" s="28"/>
      <c r="E2" s="28"/>
      <c r="G2" s="29" t="s">
        <v>172</v>
      </c>
      <c r="H2" s="29"/>
      <c r="I2" s="29"/>
      <c r="J2" s="29"/>
      <c r="N2" s="1" t="s">
        <v>217</v>
      </c>
    </row>
    <row r="3" customFormat="false" ht="15" hidden="false" customHeight="false" outlineLevel="0" collapsed="false">
      <c r="B3" s="9" t="s">
        <v>174</v>
      </c>
      <c r="C3" s="9"/>
      <c r="D3" s="9"/>
      <c r="E3" s="9"/>
      <c r="G3" s="9" t="s">
        <v>174</v>
      </c>
      <c r="H3" s="9"/>
      <c r="I3" s="9"/>
      <c r="J3" s="9"/>
      <c r="N3" s="1" t="s">
        <v>218</v>
      </c>
    </row>
    <row r="4" customFormat="false" ht="15" hidden="false" customHeight="false" outlineLevel="0" collapsed="false">
      <c r="B4" s="1" t="s">
        <v>176</v>
      </c>
      <c r="C4" s="1" t="s">
        <v>177</v>
      </c>
      <c r="G4" s="1" t="s">
        <v>176</v>
      </c>
      <c r="H4" s="1" t="s">
        <v>177</v>
      </c>
      <c r="N4" s="1" t="s">
        <v>178</v>
      </c>
    </row>
    <row r="5" customFormat="false" ht="15" hidden="false" customHeight="false" outlineLevel="0" collapsed="false">
      <c r="N5" s="1" t="s">
        <v>179</v>
      </c>
    </row>
    <row r="6" customFormat="false" ht="15" hidden="false" customHeight="false" outlineLevel="0" collapsed="false">
      <c r="B6" s="1" t="n">
        <v>-2.726835</v>
      </c>
      <c r="C6" s="1" t="n">
        <v>0.2294</v>
      </c>
      <c r="D6" s="1" t="s">
        <v>180</v>
      </c>
      <c r="E6" s="1" t="s">
        <v>181</v>
      </c>
      <c r="G6" s="1" t="n">
        <v>-0.193318</v>
      </c>
      <c r="H6" s="1" t="n">
        <v>0.9337</v>
      </c>
      <c r="I6" s="1" t="s">
        <v>180</v>
      </c>
      <c r="J6" s="1" t="s">
        <v>181</v>
      </c>
    </row>
    <row r="7" customFormat="false" ht="15" hidden="false" customHeight="false" outlineLevel="0" collapsed="false">
      <c r="B7" s="1" t="n">
        <v>-4.092547</v>
      </c>
      <c r="G7" s="1" t="n">
        <v>-3.525618</v>
      </c>
    </row>
    <row r="8" customFormat="false" ht="15" hidden="false" customHeight="false" outlineLevel="0" collapsed="false">
      <c r="B8" s="1" t="n">
        <v>-3.474363</v>
      </c>
      <c r="G8" s="1" t="n">
        <v>-2.902953</v>
      </c>
      <c r="N8" s="1" t="s">
        <v>182</v>
      </c>
      <c r="O8" s="1" t="s">
        <v>183</v>
      </c>
      <c r="P8" s="1" t="s">
        <v>141</v>
      </c>
      <c r="Q8" s="1" t="s">
        <v>184</v>
      </c>
      <c r="R8" s="1" t="s">
        <v>185</v>
      </c>
    </row>
    <row r="9" customFormat="false" ht="15" hidden="false" customHeight="false" outlineLevel="0" collapsed="false">
      <c r="B9" s="1" t="n">
        <v>-3.164499</v>
      </c>
      <c r="G9" s="1" t="n">
        <v>-2.588902</v>
      </c>
      <c r="N9" s="1" t="n">
        <v>2</v>
      </c>
      <c r="O9" s="1" t="n">
        <v>0.043953</v>
      </c>
      <c r="P9" s="1" t="n">
        <v>0.010254</v>
      </c>
      <c r="Q9" s="1" t="n">
        <v>4.286424</v>
      </c>
      <c r="R9" s="1" t="n">
        <v>0</v>
      </c>
    </row>
    <row r="10" customFormat="false" ht="15" hidden="false" customHeight="false" outlineLevel="0" collapsed="false">
      <c r="B10" s="30" t="s">
        <v>186</v>
      </c>
      <c r="C10" s="30"/>
      <c r="D10" s="30"/>
      <c r="E10" s="30"/>
      <c r="G10" s="30" t="s">
        <v>187</v>
      </c>
      <c r="H10" s="30"/>
      <c r="I10" s="30"/>
      <c r="J10" s="30"/>
      <c r="N10" s="1" t="n">
        <v>3</v>
      </c>
      <c r="O10" s="1" t="n">
        <v>0.072707</v>
      </c>
      <c r="P10" s="1" t="n">
        <v>0.016481</v>
      </c>
      <c r="Q10" s="1" t="n">
        <v>4.411573</v>
      </c>
      <c r="R10" s="1" t="n">
        <v>0</v>
      </c>
    </row>
    <row r="11" customFormat="false" ht="15" hidden="false" customHeight="false" outlineLevel="0" collapsed="false">
      <c r="B11" s="1" t="s">
        <v>188</v>
      </c>
      <c r="C11" s="1" t="n">
        <v>0.203368</v>
      </c>
      <c r="G11" s="1" t="s">
        <v>189</v>
      </c>
      <c r="H11" s="1" t="n">
        <v>0.227782</v>
      </c>
      <c r="N11" s="1" t="n">
        <v>4</v>
      </c>
      <c r="O11" s="1" t="n">
        <v>0.079991</v>
      </c>
      <c r="P11" s="1" t="n">
        <v>0.01985</v>
      </c>
      <c r="Q11" s="1" t="n">
        <v>4.029675</v>
      </c>
      <c r="R11" s="1" t="n">
        <v>0.0001</v>
      </c>
    </row>
    <row r="12" customFormat="false" ht="15" hidden="false" customHeight="false" outlineLevel="0" collapsed="false">
      <c r="B12" s="1" t="s">
        <v>190</v>
      </c>
      <c r="C12" s="1" t="n">
        <v>0.228917</v>
      </c>
      <c r="G12" s="1" t="s">
        <v>191</v>
      </c>
      <c r="H12" s="1" t="n">
        <f aca="false">C19</f>
        <v>0.232889673231747</v>
      </c>
      <c r="N12" s="1" t="n">
        <v>5</v>
      </c>
      <c r="O12" s="1" t="n">
        <v>0.084684</v>
      </c>
      <c r="P12" s="1" t="n">
        <v>0.020929</v>
      </c>
      <c r="Q12" s="1" t="n">
        <v>4.046289</v>
      </c>
      <c r="R12" s="1" t="n">
        <v>0.0001</v>
      </c>
    </row>
    <row r="13" customFormat="false" ht="15" hidden="false" customHeight="false" outlineLevel="0" collapsed="false">
      <c r="B13" s="1" t="s">
        <v>34</v>
      </c>
      <c r="C13" s="1" t="n">
        <f aca="false">71-3</f>
        <v>68</v>
      </c>
      <c r="G13" s="1" t="s">
        <v>34</v>
      </c>
      <c r="H13" s="1" t="n">
        <f aca="false">C13+1</f>
        <v>69</v>
      </c>
      <c r="N13" s="1" t="n">
        <v>6</v>
      </c>
      <c r="O13" s="1" t="n">
        <v>0.065691</v>
      </c>
      <c r="P13" s="1" t="n">
        <v>0.020419</v>
      </c>
      <c r="Q13" s="1" t="n">
        <v>3.217165</v>
      </c>
      <c r="R13" s="1" t="n">
        <v>0.0013</v>
      </c>
    </row>
    <row r="14" customFormat="false" ht="15" hidden="false" customHeight="false" outlineLevel="0" collapsed="false">
      <c r="B14" s="1" t="s">
        <v>192</v>
      </c>
      <c r="C14" s="1" t="n">
        <f aca="false">((C12-C11)/2)/(C11/C13)</f>
        <v>4.27139963022698</v>
      </c>
      <c r="G14" s="1" t="s">
        <v>193</v>
      </c>
      <c r="H14" s="1" t="n">
        <f aca="false">((H12-H11)/2)/(H11/H13)</f>
        <v>0.773611288404137</v>
      </c>
    </row>
    <row r="15" customFormat="false" ht="15" hidden="false" customHeight="false" outlineLevel="0" collapsed="false">
      <c r="B15" s="1" t="s">
        <v>194</v>
      </c>
      <c r="C15" s="1" t="s">
        <v>219</v>
      </c>
      <c r="G15" s="1" t="s">
        <v>194</v>
      </c>
      <c r="H15" s="1" t="s">
        <v>220</v>
      </c>
      <c r="N15" s="1" t="s">
        <v>197</v>
      </c>
      <c r="O15" s="1" t="s">
        <v>198</v>
      </c>
    </row>
    <row r="16" customFormat="false" ht="15" hidden="false" customHeight="false" outlineLevel="0" collapsed="false">
      <c r="B16" s="1" t="s">
        <v>197</v>
      </c>
      <c r="C16" s="1" t="s">
        <v>199</v>
      </c>
      <c r="G16" s="1" t="s">
        <v>197</v>
      </c>
      <c r="H16" s="1" t="s">
        <v>199</v>
      </c>
    </row>
    <row r="17" customFormat="false" ht="15" hidden="false" customHeight="false" outlineLevel="0" collapsed="false">
      <c r="B17" s="30" t="s">
        <v>200</v>
      </c>
      <c r="C17" s="30"/>
      <c r="D17" s="30"/>
      <c r="E17" s="30"/>
      <c r="G17" s="30" t="s">
        <v>201</v>
      </c>
      <c r="H17" s="30"/>
      <c r="I17" s="30"/>
      <c r="J17" s="30"/>
    </row>
    <row r="18" customFormat="false" ht="15" hidden="false" customHeight="false" outlineLevel="0" collapsed="false">
      <c r="B18" s="1" t="s">
        <v>188</v>
      </c>
      <c r="C18" s="1" t="n">
        <f aca="false">C11</f>
        <v>0.203368</v>
      </c>
      <c r="G18" s="1" t="s">
        <v>221</v>
      </c>
    </row>
    <row r="19" customFormat="false" ht="15" hidden="false" customHeight="false" outlineLevel="0" collapsed="false">
      <c r="B19" s="1" t="s">
        <v>191</v>
      </c>
      <c r="C19" s="1" t="n">
        <v>0.232889673231747</v>
      </c>
      <c r="G19" s="1" t="s">
        <v>222</v>
      </c>
    </row>
    <row r="20" customFormat="false" ht="15" hidden="false" customHeight="false" outlineLevel="0" collapsed="false">
      <c r="B20" s="1" t="s">
        <v>34</v>
      </c>
      <c r="C20" s="1" t="n">
        <f aca="false">C13</f>
        <v>68</v>
      </c>
      <c r="G20" s="1" t="s">
        <v>223</v>
      </c>
    </row>
    <row r="21" customFormat="false" ht="15" hidden="false" customHeight="false" outlineLevel="0" collapsed="false">
      <c r="B21" s="1" t="s">
        <v>205</v>
      </c>
      <c r="C21" s="1" t="n">
        <f aca="false">((C19-C18)/3)/(C18/C20)</f>
        <v>3.29037963979714</v>
      </c>
      <c r="G21" s="1" t="s">
        <v>224</v>
      </c>
    </row>
    <row r="22" customFormat="false" ht="15" hidden="false" customHeight="false" outlineLevel="0" collapsed="false">
      <c r="B22" s="1" t="s">
        <v>194</v>
      </c>
      <c r="C22" s="1" t="s">
        <v>225</v>
      </c>
      <c r="G22" s="1" t="s">
        <v>208</v>
      </c>
    </row>
    <row r="23" customFormat="false" ht="15" hidden="false" customHeight="false" outlineLevel="0" collapsed="false">
      <c r="B23" s="1" t="s">
        <v>197</v>
      </c>
      <c r="C23" s="1" t="s">
        <v>199</v>
      </c>
    </row>
    <row r="24" customFormat="false" ht="15" hidden="false" customHeight="false" outlineLevel="0" collapsed="false">
      <c r="G24" s="1" t="s">
        <v>226</v>
      </c>
    </row>
    <row r="25" customFormat="false" ht="15" hidden="false" customHeight="false" outlineLevel="0" collapsed="false">
      <c r="G25" s="1" t="s">
        <v>227</v>
      </c>
    </row>
    <row r="27" customFormat="false" ht="15" hidden="false" customHeight="false" outlineLevel="0" collapsed="false">
      <c r="G27" s="1" t="s">
        <v>211</v>
      </c>
      <c r="I27" s="1" t="s">
        <v>212</v>
      </c>
      <c r="J27" s="1" t="s">
        <v>213</v>
      </c>
    </row>
    <row r="28" customFormat="false" ht="15" hidden="false" customHeight="false" outlineLevel="0" collapsed="false">
      <c r="G28" s="1" t="s">
        <v>214</v>
      </c>
      <c r="I28" s="1" t="n">
        <v>287.0562</v>
      </c>
      <c r="J28" s="1" t="n">
        <v>0</v>
      </c>
    </row>
    <row r="32" customFormat="false" ht="15" hidden="false" customHeight="false" outlineLevel="0" collapsed="false">
      <c r="B32" s="31" t="s">
        <v>216</v>
      </c>
      <c r="C32" s="31"/>
      <c r="D32" s="31"/>
      <c r="E32" s="31"/>
      <c r="F32" s="31"/>
      <c r="G32" s="31"/>
      <c r="H32" s="31"/>
      <c r="I32" s="31"/>
      <c r="J32" s="31"/>
    </row>
    <row r="33" customFormat="false" ht="15" hidden="false" customHeight="false" outlineLevel="0" collapsed="false">
      <c r="B33" s="31"/>
      <c r="C33" s="31"/>
      <c r="D33" s="31"/>
      <c r="E33" s="31"/>
      <c r="F33" s="31"/>
      <c r="G33" s="31"/>
      <c r="H33" s="31"/>
      <c r="I33" s="31"/>
      <c r="J33" s="31"/>
    </row>
  </sheetData>
  <mergeCells count="11">
    <mergeCell ref="B1:J1"/>
    <mergeCell ref="N1:R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67" colorId="64" zoomScale="110" zoomScaleNormal="110" zoomScalePageLayoutView="100" workbookViewId="0">
      <selection pane="topLeft" activeCell="D91" activeCellId="0" sqref="D91"/>
    </sheetView>
  </sheetViews>
  <sheetFormatPr defaultColWidth="13.23828125" defaultRowHeight="15" zeroHeight="false" outlineLevelRow="0" outlineLevelCol="0"/>
  <cols>
    <col collapsed="false" customWidth="false" hidden="false" outlineLevel="0" max="1" min="1" style="1" width="13.23"/>
    <col collapsed="false" customWidth="true" hidden="false" outlineLevel="0" max="2" min="2" style="1" width="11.44"/>
    <col collapsed="false" customWidth="false" hidden="false" outlineLevel="0" max="16384" min="3" style="1" width="13.23"/>
  </cols>
  <sheetData>
    <row r="1" customFormat="false" ht="13.8" hidden="false" customHeight="false" outlineLevel="0" collapsed="false">
      <c r="B1" s="1" t="s">
        <v>228</v>
      </c>
      <c r="C1" s="1" t="s">
        <v>229</v>
      </c>
      <c r="D1" s="1" t="s">
        <v>228</v>
      </c>
      <c r="E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customFormat="false" ht="13.8" hidden="false" customHeight="false" outlineLevel="0" collapsed="false">
      <c r="A2" s="1" t="s">
        <v>18</v>
      </c>
      <c r="B2" s="1" t="n">
        <v>5.09834087451536</v>
      </c>
      <c r="H2" s="1" t="n">
        <v>5.09834087451536</v>
      </c>
    </row>
    <row r="3" customFormat="false" ht="13.8" hidden="false" customHeight="false" outlineLevel="0" collapsed="false">
      <c r="A3" s="1" t="s">
        <v>19</v>
      </c>
      <c r="B3" s="1" t="n">
        <v>4.99213182253169</v>
      </c>
      <c r="C3" s="1" t="n">
        <f aca="false">B3-B2</f>
        <v>-0.10620905198367</v>
      </c>
      <c r="D3" s="1" t="n">
        <f aca="false">C3+B2</f>
        <v>4.99213182253169</v>
      </c>
      <c r="E3" s="1" t="n">
        <f aca="false">EXP(D3)</f>
        <v>147.249999999999</v>
      </c>
      <c r="H3" s="1" t="n">
        <v>4.9921318225317</v>
      </c>
      <c r="I3" s="1" t="n">
        <f aca="false">H3-H2</f>
        <v>-0.106209051983665</v>
      </c>
      <c r="J3" s="1" t="n">
        <f aca="false">I3+H2</f>
        <v>4.9921318225317</v>
      </c>
      <c r="K3" s="1" t="n">
        <f aca="false">EXP(J3)</f>
        <v>147.25</v>
      </c>
    </row>
    <row r="4" customFormat="false" ht="13.8" hidden="false" customHeight="false" outlineLevel="0" collapsed="false">
      <c r="A4" s="1" t="s">
        <v>20</v>
      </c>
      <c r="B4" s="1" t="n">
        <v>5.0288025980517</v>
      </c>
      <c r="C4" s="1" t="n">
        <f aca="false">B4-B3</f>
        <v>0.03667077552001</v>
      </c>
      <c r="D4" s="1" t="n">
        <f aca="false">C4+B3</f>
        <v>5.0288025980517</v>
      </c>
      <c r="E4" s="1" t="n">
        <f aca="false">EXP(D4)</f>
        <v>152.749999999999</v>
      </c>
      <c r="H4" s="1" t="n">
        <v>5.02880259805171</v>
      </c>
      <c r="I4" s="1" t="n">
        <f aca="false">H4-H3</f>
        <v>0.0366707755200091</v>
      </c>
      <c r="J4" s="1" t="n">
        <f aca="false">I4+H3</f>
        <v>5.02880259805171</v>
      </c>
      <c r="K4" s="1" t="n">
        <f aca="false">EXP(J4)</f>
        <v>152.75</v>
      </c>
    </row>
    <row r="5" customFormat="false" ht="13.8" hidden="false" customHeight="false" outlineLevel="0" collapsed="false">
      <c r="A5" s="1" t="s">
        <v>21</v>
      </c>
      <c r="B5" s="1" t="n">
        <v>5.02058562494942</v>
      </c>
      <c r="C5" s="1" t="n">
        <f aca="false">B5-B4</f>
        <v>-0.00821697310228053</v>
      </c>
      <c r="D5" s="1" t="n">
        <f aca="false">C5+B4</f>
        <v>5.02058562494942</v>
      </c>
      <c r="E5" s="1" t="n">
        <f aca="false">EXP(D5)</f>
        <v>151.499999999999</v>
      </c>
      <c r="H5" s="1" t="n">
        <v>5.02058562494942</v>
      </c>
      <c r="I5" s="1" t="n">
        <f aca="false">H5-H4</f>
        <v>-0.00821697310228142</v>
      </c>
      <c r="J5" s="1" t="n">
        <f aca="false">I5+H4</f>
        <v>5.02058562494942</v>
      </c>
      <c r="K5" s="1" t="n">
        <f aca="false">EXP(J5)</f>
        <v>151.5</v>
      </c>
    </row>
    <row r="6" customFormat="false" ht="13.8" hidden="false" customHeight="false" outlineLevel="0" collapsed="false">
      <c r="A6" s="1" t="s">
        <v>22</v>
      </c>
      <c r="B6" s="1" t="n">
        <v>5.10442917338261</v>
      </c>
      <c r="C6" s="1" t="n">
        <f aca="false">B6-B5</f>
        <v>0.0838435484331903</v>
      </c>
      <c r="D6" s="1" t="n">
        <f aca="false">C6+B5</f>
        <v>5.10442917338261</v>
      </c>
      <c r="E6" s="1" t="n">
        <f aca="false">EXP(D6)</f>
        <v>164.749999999999</v>
      </c>
      <c r="H6" s="1" t="n">
        <v>5.10442917338262</v>
      </c>
      <c r="I6" s="1" t="n">
        <f aca="false">H6-H5</f>
        <v>0.083843548433193</v>
      </c>
      <c r="J6" s="1" t="n">
        <f aca="false">I6+H5</f>
        <v>5.10442917338262</v>
      </c>
      <c r="K6" s="1" t="n">
        <f aca="false">EXP(J6)</f>
        <v>164.75</v>
      </c>
    </row>
    <row r="7" customFormat="false" ht="13.8" hidden="false" customHeight="false" outlineLevel="0" collapsed="false">
      <c r="A7" s="1" t="s">
        <v>23</v>
      </c>
      <c r="B7" s="1" t="n">
        <v>5.04825215766756</v>
      </c>
      <c r="C7" s="1" t="n">
        <f aca="false">B7-B6</f>
        <v>-0.0561770157150505</v>
      </c>
      <c r="D7" s="1" t="n">
        <f aca="false">C7+B6</f>
        <v>5.04825215766756</v>
      </c>
      <c r="E7" s="1" t="n">
        <f aca="false">EXP(D7)</f>
        <v>155.75</v>
      </c>
      <c r="H7" s="1" t="n">
        <v>5.04825215766756</v>
      </c>
      <c r="I7" s="1" t="n">
        <f aca="false">H7-H6</f>
        <v>-0.0561770157150532</v>
      </c>
      <c r="J7" s="1" t="n">
        <f aca="false">I7+H6</f>
        <v>5.04825215766756</v>
      </c>
      <c r="K7" s="1" t="n">
        <f aca="false">EXP(J7)</f>
        <v>155.75</v>
      </c>
    </row>
    <row r="8" customFormat="false" ht="13.8" hidden="false" customHeight="false" outlineLevel="0" collapsed="false">
      <c r="A8" s="1" t="s">
        <v>24</v>
      </c>
      <c r="B8" s="1" t="n">
        <v>5.11198778835654</v>
      </c>
      <c r="C8" s="1" t="n">
        <f aca="false">B8-B7</f>
        <v>0.0637356306889805</v>
      </c>
      <c r="D8" s="1" t="n">
        <f aca="false">C8+B7</f>
        <v>5.11198778835654</v>
      </c>
      <c r="E8" s="1" t="n">
        <f aca="false">EXP(D8)</f>
        <v>166</v>
      </c>
      <c r="H8" s="1" t="n">
        <v>5.11198778835654</v>
      </c>
      <c r="I8" s="1" t="n">
        <f aca="false">H8-H7</f>
        <v>0.0637356306889805</v>
      </c>
      <c r="J8" s="1" t="n">
        <f aca="false">I8+H7</f>
        <v>5.11198778835654</v>
      </c>
      <c r="K8" s="1" t="n">
        <f aca="false">EXP(J8)</f>
        <v>166</v>
      </c>
    </row>
    <row r="9" customFormat="false" ht="13.8" hidden="false" customHeight="false" outlineLevel="0" collapsed="false">
      <c r="A9" s="1" t="s">
        <v>28</v>
      </c>
      <c r="B9" s="1" t="n">
        <v>5.0418109115647</v>
      </c>
      <c r="C9" s="1" t="n">
        <f aca="false">B9-B8</f>
        <v>-0.07017687679184</v>
      </c>
      <c r="D9" s="1" t="n">
        <f aca="false">C9+B8</f>
        <v>5.0418109115647</v>
      </c>
      <c r="E9" s="1" t="n">
        <f aca="false">EXP(D9)</f>
        <v>154.749999999999</v>
      </c>
      <c r="H9" s="1" t="n">
        <v>5.04181091156471</v>
      </c>
      <c r="I9" s="1" t="n">
        <f aca="false">H9-H8</f>
        <v>-0.0701768767918374</v>
      </c>
      <c r="J9" s="1" t="n">
        <f aca="false">I9+H8</f>
        <v>5.04181091156471</v>
      </c>
      <c r="K9" s="1" t="n">
        <f aca="false">EXP(J9)</f>
        <v>154.75</v>
      </c>
    </row>
    <row r="10" customFormat="false" ht="13.8" hidden="false" customHeight="false" outlineLevel="0" collapsed="false">
      <c r="A10" s="1" t="s">
        <v>29</v>
      </c>
      <c r="B10" s="1" t="n">
        <v>5.07829394257007</v>
      </c>
      <c r="C10" s="1" t="n">
        <f aca="false">B10-B9</f>
        <v>0.0364830310053703</v>
      </c>
      <c r="D10" s="1" t="n">
        <f aca="false">C10+B9</f>
        <v>5.07829394257007</v>
      </c>
      <c r="E10" s="1" t="n">
        <f aca="false">EXP(D10)</f>
        <v>160.5</v>
      </c>
      <c r="H10" s="1" t="n">
        <v>5.07829394257007</v>
      </c>
      <c r="I10" s="1" t="n">
        <f aca="false">H10-H9</f>
        <v>0.036483031005365</v>
      </c>
      <c r="J10" s="1" t="n">
        <f aca="false">I10+H9</f>
        <v>5.07829394257007</v>
      </c>
      <c r="K10" s="1" t="n">
        <f aca="false">EXP(J10)</f>
        <v>160.5</v>
      </c>
    </row>
    <row r="11" customFormat="false" ht="13.8" hidden="false" customHeight="false" outlineLevel="0" collapsed="false">
      <c r="A11" s="1" t="s">
        <v>30</v>
      </c>
      <c r="B11" s="1" t="n">
        <v>5.11048062906597</v>
      </c>
      <c r="C11" s="1" t="n">
        <f aca="false">B11-B10</f>
        <v>0.0321866864958995</v>
      </c>
      <c r="D11" s="1" t="n">
        <f aca="false">C11+B10</f>
        <v>5.11048062906597</v>
      </c>
      <c r="E11" s="1" t="n">
        <f aca="false">EXP(D11)</f>
        <v>165.75</v>
      </c>
      <c r="H11" s="1" t="n">
        <v>5.11048062906597</v>
      </c>
      <c r="I11" s="1" t="n">
        <f aca="false">H11-H10</f>
        <v>0.0321866864959004</v>
      </c>
      <c r="J11" s="1" t="n">
        <f aca="false">I11+H10</f>
        <v>5.11048062906597</v>
      </c>
      <c r="K11" s="1" t="n">
        <f aca="false">EXP(J11)</f>
        <v>165.75</v>
      </c>
    </row>
    <row r="12" customFormat="false" ht="13.8" hidden="false" customHeight="false" outlineLevel="0" collapsed="false">
      <c r="A12" s="1" t="s">
        <v>31</v>
      </c>
      <c r="B12" s="1" t="n">
        <v>5.08759633523238</v>
      </c>
      <c r="C12" s="1" t="n">
        <f aca="false">B12-B11</f>
        <v>-0.0228842938335898</v>
      </c>
      <c r="D12" s="1" t="n">
        <f aca="false">C12+B11</f>
        <v>5.08759633523238</v>
      </c>
      <c r="E12" s="1" t="n">
        <f aca="false">EXP(D12)</f>
        <v>161.999999999999</v>
      </c>
      <c r="H12" s="1" t="n">
        <v>5.08759633523238</v>
      </c>
      <c r="I12" s="1" t="n">
        <f aca="false">H12-H11</f>
        <v>-0.022884293833588</v>
      </c>
      <c r="J12" s="1" t="n">
        <f aca="false">I12+H11</f>
        <v>5.08759633523238</v>
      </c>
      <c r="K12" s="1" t="n">
        <f aca="false">EXP(J12)</f>
        <v>162</v>
      </c>
    </row>
    <row r="13" customFormat="false" ht="13.8" hidden="false" customHeight="false" outlineLevel="0" collapsed="false">
      <c r="A13" s="1" t="s">
        <v>32</v>
      </c>
      <c r="B13" s="1" t="n">
        <v>5.12396397940325</v>
      </c>
      <c r="C13" s="1" t="n">
        <f aca="false">B13-B12</f>
        <v>0.0363676441708698</v>
      </c>
      <c r="D13" s="1" t="n">
        <f aca="false">C13+B12</f>
        <v>5.12396397940325</v>
      </c>
      <c r="E13" s="1" t="n">
        <f aca="false">EXP(D13)</f>
        <v>167.999999999999</v>
      </c>
      <c r="H13" s="1" t="n">
        <v>5.12396397940326</v>
      </c>
      <c r="I13" s="1" t="n">
        <f aca="false">H13-H12</f>
        <v>0.0363676441708751</v>
      </c>
      <c r="J13" s="1" t="n">
        <f aca="false">I13+H12</f>
        <v>5.12396397940326</v>
      </c>
      <c r="K13" s="1" t="n">
        <f aca="false">EXP(J13)</f>
        <v>168</v>
      </c>
    </row>
    <row r="14" customFormat="false" ht="13.8" hidden="false" customHeight="false" outlineLevel="0" collapsed="false">
      <c r="A14" s="1" t="s">
        <v>37</v>
      </c>
      <c r="B14" s="1" t="n">
        <v>5.10897119481711</v>
      </c>
      <c r="C14" s="1" t="n">
        <f aca="false">B14-B13</f>
        <v>-0.0149927845861395</v>
      </c>
      <c r="D14" s="1" t="n">
        <f aca="false">C14+B13</f>
        <v>5.10897119481711</v>
      </c>
      <c r="E14" s="1" t="n">
        <f aca="false">EXP(D14)</f>
        <v>165.499999999999</v>
      </c>
      <c r="H14" s="1" t="n">
        <v>5.10897119481712</v>
      </c>
      <c r="I14" s="1" t="n">
        <f aca="false">H14-H13</f>
        <v>-0.0149927845861404</v>
      </c>
      <c r="J14" s="1" t="n">
        <f aca="false">I14+H13</f>
        <v>5.10897119481712</v>
      </c>
      <c r="K14" s="1" t="n">
        <f aca="false">EXP(J14)</f>
        <v>165.5</v>
      </c>
    </row>
    <row r="15" customFormat="false" ht="13.8" hidden="false" customHeight="false" outlineLevel="0" collapsed="false">
      <c r="A15" s="1" t="s">
        <v>40</v>
      </c>
      <c r="B15" s="1" t="n">
        <v>5.14894690989376</v>
      </c>
      <c r="C15" s="1" t="n">
        <f aca="false">B15-B14</f>
        <v>0.0399757150766495</v>
      </c>
      <c r="D15" s="1" t="n">
        <f aca="false">C15+B14</f>
        <v>5.14894690989376</v>
      </c>
      <c r="E15" s="1" t="n">
        <f aca="false">EXP(D15)</f>
        <v>172.249999999999</v>
      </c>
      <c r="H15" s="1" t="n">
        <v>5.14894690989377</v>
      </c>
      <c r="I15" s="1" t="n">
        <f aca="false">H15-H14</f>
        <v>0.0399757150766495</v>
      </c>
      <c r="J15" s="1" t="n">
        <f aca="false">I15+H14</f>
        <v>5.14894690989377</v>
      </c>
      <c r="K15" s="1" t="n">
        <f aca="false">EXP(J15)</f>
        <v>172.25</v>
      </c>
    </row>
    <row r="16" customFormat="false" ht="13.8" hidden="false" customHeight="false" outlineLevel="0" collapsed="false">
      <c r="A16" s="1" t="s">
        <v>43</v>
      </c>
      <c r="B16" s="1" t="n">
        <v>5.10291057020542</v>
      </c>
      <c r="C16" s="1" t="n">
        <f aca="false">B16-B15</f>
        <v>-0.0460363396883396</v>
      </c>
      <c r="D16" s="1" t="n">
        <f aca="false">C16+B15</f>
        <v>5.10291057020542</v>
      </c>
      <c r="E16" s="1" t="n">
        <f aca="false">EXP(D16)</f>
        <v>164.499999999999</v>
      </c>
      <c r="H16" s="1" t="n">
        <v>5.10291057020543</v>
      </c>
      <c r="I16" s="1" t="n">
        <f aca="false">H16-H15</f>
        <v>-0.0460363396883423</v>
      </c>
      <c r="J16" s="1" t="n">
        <f aca="false">I16+H15</f>
        <v>5.10291057020543</v>
      </c>
      <c r="K16" s="1" t="n">
        <f aca="false">EXP(J16)</f>
        <v>164.5</v>
      </c>
    </row>
    <row r="17" customFormat="false" ht="13.8" hidden="false" customHeight="false" outlineLevel="0" collapsed="false">
      <c r="A17" s="1" t="s">
        <v>45</v>
      </c>
      <c r="B17" s="1" t="n">
        <v>5.12545096852483</v>
      </c>
      <c r="C17" s="1" t="n">
        <f aca="false">B17-B16</f>
        <v>0.0225403983194097</v>
      </c>
      <c r="D17" s="1" t="n">
        <f aca="false">C17+B16</f>
        <v>5.12545096852483</v>
      </c>
      <c r="E17" s="1" t="n">
        <f aca="false">EXP(D17)</f>
        <v>168.249999999999</v>
      </c>
      <c r="H17" s="1" t="n">
        <v>5.12545096852484</v>
      </c>
      <c r="I17" s="1" t="n">
        <f aca="false">H17-H16</f>
        <v>0.0225403983194115</v>
      </c>
      <c r="J17" s="1" t="n">
        <f aca="false">I17+H16</f>
        <v>5.12545096852484</v>
      </c>
      <c r="K17" s="1" t="n">
        <f aca="false">EXP(J17)</f>
        <v>168.25</v>
      </c>
    </row>
    <row r="18" customFormat="false" ht="13.8" hidden="false" customHeight="false" outlineLevel="0" collapsed="false">
      <c r="A18" s="1" t="s">
        <v>46</v>
      </c>
      <c r="B18" s="1" t="n">
        <v>5.11649568479573</v>
      </c>
      <c r="C18" s="1" t="n">
        <f aca="false">B18-B17</f>
        <v>-0.00895528372910004</v>
      </c>
      <c r="D18" s="1" t="n">
        <f aca="false">C18+B17</f>
        <v>5.11649568479573</v>
      </c>
      <c r="E18" s="1" t="n">
        <f aca="false">EXP(D18)</f>
        <v>166.749999999999</v>
      </c>
      <c r="H18" s="1" t="n">
        <v>5.11649568479573</v>
      </c>
      <c r="I18" s="1" t="n">
        <f aca="false">H18-H17</f>
        <v>-0.0089552837291027</v>
      </c>
      <c r="J18" s="1" t="n">
        <f aca="false">I18+H17</f>
        <v>5.11649568479573</v>
      </c>
      <c r="K18" s="1" t="n">
        <f aca="false">EXP(J18)</f>
        <v>166.75</v>
      </c>
    </row>
    <row r="19" customFormat="false" ht="13.8" hidden="false" customHeight="false" outlineLevel="0" collapsed="false">
      <c r="A19" s="1" t="s">
        <v>47</v>
      </c>
      <c r="B19" s="1" t="n">
        <v>5.17332087637335</v>
      </c>
      <c r="C19" s="1" t="n">
        <f aca="false">B19-B18</f>
        <v>0.0568251915776203</v>
      </c>
      <c r="D19" s="1" t="n">
        <f aca="false">C19+B18</f>
        <v>5.17332087637335</v>
      </c>
      <c r="E19" s="1" t="n">
        <f aca="false">EXP(D19)</f>
        <v>176.5</v>
      </c>
      <c r="H19" s="1" t="n">
        <v>5.17332087637335</v>
      </c>
      <c r="I19" s="1" t="n">
        <f aca="false">H19-H18</f>
        <v>0.0568251915776168</v>
      </c>
      <c r="J19" s="1" t="n">
        <f aca="false">I19+H18</f>
        <v>5.17332087637335</v>
      </c>
      <c r="K19" s="1" t="n">
        <f aca="false">EXP(J19)</f>
        <v>176.5</v>
      </c>
    </row>
    <row r="20" customFormat="false" ht="13.8" hidden="false" customHeight="false" outlineLevel="0" collapsed="false">
      <c r="A20" s="1" t="s">
        <v>48</v>
      </c>
      <c r="B20" s="1" t="n">
        <v>5.12545096852483</v>
      </c>
      <c r="C20" s="1" t="n">
        <f aca="false">B20-B19</f>
        <v>-0.0478699078485203</v>
      </c>
      <c r="D20" s="1" t="n">
        <f aca="false">C20+B19</f>
        <v>5.12545096852483</v>
      </c>
      <c r="E20" s="1" t="n">
        <f aca="false">EXP(D20)</f>
        <v>168.249999999999</v>
      </c>
      <c r="H20" s="1" t="n">
        <v>5.12545096852484</v>
      </c>
      <c r="I20" s="1" t="n">
        <f aca="false">H20-H19</f>
        <v>-0.0478699078485141</v>
      </c>
      <c r="J20" s="1" t="n">
        <f aca="false">I20+H19</f>
        <v>5.12545096852484</v>
      </c>
      <c r="K20" s="1" t="n">
        <f aca="false">EXP(J20)</f>
        <v>168.25</v>
      </c>
    </row>
    <row r="21" customFormat="false" ht="13.8" hidden="false" customHeight="false" outlineLevel="0" collapsed="false">
      <c r="A21" s="1" t="s">
        <v>49</v>
      </c>
      <c r="B21" s="1" t="n">
        <v>5.04825215766756</v>
      </c>
      <c r="C21" s="1" t="n">
        <f aca="false">B21-B20</f>
        <v>-0.0771988108572703</v>
      </c>
      <c r="D21" s="1" t="n">
        <f aca="false">C21+B20</f>
        <v>5.04825215766756</v>
      </c>
      <c r="E21" s="1" t="n">
        <f aca="false">EXP(D21)</f>
        <v>155.75</v>
      </c>
      <c r="H21" s="1" t="n">
        <v>5.04825215766756</v>
      </c>
      <c r="I21" s="1" t="n">
        <f aca="false">H21-H20</f>
        <v>-0.0771988108572739</v>
      </c>
      <c r="J21" s="1" t="n">
        <f aca="false">I21+H20</f>
        <v>5.04825215766756</v>
      </c>
      <c r="K21" s="1" t="n">
        <f aca="false">EXP(J21)</f>
        <v>155.75</v>
      </c>
    </row>
    <row r="22" customFormat="false" ht="13.8" hidden="false" customHeight="false" outlineLevel="0" collapsed="false">
      <c r="A22" s="1" t="s">
        <v>50</v>
      </c>
      <c r="B22" s="1" t="n">
        <v>5.11198778835654</v>
      </c>
      <c r="C22" s="1" t="n">
        <f aca="false">B22-B21</f>
        <v>0.0637356306889805</v>
      </c>
      <c r="D22" s="1" t="n">
        <f aca="false">C22+B21</f>
        <v>5.11198778835654</v>
      </c>
      <c r="E22" s="1" t="n">
        <f aca="false">EXP(D22)</f>
        <v>166</v>
      </c>
      <c r="H22" s="1" t="n">
        <v>5.11198778835654</v>
      </c>
      <c r="I22" s="1" t="n">
        <f aca="false">H22-H21</f>
        <v>0.0637356306889805</v>
      </c>
      <c r="J22" s="1" t="n">
        <f aca="false">I22+H21</f>
        <v>5.11198778835654</v>
      </c>
      <c r="K22" s="1" t="n">
        <f aca="false">EXP(J22)</f>
        <v>166</v>
      </c>
    </row>
    <row r="23" customFormat="false" ht="13.8" hidden="false" customHeight="false" outlineLevel="0" collapsed="false">
      <c r="A23" s="1" t="s">
        <v>51</v>
      </c>
      <c r="B23" s="1" t="n">
        <v>5.08759633523238</v>
      </c>
      <c r="C23" s="1" t="n">
        <f aca="false">B23-B22</f>
        <v>-0.02439145312416</v>
      </c>
      <c r="D23" s="1" t="n">
        <f aca="false">C23+B22</f>
        <v>5.08759633523238</v>
      </c>
      <c r="E23" s="1" t="n">
        <f aca="false">EXP(D23)</f>
        <v>161.999999999999</v>
      </c>
      <c r="H23" s="1" t="n">
        <v>5.08759633523238</v>
      </c>
      <c r="I23" s="1" t="n">
        <f aca="false">H23-H22</f>
        <v>-0.02439145312416</v>
      </c>
      <c r="J23" s="1" t="n">
        <f aca="false">I23+H22</f>
        <v>5.08759633523238</v>
      </c>
      <c r="K23" s="1" t="n">
        <f aca="false">EXP(J23)</f>
        <v>162</v>
      </c>
    </row>
    <row r="24" customFormat="false" ht="13.8" hidden="false" customHeight="false" outlineLevel="0" collapsed="false">
      <c r="A24" s="1" t="s">
        <v>52</v>
      </c>
      <c r="B24" s="1" t="n">
        <v>5.07204392222489</v>
      </c>
      <c r="C24" s="1" t="n">
        <f aca="false">B24-B23</f>
        <v>-0.01555241300749</v>
      </c>
      <c r="D24" s="1" t="n">
        <f aca="false">C24+B23</f>
        <v>5.07204392222489</v>
      </c>
      <c r="E24" s="1" t="n">
        <f aca="false">EXP(D24)</f>
        <v>159.499999999999</v>
      </c>
      <c r="H24" s="1" t="n">
        <v>5.0720439222249</v>
      </c>
      <c r="I24" s="1" t="n">
        <f aca="false">H24-H23</f>
        <v>-0.0155524130074847</v>
      </c>
      <c r="J24" s="1" t="n">
        <f aca="false">I24+H23</f>
        <v>5.0720439222249</v>
      </c>
      <c r="K24" s="1" t="n">
        <f aca="false">EXP(J24)</f>
        <v>159.5</v>
      </c>
    </row>
    <row r="25" customFormat="false" ht="13.8" hidden="false" customHeight="false" outlineLevel="0" collapsed="false">
      <c r="A25" s="1" t="s">
        <v>53</v>
      </c>
      <c r="B25" s="1" t="n">
        <v>5.06890420222023</v>
      </c>
      <c r="C25" s="1" t="n">
        <f aca="false">B25-B24</f>
        <v>-0.00313972000466034</v>
      </c>
      <c r="D25" s="1" t="n">
        <f aca="false">C25+B24</f>
        <v>5.06890420222023</v>
      </c>
      <c r="E25" s="1" t="n">
        <f aca="false">EXP(D25)</f>
        <v>159</v>
      </c>
      <c r="H25" s="1" t="n">
        <v>5.06890420222023</v>
      </c>
      <c r="I25" s="1" t="n">
        <f aca="false">H25-H24</f>
        <v>-0.00313972000466833</v>
      </c>
      <c r="J25" s="1" t="n">
        <f aca="false">I25+H24</f>
        <v>5.06890420222023</v>
      </c>
      <c r="K25" s="1" t="n">
        <f aca="false">EXP(J25)</f>
        <v>159</v>
      </c>
    </row>
    <row r="26" customFormat="false" ht="13.8" hidden="false" customHeight="false" outlineLevel="0" collapsed="false">
      <c r="A26" s="1" t="s">
        <v>54</v>
      </c>
      <c r="B26" s="1" t="n">
        <v>5.06417606102428</v>
      </c>
      <c r="C26" s="1" t="n">
        <f aca="false">B26-B25</f>
        <v>-0.00472814119595011</v>
      </c>
      <c r="D26" s="1" t="n">
        <f aca="false">C26+B25</f>
        <v>5.06417606102428</v>
      </c>
      <c r="E26" s="1" t="n">
        <f aca="false">EXP(D26)</f>
        <v>158.249999999999</v>
      </c>
      <c r="H26" s="1" t="n">
        <v>5.06417606102429</v>
      </c>
      <c r="I26" s="1" t="n">
        <f aca="false">H26-H25</f>
        <v>-0.00472814119594478</v>
      </c>
      <c r="J26" s="1" t="n">
        <f aca="false">I26+H25</f>
        <v>5.06417606102429</v>
      </c>
      <c r="K26" s="1" t="n">
        <f aca="false">EXP(J26)</f>
        <v>158.25</v>
      </c>
    </row>
    <row r="27" customFormat="false" ht="13.8" hidden="false" customHeight="false" outlineLevel="0" collapsed="false">
      <c r="A27" s="1" t="s">
        <v>55</v>
      </c>
      <c r="B27" s="1" t="n">
        <v>5.11649568479573</v>
      </c>
      <c r="C27" s="1" t="n">
        <f aca="false">B27-B26</f>
        <v>0.0523196237714503</v>
      </c>
      <c r="D27" s="1" t="n">
        <f aca="false">C27+B26</f>
        <v>5.11649568479573</v>
      </c>
      <c r="E27" s="1" t="n">
        <f aca="false">EXP(D27)</f>
        <v>166.749999999999</v>
      </c>
      <c r="H27" s="1" t="n">
        <v>5.11649568479573</v>
      </c>
      <c r="I27" s="1" t="n">
        <f aca="false">H27-H26</f>
        <v>0.0523196237714485</v>
      </c>
      <c r="J27" s="1" t="n">
        <f aca="false">I27+H26</f>
        <v>5.11649568479573</v>
      </c>
      <c r="K27" s="1" t="n">
        <f aca="false">EXP(J27)</f>
        <v>166.75</v>
      </c>
    </row>
    <row r="28" customFormat="false" ht="13.8" hidden="false" customHeight="false" outlineLevel="0" collapsed="false">
      <c r="A28" s="1" t="s">
        <v>56</v>
      </c>
      <c r="B28" s="1" t="n">
        <v>5.09834087451536</v>
      </c>
      <c r="C28" s="1" t="n">
        <f aca="false">B28-B27</f>
        <v>-0.0181548102803699</v>
      </c>
      <c r="D28" s="1" t="n">
        <f aca="false">C28+B27</f>
        <v>5.09834087451536</v>
      </c>
      <c r="E28" s="1" t="n">
        <f aca="false">EXP(D28)</f>
        <v>163.75</v>
      </c>
      <c r="H28" s="1" t="n">
        <v>5.09834087451536</v>
      </c>
      <c r="I28" s="1" t="n">
        <f aca="false">H28-H27</f>
        <v>-0.0181548102803735</v>
      </c>
      <c r="J28" s="1" t="n">
        <f aca="false">I28+H27</f>
        <v>5.09834087451536</v>
      </c>
      <c r="K28" s="1" t="n">
        <f aca="false">EXP(J28)</f>
        <v>163.75</v>
      </c>
    </row>
    <row r="29" customFormat="false" ht="13.8" hidden="false" customHeight="false" outlineLevel="0" collapsed="false">
      <c r="A29" s="1" t="s">
        <v>57</v>
      </c>
      <c r="B29" s="1" t="n">
        <v>5.12545096852483</v>
      </c>
      <c r="C29" s="1" t="n">
        <f aca="false">B29-B28</f>
        <v>0.02711009400947</v>
      </c>
      <c r="D29" s="1" t="n">
        <f aca="false">C29+B28</f>
        <v>5.12545096852483</v>
      </c>
      <c r="E29" s="1" t="n">
        <f aca="false">EXP(D29)</f>
        <v>168.249999999999</v>
      </c>
      <c r="H29" s="1" t="n">
        <v>5.12545096852484</v>
      </c>
      <c r="I29" s="1" t="n">
        <f aca="false">H29-H28</f>
        <v>0.0271100940094762</v>
      </c>
      <c r="J29" s="1" t="n">
        <f aca="false">I29+H28</f>
        <v>5.12545096852484</v>
      </c>
      <c r="K29" s="1" t="n">
        <f aca="false">EXP(J29)</f>
        <v>168.25</v>
      </c>
    </row>
    <row r="30" customFormat="false" ht="13.8" hidden="false" customHeight="false" outlineLevel="0" collapsed="false">
      <c r="A30" s="1" t="s">
        <v>58</v>
      </c>
      <c r="B30" s="1" t="n">
        <v>5.20811909862988</v>
      </c>
      <c r="C30" s="1" t="n">
        <f aca="false">B30-B29</f>
        <v>0.0826681301050503</v>
      </c>
      <c r="D30" s="1" t="n">
        <f aca="false">C30+B29</f>
        <v>5.20811909862988</v>
      </c>
      <c r="E30" s="1" t="n">
        <f aca="false">EXP(D30)</f>
        <v>182.749999999999</v>
      </c>
      <c r="H30" s="1" t="n">
        <v>5.20811909862989</v>
      </c>
      <c r="I30" s="1" t="n">
        <f aca="false">H30-H29</f>
        <v>0.0826681301050511</v>
      </c>
      <c r="J30" s="1" t="n">
        <f aca="false">I30+H29</f>
        <v>5.20811909862989</v>
      </c>
      <c r="K30" s="1" t="n">
        <f aca="false">EXP(J30)</f>
        <v>182.75</v>
      </c>
    </row>
    <row r="31" customFormat="false" ht="13.8" hidden="false" customHeight="false" outlineLevel="0" collapsed="false">
      <c r="A31" s="1" t="s">
        <v>59</v>
      </c>
      <c r="B31" s="1" t="n">
        <v>5.18458860121969</v>
      </c>
      <c r="C31" s="1" t="n">
        <f aca="false">B31-B30</f>
        <v>-0.0235304974101904</v>
      </c>
      <c r="D31" s="1" t="n">
        <f aca="false">C31+B30</f>
        <v>5.18458860121969</v>
      </c>
      <c r="E31" s="1" t="n">
        <f aca="false">EXP(D31)</f>
        <v>178.499999999999</v>
      </c>
      <c r="H31" s="1" t="n">
        <v>5.18458860121969</v>
      </c>
      <c r="I31" s="1" t="n">
        <f aca="false">H31-H30</f>
        <v>-0.0235304974101949</v>
      </c>
      <c r="J31" s="1" t="n">
        <f aca="false">I31+H30</f>
        <v>5.18458860121969</v>
      </c>
      <c r="K31" s="1" t="n">
        <f aca="false">EXP(J31)</f>
        <v>178.5</v>
      </c>
    </row>
    <row r="32" customFormat="false" ht="13.8" hidden="false" customHeight="false" outlineLevel="0" collapsed="false">
      <c r="A32" s="1" t="s">
        <v>60</v>
      </c>
      <c r="B32" s="1" t="n">
        <v>5.3095045559386</v>
      </c>
      <c r="C32" s="1" t="n">
        <f aca="false">B32-B31</f>
        <v>0.12491595471891</v>
      </c>
      <c r="D32" s="1" t="n">
        <f aca="false">C32+B31</f>
        <v>5.3095045559386</v>
      </c>
      <c r="E32" s="1" t="n">
        <f aca="false">EXP(D32)</f>
        <v>202.25</v>
      </c>
      <c r="H32" s="1" t="n">
        <v>5.3095045559386</v>
      </c>
      <c r="I32" s="1" t="n">
        <f aca="false">H32-H31</f>
        <v>0.124915954718908</v>
      </c>
      <c r="J32" s="1" t="n">
        <f aca="false">I32+H31</f>
        <v>5.3095045559386</v>
      </c>
      <c r="K32" s="1" t="n">
        <f aca="false">EXP(J32)</f>
        <v>202.25</v>
      </c>
    </row>
    <row r="33" customFormat="false" ht="13.8" hidden="false" customHeight="false" outlineLevel="0" collapsed="false">
      <c r="A33" s="1" t="s">
        <v>61</v>
      </c>
      <c r="B33" s="1" t="n">
        <v>5.32178972273317</v>
      </c>
      <c r="C33" s="1" t="n">
        <f aca="false">B33-B32</f>
        <v>0.0122851667945705</v>
      </c>
      <c r="D33" s="1" t="n">
        <f aca="false">C33+B32</f>
        <v>5.32178972273317</v>
      </c>
      <c r="E33" s="1" t="n">
        <f aca="false">EXP(D33)</f>
        <v>204.749999999998</v>
      </c>
      <c r="H33" s="1" t="n">
        <v>5.32178972273318</v>
      </c>
      <c r="I33" s="1" t="n">
        <f aca="false">H33-H32</f>
        <v>0.0122851667945776</v>
      </c>
      <c r="J33" s="1" t="n">
        <f aca="false">I33+H32</f>
        <v>5.32178972273318</v>
      </c>
      <c r="K33" s="1" t="n">
        <f aca="false">EXP(J33)</f>
        <v>204.75</v>
      </c>
    </row>
    <row r="34" customFormat="false" ht="13.8" hidden="false" customHeight="false" outlineLevel="0" collapsed="false">
      <c r="A34" s="1" t="s">
        <v>62</v>
      </c>
      <c r="B34" s="1" t="n">
        <v>5.30578938138673</v>
      </c>
      <c r="C34" s="1" t="n">
        <f aca="false">B34-B33</f>
        <v>-0.01600034134644</v>
      </c>
      <c r="D34" s="1" t="n">
        <f aca="false">C34+B33</f>
        <v>5.30578938138673</v>
      </c>
      <c r="E34" s="1" t="n">
        <f aca="false">EXP(D34)</f>
        <v>201.499999999998</v>
      </c>
      <c r="H34" s="1" t="n">
        <v>5.30578938138674</v>
      </c>
      <c r="I34" s="1" t="n">
        <f aca="false">H34-H33</f>
        <v>-0.0160003413464409</v>
      </c>
      <c r="J34" s="1" t="n">
        <f aca="false">I34+H33</f>
        <v>5.30578938138674</v>
      </c>
      <c r="K34" s="1" t="n">
        <f aca="false">EXP(J34)</f>
        <v>201.5</v>
      </c>
    </row>
    <row r="35" customFormat="false" ht="13.8" hidden="false" customHeight="false" outlineLevel="0" collapsed="false">
      <c r="A35" s="1" t="s">
        <v>63</v>
      </c>
      <c r="B35" s="1" t="n">
        <v>5.29078910012724</v>
      </c>
      <c r="C35" s="1" t="n">
        <f aca="false">B35-B34</f>
        <v>-0.01500028125949</v>
      </c>
      <c r="D35" s="1" t="n">
        <f aca="false">C35+B34</f>
        <v>5.29078910012724</v>
      </c>
      <c r="E35" s="1" t="n">
        <f aca="false">EXP(D35)</f>
        <v>198.499999999999</v>
      </c>
      <c r="H35" s="1" t="n">
        <v>5.29078910012725</v>
      </c>
      <c r="I35" s="1" t="n">
        <f aca="false">H35-H34</f>
        <v>-0.0150002812594918</v>
      </c>
      <c r="J35" s="1" t="n">
        <f aca="false">I35+H34</f>
        <v>5.29078910012725</v>
      </c>
      <c r="K35" s="1" t="n">
        <f aca="false">EXP(J35)</f>
        <v>198.5</v>
      </c>
    </row>
    <row r="36" customFormat="false" ht="13.8" hidden="false" customHeight="false" outlineLevel="0" collapsed="false">
      <c r="A36" s="1" t="s">
        <v>64</v>
      </c>
      <c r="B36" s="1" t="n">
        <v>5.30454791629867</v>
      </c>
      <c r="C36" s="1" t="n">
        <f aca="false">B36-B35</f>
        <v>0.0137588161714302</v>
      </c>
      <c r="D36" s="1" t="n">
        <f aca="false">C36+B35</f>
        <v>5.30454791629867</v>
      </c>
      <c r="E36" s="1" t="n">
        <f aca="false">EXP(D36)</f>
        <v>201.25</v>
      </c>
      <c r="H36" s="1" t="n">
        <v>5.30454791629867</v>
      </c>
      <c r="I36" s="1" t="n">
        <f aca="false">H36-H35</f>
        <v>0.0137588161714266</v>
      </c>
      <c r="J36" s="1" t="n">
        <f aca="false">I36+H35</f>
        <v>5.30454791629867</v>
      </c>
      <c r="K36" s="1" t="n">
        <f aca="false">EXP(J36)</f>
        <v>201.25</v>
      </c>
    </row>
    <row r="37" customFormat="false" ht="13.8" hidden="false" customHeight="false" outlineLevel="0" collapsed="false">
      <c r="A37" s="1" t="s">
        <v>65</v>
      </c>
      <c r="B37" s="1" t="n">
        <v>5.31443674842792</v>
      </c>
      <c r="C37" s="1" t="n">
        <f aca="false">B37-B36</f>
        <v>0.00988883212925007</v>
      </c>
      <c r="D37" s="1" t="n">
        <f aca="false">C37+B36</f>
        <v>5.31443674842792</v>
      </c>
      <c r="E37" s="1" t="n">
        <f aca="false">EXP(D37)</f>
        <v>203.25</v>
      </c>
      <c r="H37" s="1" t="n">
        <v>5.31443674842792</v>
      </c>
      <c r="I37" s="1" t="n">
        <f aca="false">H37-H36</f>
        <v>0.00988883212924741</v>
      </c>
      <c r="J37" s="1" t="n">
        <f aca="false">I37+H36</f>
        <v>5.31443674842792</v>
      </c>
      <c r="K37" s="1" t="n">
        <f aca="false">EXP(J37)</f>
        <v>203.25</v>
      </c>
    </row>
    <row r="38" customFormat="false" ht="13.8" hidden="false" customHeight="false" outlineLevel="0" collapsed="false">
      <c r="A38" s="1" t="s">
        <v>66</v>
      </c>
      <c r="B38" s="1" t="n">
        <v>5.31934473374011</v>
      </c>
      <c r="C38" s="1" t="n">
        <f aca="false">B38-B37</f>
        <v>0.00490798531218939</v>
      </c>
      <c r="D38" s="1" t="n">
        <f aca="false">C38+B37</f>
        <v>5.31934473374011</v>
      </c>
      <c r="E38" s="1" t="n">
        <f aca="false">EXP(D38)</f>
        <v>204.249999999999</v>
      </c>
      <c r="H38" s="1" t="n">
        <v>5.31934473374011</v>
      </c>
      <c r="I38" s="1" t="n">
        <f aca="false">H38-H37</f>
        <v>0.00490798531219294</v>
      </c>
      <c r="J38" s="1" t="n">
        <f aca="false">I38+H37</f>
        <v>5.31934473374011</v>
      </c>
      <c r="K38" s="1" t="n">
        <f aca="false">EXP(J38)</f>
        <v>204.25</v>
      </c>
    </row>
    <row r="39" customFormat="false" ht="13.8" hidden="false" customHeight="false" outlineLevel="0" collapsed="false">
      <c r="A39" s="1" t="s">
        <v>67</v>
      </c>
      <c r="B39" s="1" t="n">
        <v>5.26398468746753</v>
      </c>
      <c r="C39" s="1" t="n">
        <f aca="false">B39-B38</f>
        <v>-0.0553600462725798</v>
      </c>
      <c r="D39" s="1" t="n">
        <f aca="false">C39+B38</f>
        <v>5.26398468746753</v>
      </c>
      <c r="E39" s="1" t="n">
        <f aca="false">EXP(D39)</f>
        <v>193.25</v>
      </c>
      <c r="H39" s="1" t="n">
        <v>5.26398468746753</v>
      </c>
      <c r="I39" s="1" t="n">
        <f aca="false">H39-H38</f>
        <v>-0.0553600462725816</v>
      </c>
      <c r="J39" s="1" t="n">
        <f aca="false">I39+H38</f>
        <v>5.26398468746753</v>
      </c>
      <c r="K39" s="1" t="n">
        <f aca="false">EXP(J39)</f>
        <v>193.25</v>
      </c>
    </row>
    <row r="40" customFormat="false" ht="13.8" hidden="false" customHeight="false" outlineLevel="0" collapsed="false">
      <c r="A40" s="1" t="s">
        <v>68</v>
      </c>
      <c r="B40" s="1" t="n">
        <v>5.22440168359786</v>
      </c>
      <c r="C40" s="1" t="n">
        <f aca="false">B40-B39</f>
        <v>-0.0395830038696694</v>
      </c>
      <c r="D40" s="1" t="n">
        <f aca="false">C40+B39</f>
        <v>5.22440168359786</v>
      </c>
      <c r="E40" s="1" t="n">
        <f aca="false">EXP(D40)</f>
        <v>185.749999999999</v>
      </c>
      <c r="H40" s="1" t="n">
        <v>5.22440168359787</v>
      </c>
      <c r="I40" s="1" t="n">
        <f aca="false">H40-H39</f>
        <v>-0.0395830038696632</v>
      </c>
      <c r="J40" s="1" t="n">
        <f aca="false">I40+H39</f>
        <v>5.22440168359787</v>
      </c>
      <c r="K40" s="1" t="n">
        <f aca="false">EXP(J40)</f>
        <v>185.75</v>
      </c>
    </row>
    <row r="41" customFormat="false" ht="13.8" hidden="false" customHeight="false" outlineLevel="0" collapsed="false">
      <c r="A41" s="1" t="s">
        <v>69</v>
      </c>
      <c r="B41" s="1" t="n">
        <v>5.21085134076676</v>
      </c>
      <c r="C41" s="1" t="n">
        <f aca="false">B41-B40</f>
        <v>-0.0135503428311008</v>
      </c>
      <c r="D41" s="1" t="n">
        <f aca="false">C41+B40</f>
        <v>5.21085134076676</v>
      </c>
      <c r="E41" s="1" t="n">
        <f aca="false">EXP(D41)</f>
        <v>183.25</v>
      </c>
      <c r="H41" s="1" t="n">
        <v>5.21085134076676</v>
      </c>
      <c r="I41" s="1" t="n">
        <f aca="false">H41-H40</f>
        <v>-0.013550342831107</v>
      </c>
      <c r="J41" s="1" t="n">
        <f aca="false">I41+H40</f>
        <v>5.21085134076676</v>
      </c>
      <c r="K41" s="1" t="n">
        <f aca="false">EXP(J41)</f>
        <v>183.25</v>
      </c>
    </row>
    <row r="42" customFormat="false" ht="13.8" hidden="false" customHeight="false" outlineLevel="0" collapsed="false">
      <c r="A42" s="1" t="s">
        <v>70</v>
      </c>
      <c r="B42" s="1" t="n">
        <v>5.22170626417619</v>
      </c>
      <c r="C42" s="1" t="n">
        <f aca="false">B42-B41</f>
        <v>0.0108549234094308</v>
      </c>
      <c r="D42" s="1" t="n">
        <f aca="false">C42+B41</f>
        <v>5.22170626417619</v>
      </c>
      <c r="E42" s="1" t="n">
        <f aca="false">EXP(D42)</f>
        <v>185.249999999999</v>
      </c>
      <c r="H42" s="1" t="n">
        <v>5.2217062641762</v>
      </c>
      <c r="I42" s="1" t="n">
        <f aca="false">H42-H41</f>
        <v>0.0108549234094353</v>
      </c>
      <c r="J42" s="1" t="n">
        <f aca="false">I42+H41</f>
        <v>5.2217062641762</v>
      </c>
      <c r="K42" s="1" t="n">
        <f aca="false">EXP(J42)</f>
        <v>185.25</v>
      </c>
    </row>
    <row r="43" customFormat="false" ht="13.8" hidden="false" customHeight="false" outlineLevel="0" collapsed="false">
      <c r="A43" s="1" t="s">
        <v>71</v>
      </c>
      <c r="B43" s="1" t="n">
        <v>5.19434477616505</v>
      </c>
      <c r="C43" s="1" t="n">
        <f aca="false">B43-B42</f>
        <v>-0.0273614880111408</v>
      </c>
      <c r="D43" s="1" t="n">
        <f aca="false">C43+B42</f>
        <v>5.19434477616505</v>
      </c>
      <c r="E43" s="1" t="n">
        <f aca="false">EXP(D43)</f>
        <v>180.249999999998</v>
      </c>
      <c r="H43" s="1" t="n">
        <v>5.19434477616506</v>
      </c>
      <c r="I43" s="1" t="n">
        <f aca="false">H43-H42</f>
        <v>-0.0273614880111372</v>
      </c>
      <c r="J43" s="1" t="n">
        <f aca="false">I43+H42</f>
        <v>5.19434477616506</v>
      </c>
      <c r="K43" s="1" t="n">
        <f aca="false">EXP(J43)</f>
        <v>180.25</v>
      </c>
    </row>
    <row r="44" customFormat="false" ht="13.8" hidden="false" customHeight="false" outlineLevel="0" collapsed="false">
      <c r="A44" s="1" t="s">
        <v>72</v>
      </c>
      <c r="B44" s="1" t="n">
        <v>5.16335638111392</v>
      </c>
      <c r="C44" s="1" t="n">
        <f aca="false">B44-B43</f>
        <v>-0.0309883950511294</v>
      </c>
      <c r="D44" s="1" t="n">
        <f aca="false">C44+B43</f>
        <v>5.16335638111392</v>
      </c>
      <c r="E44" s="1" t="n">
        <f aca="false">EXP(D44)</f>
        <v>174.75</v>
      </c>
      <c r="H44" s="1" t="n">
        <v>5.16335638111392</v>
      </c>
      <c r="I44" s="1" t="n">
        <f aca="false">H44-H43</f>
        <v>-0.0309883950511392</v>
      </c>
      <c r="J44" s="1" t="n">
        <f aca="false">I44+H43</f>
        <v>5.16335638111392</v>
      </c>
      <c r="K44" s="1" t="n">
        <f aca="false">EXP(J44)</f>
        <v>174.75</v>
      </c>
    </row>
    <row r="45" customFormat="false" ht="13.8" hidden="false" customHeight="false" outlineLevel="0" collapsed="false">
      <c r="A45" s="1" t="s">
        <v>73</v>
      </c>
      <c r="B45" s="1" t="n">
        <v>5.10138965736472</v>
      </c>
      <c r="C45" s="1" t="n">
        <f aca="false">B45-B44</f>
        <v>-0.0619667237492001</v>
      </c>
      <c r="D45" s="1" t="n">
        <f aca="false">C45+B44</f>
        <v>5.10138965736472</v>
      </c>
      <c r="E45" s="1" t="n">
        <f aca="false">EXP(D45)</f>
        <v>164.25</v>
      </c>
      <c r="H45" s="1" t="n">
        <v>5.10138965736472</v>
      </c>
      <c r="I45" s="1" t="n">
        <f aca="false">H45-H44</f>
        <v>-0.0619667237492001</v>
      </c>
      <c r="J45" s="1" t="n">
        <f aca="false">I45+H44</f>
        <v>5.10138965736472</v>
      </c>
      <c r="K45" s="1" t="n">
        <f aca="false">EXP(J45)</f>
        <v>164.25</v>
      </c>
    </row>
    <row r="46" customFormat="false" ht="13.8" hidden="false" customHeight="false" outlineLevel="0" collapsed="false">
      <c r="A46" s="1" t="s">
        <v>74</v>
      </c>
      <c r="B46" s="1" t="n">
        <v>5.16335638111392</v>
      </c>
      <c r="C46" s="1" t="n">
        <f aca="false">B46-B45</f>
        <v>0.0619667237492001</v>
      </c>
      <c r="D46" s="1" t="n">
        <f aca="false">C46+B45</f>
        <v>5.16335638111392</v>
      </c>
      <c r="E46" s="1" t="n">
        <f aca="false">EXP(D46)</f>
        <v>174.75</v>
      </c>
      <c r="H46" s="1" t="n">
        <v>5.16335638111392</v>
      </c>
      <c r="I46" s="1" t="n">
        <f aca="false">H46-H45</f>
        <v>0.0619667237492001</v>
      </c>
      <c r="J46" s="1" t="n">
        <f aca="false">I46+H45</f>
        <v>5.16335638111392</v>
      </c>
      <c r="K46" s="1" t="n">
        <f aca="false">EXP(J46)</f>
        <v>174.75</v>
      </c>
    </row>
    <row r="47" customFormat="false" ht="13.8" hidden="false" customHeight="false" outlineLevel="0" collapsed="false">
      <c r="A47" s="1" t="s">
        <v>75</v>
      </c>
      <c r="B47" s="1" t="n">
        <v>5.18178355029208</v>
      </c>
      <c r="C47" s="1" t="n">
        <f aca="false">B47-B46</f>
        <v>0.0184271691781595</v>
      </c>
      <c r="D47" s="1" t="n">
        <f aca="false">C47+B46</f>
        <v>5.18178355029208</v>
      </c>
      <c r="E47" s="1" t="n">
        <f aca="false">EXP(D47)</f>
        <v>177.999999999999</v>
      </c>
      <c r="H47" s="1" t="n">
        <v>5.18178355029209</v>
      </c>
      <c r="I47" s="1" t="n">
        <f aca="false">H47-H46</f>
        <v>0.0184271691781648</v>
      </c>
      <c r="J47" s="1" t="n">
        <f aca="false">I47+H46</f>
        <v>5.18178355029209</v>
      </c>
      <c r="K47" s="1" t="n">
        <f aca="false">EXP(J47)</f>
        <v>178</v>
      </c>
    </row>
    <row r="48" customFormat="false" ht="13.8" hidden="false" customHeight="false" outlineLevel="0" collapsed="false">
      <c r="A48" s="1" t="s">
        <v>76</v>
      </c>
      <c r="B48" s="1" t="n">
        <v>5.22305488204749</v>
      </c>
      <c r="C48" s="1" t="n">
        <f aca="false">B48-B47</f>
        <v>0.0412713317554099</v>
      </c>
      <c r="D48" s="1" t="n">
        <f aca="false">C48+B47</f>
        <v>5.22305488204749</v>
      </c>
      <c r="E48" s="1" t="n">
        <f aca="false">EXP(D48)</f>
        <v>185.5</v>
      </c>
      <c r="H48" s="1" t="n">
        <v>5.22305488204749</v>
      </c>
      <c r="I48" s="1" t="n">
        <f aca="false">H48-H47</f>
        <v>0.0412713317554045</v>
      </c>
      <c r="J48" s="1" t="n">
        <f aca="false">I48+H47</f>
        <v>5.22305488204749</v>
      </c>
      <c r="K48" s="1" t="n">
        <f aca="false">EXP(J48)</f>
        <v>185.5</v>
      </c>
    </row>
    <row r="49" customFormat="false" ht="13.8" hidden="false" customHeight="false" outlineLevel="0" collapsed="false">
      <c r="A49" s="1" t="s">
        <v>77</v>
      </c>
      <c r="B49" s="1" t="n">
        <v>5.24042338812913</v>
      </c>
      <c r="C49" s="1" t="n">
        <f aca="false">B49-B48</f>
        <v>0.01736850608164</v>
      </c>
      <c r="D49" s="1" t="n">
        <f aca="false">C49+B48</f>
        <v>5.24042338812913</v>
      </c>
      <c r="E49" s="1" t="n">
        <f aca="false">EXP(D49)</f>
        <v>188.749999999999</v>
      </c>
      <c r="H49" s="1" t="n">
        <v>5.24042338812913</v>
      </c>
      <c r="I49" s="1" t="n">
        <f aca="false">H49-H48</f>
        <v>0.0173685060816444</v>
      </c>
      <c r="J49" s="1" t="n">
        <f aca="false">I49+H48</f>
        <v>5.24042338812913</v>
      </c>
      <c r="K49" s="1" t="n">
        <f aca="false">EXP(J49)</f>
        <v>188.75</v>
      </c>
    </row>
    <row r="50" customFormat="false" ht="13.8" hidden="false" customHeight="false" outlineLevel="0" collapsed="false">
      <c r="A50" s="1" t="s">
        <v>78</v>
      </c>
      <c r="C50" s="1" t="n">
        <f aca="false">-0.321792*C49</f>
        <v>-0.00558904630902309</v>
      </c>
      <c r="D50" s="1" t="n">
        <f aca="false">C50+$B$49</f>
        <v>5.23483434182011</v>
      </c>
      <c r="E50" s="1" t="n">
        <f aca="false">EXP(D50)</f>
        <v>187.698010057877</v>
      </c>
      <c r="H50" s="1" t="n">
        <v>5.25227342804663</v>
      </c>
      <c r="I50" s="1" t="n">
        <f aca="false">H50-H49</f>
        <v>0.0118500399174959</v>
      </c>
      <c r="J50" s="1" t="n">
        <f aca="false">I50+H49</f>
        <v>5.25227342804663</v>
      </c>
      <c r="K50" s="1" t="n">
        <f aca="false">EXP(J50)</f>
        <v>191</v>
      </c>
    </row>
    <row r="51" customFormat="false" ht="13.8" hidden="false" customHeight="false" outlineLevel="0" collapsed="false">
      <c r="A51" s="1" t="s">
        <v>79</v>
      </c>
      <c r="C51" s="1" t="n">
        <f aca="false">-0.321792*C50</f>
        <v>0.00179851038987316</v>
      </c>
      <c r="D51" s="1" t="n">
        <f aca="false">C51+$B$49</f>
        <v>5.242221898519</v>
      </c>
      <c r="E51" s="1" t="n">
        <f aca="false">EXP(D51)</f>
        <v>189.089774288294</v>
      </c>
      <c r="H51" s="1" t="n">
        <v>5.23377884541047</v>
      </c>
      <c r="I51" s="1" t="n">
        <f aca="false">H51-H50</f>
        <v>-0.0184945826361647</v>
      </c>
      <c r="J51" s="1" t="n">
        <f aca="false">I51+H50</f>
        <v>5.23377884541047</v>
      </c>
      <c r="K51" s="1" t="n">
        <f aca="false">EXP(J51)</f>
        <v>187.5</v>
      </c>
    </row>
    <row r="52" customFormat="false" ht="13.8" hidden="false" customHeight="false" outlineLevel="0" collapsed="false">
      <c r="A52" s="1" t="s">
        <v>80</v>
      </c>
      <c r="C52" s="1" t="n">
        <f aca="false">-0.321792*C51</f>
        <v>-0.000578746255378064</v>
      </c>
      <c r="D52" s="1" t="n">
        <f aca="false">C52+$B$49</f>
        <v>5.23984464187375</v>
      </c>
      <c r="E52" s="1" t="n">
        <f aca="false">EXP(D52)</f>
        <v>188.640793248844</v>
      </c>
      <c r="H52" s="1" t="n">
        <v>5.27938935666252</v>
      </c>
      <c r="I52" s="1" t="n">
        <f aca="false">H52-H51</f>
        <v>0.0456105112520531</v>
      </c>
      <c r="J52" s="1" t="n">
        <f aca="false">I52+H51</f>
        <v>5.27938935666252</v>
      </c>
      <c r="K52" s="1" t="n">
        <f aca="false">EXP(J52)</f>
        <v>196.25</v>
      </c>
    </row>
    <row r="53" customFormat="false" ht="13.8" hidden="false" customHeight="false" outlineLevel="0" collapsed="false">
      <c r="A53" s="1" t="s">
        <v>81</v>
      </c>
      <c r="C53" s="1" t="n">
        <f aca="false">-0.321792*C52</f>
        <v>0.000186235915010618</v>
      </c>
      <c r="D53" s="1" t="n">
        <f aca="false">C53+$B$49</f>
        <v>5.24060962404414</v>
      </c>
      <c r="E53" s="1" t="n">
        <f aca="false">EXP(D53)</f>
        <v>188.785155302446</v>
      </c>
      <c r="H53" s="1" t="n">
        <v>5.27683833487091</v>
      </c>
      <c r="I53" s="1" t="n">
        <f aca="false">H53-H52</f>
        <v>-0.00255102179160538</v>
      </c>
      <c r="J53" s="1" t="n">
        <f aca="false">I53+H52</f>
        <v>5.27683833487091</v>
      </c>
      <c r="K53" s="1" t="n">
        <f aca="false">EXP(J53)</f>
        <v>195.75</v>
      </c>
    </row>
    <row r="54" customFormat="false" ht="13.8" hidden="false" customHeight="false" outlineLevel="0" collapsed="false">
      <c r="A54" s="1" t="s">
        <v>82</v>
      </c>
      <c r="C54" s="1" t="n">
        <f aca="false">-0.321792*C53</f>
        <v>-5.99292275630968E-005</v>
      </c>
      <c r="D54" s="1" t="n">
        <f aca="false">C54+$B$49</f>
        <v>5.24036345890157</v>
      </c>
      <c r="E54" s="1" t="n">
        <f aca="false">EXP(D54)</f>
        <v>188.738688697239</v>
      </c>
      <c r="H54" s="1" t="n">
        <v>5.23777086668</v>
      </c>
      <c r="I54" s="1" t="n">
        <f aca="false">H54-H53</f>
        <v>-0.0390674681909102</v>
      </c>
      <c r="J54" s="1" t="n">
        <f aca="false">I54+H53</f>
        <v>5.23777086668</v>
      </c>
      <c r="K54" s="1" t="n">
        <f aca="false">EXP(J54)</f>
        <v>188.25</v>
      </c>
    </row>
    <row r="55" customFormat="false" ht="13.8" hidden="false" customHeight="false" outlineLevel="0" collapsed="false">
      <c r="A55" s="1" t="s">
        <v>83</v>
      </c>
      <c r="C55" s="1" t="n">
        <f aca="false">-0.321792*C54</f>
        <v>1.9284745995984E-005</v>
      </c>
      <c r="D55" s="1" t="n">
        <f aca="false">C55+$B$49</f>
        <v>5.24044267287513</v>
      </c>
      <c r="E55" s="1" t="n">
        <f aca="false">EXP(D55)</f>
        <v>188.753640030904</v>
      </c>
      <c r="H55" s="1" t="n">
        <v>5.19573077777294</v>
      </c>
      <c r="I55" s="1" t="n">
        <f aca="false">H55-H54</f>
        <v>-0.0420400889070667</v>
      </c>
      <c r="J55" s="1" t="n">
        <f aca="false">I55+H54</f>
        <v>5.19573077777294</v>
      </c>
      <c r="K55" s="1" t="n">
        <f aca="false">EXP(J55)</f>
        <v>180.5</v>
      </c>
    </row>
    <row r="56" customFormat="false" ht="13.8" hidden="false" customHeight="false" outlineLevel="0" collapsed="false">
      <c r="A56" s="1" t="s">
        <v>84</v>
      </c>
      <c r="C56" s="1" t="n">
        <f aca="false">-0.321792*C55</f>
        <v>-6.20567698353969E-006</v>
      </c>
      <c r="D56" s="1" t="n">
        <f aca="false">C56+$B$49</f>
        <v>5.24041718245215</v>
      </c>
      <c r="E56" s="1" t="n">
        <f aca="false">EXP(D56)</f>
        <v>188.748828682103</v>
      </c>
      <c r="H56" s="1" t="n">
        <v>5.20811909862989</v>
      </c>
      <c r="I56" s="1" t="n">
        <f aca="false">H56-H55</f>
        <v>0.0123883208569522</v>
      </c>
      <c r="J56" s="1" t="n">
        <f aca="false">I56+H55</f>
        <v>5.20811909862989</v>
      </c>
      <c r="K56" s="1" t="n">
        <f aca="false">EXP(J56)</f>
        <v>182.75</v>
      </c>
    </row>
    <row r="57" customFormat="false" ht="13.8" hidden="false" customHeight="false" outlineLevel="0" collapsed="false">
      <c r="A57" s="1" t="s">
        <v>85</v>
      </c>
      <c r="C57" s="1" t="n">
        <f aca="false">-0.321792*C56</f>
        <v>1.99693720788721E-006</v>
      </c>
      <c r="D57" s="1" t="n">
        <f aca="false">C57+$B$49</f>
        <v>5.24042538506634</v>
      </c>
      <c r="E57" s="1" t="n">
        <f aca="false">EXP(D57)</f>
        <v>188.750376922273</v>
      </c>
      <c r="H57" s="1" t="n">
        <v>5.23511129064425</v>
      </c>
      <c r="I57" s="1" t="n">
        <f aca="false">H57-H56</f>
        <v>0.0269921920143572</v>
      </c>
      <c r="J57" s="1" t="n">
        <f aca="false">I57+H56</f>
        <v>5.23511129064425</v>
      </c>
      <c r="K57" s="1" t="n">
        <f aca="false">EXP(J57)</f>
        <v>187.75</v>
      </c>
    </row>
    <row r="58" customFormat="false" ht="13.8" hidden="false" customHeight="false" outlineLevel="0" collapsed="false">
      <c r="A58" s="1" t="s">
        <v>86</v>
      </c>
      <c r="C58" s="1" t="n">
        <f aca="false">-0.321792*C57</f>
        <v>-6.4259841800044E-007</v>
      </c>
      <c r="D58" s="1" t="n">
        <f aca="false">C58+$B$49</f>
        <v>5.24042274553071</v>
      </c>
      <c r="E58" s="1" t="n">
        <f aca="false">EXP(D58)</f>
        <v>188.749878709587</v>
      </c>
      <c r="H58" s="1" t="n">
        <v>5.28700360664776</v>
      </c>
      <c r="I58" s="1" t="n">
        <f aca="false">H58-H57</f>
        <v>0.051892316003519</v>
      </c>
      <c r="J58" s="1" t="n">
        <f aca="false">I58+H57</f>
        <v>5.28700360664776</v>
      </c>
      <c r="K58" s="1" t="n">
        <f aca="false">EXP(J58)</f>
        <v>197.75</v>
      </c>
    </row>
    <row r="59" customFormat="false" ht="13.8" hidden="false" customHeight="false" outlineLevel="0" collapsed="false">
      <c r="A59" s="1" t="s">
        <v>87</v>
      </c>
      <c r="C59" s="1" t="n">
        <f aca="false">-0.321792*C58</f>
        <v>2.06783030125197E-007</v>
      </c>
      <c r="D59" s="1" t="n">
        <f aca="false">C59+$B$49</f>
        <v>5.24042359491216</v>
      </c>
      <c r="E59" s="1" t="n">
        <f aca="false">EXP(D59)</f>
        <v>188.7500390303</v>
      </c>
      <c r="H59" s="1" t="n">
        <v>5.32422874833254</v>
      </c>
      <c r="I59" s="1" t="n">
        <f aca="false">H59-H58</f>
        <v>0.0372251416847735</v>
      </c>
      <c r="J59" s="1" t="n">
        <f aca="false">I59+H58</f>
        <v>5.32422874833254</v>
      </c>
      <c r="K59" s="1" t="n">
        <f aca="false">EXP(J59)</f>
        <v>205.25</v>
      </c>
    </row>
    <row r="60" customFormat="false" ht="13.8" hidden="false" customHeight="false" outlineLevel="0" collapsed="false">
      <c r="A60" s="1" t="s">
        <v>88</v>
      </c>
      <c r="C60" s="1" t="n">
        <f aca="false">-0.321792*C59</f>
        <v>-6.65411248300475E-008</v>
      </c>
      <c r="D60" s="1" t="n">
        <f aca="false">C60+$B$49</f>
        <v>5.24042332158801</v>
      </c>
      <c r="E60" s="1" t="n">
        <f aca="false">EXP(D60)</f>
        <v>188.749987440362</v>
      </c>
      <c r="H60" s="1" t="n">
        <v>5.34829729885306</v>
      </c>
      <c r="I60" s="1" t="n">
        <f aca="false">H60-H59</f>
        <v>0.0240685505205205</v>
      </c>
      <c r="J60" s="1" t="n">
        <f aca="false">I60+H59</f>
        <v>5.34829729885306</v>
      </c>
      <c r="K60" s="1" t="n">
        <f aca="false">EXP(J60)</f>
        <v>210.25</v>
      </c>
    </row>
    <row r="61" customFormat="false" ht="13.8" hidden="false" customHeight="false" outlineLevel="0" collapsed="false">
      <c r="A61" s="1" t="s">
        <v>89</v>
      </c>
      <c r="C61" s="1" t="n">
        <f aca="false">-0.321792*C60</f>
        <v>2.14124016413107E-008</v>
      </c>
      <c r="D61" s="1" t="n">
        <f aca="false">C61+$B$49</f>
        <v>5.24042340954153</v>
      </c>
      <c r="E61" s="1" t="n">
        <f aca="false">EXP(D61)</f>
        <v>188.75000404159</v>
      </c>
      <c r="H61" s="1" t="n">
        <v>5.36246518637179</v>
      </c>
      <c r="I61" s="1" t="n">
        <f aca="false">H61-H60</f>
        <v>0.014167887518731</v>
      </c>
      <c r="J61" s="1" t="n">
        <f aca="false">I61+H60</f>
        <v>5.36246518637179</v>
      </c>
      <c r="K61" s="1" t="n">
        <f aca="false">EXP(J61)</f>
        <v>213.25</v>
      </c>
    </row>
    <row r="62" customFormat="false" ht="13.8" hidden="false" customHeight="false" outlineLevel="0" collapsed="false">
      <c r="A62" s="1" t="s">
        <v>90</v>
      </c>
      <c r="C62" s="1" t="n">
        <f aca="false">-0.321792*C61</f>
        <v>-6.89033954896064E-009</v>
      </c>
      <c r="D62" s="1" t="n">
        <f aca="false">C62+$B$49</f>
        <v>5.24042338123879</v>
      </c>
      <c r="E62" s="1" t="n">
        <f aca="false">EXP(D62)</f>
        <v>188.749998699448</v>
      </c>
      <c r="H62" s="1" t="n">
        <v>5.4249500174814</v>
      </c>
      <c r="I62" s="1" t="n">
        <f aca="false">H62-H61</f>
        <v>0.0624848311096136</v>
      </c>
      <c r="J62" s="1" t="n">
        <f aca="false">I62+H61</f>
        <v>5.4249500174814</v>
      </c>
      <c r="K62" s="1" t="n">
        <f aca="false">EXP(J62)</f>
        <v>227</v>
      </c>
    </row>
    <row r="63" customFormat="false" ht="13.8" hidden="false" customHeight="false" outlineLevel="0" collapsed="false">
      <c r="A63" s="1" t="s">
        <v>91</v>
      </c>
      <c r="C63" s="1" t="n">
        <f aca="false">-0.321792*C62</f>
        <v>2.21725614413914E-009</v>
      </c>
      <c r="D63" s="1" t="n">
        <f aca="false">C63+$B$49</f>
        <v>5.24042339034639</v>
      </c>
      <c r="E63" s="1" t="n">
        <f aca="false">EXP(D63)</f>
        <v>188.750000418506</v>
      </c>
      <c r="H63" s="1" t="n">
        <v>5.50125821054473</v>
      </c>
      <c r="I63" s="1" t="n">
        <f aca="false">H63-H62</f>
        <v>0.0763081930633254</v>
      </c>
      <c r="J63" s="1" t="n">
        <f aca="false">I63+H62</f>
        <v>5.50125821054473</v>
      </c>
      <c r="K63" s="1" t="n">
        <f aca="false">EXP(J63)</f>
        <v>245</v>
      </c>
    </row>
    <row r="64" customFormat="false" ht="13.8" hidden="false" customHeight="false" outlineLevel="0" collapsed="false">
      <c r="A64" s="1" t="s">
        <v>92</v>
      </c>
      <c r="C64" s="1" t="n">
        <f aca="false">-0.321792*C63</f>
        <v>-7.13495289134823E-010</v>
      </c>
      <c r="D64" s="1" t="n">
        <f aca="false">C64+$B$49</f>
        <v>5.24042338741563</v>
      </c>
      <c r="E64" s="1" t="n">
        <f aca="false">EXP(D64)</f>
        <v>188.749999865327</v>
      </c>
      <c r="H64" s="1" t="n">
        <v>5.3729609095438</v>
      </c>
      <c r="I64" s="1" t="n">
        <f aca="false">H64-H63</f>
        <v>-0.128297301000925</v>
      </c>
      <c r="J64" s="1" t="n">
        <f aca="false">I64+H63</f>
        <v>5.3729609095438</v>
      </c>
      <c r="K64" s="1" t="n">
        <f aca="false">EXP(J64)</f>
        <v>215.5</v>
      </c>
    </row>
    <row r="65" customFormat="false" ht="13.8" hidden="false" customHeight="false" outlineLevel="0" collapsed="false">
      <c r="A65" s="1" t="s">
        <v>93</v>
      </c>
      <c r="C65" s="1" t="n">
        <f aca="false">-0.321792*C64</f>
        <v>2.29597076081273E-010</v>
      </c>
      <c r="D65" s="1" t="n">
        <f aca="false">C65+$B$49</f>
        <v>5.24042338835873</v>
      </c>
      <c r="E65" s="32" t="n">
        <f aca="false">EXP(D65)</f>
        <v>188.750000043336</v>
      </c>
      <c r="H65" s="1" t="n">
        <v>5.55199012289707</v>
      </c>
      <c r="I65" s="1" t="n">
        <f aca="false">H65-H64</f>
        <v>0.179029213353267</v>
      </c>
      <c r="J65" s="1" t="n">
        <f aca="false">I65+H64</f>
        <v>5.55199012289707</v>
      </c>
      <c r="K65" s="1" t="n">
        <f aca="false">EXP(J65)</f>
        <v>257.75</v>
      </c>
    </row>
    <row r="66" customFormat="false" ht="13.8" hidden="false" customHeight="false" outlineLevel="0" collapsed="false">
      <c r="A66" s="1" t="s">
        <v>94</v>
      </c>
      <c r="C66" s="1" t="n">
        <f aca="false">-0.321792*C65</f>
        <v>-7.3882502306345E-011</v>
      </c>
      <c r="D66" s="1" t="n">
        <f aca="false">C66+$B$49</f>
        <v>5.24042338805525</v>
      </c>
      <c r="E66" s="32" t="n">
        <f aca="false">EXP(D66)</f>
        <v>188.749999986054</v>
      </c>
      <c r="H66" s="1" t="n">
        <v>5.36480710781687</v>
      </c>
      <c r="I66" s="1" t="n">
        <f aca="false">H66-H65</f>
        <v>-0.1871830150802</v>
      </c>
      <c r="J66" s="1" t="n">
        <f aca="false">I66+H65</f>
        <v>5.36480710781687</v>
      </c>
      <c r="K66" s="1" t="n">
        <f aca="false">EXP(J66)</f>
        <v>213.75</v>
      </c>
    </row>
    <row r="67" customFormat="false" ht="13.8" hidden="false" customHeight="false" outlineLevel="0" collapsed="false">
      <c r="A67" s="1" t="s">
        <v>95</v>
      </c>
      <c r="C67" s="1" t="n">
        <f aca="false">-0.321792*C66</f>
        <v>2.37747981821634E-011</v>
      </c>
      <c r="D67" s="1" t="n">
        <f aca="false">C67+$B$49</f>
        <v>5.2404233881529</v>
      </c>
      <c r="E67" s="32" t="n">
        <f aca="false">EXP(D67)</f>
        <v>188.750000004487</v>
      </c>
      <c r="H67" s="1" t="n">
        <v>5.34352970936959</v>
      </c>
      <c r="I67" s="1" t="n">
        <f aca="false">H67-H66</f>
        <v>-0.0212773984472854</v>
      </c>
      <c r="J67" s="1" t="n">
        <f aca="false">I67+H66</f>
        <v>5.34352970936959</v>
      </c>
      <c r="K67" s="1" t="n">
        <f aca="false">EXP(J67)</f>
        <v>209.25</v>
      </c>
    </row>
    <row r="68" customFormat="false" ht="13.8" hidden="false" customHeight="false" outlineLevel="0" collapsed="false">
      <c r="A68" s="1" t="s">
        <v>96</v>
      </c>
      <c r="C68" s="1" t="n">
        <f aca="false">-0.321792*C67</f>
        <v>-7.65053985663471E-012</v>
      </c>
      <c r="D68" s="1" t="n">
        <f aca="false">C68+$B$49</f>
        <v>5.24042338812148</v>
      </c>
      <c r="E68" s="32" t="n">
        <f aca="false">EXP(D68)</f>
        <v>188.749999998555</v>
      </c>
      <c r="H68" s="1" t="n">
        <v>5.40829221975661</v>
      </c>
      <c r="I68" s="1" t="n">
        <f aca="false">H68-H67</f>
        <v>0.0647625103870242</v>
      </c>
      <c r="J68" s="1" t="n">
        <f aca="false">I68+H67</f>
        <v>5.40829221975661</v>
      </c>
      <c r="K68" s="1" t="n">
        <f aca="false">EXP(J68)</f>
        <v>223.25</v>
      </c>
    </row>
    <row r="69" customFormat="false" ht="13.8" hidden="false" customHeight="false" outlineLevel="0" collapsed="false">
      <c r="A69" s="1" t="s">
        <v>97</v>
      </c>
      <c r="C69" s="1" t="n">
        <f aca="false">-0.321792*C68</f>
        <v>2.4618825215462E-012</v>
      </c>
      <c r="D69" s="1" t="n">
        <f aca="false">C69+$B$49</f>
        <v>5.24042338813159</v>
      </c>
      <c r="E69" s="32" t="n">
        <f aca="false">EXP(D69)</f>
        <v>188.750000000464</v>
      </c>
      <c r="H69" s="1" t="n">
        <v>5.5164483760387</v>
      </c>
      <c r="I69" s="1" t="n">
        <f aca="false">H69-H68</f>
        <v>0.108156156282093</v>
      </c>
      <c r="J69" s="1" t="n">
        <f aca="false">I69+H68</f>
        <v>5.5164483760387</v>
      </c>
      <c r="K69" s="1" t="n">
        <f aca="false">EXP(J69)</f>
        <v>248.75</v>
      </c>
    </row>
    <row r="70" customFormat="false" ht="13.8" hidden="false" customHeight="false" outlineLevel="0" collapsed="false">
      <c r="A70" s="1" t="s">
        <v>98</v>
      </c>
      <c r="C70" s="1" t="n">
        <f aca="false">-0.321792*C69</f>
        <v>-7.92214100373394E-013</v>
      </c>
      <c r="D70" s="1" t="n">
        <f aca="false">C70+$B$49</f>
        <v>5.24042338812834</v>
      </c>
      <c r="E70" s="32" t="n">
        <f aca="false">EXP(D70)</f>
        <v>188.74999999985</v>
      </c>
      <c r="H70" s="1" t="n">
        <v>5.55295958492162</v>
      </c>
      <c r="I70" s="1" t="n">
        <f aca="false">H70-H69</f>
        <v>0.0365112088829163</v>
      </c>
      <c r="J70" s="1" t="n">
        <f aca="false">I70+H69</f>
        <v>5.55295958492162</v>
      </c>
      <c r="K70" s="1" t="n">
        <f aca="false">EXP(J70)</f>
        <v>258</v>
      </c>
    </row>
    <row r="71" customFormat="false" ht="13.8" hidden="false" customHeight="false" outlineLevel="0" collapsed="false">
      <c r="A71" s="1" t="s">
        <v>99</v>
      </c>
      <c r="C71" s="1" t="n">
        <f aca="false">-0.321792*C70</f>
        <v>2.54928159787355E-013</v>
      </c>
      <c r="D71" s="1" t="n">
        <f aca="false">C71+$B$49</f>
        <v>5.24042338812938</v>
      </c>
      <c r="E71" s="32" t="n">
        <f aca="false">EXP(D71)</f>
        <v>188.750000000047</v>
      </c>
      <c r="H71" s="1" t="n">
        <v>5.64632989990812</v>
      </c>
      <c r="I71" s="1" t="n">
        <f aca="false">H71-H70</f>
        <v>0.0933703149864975</v>
      </c>
      <c r="J71" s="1" t="n">
        <f aca="false">I71+H70</f>
        <v>5.64632989990812</v>
      </c>
      <c r="K71" s="1" t="n">
        <f aca="false">EXP(J71)</f>
        <v>283.25</v>
      </c>
    </row>
    <row r="72" customFormat="false" ht="13.8" hidden="false" customHeight="false" outlineLevel="0" collapsed="false">
      <c r="A72" s="1" t="s">
        <v>100</v>
      </c>
      <c r="C72" s="1" t="n">
        <f aca="false">-0.321792*C71</f>
        <v>-8.20338423942926E-014</v>
      </c>
      <c r="D72" s="1" t="n">
        <f aca="false">C72+$B$49</f>
        <v>5.24042338812905</v>
      </c>
      <c r="E72" s="32" t="n">
        <f aca="false">EXP(D72)</f>
        <v>188.749999999984</v>
      </c>
      <c r="H72" s="1" t="n">
        <v>5.63300229259515</v>
      </c>
      <c r="I72" s="1" t="n">
        <f aca="false">H72-H71</f>
        <v>-0.013327607312962</v>
      </c>
      <c r="J72" s="1" t="n">
        <f aca="false">I72+H71</f>
        <v>5.63300229259515</v>
      </c>
      <c r="K72" s="1" t="n">
        <f aca="false">EXP(J72)</f>
        <v>279.5</v>
      </c>
    </row>
    <row r="73" customFormat="false" ht="13.8" hidden="false" customHeight="false" outlineLevel="0" collapsed="false">
      <c r="A73" s="1" t="s">
        <v>101</v>
      </c>
      <c r="C73" s="1" t="n">
        <f aca="false">-0.321792*C72</f>
        <v>2.63978342117442E-014</v>
      </c>
      <c r="D73" s="1" t="n">
        <f aca="false">C73+$B$49</f>
        <v>5.24042338812916</v>
      </c>
      <c r="E73" s="32" t="n">
        <f aca="false">EXP(D73)</f>
        <v>188.750000000004</v>
      </c>
      <c r="H73" s="1" t="n">
        <v>5.62941805936734</v>
      </c>
      <c r="I73" s="1" t="n">
        <f aca="false">H73-H72</f>
        <v>-0.00358423322781487</v>
      </c>
      <c r="J73" s="1" t="n">
        <f aca="false">I73+H72</f>
        <v>5.62941805936734</v>
      </c>
      <c r="K73" s="1" t="n">
        <f aca="false">EXP(J73)</f>
        <v>278.5</v>
      </c>
    </row>
    <row r="74" customFormat="false" ht="13.8" hidden="false" customHeight="false" outlineLevel="0" collapsed="false">
      <c r="A74" s="1" t="s">
        <v>102</v>
      </c>
      <c r="C74" s="1" t="n">
        <f aca="false">-0.321792*C73</f>
        <v>-8.4946118666656E-015</v>
      </c>
      <c r="D74" s="1" t="n">
        <f aca="false">C74+$B$49</f>
        <v>5.24042338812912</v>
      </c>
      <c r="E74" s="32" t="n">
        <f aca="false">EXP(D74)</f>
        <v>188.749999999997</v>
      </c>
      <c r="I74" s="1" t="n">
        <f aca="false">-0.308181*I73</f>
        <v>0.00110459258038121</v>
      </c>
      <c r="J74" s="1" t="n">
        <f aca="false">I74+$H$73</f>
        <v>5.63052265194772</v>
      </c>
      <c r="K74" s="1" t="n">
        <f aca="false">EXP(J74)</f>
        <v>278.807798998585</v>
      </c>
    </row>
    <row r="75" customFormat="false" ht="13.8" hidden="false" customHeight="false" outlineLevel="0" collapsed="false">
      <c r="A75" s="1" t="s">
        <v>103</v>
      </c>
      <c r="C75" s="1" t="n">
        <f aca="false">-0.321792*C74</f>
        <v>2.73349814179806E-015</v>
      </c>
      <c r="D75" s="1" t="n">
        <f aca="false">C75+$B$49</f>
        <v>5.24042338812913</v>
      </c>
      <c r="E75" s="32" t="n">
        <f aca="false">EXP(D75)</f>
        <v>188.75</v>
      </c>
      <c r="I75" s="1" t="n">
        <f aca="false">-0.308181*I74</f>
        <v>-0.000340414446014463</v>
      </c>
      <c r="J75" s="1" t="n">
        <f aca="false">I75+$H$73</f>
        <v>5.62907764492132</v>
      </c>
      <c r="K75" s="1" t="n">
        <f aca="false">EXP(J75)</f>
        <v>278.405210711522</v>
      </c>
    </row>
    <row r="76" customFormat="false" ht="13.8" hidden="false" customHeight="false" outlineLevel="0" collapsed="false">
      <c r="A76" s="1" t="s">
        <v>104</v>
      </c>
      <c r="C76" s="1" t="n">
        <f aca="false">-0.321792*C75</f>
        <v>-8.7961783404548E-016</v>
      </c>
      <c r="D76" s="1" t="n">
        <f aca="false">C76+$B$49</f>
        <v>5.24042338812913</v>
      </c>
      <c r="E76" s="32" t="n">
        <f aca="false">EXP(D76)</f>
        <v>188.749999999999</v>
      </c>
      <c r="I76" s="1" t="n">
        <f aca="false">-0.308181*I75</f>
        <v>0.000104909264387183</v>
      </c>
      <c r="J76" s="1" t="n">
        <f aca="false">I76+$H$73</f>
        <v>5.62952296863173</v>
      </c>
      <c r="K76" s="1" t="n">
        <f aca="false">EXP(J76)</f>
        <v>278.529218762764</v>
      </c>
    </row>
    <row r="77" customFormat="false" ht="13.8" hidden="false" customHeight="false" outlineLevel="0" collapsed="false">
      <c r="A77" s="1" t="s">
        <v>105</v>
      </c>
      <c r="C77" s="1" t="n">
        <f aca="false">-0.321792*C76</f>
        <v>2.83053982053163E-016</v>
      </c>
      <c r="D77" s="1" t="n">
        <f aca="false">C77+$B$49</f>
        <v>5.24042338812913</v>
      </c>
      <c r="E77" s="32" t="n">
        <f aca="false">EXP(D77)</f>
        <v>188.749999999999</v>
      </c>
      <c r="I77" s="1" t="n">
        <f aca="false">-0.308181*I76</f>
        <v>-3.23310420081065E-005</v>
      </c>
      <c r="J77" s="1" t="n">
        <f aca="false">I77+$H$73</f>
        <v>5.62938572832533</v>
      </c>
      <c r="K77" s="1" t="n">
        <f aca="false">EXP(J77)</f>
        <v>278.490995950357</v>
      </c>
    </row>
    <row r="78" customFormat="false" ht="13.8" hidden="false" customHeight="false" outlineLevel="0" collapsed="false">
      <c r="A78" s="1" t="s">
        <v>106</v>
      </c>
      <c r="C78" s="1" t="n">
        <f aca="false">-0.321792*C77</f>
        <v>-9.10845069928515E-017</v>
      </c>
      <c r="D78" s="1" t="n">
        <f aca="false">C78+$B$49</f>
        <v>5.24042338812913</v>
      </c>
      <c r="E78" s="32" t="n">
        <f aca="false">EXP(D78)</f>
        <v>188.749999999999</v>
      </c>
      <c r="I78" s="1" t="n">
        <f aca="false">-0.308181*I77</f>
        <v>9.96381285710027E-006</v>
      </c>
      <c r="J78" s="1" t="n">
        <f aca="false">I78+$H$73</f>
        <v>5.6294280231802</v>
      </c>
      <c r="K78" s="1" t="n">
        <f aca="false">EXP(J78)</f>
        <v>278.502774935705</v>
      </c>
    </row>
    <row r="79" customFormat="false" ht="13.8" hidden="false" customHeight="false" outlineLevel="0" collapsed="false">
      <c r="A79" s="1" t="s">
        <v>107</v>
      </c>
      <c r="C79" s="1" t="n">
        <f aca="false">-0.321792*C78</f>
        <v>2.93102656742437E-017</v>
      </c>
      <c r="D79" s="1" t="n">
        <f aca="false">C79+$B$49</f>
        <v>5.24042338812913</v>
      </c>
      <c r="E79" s="32" t="n">
        <f aca="false">EXP(D79)</f>
        <v>188.749999999999</v>
      </c>
      <c r="I79" s="1" t="n">
        <f aca="false">-0.308181*I78</f>
        <v>-3.07065781011402E-006</v>
      </c>
      <c r="J79" s="1" t="n">
        <f aca="false">I79+$H$73</f>
        <v>5.62941498870953</v>
      </c>
      <c r="K79" s="1" t="n">
        <f aca="false">EXP(J79)</f>
        <v>278.499144823113</v>
      </c>
    </row>
    <row r="80" customFormat="false" ht="13.8" hidden="false" customHeight="false" outlineLevel="0" collapsed="false">
      <c r="A80" s="1" t="s">
        <v>108</v>
      </c>
      <c r="C80" s="1" t="n">
        <f aca="false">-0.321792*C79</f>
        <v>-9.43180901184622E-018</v>
      </c>
      <c r="D80" s="1" t="n">
        <f aca="false">C80+$B$49</f>
        <v>5.24042338812913</v>
      </c>
      <c r="E80" s="32" t="n">
        <f aca="false">EXP(D80)</f>
        <v>188.749999999999</v>
      </c>
      <c r="I80" s="1" t="n">
        <f aca="false">-0.308181*I79</f>
        <v>9.46318394578749E-007</v>
      </c>
      <c r="J80" s="1" t="n">
        <f aca="false">I80+$H$73</f>
        <v>5.62941900568573</v>
      </c>
      <c r="K80" s="1" t="n">
        <f aca="false">EXP(J80)</f>
        <v>278.500263549798</v>
      </c>
    </row>
    <row r="81" customFormat="false" ht="13.8" hidden="false" customHeight="false" outlineLevel="0" collapsed="false">
      <c r="A81" s="1" t="s">
        <v>109</v>
      </c>
      <c r="C81" s="1" t="n">
        <f aca="false">-0.321792*C80</f>
        <v>3.03508068554002E-018</v>
      </c>
      <c r="D81" s="1" t="n">
        <f aca="false">C81+$B$49</f>
        <v>5.24042338812913</v>
      </c>
      <c r="E81" s="32" t="n">
        <f aca="false">EXP(D81)</f>
        <v>188.749999999999</v>
      </c>
      <c r="I81" s="1" t="n">
        <f aca="false">-0.308181*I80</f>
        <v>-2.91637349159673E-007</v>
      </c>
      <c r="J81" s="1" t="n">
        <f aca="false">I81+$H$73</f>
        <v>5.62941776772999</v>
      </c>
      <c r="K81" s="1" t="n">
        <f aca="false">EXP(J81)</f>
        <v>278.49991877901</v>
      </c>
    </row>
    <row r="82" customFormat="false" ht="13.8" hidden="false" customHeight="false" outlineLevel="0" collapsed="false">
      <c r="A82" s="1" t="s">
        <v>110</v>
      </c>
      <c r="C82" s="1" t="n">
        <f aca="false">-0.321792*C81</f>
        <v>-9.76664683961294E-019</v>
      </c>
      <c r="D82" s="1" t="n">
        <f aca="false">C82+$B$49</f>
        <v>5.24042338812913</v>
      </c>
      <c r="E82" s="32" t="n">
        <f aca="false">EXP(D82)</f>
        <v>188.749999999999</v>
      </c>
      <c r="I82" s="1" t="n">
        <f aca="false">-0.308181*I81</f>
        <v>8.98770899013773E-008</v>
      </c>
      <c r="J82" s="1" t="n">
        <f aca="false">I82+$H$73</f>
        <v>5.62941814924443</v>
      </c>
      <c r="K82" s="1" t="n">
        <f aca="false">EXP(J82)</f>
        <v>278.500025030771</v>
      </c>
    </row>
    <row r="83" customFormat="false" ht="13.8" hidden="false" customHeight="false" outlineLevel="0" collapsed="false">
      <c r="A83" s="1" t="s">
        <v>111</v>
      </c>
      <c r="C83" s="1" t="n">
        <f aca="false">-0.321792*C82</f>
        <v>3.14282881981273E-019</v>
      </c>
      <c r="D83" s="1" t="n">
        <f aca="false">C83+$B$49</f>
        <v>5.24042338812913</v>
      </c>
      <c r="E83" s="32" t="n">
        <f aca="false">EXP(D83)</f>
        <v>188.749999999999</v>
      </c>
      <c r="I83" s="1" t="n">
        <f aca="false">-0.308181*I82</f>
        <v>-2.76984114428963E-008</v>
      </c>
      <c r="J83" s="1" t="n">
        <f aca="false">I83+$H$73</f>
        <v>5.62941803166893</v>
      </c>
      <c r="K83" s="1" t="n">
        <f aca="false">EXP(J83)</f>
        <v>278.499992285993</v>
      </c>
    </row>
    <row r="84" customFormat="false" ht="13.8" hidden="false" customHeight="false" outlineLevel="0" collapsed="false">
      <c r="A84" s="1" t="s">
        <v>112</v>
      </c>
      <c r="C84" s="1" t="n">
        <f aca="false">-0.321792*C83</f>
        <v>-1.01133717158518E-019</v>
      </c>
      <c r="D84" s="1" t="n">
        <f aca="false">C84+$B$49</f>
        <v>5.24042338812913</v>
      </c>
      <c r="E84" s="32" t="n">
        <f aca="false">EXP(D84)</f>
        <v>188.749999999999</v>
      </c>
      <c r="I84" s="1" t="n">
        <f aca="false">-0.308181*I83</f>
        <v>8.53612413688324E-009</v>
      </c>
      <c r="J84" s="1" t="n">
        <f aca="false">I84+$H$73</f>
        <v>5.62941806790346</v>
      </c>
      <c r="K84" s="1" t="n">
        <f aca="false">EXP(J84)</f>
        <v>278.500002377311</v>
      </c>
    </row>
    <row r="85" customFormat="false" ht="13.8" hidden="false" customHeight="false" outlineLevel="0" collapsed="false">
      <c r="A85" s="1" t="s">
        <v>113</v>
      </c>
      <c r="C85" s="1" t="n">
        <f aca="false">-0.321792*C84</f>
        <v>3.25440211118737E-020</v>
      </c>
      <c r="D85" s="1" t="n">
        <f aca="false">C85+$B$49</f>
        <v>5.24042338812913</v>
      </c>
      <c r="E85" s="32" t="n">
        <f aca="false">EXP(D85)</f>
        <v>188.749999999999</v>
      </c>
      <c r="I85" s="1" t="n">
        <f aca="false">-0.308181*I84</f>
        <v>-2.63067127262881E-009</v>
      </c>
      <c r="J85" s="1" t="n">
        <f aca="false">I85+$H$73</f>
        <v>5.62941805673667</v>
      </c>
      <c r="K85" s="1" t="n">
        <f aca="false">EXP(J85)</f>
        <v>278.499999267358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23828125" defaultRowHeight="13.5" zeroHeight="false" outlineLevelRow="0" outlineLevelCol="0"/>
  <cols>
    <col collapsed="false" customWidth="false" hidden="false" outlineLevel="0" max="16384" min="1" style="33" width="13.23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Joseph</dc:creator>
  <dc:description/>
  <dc:language>en-US</dc:language>
  <cp:lastModifiedBy/>
  <dcterms:modified xsi:type="dcterms:W3CDTF">2023-03-17T09:35:29Z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