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ca\Downloads\"/>
    </mc:Choice>
  </mc:AlternateContent>
  <bookViews>
    <workbookView xWindow="0" yWindow="0" windowWidth="18274" windowHeight="10174"/>
  </bookViews>
  <sheets>
    <sheet name="Mars_2023 (2)" sheetId="1" r:id="rId1"/>
  </sheets>
  <definedNames>
    <definedName name="_xlnm.Print_Area" localSheetId="0">'Mars_2023 (2)'!$A$1:$K$73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0" i="1" l="1"/>
  <c r="K73" i="1" s="1"/>
  <c r="I70" i="1"/>
  <c r="J73" i="1" s="1"/>
  <c r="A70" i="1"/>
  <c r="L63" i="1"/>
  <c r="J59" i="1"/>
  <c r="J58" i="1"/>
  <c r="J57" i="1"/>
  <c r="J56" i="1"/>
  <c r="J55" i="1"/>
  <c r="J54" i="1"/>
  <c r="J53" i="1"/>
  <c r="J52" i="1"/>
  <c r="J51" i="1"/>
  <c r="E50" i="1"/>
  <c r="J50" i="1" s="1"/>
  <c r="E45" i="1"/>
  <c r="K45" i="1" s="1"/>
  <c r="K44" i="1"/>
  <c r="K43" i="1"/>
  <c r="J43" i="1"/>
  <c r="I29" i="1"/>
  <c r="I28" i="1"/>
  <c r="I26" i="1"/>
  <c r="I24" i="1"/>
  <c r="I23" i="1"/>
  <c r="I22" i="1"/>
  <c r="I21" i="1"/>
  <c r="I20" i="1"/>
  <c r="I19" i="1"/>
  <c r="I18" i="1"/>
  <c r="I17" i="1"/>
  <c r="I16" i="1"/>
  <c r="I15" i="1"/>
  <c r="I14" i="1"/>
  <c r="I25" i="1" s="1"/>
  <c r="E40" i="1" l="1"/>
  <c r="K40" i="1" s="1"/>
  <c r="E41" i="1"/>
  <c r="K41" i="1" s="1"/>
  <c r="B70" i="1"/>
  <c r="B73" i="1" s="1"/>
  <c r="E39" i="1"/>
  <c r="K39" i="1" s="1"/>
  <c r="I30" i="1"/>
  <c r="E42" i="1"/>
  <c r="K42" i="1" s="1"/>
  <c r="E37" i="1"/>
  <c r="E34" i="1"/>
  <c r="J34" i="1" s="1"/>
  <c r="E46" i="1"/>
  <c r="K46" i="1" s="1"/>
  <c r="E47" i="1" l="1"/>
  <c r="K47" i="1" s="1"/>
  <c r="J37" i="1"/>
  <c r="K70" i="1" s="1"/>
  <c r="E73" i="1" s="1"/>
  <c r="K62" i="1"/>
  <c r="A73" i="1" s="1"/>
  <c r="D70" i="1"/>
  <c r="C73" i="1" s="1"/>
  <c r="G70" i="1"/>
  <c r="I73" i="1" s="1"/>
  <c r="J62" i="1"/>
  <c r="J65" i="1" s="1"/>
</calcChain>
</file>

<file path=xl/sharedStrings.xml><?xml version="1.0" encoding="utf-8"?>
<sst xmlns="http://schemas.openxmlformats.org/spreadsheetml/2006/main" count="147" uniqueCount="139">
  <si>
    <t>C.C. : Convention Collective Inter-professionnelle</t>
  </si>
  <si>
    <t>CT : Code du Travail</t>
  </si>
  <si>
    <t xml:space="preserve">Date d'Embauce          </t>
  </si>
  <si>
    <t xml:space="preserve">N° Matricule                     </t>
  </si>
  <si>
    <t>:</t>
  </si>
  <si>
    <t>Ancienneté</t>
  </si>
  <si>
    <t xml:space="preserve">Nom et Prénoms        </t>
  </si>
  <si>
    <t xml:space="preserve">Nombre de Part             </t>
  </si>
  <si>
    <t>N° de CNPS</t>
  </si>
  <si>
    <t xml:space="preserve">Nationalité                    </t>
  </si>
  <si>
    <t xml:space="preserve">Direction/Service                  </t>
  </si>
  <si>
    <t xml:space="preserve">Statut                                 </t>
  </si>
  <si>
    <t xml:space="preserve">Emploi                      </t>
  </si>
  <si>
    <t xml:space="preserve">Nbre d'Enfants                    </t>
  </si>
  <si>
    <t xml:space="preserve">Catégorie                  </t>
  </si>
  <si>
    <t xml:space="preserve">Date de Naissance           </t>
  </si>
  <si>
    <t xml:space="preserve">Cpte. Bancaire   </t>
  </si>
  <si>
    <t>Code(s) de rémunération</t>
  </si>
  <si>
    <t>Eléments de rémunération</t>
  </si>
  <si>
    <t>Base</t>
  </si>
  <si>
    <t>Nbr. Jour</t>
  </si>
  <si>
    <t>Taux</t>
  </si>
  <si>
    <t>Gains</t>
  </si>
  <si>
    <t>Retenues</t>
  </si>
  <si>
    <t>Part salariale</t>
  </si>
  <si>
    <t>Part patronale</t>
  </si>
  <si>
    <t>0100</t>
  </si>
  <si>
    <t>Salaire de base categorie</t>
  </si>
  <si>
    <t>0120</t>
  </si>
  <si>
    <t>Sursalaires</t>
  </si>
  <si>
    <t>0250</t>
  </si>
  <si>
    <t>Prime d'ancienneté</t>
  </si>
  <si>
    <t>1000</t>
  </si>
  <si>
    <t>Congés payés</t>
  </si>
  <si>
    <t>0200</t>
  </si>
  <si>
    <t>Congés d'ancienneté</t>
  </si>
  <si>
    <t>0254</t>
  </si>
  <si>
    <t>Gratification annuelle</t>
  </si>
  <si>
    <t>0212</t>
  </si>
  <si>
    <t>Indemnité de départ imposable</t>
  </si>
  <si>
    <t>0258</t>
  </si>
  <si>
    <t>Rappel Prime d'Ancienneté</t>
  </si>
  <si>
    <t>4036</t>
  </si>
  <si>
    <t>Indemnité transactionnelle</t>
  </si>
  <si>
    <t>1024</t>
  </si>
  <si>
    <t>Trop perçu à rembourser à l'empoyeur</t>
  </si>
  <si>
    <t>1025</t>
  </si>
  <si>
    <t>Moins perçu à revercer à l'agent</t>
  </si>
  <si>
    <t>***Total brut imposable***</t>
  </si>
  <si>
    <t>Prime de Transport Non Imposable</t>
  </si>
  <si>
    <t>0224</t>
  </si>
  <si>
    <t>Indemnité de départ non imposable</t>
  </si>
  <si>
    <t>0066</t>
  </si>
  <si>
    <t>Prime de mission</t>
  </si>
  <si>
    <t>-</t>
  </si>
  <si>
    <t>0067</t>
  </si>
  <si>
    <t>Prime autres primes</t>
  </si>
  <si>
    <t>**Gain Total**</t>
  </si>
  <si>
    <t>*** Retenues Fiscales et Sociales ***</t>
  </si>
  <si>
    <t>4000</t>
  </si>
  <si>
    <t>Impôt sur Trait. sur Sal. (ITS)</t>
  </si>
  <si>
    <t>4540</t>
  </si>
  <si>
    <t>Régime de Retraite (CNPS)</t>
  </si>
  <si>
    <t>4100</t>
  </si>
  <si>
    <t>ITS Patronal /Salaire Local</t>
  </si>
  <si>
    <t>4200</t>
  </si>
  <si>
    <t>Taxe d'Apprentissage - FDFP</t>
  </si>
  <si>
    <t>4220</t>
  </si>
  <si>
    <t>Taxe Formation Prof. Continue - FDFP</t>
  </si>
  <si>
    <t>4240</t>
  </si>
  <si>
    <t>Taxe FPC à régulariser 31.12</t>
  </si>
  <si>
    <t>4300</t>
  </si>
  <si>
    <t>CMU Plafond</t>
  </si>
  <si>
    <t>4500</t>
  </si>
  <si>
    <t>Prestation Familiale</t>
  </si>
  <si>
    <t>4510</t>
  </si>
  <si>
    <t>Assurance Maternité</t>
  </si>
  <si>
    <t>4520</t>
  </si>
  <si>
    <t>Accident du Travail</t>
  </si>
  <si>
    <t>Régime de Retraite /Part Patron</t>
  </si>
  <si>
    <t>*** Retenues autres ***</t>
  </si>
  <si>
    <t>4560</t>
  </si>
  <si>
    <t>Prélèvement MUGEFCI</t>
  </si>
  <si>
    <t>6720</t>
  </si>
  <si>
    <t>6730</t>
  </si>
  <si>
    <t>6709</t>
  </si>
  <si>
    <t>6710</t>
  </si>
  <si>
    <t>6739</t>
  </si>
  <si>
    <t>6740</t>
  </si>
  <si>
    <t>7220</t>
  </si>
  <si>
    <t>CarPlan</t>
  </si>
  <si>
    <t>0770</t>
  </si>
  <si>
    <t>Prélèvement remboursement prêts scolaires</t>
  </si>
  <si>
    <t>0771</t>
  </si>
  <si>
    <t>Prélèvement remboursement AVS</t>
  </si>
  <si>
    <t>***Total retenues***</t>
  </si>
  <si>
    <t>Salaire Net (à payer)</t>
  </si>
  <si>
    <t>Base période</t>
  </si>
  <si>
    <t>Brut imposable période</t>
  </si>
  <si>
    <t>Gains Total période</t>
  </si>
  <si>
    <t>ITS Période</t>
  </si>
  <si>
    <t>CN Période</t>
  </si>
  <si>
    <t>IGR Période</t>
  </si>
  <si>
    <t>CNPS Période</t>
  </si>
  <si>
    <t>Cumul salaire annuel</t>
  </si>
  <si>
    <t>Charg. Patron Annuelles</t>
  </si>
  <si>
    <t>Brut An.</t>
  </si>
  <si>
    <t>Total Gains An.</t>
  </si>
  <si>
    <t>CNPS Annuel</t>
  </si>
  <si>
    <t>Nb. Jr.</t>
  </si>
  <si>
    <t>Congés Acquis</t>
  </si>
  <si>
    <t>ITS Annuel</t>
  </si>
  <si>
    <t>CN An.</t>
  </si>
  <si>
    <t>IGR Annuel</t>
  </si>
  <si>
    <t>***Dans votre intérêt et pour vous aider à faire valoir vos droits, conservez ce bulletin sans limitation de durée.***</t>
  </si>
  <si>
    <t>LOGO ENTREPRISE</t>
  </si>
  <si>
    <t>Prélèvement MUTUELLE</t>
  </si>
  <si>
    <t>Frais adhésion MUTUELLE</t>
  </si>
  <si>
    <t>Prélèvement Assurance 01</t>
  </si>
  <si>
    <t>Prélèvement Assurance 02</t>
  </si>
  <si>
    <t>Frais adhésion SYNDICAT</t>
  </si>
  <si>
    <t>Prélèvement SYNDICAT</t>
  </si>
  <si>
    <t>BULLETIN DE PAIE - {d.periodePaie.mois.mois}</t>
  </si>
  <si>
    <t>Paiement  par virement</t>
  </si>
  <si>
    <t xml:space="preserve">Période du {d.periodePaie.ddeb au d.periodePaie.dfin} </t>
  </si>
  <si>
    <t xml:space="preserve">: {d.contratPersonnel.dDebut} </t>
  </si>
  <si>
    <t>: {d.annciennete} (ans)</t>
  </si>
  <si>
    <t>: {d.nombrePart}</t>
  </si>
  <si>
    <t>: {d.contratPersonnel.personnel.nationnalite.libelle}</t>
  </si>
  <si>
    <t>: {d.contratPersonnel.personnel.situationMatri}</t>
  </si>
  <si>
    <t>:{d.contratPersonnel.personnel.nombrEnfant}</t>
  </si>
  <si>
    <t>: {d.contratPersonnel.personnel.nombrEnfant}</t>
  </si>
  <si>
    <t>{d.contratPersonnel.personnel.matricule}</t>
  </si>
  <si>
    <t>{d.contratPersonnel.personnel.nomComplet}</t>
  </si>
  <si>
    <t>{d.contratPersonnel.personnel.numeroCnps}</t>
  </si>
  <si>
    <t>{d.contratPersonnel.personnel.service.libelle}</t>
  </si>
  <si>
    <t>: {d.contratPersonnel.fonction.libelle}</t>
  </si>
  <si>
    <t xml:space="preserve"> {d.contratPersonnel.categorie.nomComplet}</t>
  </si>
  <si>
    <t xml:space="preserve">{d.contratPersonnel.personnel.numeroCompte} /   Banque : {d.contratPersonnel.personnel.banquek.libelle}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</si>
</sst>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0.0"/>
    <numFmt numFmtId="166" formatCode="#,##0_ ;\-#,##0\ "/>
    <numFmt numFmtId="167" formatCode="#,##0.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badi"/>
      <family val="2"/>
    </font>
    <font>
      <sz val="12"/>
      <color theme="1"/>
      <name val="Abadi"/>
      <family val="2"/>
    </font>
    <font>
      <sz val="9"/>
      <color theme="1"/>
      <name val="Abadi"/>
      <family val="2"/>
    </font>
    <font>
      <sz val="10"/>
      <color theme="1"/>
      <name val="Abadi"/>
      <family val="2"/>
    </font>
    <font>
      <sz val="8"/>
      <color theme="1"/>
      <name val="Abadi"/>
      <family val="2"/>
    </font>
    <font>
      <b/>
      <sz val="8"/>
      <color theme="1"/>
      <name val="Abadi"/>
      <family val="2"/>
    </font>
    <font>
      <sz val="13"/>
      <color theme="1"/>
      <name val="Abadi"/>
      <family val="2"/>
    </font>
    <font>
      <i/>
      <sz val="8"/>
      <color theme="1"/>
      <name val="Abad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24994659260841701"/>
      </left>
      <right/>
      <top style="double">
        <color theme="0" tint="-0.24994659260841701"/>
      </top>
      <bottom/>
      <diagonal/>
    </border>
    <border>
      <left/>
      <right/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 style="double">
        <color theme="0" tint="-0.24994659260841701"/>
      </top>
      <bottom/>
      <diagonal/>
    </border>
    <border>
      <left style="double">
        <color theme="0" tint="-0.24994659260841701"/>
      </left>
      <right/>
      <top/>
      <bottom style="double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/>
      <right style="double">
        <color theme="0" tint="-0.24994659260841701"/>
      </right>
      <top/>
      <bottom style="double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6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0" fontId="6" fillId="0" borderId="0" xfId="0" applyFont="1"/>
    <xf numFmtId="0" fontId="6" fillId="2" borderId="6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3" fontId="4" fillId="2" borderId="24" xfId="0" applyNumberFormat="1" applyFont="1" applyFill="1" applyBorder="1" applyAlignment="1">
      <alignment horizontal="center" vertical="center"/>
    </xf>
    <xf numFmtId="3" fontId="8" fillId="0" borderId="0" xfId="0" applyNumberFormat="1" applyFont="1" applyAlignment="1">
      <alignment vertical="center"/>
    </xf>
    <xf numFmtId="14" fontId="8" fillId="0" borderId="0" xfId="0" applyNumberFormat="1" applyFont="1" applyAlignment="1">
      <alignment vertical="center"/>
    </xf>
    <xf numFmtId="49" fontId="6" fillId="0" borderId="25" xfId="0" applyNumberFormat="1" applyFont="1" applyBorder="1" applyAlignment="1">
      <alignment horizontal="right" vertical="center"/>
    </xf>
    <xf numFmtId="165" fontId="6" fillId="0" borderId="25" xfId="0" applyNumberFormat="1" applyFont="1" applyBorder="1" applyAlignment="1">
      <alignment vertical="center"/>
    </xf>
    <xf numFmtId="166" fontId="6" fillId="0" borderId="28" xfId="1" applyNumberFormat="1" applyFont="1" applyBorder="1" applyAlignment="1">
      <alignment horizontal="right" vertical="center" indent="1"/>
    </xf>
    <xf numFmtId="3" fontId="6" fillId="0" borderId="25" xfId="0" applyNumberFormat="1" applyFont="1" applyBorder="1" applyAlignment="1">
      <alignment horizontal="right" vertical="center" indent="1"/>
    </xf>
    <xf numFmtId="3" fontId="6" fillId="0" borderId="25" xfId="0" applyNumberFormat="1" applyFont="1" applyBorder="1" applyAlignment="1">
      <alignment vertical="center"/>
    </xf>
    <xf numFmtId="164" fontId="6" fillId="0" borderId="0" xfId="1" applyFont="1" applyAlignment="1">
      <alignment horizontal="center" vertical="center"/>
    </xf>
    <xf numFmtId="0" fontId="6" fillId="0" borderId="25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165" fontId="6" fillId="0" borderId="20" xfId="0" applyNumberFormat="1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49" fontId="7" fillId="0" borderId="25" xfId="0" applyNumberFormat="1" applyFont="1" applyBorder="1" applyAlignment="1">
      <alignment horizontal="right" vertical="center"/>
    </xf>
    <xf numFmtId="166" fontId="7" fillId="0" borderId="24" xfId="1" applyNumberFormat="1" applyFont="1" applyBorder="1" applyAlignment="1">
      <alignment horizontal="right" vertical="center" indent="1"/>
    </xf>
    <xf numFmtId="166" fontId="6" fillId="0" borderId="14" xfId="1" applyNumberFormat="1" applyFont="1" applyBorder="1" applyAlignment="1">
      <alignment horizontal="left" vertical="center"/>
    </xf>
    <xf numFmtId="164" fontId="6" fillId="0" borderId="28" xfId="1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2" fontId="6" fillId="0" borderId="25" xfId="0" applyNumberFormat="1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3" fontId="6" fillId="0" borderId="28" xfId="0" applyNumberFormat="1" applyFont="1" applyBorder="1" applyAlignment="1">
      <alignment vertical="center"/>
    </xf>
    <xf numFmtId="3" fontId="6" fillId="0" borderId="29" xfId="0" applyNumberFormat="1" applyFont="1" applyBorder="1" applyAlignment="1">
      <alignment vertical="center"/>
    </xf>
    <xf numFmtId="166" fontId="6" fillId="0" borderId="28" xfId="1" applyNumberFormat="1" applyFont="1" applyBorder="1" applyAlignment="1">
      <alignment horizontal="left" vertical="center"/>
    </xf>
    <xf numFmtId="164" fontId="6" fillId="0" borderId="0" xfId="1" applyFont="1" applyAlignment="1">
      <alignment horizontal="center"/>
    </xf>
    <xf numFmtId="166" fontId="6" fillId="0" borderId="25" xfId="1" applyNumberFormat="1" applyFont="1" applyBorder="1" applyAlignment="1">
      <alignment horizontal="right" vertical="center" indent="1"/>
    </xf>
    <xf numFmtId="164" fontId="6" fillId="0" borderId="25" xfId="1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3" fontId="7" fillId="0" borderId="24" xfId="0" applyNumberFormat="1" applyFont="1" applyBorder="1" applyAlignment="1">
      <alignment horizontal="center" vertical="center"/>
    </xf>
    <xf numFmtId="3" fontId="7" fillId="0" borderId="25" xfId="0" applyNumberFormat="1" applyFont="1" applyBorder="1" applyAlignment="1">
      <alignment horizontal="left" vertical="center"/>
    </xf>
    <xf numFmtId="3" fontId="7" fillId="0" borderId="25" xfId="0" applyNumberFormat="1" applyFont="1" applyBorder="1" applyAlignment="1">
      <alignment vertical="center"/>
    </xf>
    <xf numFmtId="49" fontId="6" fillId="0" borderId="20" xfId="0" applyNumberFormat="1" applyFont="1" applyBorder="1" applyAlignment="1">
      <alignment horizontal="right" vertical="center"/>
    </xf>
    <xf numFmtId="3" fontId="6" fillId="0" borderId="20" xfId="0" applyNumberFormat="1" applyFont="1" applyBorder="1" applyAlignment="1">
      <alignment vertical="center"/>
    </xf>
    <xf numFmtId="3" fontId="6" fillId="0" borderId="20" xfId="0" applyNumberFormat="1" applyFont="1" applyBorder="1" applyAlignment="1">
      <alignment horizontal="right" vertical="center" indent="1"/>
    </xf>
    <xf numFmtId="0" fontId="7" fillId="0" borderId="0" xfId="0" applyFont="1"/>
    <xf numFmtId="49" fontId="7" fillId="0" borderId="31" xfId="0" applyNumberFormat="1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49" fontId="7" fillId="0" borderId="34" xfId="0" applyNumberFormat="1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6" fillId="0" borderId="0" xfId="0" applyFont="1" applyAlignment="1">
      <alignment horizontal="right" vertical="center" indent="1"/>
    </xf>
    <xf numFmtId="3" fontId="6" fillId="0" borderId="0" xfId="0" applyNumberFormat="1" applyFont="1"/>
    <xf numFmtId="49" fontId="6" fillId="0" borderId="0" xfId="0" applyNumberFormat="1" applyFont="1" applyAlignment="1">
      <alignment vertical="center"/>
    </xf>
    <xf numFmtId="3" fontId="6" fillId="0" borderId="44" xfId="0" applyNumberFormat="1" applyFont="1" applyBorder="1" applyAlignment="1">
      <alignment horizontal="center" vertical="center"/>
    </xf>
    <xf numFmtId="3" fontId="6" fillId="0" borderId="24" xfId="0" applyNumberFormat="1" applyFont="1" applyBorder="1" applyAlignment="1">
      <alignment horizontal="center" vertical="center"/>
    </xf>
    <xf numFmtId="3" fontId="6" fillId="0" borderId="43" xfId="0" applyNumberFormat="1" applyFont="1" applyBorder="1" applyAlignment="1">
      <alignment horizontal="center" vertical="center"/>
    </xf>
    <xf numFmtId="3" fontId="7" fillId="0" borderId="9" xfId="0" applyNumberFormat="1" applyFont="1" applyBorder="1" applyAlignment="1">
      <alignment vertical="center"/>
    </xf>
    <xf numFmtId="3" fontId="6" fillId="0" borderId="10" xfId="0" applyNumberFormat="1" applyFont="1" applyBorder="1" applyAlignment="1">
      <alignment horizontal="right" vertical="center"/>
    </xf>
    <xf numFmtId="3" fontId="6" fillId="2" borderId="45" xfId="0" applyNumberFormat="1" applyFont="1" applyFill="1" applyBorder="1" applyAlignment="1">
      <alignment horizontal="center" vertical="center" wrapText="1"/>
    </xf>
    <xf numFmtId="3" fontId="6" fillId="2" borderId="45" xfId="0" applyNumberFormat="1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0" borderId="45" xfId="0" applyNumberFormat="1" applyFont="1" applyBorder="1" applyAlignment="1">
      <alignment horizontal="center" vertical="center"/>
    </xf>
    <xf numFmtId="167" fontId="6" fillId="0" borderId="45" xfId="0" applyNumberFormat="1" applyFont="1" applyBorder="1" applyAlignment="1">
      <alignment horizontal="center" vertical="center"/>
    </xf>
    <xf numFmtId="3" fontId="6" fillId="0" borderId="0" xfId="0" applyNumberFormat="1" applyFont="1" applyAlignment="1">
      <alignment horizontal="right" vertical="center"/>
    </xf>
    <xf numFmtId="49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5" fillId="0" borderId="0" xfId="0" applyNumberFormat="1" applyFont="1" applyAlignment="1">
      <alignment horizontal="right" vertical="center"/>
    </xf>
    <xf numFmtId="3" fontId="6" fillId="0" borderId="45" xfId="0" applyNumberFormat="1" applyFont="1" applyBorder="1" applyAlignment="1">
      <alignment horizontal="center" vertical="center"/>
    </xf>
    <xf numFmtId="3" fontId="9" fillId="0" borderId="11" xfId="0" applyNumberFormat="1" applyFont="1" applyBorder="1" applyAlignment="1">
      <alignment horizontal="center" vertical="center"/>
    </xf>
    <xf numFmtId="3" fontId="9" fillId="0" borderId="12" xfId="0" applyNumberFormat="1" applyFont="1" applyBorder="1" applyAlignment="1">
      <alignment horizontal="center" vertical="center"/>
    </xf>
    <xf numFmtId="3" fontId="9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6" fillId="2" borderId="41" xfId="0" applyNumberFormat="1" applyFont="1" applyFill="1" applyBorder="1" applyAlignment="1">
      <alignment horizontal="center" vertical="center" wrapText="1"/>
    </xf>
    <xf numFmtId="3" fontId="6" fillId="2" borderId="43" xfId="0" applyNumberFormat="1" applyFont="1" applyFill="1" applyBorder="1" applyAlignment="1">
      <alignment horizontal="center" vertical="center" wrapText="1"/>
    </xf>
    <xf numFmtId="3" fontId="6" fillId="0" borderId="18" xfId="0" applyNumberFormat="1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6" fillId="0" borderId="30" xfId="0" applyNumberFormat="1" applyFont="1" applyBorder="1" applyAlignment="1">
      <alignment horizontal="center" vertical="center"/>
    </xf>
    <xf numFmtId="3" fontId="6" fillId="0" borderId="0" xfId="0" applyNumberFormat="1" applyFont="1" applyAlignment="1">
      <alignment vertical="center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4" xfId="0" applyNumberFormat="1" applyFont="1" applyFill="1" applyBorder="1" applyAlignment="1">
      <alignment horizontal="center" vertical="center" wrapText="1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7" fillId="0" borderId="32" xfId="0" applyFont="1" applyBorder="1" applyAlignment="1">
      <alignment horizontal="right" vertical="center" indent="1"/>
    </xf>
    <xf numFmtId="0" fontId="7" fillId="0" borderId="33" xfId="0" applyFont="1" applyBorder="1" applyAlignment="1">
      <alignment horizontal="right" vertical="center" indent="1"/>
    </xf>
    <xf numFmtId="0" fontId="7" fillId="0" borderId="35" xfId="0" applyFont="1" applyBorder="1" applyAlignment="1">
      <alignment horizontal="right" vertical="center" indent="1"/>
    </xf>
    <xf numFmtId="0" fontId="7" fillId="0" borderId="36" xfId="0" applyFont="1" applyBorder="1" applyAlignment="1">
      <alignment horizontal="right" vertical="center" indent="1"/>
    </xf>
    <xf numFmtId="3" fontId="7" fillId="2" borderId="31" xfId="0" applyNumberFormat="1" applyFont="1" applyFill="1" applyBorder="1" applyAlignment="1">
      <alignment horizontal="center" vertical="center"/>
    </xf>
    <xf numFmtId="3" fontId="7" fillId="2" borderId="33" xfId="0" applyNumberFormat="1" applyFont="1" applyFill="1" applyBorder="1" applyAlignment="1">
      <alignment horizontal="center" vertical="center"/>
    </xf>
    <xf numFmtId="3" fontId="7" fillId="2" borderId="34" xfId="0" applyNumberFormat="1" applyFont="1" applyFill="1" applyBorder="1" applyAlignment="1">
      <alignment horizontal="center" vertical="center"/>
    </xf>
    <xf numFmtId="3" fontId="7" fillId="2" borderId="36" xfId="0" applyNumberFormat="1" applyFont="1" applyFill="1" applyBorder="1" applyAlignment="1">
      <alignment horizontal="center" vertical="center"/>
    </xf>
    <xf numFmtId="49" fontId="6" fillId="2" borderId="37" xfId="0" applyNumberFormat="1" applyFont="1" applyFill="1" applyBorder="1" applyAlignment="1">
      <alignment horizontal="center" vertical="center" wrapText="1"/>
    </xf>
    <xf numFmtId="49" fontId="6" fillId="2" borderId="42" xfId="0" applyNumberFormat="1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3" fontId="6" fillId="2" borderId="38" xfId="0" applyNumberFormat="1" applyFont="1" applyFill="1" applyBorder="1" applyAlignment="1">
      <alignment horizontal="center" vertical="center" wrapText="1"/>
    </xf>
    <xf numFmtId="3" fontId="6" fillId="2" borderId="24" xfId="0" applyNumberFormat="1" applyFont="1" applyFill="1" applyBorder="1" applyAlignment="1">
      <alignment horizontal="center" vertical="center" wrapText="1"/>
    </xf>
    <xf numFmtId="0" fontId="6" fillId="0" borderId="28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9" xfId="0" applyFont="1" applyBorder="1" applyAlignment="1">
      <alignment vertical="center"/>
    </xf>
    <xf numFmtId="164" fontId="6" fillId="0" borderId="28" xfId="1" applyFont="1" applyBorder="1" applyAlignment="1">
      <alignment horizontal="right" vertical="center"/>
    </xf>
    <xf numFmtId="164" fontId="6" fillId="0" borderId="29" xfId="1" applyFont="1" applyBorder="1" applyAlignment="1">
      <alignment horizontal="right" vertical="center"/>
    </xf>
    <xf numFmtId="3" fontId="6" fillId="0" borderId="25" xfId="0" applyNumberFormat="1" applyFont="1" applyBorder="1" applyAlignment="1">
      <alignment horizontal="right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4" fontId="6" fillId="0" borderId="28" xfId="1" applyFont="1" applyBorder="1" applyAlignment="1">
      <alignment vertical="center"/>
    </xf>
    <xf numFmtId="164" fontId="6" fillId="0" borderId="29" xfId="1" applyFont="1" applyBorder="1" applyAlignment="1">
      <alignment vertical="center"/>
    </xf>
    <xf numFmtId="3" fontId="6" fillId="0" borderId="28" xfId="0" applyNumberFormat="1" applyFont="1" applyBorder="1" applyAlignment="1">
      <alignment vertical="center"/>
    </xf>
    <xf numFmtId="3" fontId="6" fillId="0" borderId="29" xfId="0" applyNumberFormat="1" applyFont="1" applyBorder="1" applyAlignment="1">
      <alignment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8" xfId="0" applyFont="1" applyBorder="1" applyAlignment="1">
      <alignment vertical="center"/>
    </xf>
    <xf numFmtId="0" fontId="7" fillId="0" borderId="18" xfId="0" applyFont="1" applyBorder="1" applyAlignment="1">
      <alignment horizontal="right" vertical="center" indent="2"/>
    </xf>
    <xf numFmtId="0" fontId="7" fillId="0" borderId="30" xfId="0" applyFont="1" applyBorder="1" applyAlignment="1">
      <alignment horizontal="right" vertical="center" indent="2"/>
    </xf>
    <xf numFmtId="0" fontId="7" fillId="0" borderId="19" xfId="0" applyFont="1" applyBorder="1" applyAlignment="1">
      <alignment horizontal="right" vertical="center" indent="2"/>
    </xf>
    <xf numFmtId="164" fontId="6" fillId="0" borderId="28" xfId="1" applyFont="1" applyBorder="1" applyAlignment="1">
      <alignment horizontal="left" vertical="center" indent="3"/>
    </xf>
    <xf numFmtId="164" fontId="6" fillId="0" borderId="29" xfId="1" applyFont="1" applyBorder="1" applyAlignment="1">
      <alignment horizontal="left" vertical="center" indent="3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164" fontId="6" fillId="0" borderId="26" xfId="1" applyFont="1" applyBorder="1" applyAlignment="1">
      <alignment horizontal="center" vertical="center"/>
    </xf>
    <xf numFmtId="164" fontId="6" fillId="0" borderId="27" xfId="1" applyFont="1" applyBorder="1" applyAlignment="1">
      <alignment horizontal="center" vertical="center"/>
    </xf>
    <xf numFmtId="3" fontId="6" fillId="0" borderId="28" xfId="0" applyNumberFormat="1" applyFont="1" applyBorder="1" applyAlignment="1">
      <alignment horizontal="center" vertical="center"/>
    </xf>
    <xf numFmtId="3" fontId="6" fillId="0" borderId="29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49" fontId="4" fillId="2" borderId="20" xfId="0" applyNumberFormat="1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3" fontId="4" fillId="2" borderId="14" xfId="0" applyNumberFormat="1" applyFont="1" applyFill="1" applyBorder="1" applyAlignment="1">
      <alignment horizontal="center" vertical="center"/>
    </xf>
    <xf numFmtId="3" fontId="4" fillId="2" borderId="20" xfId="0" applyNumberFormat="1" applyFont="1" applyFill="1" applyBorder="1" applyAlignment="1">
      <alignment horizontal="center" vertical="center"/>
    </xf>
    <xf numFmtId="49" fontId="6" fillId="0" borderId="9" xfId="0" applyNumberFormat="1" applyFont="1" applyBorder="1" applyAlignment="1">
      <alignment horizontal="left" vertical="center" indent="1"/>
    </xf>
    <xf numFmtId="49" fontId="6" fillId="0" borderId="0" xfId="0" applyNumberFormat="1" applyFont="1" applyAlignment="1">
      <alignment horizontal="left" vertical="center" indent="1"/>
    </xf>
    <xf numFmtId="49" fontId="6" fillId="0" borderId="10" xfId="0" applyNumberFormat="1" applyFont="1" applyBorder="1" applyAlignment="1">
      <alignment horizontal="left" vertical="center" indent="1"/>
    </xf>
    <xf numFmtId="3" fontId="6" fillId="2" borderId="0" xfId="0" applyNumberFormat="1" applyFont="1" applyFill="1" applyAlignment="1">
      <alignment horizontal="left" vertical="center"/>
    </xf>
    <xf numFmtId="3" fontId="6" fillId="2" borderId="10" xfId="0" applyNumberFormat="1" applyFont="1" applyFill="1" applyBorder="1" applyAlignment="1">
      <alignment horizontal="left" vertical="center"/>
    </xf>
    <xf numFmtId="49" fontId="6" fillId="0" borderId="11" xfId="0" applyNumberFormat="1" applyFont="1" applyBorder="1" applyAlignment="1">
      <alignment horizontal="left" vertical="center" indent="1"/>
    </xf>
    <xf numFmtId="49" fontId="6" fillId="0" borderId="12" xfId="0" applyNumberFormat="1" applyFont="1" applyBorder="1" applyAlignment="1">
      <alignment horizontal="left" vertical="center" indent="1"/>
    </xf>
    <xf numFmtId="49" fontId="6" fillId="0" borderId="13" xfId="0" applyNumberFormat="1" applyFont="1" applyBorder="1" applyAlignment="1">
      <alignment horizontal="left" vertical="center" indent="1"/>
    </xf>
    <xf numFmtId="3" fontId="6" fillId="2" borderId="12" xfId="0" applyNumberFormat="1" applyFont="1" applyFill="1" applyBorder="1" applyAlignment="1">
      <alignment vertical="center"/>
    </xf>
    <xf numFmtId="3" fontId="6" fillId="2" borderId="13" xfId="0" applyNumberFormat="1" applyFont="1" applyFill="1" applyBorder="1" applyAlignment="1">
      <alignment vertical="center"/>
    </xf>
    <xf numFmtId="3" fontId="6" fillId="2" borderId="0" xfId="0" applyNumberFormat="1" applyFont="1" applyFill="1" applyAlignment="1">
      <alignment vertical="center" wrapText="1"/>
    </xf>
    <xf numFmtId="3" fontId="6" fillId="2" borderId="10" xfId="0" applyNumberFormat="1" applyFont="1" applyFill="1" applyBorder="1" applyAlignment="1">
      <alignment vertical="center" wrapText="1"/>
    </xf>
    <xf numFmtId="3" fontId="6" fillId="2" borderId="0" xfId="0" applyNumberFormat="1" applyFont="1" applyFill="1" applyAlignment="1">
      <alignment horizontal="left" vertical="center" wrapText="1"/>
    </xf>
    <xf numFmtId="3" fontId="6" fillId="2" borderId="10" xfId="0" applyNumberFormat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left" vertical="center" indent="1"/>
    </xf>
    <xf numFmtId="49" fontId="6" fillId="0" borderId="7" xfId="0" applyNumberFormat="1" applyFont="1" applyBorder="1" applyAlignment="1">
      <alignment horizontal="left" vertical="center" indent="1"/>
    </xf>
    <xf numFmtId="49" fontId="6" fillId="0" borderId="8" xfId="0" applyNumberFormat="1" applyFont="1" applyBorder="1" applyAlignment="1">
      <alignment horizontal="left" vertical="center" indent="1"/>
    </xf>
    <xf numFmtId="3" fontId="6" fillId="2" borderId="7" xfId="0" applyNumberFormat="1" applyFont="1" applyFill="1" applyBorder="1" applyAlignment="1">
      <alignment vertical="center" wrapText="1"/>
    </xf>
    <xf numFmtId="3" fontId="6" fillId="2" borderId="8" xfId="0" applyNumberFormat="1" applyFont="1" applyFill="1" applyBorder="1" applyAlignment="1">
      <alignment vertical="center" wrapText="1"/>
    </xf>
  </cellXfs>
  <cellStyles count="2">
    <cellStyle name="Millier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showGridLines="0" tabSelected="1" zoomScaleNormal="100" zoomScaleSheetLayoutView="88" workbookViewId="0">
      <selection activeCell="H10" sqref="H10:K10"/>
    </sheetView>
  </sheetViews>
  <sheetFormatPr baseColWidth="10" defaultColWidth="11.53515625" defaultRowHeight="14.15"/>
  <cols>
    <col min="1" max="1" width="11.53515625" style="71"/>
    <col min="2" max="2" width="11.3046875" style="72" customWidth="1"/>
    <col min="3" max="3" width="10" style="72" customWidth="1"/>
    <col min="4" max="4" width="8" style="72" customWidth="1"/>
    <col min="5" max="5" width="0.69140625" style="72" customWidth="1"/>
    <col min="6" max="6" width="11.84375" style="72" customWidth="1"/>
    <col min="7" max="7" width="5.3046875" style="72" customWidth="1"/>
    <col min="8" max="8" width="7.84375" style="72" customWidth="1"/>
    <col min="9" max="9" width="11.3046875" style="73" customWidth="1"/>
    <col min="10" max="10" width="12.84375" style="73" customWidth="1"/>
    <col min="11" max="11" width="13.69140625" style="74" customWidth="1"/>
    <col min="12" max="12" width="0" style="1" hidden="1" customWidth="1"/>
    <col min="13" max="16384" width="11.53515625" style="1"/>
  </cols>
  <sheetData>
    <row r="1" spans="1:22" ht="20.399999999999999" customHeight="1">
      <c r="A1" s="79" t="s">
        <v>115</v>
      </c>
      <c r="B1" s="175" t="s">
        <v>122</v>
      </c>
      <c r="C1" s="176"/>
      <c r="D1" s="176"/>
      <c r="E1" s="176"/>
      <c r="F1" s="176"/>
      <c r="G1" s="176"/>
      <c r="H1" s="176"/>
      <c r="I1" s="176"/>
      <c r="J1" s="176"/>
      <c r="K1" s="177"/>
    </row>
    <row r="2" spans="1:22" s="2" customFormat="1" ht="24.65" customHeight="1">
      <c r="A2" s="80"/>
      <c r="B2" s="178" t="s">
        <v>124</v>
      </c>
      <c r="C2" s="178"/>
      <c r="D2" s="178"/>
      <c r="E2" s="178"/>
      <c r="F2" s="178"/>
      <c r="G2" s="178"/>
      <c r="H2" s="179"/>
      <c r="I2" s="180" t="s">
        <v>123</v>
      </c>
      <c r="J2" s="178"/>
      <c r="K2" s="179"/>
    </row>
    <row r="3" spans="1:22" s="7" customFormat="1" ht="14.4" customHeight="1">
      <c r="A3" s="3" t="s">
        <v>0</v>
      </c>
      <c r="B3" s="3"/>
      <c r="C3" s="3"/>
      <c r="D3" s="3"/>
      <c r="E3" s="3"/>
      <c r="F3" s="4"/>
      <c r="G3" s="4"/>
      <c r="H3" s="3" t="s">
        <v>1</v>
      </c>
      <c r="I3" s="5"/>
      <c r="J3" s="6"/>
      <c r="K3" s="5"/>
    </row>
    <row r="4" spans="1:22" s="7" customFormat="1" ht="13.85" customHeight="1">
      <c r="A4" s="181" t="s">
        <v>2</v>
      </c>
      <c r="B4" s="182"/>
      <c r="C4" s="182" t="s">
        <v>125</v>
      </c>
      <c r="D4" s="183"/>
      <c r="E4" s="3"/>
      <c r="F4" s="8" t="s">
        <v>3</v>
      </c>
      <c r="G4" s="9" t="s">
        <v>4</v>
      </c>
      <c r="H4" s="184" t="s">
        <v>132</v>
      </c>
      <c r="I4" s="184"/>
      <c r="J4" s="184"/>
      <c r="K4" s="185"/>
    </row>
    <row r="5" spans="1:22" s="7" customFormat="1" ht="13.85" customHeight="1">
      <c r="A5" s="161" t="s">
        <v>5</v>
      </c>
      <c r="B5" s="162"/>
      <c r="C5" s="162" t="s">
        <v>126</v>
      </c>
      <c r="D5" s="163"/>
      <c r="E5" s="3"/>
      <c r="F5" s="10" t="s">
        <v>6</v>
      </c>
      <c r="G5" s="11" t="s">
        <v>4</v>
      </c>
      <c r="H5" s="171" t="s">
        <v>133</v>
      </c>
      <c r="I5" s="171"/>
      <c r="J5" s="171"/>
      <c r="K5" s="172"/>
    </row>
    <row r="6" spans="1:22" s="7" customFormat="1" ht="13.85" customHeight="1">
      <c r="A6" s="161" t="s">
        <v>7</v>
      </c>
      <c r="B6" s="162"/>
      <c r="C6" s="162" t="s">
        <v>127</v>
      </c>
      <c r="D6" s="163"/>
      <c r="E6" s="3"/>
      <c r="F6" s="10" t="s">
        <v>8</v>
      </c>
      <c r="G6" s="11" t="s">
        <v>4</v>
      </c>
      <c r="H6" s="173" t="s">
        <v>134</v>
      </c>
      <c r="I6" s="173"/>
      <c r="J6" s="173"/>
      <c r="K6" s="174"/>
    </row>
    <row r="7" spans="1:22" s="7" customFormat="1" ht="21" customHeight="1">
      <c r="A7" s="161" t="s">
        <v>9</v>
      </c>
      <c r="B7" s="162"/>
      <c r="C7" s="162" t="s">
        <v>128</v>
      </c>
      <c r="D7" s="163"/>
      <c r="E7" s="3"/>
      <c r="F7" s="10" t="s">
        <v>10</v>
      </c>
      <c r="G7" s="11" t="s">
        <v>4</v>
      </c>
      <c r="H7" s="171" t="s">
        <v>135</v>
      </c>
      <c r="I7" s="171"/>
      <c r="J7" s="171"/>
      <c r="K7" s="172"/>
    </row>
    <row r="8" spans="1:22" s="7" customFormat="1" ht="20.399999999999999" customHeight="1">
      <c r="A8" s="161" t="s">
        <v>11</v>
      </c>
      <c r="B8" s="162"/>
      <c r="C8" s="162" t="s">
        <v>129</v>
      </c>
      <c r="D8" s="163"/>
      <c r="E8" s="3"/>
      <c r="F8" s="10" t="s">
        <v>12</v>
      </c>
      <c r="G8" s="11" t="s">
        <v>4</v>
      </c>
      <c r="H8" s="171" t="s">
        <v>136</v>
      </c>
      <c r="I8" s="171"/>
      <c r="J8" s="171"/>
      <c r="K8" s="172"/>
    </row>
    <row r="9" spans="1:22" s="7" customFormat="1" ht="13.85" customHeight="1">
      <c r="A9" s="161" t="s">
        <v>13</v>
      </c>
      <c r="B9" s="162"/>
      <c r="C9" s="162" t="s">
        <v>130</v>
      </c>
      <c r="D9" s="163"/>
      <c r="E9" s="3"/>
      <c r="F9" s="10" t="s">
        <v>14</v>
      </c>
      <c r="G9" s="11" t="s">
        <v>4</v>
      </c>
      <c r="H9" s="164" t="s">
        <v>137</v>
      </c>
      <c r="I9" s="164"/>
      <c r="J9" s="164"/>
      <c r="K9" s="165"/>
    </row>
    <row r="10" spans="1:22" s="7" customFormat="1" ht="13.85" customHeight="1">
      <c r="A10" s="166" t="s">
        <v>15</v>
      </c>
      <c r="B10" s="167"/>
      <c r="C10" s="167" t="s">
        <v>131</v>
      </c>
      <c r="D10" s="168"/>
      <c r="E10" s="3"/>
      <c r="F10" s="12" t="s">
        <v>16</v>
      </c>
      <c r="G10" s="13" t="s">
        <v>4</v>
      </c>
      <c r="H10" s="169" t="s">
        <v>138</v>
      </c>
      <c r="I10" s="169"/>
      <c r="J10" s="169"/>
      <c r="K10" s="170"/>
    </row>
    <row r="11" spans="1:22" ht="4.2" customHeight="1">
      <c r="A11" s="14"/>
      <c r="B11" s="15"/>
      <c r="C11" s="15"/>
      <c r="D11" s="15"/>
      <c r="E11" s="15"/>
      <c r="F11" s="15"/>
      <c r="G11" s="15"/>
      <c r="H11" s="15"/>
      <c r="I11" s="16"/>
      <c r="J11" s="16"/>
      <c r="K11" s="17"/>
      <c r="L11" s="7"/>
      <c r="M11" s="7"/>
      <c r="N11" s="7"/>
      <c r="O11" s="7"/>
      <c r="P11" s="7"/>
      <c r="Q11" s="7"/>
      <c r="R11" s="7"/>
      <c r="S11" s="7"/>
      <c r="T11" s="7"/>
    </row>
    <row r="12" spans="1:22" ht="12" customHeight="1">
      <c r="A12" s="147" t="s">
        <v>17</v>
      </c>
      <c r="B12" s="149" t="s">
        <v>18</v>
      </c>
      <c r="C12" s="150"/>
      <c r="D12" s="151"/>
      <c r="E12" s="149" t="s">
        <v>19</v>
      </c>
      <c r="F12" s="151"/>
      <c r="G12" s="155" t="s">
        <v>20</v>
      </c>
      <c r="H12" s="157" t="s">
        <v>21</v>
      </c>
      <c r="I12" s="159" t="s">
        <v>22</v>
      </c>
      <c r="J12" s="135" t="s">
        <v>23</v>
      </c>
      <c r="K12" s="136"/>
      <c r="L12" s="7"/>
      <c r="M12" s="7"/>
      <c r="N12" s="7"/>
      <c r="O12" s="7"/>
      <c r="P12" s="7"/>
      <c r="Q12" s="7"/>
      <c r="R12" s="7"/>
      <c r="S12" s="7"/>
      <c r="T12" s="7"/>
    </row>
    <row r="13" spans="1:22" ht="15" customHeight="1">
      <c r="A13" s="148"/>
      <c r="B13" s="152"/>
      <c r="C13" s="153"/>
      <c r="D13" s="154"/>
      <c r="E13" s="152"/>
      <c r="F13" s="154"/>
      <c r="G13" s="156"/>
      <c r="H13" s="158"/>
      <c r="I13" s="160"/>
      <c r="J13" s="18" t="s">
        <v>24</v>
      </c>
      <c r="K13" s="18" t="s">
        <v>25</v>
      </c>
      <c r="L13" s="7"/>
      <c r="M13" s="7"/>
      <c r="N13" s="7"/>
      <c r="O13" s="7"/>
      <c r="P13" s="7"/>
      <c r="Q13" s="7"/>
      <c r="R13" s="7"/>
      <c r="S13" s="7"/>
      <c r="T13" s="7"/>
      <c r="U13" s="19"/>
      <c r="V13" s="20"/>
    </row>
    <row r="14" spans="1:22" s="7" customFormat="1" ht="11.4" customHeight="1">
      <c r="A14" s="21" t="s">
        <v>26</v>
      </c>
      <c r="B14" s="137" t="s">
        <v>27</v>
      </c>
      <c r="C14" s="138"/>
      <c r="D14" s="139"/>
      <c r="E14" s="140">
        <v>125820</v>
      </c>
      <c r="F14" s="141"/>
      <c r="G14" s="22">
        <v>30</v>
      </c>
      <c r="H14" s="22"/>
      <c r="I14" s="23">
        <f>E14*G14/30</f>
        <v>125820</v>
      </c>
      <c r="J14" s="24"/>
      <c r="K14" s="25"/>
      <c r="L14" s="26"/>
      <c r="M14" s="26"/>
      <c r="N14" s="26"/>
      <c r="U14" s="6"/>
      <c r="V14" s="5"/>
    </row>
    <row r="15" spans="1:22" s="7" customFormat="1" ht="11.4" customHeight="1">
      <c r="A15" s="21" t="s">
        <v>28</v>
      </c>
      <c r="B15" s="114" t="s">
        <v>29</v>
      </c>
      <c r="C15" s="115"/>
      <c r="D15" s="116"/>
      <c r="E15" s="142">
        <v>905135</v>
      </c>
      <c r="F15" s="143"/>
      <c r="G15" s="22">
        <v>30</v>
      </c>
      <c r="H15" s="27"/>
      <c r="I15" s="23">
        <f>E15*G15/30</f>
        <v>905135</v>
      </c>
      <c r="J15" s="24"/>
      <c r="K15" s="25"/>
      <c r="L15" s="26"/>
      <c r="M15" s="26"/>
      <c r="N15" s="26"/>
      <c r="O15" s="26"/>
      <c r="U15" s="6"/>
      <c r="V15" s="5"/>
    </row>
    <row r="16" spans="1:22" s="7" customFormat="1" ht="11.4" customHeight="1">
      <c r="A16" s="21" t="s">
        <v>30</v>
      </c>
      <c r="B16" s="144" t="s">
        <v>31</v>
      </c>
      <c r="C16" s="145"/>
      <c r="D16" s="146"/>
      <c r="E16" s="133">
        <v>3775</v>
      </c>
      <c r="F16" s="134"/>
      <c r="G16" s="22">
        <v>30</v>
      </c>
      <c r="H16" s="22">
        <v>2</v>
      </c>
      <c r="I16" s="23">
        <f t="shared" ref="I16:I23" si="0">E16*G16/30</f>
        <v>3775</v>
      </c>
      <c r="J16" s="24"/>
      <c r="K16" s="25"/>
      <c r="L16" s="28"/>
      <c r="U16" s="6"/>
      <c r="V16" s="5"/>
    </row>
    <row r="17" spans="1:22" s="7" customFormat="1" ht="11.4" customHeight="1">
      <c r="A17" s="21" t="s">
        <v>32</v>
      </c>
      <c r="B17" s="114" t="s">
        <v>33</v>
      </c>
      <c r="C17" s="115"/>
      <c r="D17" s="116"/>
      <c r="E17" s="133">
        <v>0</v>
      </c>
      <c r="F17" s="134"/>
      <c r="G17" s="22">
        <v>30</v>
      </c>
      <c r="H17" s="27"/>
      <c r="I17" s="23">
        <f t="shared" si="0"/>
        <v>0</v>
      </c>
      <c r="J17" s="24"/>
      <c r="K17" s="25"/>
      <c r="U17" s="6"/>
      <c r="V17" s="5"/>
    </row>
    <row r="18" spans="1:22" s="7" customFormat="1" ht="11.4" customHeight="1">
      <c r="A18" s="21" t="s">
        <v>34</v>
      </c>
      <c r="B18" s="114" t="s">
        <v>35</v>
      </c>
      <c r="C18" s="115"/>
      <c r="D18" s="116"/>
      <c r="E18" s="133">
        <v>0</v>
      </c>
      <c r="F18" s="134"/>
      <c r="G18" s="22">
        <v>30</v>
      </c>
      <c r="H18" s="27"/>
      <c r="I18" s="23">
        <f t="shared" si="0"/>
        <v>0</v>
      </c>
      <c r="J18" s="24"/>
      <c r="K18" s="25"/>
    </row>
    <row r="19" spans="1:22" s="7" customFormat="1" ht="11.4" customHeight="1">
      <c r="A19" s="21" t="s">
        <v>36</v>
      </c>
      <c r="B19" s="114" t="s">
        <v>37</v>
      </c>
      <c r="C19" s="115"/>
      <c r="D19" s="116"/>
      <c r="E19" s="133">
        <v>0</v>
      </c>
      <c r="F19" s="134"/>
      <c r="G19" s="22">
        <v>30</v>
      </c>
      <c r="H19" s="27"/>
      <c r="I19" s="23">
        <f t="shared" si="0"/>
        <v>0</v>
      </c>
      <c r="J19" s="24"/>
      <c r="K19" s="25"/>
      <c r="L19" s="28"/>
      <c r="U19" s="6"/>
      <c r="V19" s="5"/>
    </row>
    <row r="20" spans="1:22" s="7" customFormat="1" ht="11.4" customHeight="1">
      <c r="A20" s="21" t="s">
        <v>38</v>
      </c>
      <c r="B20" s="114" t="s">
        <v>39</v>
      </c>
      <c r="C20" s="115"/>
      <c r="D20" s="116"/>
      <c r="E20" s="133">
        <v>0</v>
      </c>
      <c r="F20" s="134"/>
      <c r="G20" s="22">
        <v>30</v>
      </c>
      <c r="H20" s="27"/>
      <c r="I20" s="23">
        <f t="shared" si="0"/>
        <v>0</v>
      </c>
      <c r="J20" s="24"/>
      <c r="K20" s="25"/>
      <c r="L20" s="28"/>
      <c r="U20" s="6"/>
      <c r="V20" s="5"/>
    </row>
    <row r="21" spans="1:22" s="7" customFormat="1" ht="11.4" customHeight="1">
      <c r="A21" s="21" t="s">
        <v>40</v>
      </c>
      <c r="B21" s="114" t="s">
        <v>41</v>
      </c>
      <c r="C21" s="115"/>
      <c r="D21" s="116"/>
      <c r="E21" s="133">
        <v>0</v>
      </c>
      <c r="F21" s="134"/>
      <c r="G21" s="22">
        <v>30</v>
      </c>
      <c r="H21" s="27"/>
      <c r="I21" s="23">
        <f t="shared" si="0"/>
        <v>0</v>
      </c>
      <c r="J21" s="24"/>
      <c r="K21" s="25"/>
      <c r="L21" s="28"/>
      <c r="U21" s="6"/>
      <c r="V21" s="5"/>
    </row>
    <row r="22" spans="1:22" s="7" customFormat="1" ht="11.4" customHeight="1">
      <c r="A22" s="21" t="s">
        <v>42</v>
      </c>
      <c r="B22" s="114" t="s">
        <v>43</v>
      </c>
      <c r="C22" s="115"/>
      <c r="D22" s="116"/>
      <c r="E22" s="133">
        <v>0</v>
      </c>
      <c r="F22" s="134"/>
      <c r="G22" s="22">
        <v>30</v>
      </c>
      <c r="H22" s="27"/>
      <c r="I22" s="23">
        <f t="shared" si="0"/>
        <v>0</v>
      </c>
      <c r="J22" s="24"/>
      <c r="K22" s="25"/>
      <c r="L22" s="28"/>
      <c r="U22" s="6"/>
      <c r="V22" s="5"/>
    </row>
    <row r="23" spans="1:22" s="7" customFormat="1" ht="11.4" customHeight="1">
      <c r="A23" s="21" t="s">
        <v>44</v>
      </c>
      <c r="B23" s="114" t="s">
        <v>45</v>
      </c>
      <c r="C23" s="115"/>
      <c r="D23" s="116"/>
      <c r="E23" s="133">
        <v>0</v>
      </c>
      <c r="F23" s="134"/>
      <c r="G23" s="22">
        <v>30</v>
      </c>
      <c r="H23" s="27"/>
      <c r="I23" s="23">
        <f t="shared" si="0"/>
        <v>0</v>
      </c>
      <c r="J23" s="24"/>
      <c r="K23" s="25"/>
      <c r="L23" s="28"/>
      <c r="U23" s="6"/>
      <c r="V23" s="5"/>
    </row>
    <row r="24" spans="1:22" s="7" customFormat="1" ht="11.4" customHeight="1">
      <c r="A24" s="21" t="s">
        <v>46</v>
      </c>
      <c r="B24" s="89" t="s">
        <v>47</v>
      </c>
      <c r="C24" s="90"/>
      <c r="D24" s="91"/>
      <c r="E24" s="133">
        <v>0</v>
      </c>
      <c r="F24" s="134"/>
      <c r="G24" s="29">
        <v>30</v>
      </c>
      <c r="H24" s="30"/>
      <c r="I24" s="23">
        <f>E24*G24/30</f>
        <v>0</v>
      </c>
      <c r="J24" s="24"/>
      <c r="K24" s="25"/>
      <c r="L24" s="28"/>
      <c r="U24" s="6"/>
      <c r="V24" s="5"/>
    </row>
    <row r="25" spans="1:22" s="7" customFormat="1" ht="12.65" customHeight="1">
      <c r="A25" s="31"/>
      <c r="B25" s="130" t="s">
        <v>48</v>
      </c>
      <c r="C25" s="131"/>
      <c r="D25" s="131"/>
      <c r="E25" s="131"/>
      <c r="F25" s="131"/>
      <c r="G25" s="131"/>
      <c r="H25" s="132"/>
      <c r="I25" s="32">
        <f>SUM(I14:I24)</f>
        <v>1034730</v>
      </c>
      <c r="J25" s="24"/>
      <c r="K25" s="25"/>
      <c r="L25" s="28"/>
    </row>
    <row r="26" spans="1:22" s="7" customFormat="1" ht="10.3">
      <c r="A26" s="21" t="s">
        <v>36</v>
      </c>
      <c r="B26" s="114" t="s">
        <v>49</v>
      </c>
      <c r="C26" s="115"/>
      <c r="D26" s="116"/>
      <c r="E26" s="124">
        <v>30000</v>
      </c>
      <c r="F26" s="125"/>
      <c r="G26" s="22">
        <v>30</v>
      </c>
      <c r="H26" s="27"/>
      <c r="I26" s="33">
        <f>E26*G26/30</f>
        <v>30000</v>
      </c>
      <c r="J26" s="24"/>
      <c r="K26" s="25"/>
      <c r="L26" s="28"/>
    </row>
    <row r="27" spans="1:22" s="7" customFormat="1" ht="10.3">
      <c r="A27" s="21" t="s">
        <v>50</v>
      </c>
      <c r="B27" s="114" t="s">
        <v>51</v>
      </c>
      <c r="C27" s="115"/>
      <c r="D27" s="116"/>
      <c r="E27" s="122">
        <v>0</v>
      </c>
      <c r="F27" s="123"/>
      <c r="G27" s="22">
        <v>30</v>
      </c>
      <c r="H27" s="27"/>
      <c r="I27" s="34">
        <v>0</v>
      </c>
      <c r="J27" s="24"/>
      <c r="K27" s="25"/>
      <c r="L27" s="28"/>
    </row>
    <row r="28" spans="1:22" s="7" customFormat="1" ht="12" customHeight="1">
      <c r="A28" s="21" t="s">
        <v>52</v>
      </c>
      <c r="B28" s="28" t="s">
        <v>53</v>
      </c>
      <c r="C28" s="3"/>
      <c r="D28" s="35"/>
      <c r="E28" s="122">
        <v>0</v>
      </c>
      <c r="F28" s="123"/>
      <c r="G28" s="22">
        <v>30</v>
      </c>
      <c r="H28" s="36" t="s">
        <v>54</v>
      </c>
      <c r="I28" s="34">
        <f>E28</f>
        <v>0</v>
      </c>
      <c r="J28" s="25"/>
      <c r="K28" s="25"/>
      <c r="L28" s="3"/>
    </row>
    <row r="29" spans="1:22" s="7" customFormat="1" ht="10.3">
      <c r="A29" s="21" t="s">
        <v>55</v>
      </c>
      <c r="B29" s="114" t="s">
        <v>56</v>
      </c>
      <c r="C29" s="115"/>
      <c r="D29" s="116"/>
      <c r="E29" s="122">
        <v>0</v>
      </c>
      <c r="F29" s="123"/>
      <c r="G29" s="22">
        <v>30</v>
      </c>
      <c r="H29" s="36"/>
      <c r="I29" s="34">
        <f>E29</f>
        <v>0</v>
      </c>
      <c r="J29" s="24"/>
      <c r="K29" s="25"/>
      <c r="L29" s="28"/>
    </row>
    <row r="30" spans="1:22" s="7" customFormat="1" ht="12.75" customHeight="1">
      <c r="A30" s="21"/>
      <c r="B30" s="130" t="s">
        <v>57</v>
      </c>
      <c r="C30" s="131"/>
      <c r="D30" s="131"/>
      <c r="E30" s="131"/>
      <c r="F30" s="131"/>
      <c r="G30" s="131"/>
      <c r="H30" s="132"/>
      <c r="I30" s="32">
        <f>SUM(I25:I29)</f>
        <v>1064730</v>
      </c>
      <c r="J30" s="24"/>
      <c r="K30" s="25"/>
      <c r="L30" s="28"/>
    </row>
    <row r="31" spans="1:22" s="7" customFormat="1" ht="10.3">
      <c r="A31" s="21"/>
      <c r="B31" s="37"/>
      <c r="C31" s="4"/>
      <c r="D31" s="38"/>
      <c r="E31" s="37"/>
      <c r="F31" s="38"/>
      <c r="G31" s="22"/>
      <c r="H31" s="27"/>
      <c r="I31" s="25"/>
      <c r="J31" s="24"/>
      <c r="K31" s="25"/>
      <c r="L31" s="3"/>
    </row>
    <row r="32" spans="1:22" s="7" customFormat="1" ht="6.65" customHeight="1">
      <c r="A32" s="21"/>
      <c r="B32" s="114"/>
      <c r="C32" s="115"/>
      <c r="D32" s="116"/>
      <c r="E32" s="39"/>
      <c r="F32" s="40"/>
      <c r="G32" s="22"/>
      <c r="H32" s="27"/>
      <c r="I32" s="41"/>
      <c r="J32" s="24"/>
      <c r="K32" s="25"/>
      <c r="L32" s="28"/>
    </row>
    <row r="33" spans="1:16" s="7" customFormat="1" ht="10.3">
      <c r="A33" s="21"/>
      <c r="B33" s="126" t="s">
        <v>58</v>
      </c>
      <c r="C33" s="127"/>
      <c r="D33" s="128"/>
      <c r="E33" s="37"/>
      <c r="F33" s="38"/>
      <c r="G33" s="22"/>
      <c r="H33" s="27"/>
      <c r="I33" s="25"/>
      <c r="J33" s="24"/>
      <c r="K33" s="25"/>
      <c r="L33" s="3"/>
    </row>
    <row r="34" spans="1:16" s="7" customFormat="1" ht="11.4" customHeight="1">
      <c r="A34" s="21" t="s">
        <v>59</v>
      </c>
      <c r="B34" s="114" t="s">
        <v>60</v>
      </c>
      <c r="C34" s="115"/>
      <c r="D34" s="116"/>
      <c r="E34" s="124">
        <f>I25</f>
        <v>1034730</v>
      </c>
      <c r="F34" s="125"/>
      <c r="G34" s="22"/>
      <c r="H34" s="36">
        <v>1.2</v>
      </c>
      <c r="I34" s="25"/>
      <c r="J34" s="24">
        <f>ROUNDUP(E34*H34%,0)</f>
        <v>12417</v>
      </c>
      <c r="K34" s="25"/>
      <c r="L34" s="26"/>
      <c r="M34" s="42"/>
      <c r="N34" s="42"/>
      <c r="O34" s="42"/>
      <c r="P34" s="42"/>
    </row>
    <row r="35" spans="1:16" s="7" customFormat="1" ht="11.4" customHeight="1">
      <c r="A35" s="21"/>
      <c r="B35" s="114"/>
      <c r="C35" s="115"/>
      <c r="D35" s="116"/>
      <c r="E35" s="124"/>
      <c r="F35" s="125"/>
      <c r="G35" s="22"/>
      <c r="H35" s="27"/>
      <c r="I35" s="25"/>
      <c r="J35" s="24"/>
      <c r="K35" s="25"/>
      <c r="L35" s="3"/>
    </row>
    <row r="36" spans="1:16" s="7" customFormat="1" ht="11.4" customHeight="1">
      <c r="A36" s="21"/>
      <c r="B36" s="114"/>
      <c r="C36" s="115"/>
      <c r="D36" s="116"/>
      <c r="E36" s="124"/>
      <c r="F36" s="125"/>
      <c r="G36" s="22"/>
      <c r="H36" s="27"/>
      <c r="I36" s="25"/>
      <c r="J36" s="24"/>
      <c r="K36" s="25"/>
      <c r="L36" s="3"/>
    </row>
    <row r="37" spans="1:16" s="7" customFormat="1" ht="11.4" customHeight="1">
      <c r="A37" s="21" t="s">
        <v>61</v>
      </c>
      <c r="B37" s="114" t="s">
        <v>62</v>
      </c>
      <c r="C37" s="115"/>
      <c r="D37" s="116"/>
      <c r="E37" s="124">
        <f>+I25</f>
        <v>1034730</v>
      </c>
      <c r="F37" s="125"/>
      <c r="G37" s="22"/>
      <c r="H37" s="36">
        <v>6.3</v>
      </c>
      <c r="I37" s="25"/>
      <c r="J37" s="24">
        <f>E37*H37%</f>
        <v>65187.99</v>
      </c>
      <c r="K37" s="25"/>
      <c r="L37" s="3"/>
    </row>
    <row r="38" spans="1:16" s="7" customFormat="1" ht="7.85" customHeight="1">
      <c r="A38" s="21"/>
      <c r="B38" s="129"/>
      <c r="C38" s="115"/>
      <c r="D38" s="116"/>
      <c r="E38" s="28"/>
      <c r="F38" s="35"/>
      <c r="G38" s="22"/>
      <c r="H38" s="36"/>
      <c r="I38" s="25"/>
      <c r="J38" s="25"/>
      <c r="K38" s="25"/>
      <c r="L38" s="3"/>
    </row>
    <row r="39" spans="1:16" s="7" customFormat="1" ht="10.85" customHeight="1">
      <c r="A39" s="21" t="s">
        <v>63</v>
      </c>
      <c r="B39" s="114" t="s">
        <v>64</v>
      </c>
      <c r="C39" s="115"/>
      <c r="D39" s="116"/>
      <c r="E39" s="124">
        <f>I25</f>
        <v>1034730</v>
      </c>
      <c r="F39" s="125"/>
      <c r="G39" s="22"/>
      <c r="H39" s="36">
        <v>1.2</v>
      </c>
      <c r="I39" s="25"/>
      <c r="J39" s="25"/>
      <c r="K39" s="43">
        <f t="shared" ref="K39" si="1">E39*H39%</f>
        <v>12416.76</v>
      </c>
      <c r="L39" s="3"/>
    </row>
    <row r="40" spans="1:16" s="7" customFormat="1" ht="10.85" customHeight="1">
      <c r="A40" s="21" t="s">
        <v>65</v>
      </c>
      <c r="B40" s="114" t="s">
        <v>66</v>
      </c>
      <c r="C40" s="115"/>
      <c r="D40" s="116"/>
      <c r="E40" s="124">
        <f>I25</f>
        <v>1034730</v>
      </c>
      <c r="F40" s="125"/>
      <c r="G40" s="22"/>
      <c r="H40" s="36">
        <v>0.4</v>
      </c>
      <c r="I40" s="25"/>
      <c r="J40" s="25"/>
      <c r="K40" s="43">
        <f>E40*H40%</f>
        <v>4138.92</v>
      </c>
      <c r="L40" s="3"/>
    </row>
    <row r="41" spans="1:16" s="7" customFormat="1" ht="10.85" customHeight="1">
      <c r="A41" s="21" t="s">
        <v>67</v>
      </c>
      <c r="B41" s="114" t="s">
        <v>68</v>
      </c>
      <c r="C41" s="115"/>
      <c r="D41" s="116"/>
      <c r="E41" s="124">
        <f>I25</f>
        <v>1034730</v>
      </c>
      <c r="F41" s="125"/>
      <c r="G41" s="22"/>
      <c r="H41" s="36">
        <v>0.6</v>
      </c>
      <c r="I41" s="25"/>
      <c r="J41" s="25"/>
      <c r="K41" s="43">
        <f>ROUNDUP(E41*H41%,0)</f>
        <v>6209</v>
      </c>
      <c r="L41" s="3"/>
    </row>
    <row r="42" spans="1:16" s="7" customFormat="1" ht="10.85" customHeight="1">
      <c r="A42" s="21" t="s">
        <v>69</v>
      </c>
      <c r="B42" s="114" t="s">
        <v>70</v>
      </c>
      <c r="C42" s="115"/>
      <c r="D42" s="116"/>
      <c r="E42" s="124">
        <f>I25</f>
        <v>1034730</v>
      </c>
      <c r="F42" s="125"/>
      <c r="G42" s="22"/>
      <c r="H42" s="36">
        <v>0.6</v>
      </c>
      <c r="I42" s="25"/>
      <c r="J42" s="25"/>
      <c r="K42" s="43">
        <f>ROUNDUP(E42*H42%,0)</f>
        <v>6209</v>
      </c>
      <c r="L42" s="3"/>
    </row>
    <row r="43" spans="1:16" s="7" customFormat="1" ht="10.85" customHeight="1">
      <c r="A43" s="21" t="s">
        <v>71</v>
      </c>
      <c r="B43" s="28" t="s">
        <v>72</v>
      </c>
      <c r="C43" s="3"/>
      <c r="D43" s="35"/>
      <c r="E43" s="39">
        <v>2700000</v>
      </c>
      <c r="F43" s="40">
        <v>1000</v>
      </c>
      <c r="G43" s="22">
        <v>30</v>
      </c>
      <c r="H43" s="36">
        <v>50</v>
      </c>
      <c r="I43" s="25"/>
      <c r="J43" s="23">
        <f>(F43*G43/30)*H43%</f>
        <v>500</v>
      </c>
      <c r="K43" s="43">
        <f>(F43*G43/30)*H43%</f>
        <v>500</v>
      </c>
      <c r="L43" s="3"/>
    </row>
    <row r="44" spans="1:16" s="7" customFormat="1" ht="10.85" customHeight="1">
      <c r="A44" s="21" t="s">
        <v>73</v>
      </c>
      <c r="B44" s="114" t="s">
        <v>74</v>
      </c>
      <c r="C44" s="115"/>
      <c r="D44" s="116"/>
      <c r="E44" s="124">
        <v>70000</v>
      </c>
      <c r="F44" s="125"/>
      <c r="G44" s="22"/>
      <c r="H44" s="36">
        <v>5</v>
      </c>
      <c r="I44" s="25"/>
      <c r="J44" s="25"/>
      <c r="K44" s="43">
        <f>E44*H44%</f>
        <v>3500</v>
      </c>
      <c r="L44" s="3"/>
    </row>
    <row r="45" spans="1:16" s="7" customFormat="1" ht="10.85" customHeight="1">
      <c r="A45" s="21" t="s">
        <v>75</v>
      </c>
      <c r="B45" s="114" t="s">
        <v>76</v>
      </c>
      <c r="C45" s="115"/>
      <c r="D45" s="116"/>
      <c r="E45" s="124">
        <f>E44</f>
        <v>70000</v>
      </c>
      <c r="F45" s="125"/>
      <c r="G45" s="22"/>
      <c r="H45" s="36">
        <v>0.75</v>
      </c>
      <c r="I45" s="25"/>
      <c r="J45" s="25"/>
      <c r="K45" s="43">
        <f>E45*H45%</f>
        <v>525</v>
      </c>
      <c r="L45" s="3"/>
    </row>
    <row r="46" spans="1:16" s="7" customFormat="1" ht="10.85" customHeight="1">
      <c r="A46" s="21" t="s">
        <v>77</v>
      </c>
      <c r="B46" s="114" t="s">
        <v>78</v>
      </c>
      <c r="C46" s="115"/>
      <c r="D46" s="116"/>
      <c r="E46" s="124">
        <f>E45</f>
        <v>70000</v>
      </c>
      <c r="F46" s="125"/>
      <c r="G46" s="22"/>
      <c r="H46" s="36">
        <v>2</v>
      </c>
      <c r="I46" s="25"/>
      <c r="J46" s="25"/>
      <c r="K46" s="43">
        <f>E46*H46%</f>
        <v>1400</v>
      </c>
      <c r="L46" s="3"/>
    </row>
    <row r="47" spans="1:16" s="7" customFormat="1" ht="10.85" customHeight="1">
      <c r="A47" s="21" t="s">
        <v>61</v>
      </c>
      <c r="B47" s="114" t="s">
        <v>79</v>
      </c>
      <c r="C47" s="115"/>
      <c r="D47" s="116"/>
      <c r="E47" s="124">
        <f>E37</f>
        <v>1034730</v>
      </c>
      <c r="F47" s="125"/>
      <c r="G47" s="22"/>
      <c r="H47" s="36">
        <v>7.7</v>
      </c>
      <c r="I47" s="25"/>
      <c r="J47" s="25"/>
      <c r="K47" s="43">
        <f>E47*H47%</f>
        <v>79674.209999999992</v>
      </c>
      <c r="L47" s="3"/>
    </row>
    <row r="48" spans="1:16" s="7" customFormat="1" ht="10.3">
      <c r="A48" s="21"/>
      <c r="B48" s="28"/>
      <c r="C48" s="3"/>
      <c r="D48" s="35"/>
      <c r="E48" s="39"/>
      <c r="F48" s="40"/>
      <c r="G48" s="22"/>
      <c r="H48" s="27"/>
      <c r="I48" s="25"/>
      <c r="J48" s="25"/>
      <c r="K48" s="25"/>
      <c r="L48" s="3"/>
    </row>
    <row r="49" spans="1:12" s="7" customFormat="1" ht="10.3">
      <c r="A49" s="21"/>
      <c r="B49" s="126" t="s">
        <v>80</v>
      </c>
      <c r="C49" s="127"/>
      <c r="D49" s="128"/>
      <c r="E49" s="39"/>
      <c r="F49" s="40"/>
      <c r="G49" s="22"/>
      <c r="H49" s="27"/>
      <c r="I49" s="25"/>
      <c r="J49" s="25"/>
      <c r="K49" s="25"/>
      <c r="L49" s="3"/>
    </row>
    <row r="50" spans="1:12" s="7" customFormat="1" ht="10.3">
      <c r="A50" s="21" t="s">
        <v>81</v>
      </c>
      <c r="B50" s="114" t="s">
        <v>82</v>
      </c>
      <c r="C50" s="115"/>
      <c r="D50" s="116"/>
      <c r="E50" s="124">
        <f>E14</f>
        <v>125820</v>
      </c>
      <c r="F50" s="125"/>
      <c r="G50" s="22">
        <v>0</v>
      </c>
      <c r="H50" s="36">
        <v>3</v>
      </c>
      <c r="I50" s="25"/>
      <c r="J50" s="44">
        <f t="shared" ref="J50:J59" si="2">(E50*G50/30)*H50%</f>
        <v>0</v>
      </c>
      <c r="K50" s="25"/>
      <c r="L50" s="3"/>
    </row>
    <row r="51" spans="1:12" s="7" customFormat="1" ht="12" customHeight="1">
      <c r="A51" s="21" t="s">
        <v>83</v>
      </c>
      <c r="B51" s="114" t="s">
        <v>118</v>
      </c>
      <c r="C51" s="115"/>
      <c r="D51" s="116"/>
      <c r="E51" s="122">
        <v>0</v>
      </c>
      <c r="F51" s="123"/>
      <c r="G51" s="22">
        <v>0</v>
      </c>
      <c r="H51" s="36">
        <v>100</v>
      </c>
      <c r="I51" s="25"/>
      <c r="J51" s="44">
        <f t="shared" si="2"/>
        <v>0</v>
      </c>
      <c r="K51" s="25"/>
      <c r="L51" s="3"/>
    </row>
    <row r="52" spans="1:12" s="7" customFormat="1" ht="12" customHeight="1">
      <c r="A52" s="21" t="s">
        <v>84</v>
      </c>
      <c r="B52" s="114" t="s">
        <v>119</v>
      </c>
      <c r="C52" s="115"/>
      <c r="D52" s="116"/>
      <c r="E52" s="124">
        <v>0</v>
      </c>
      <c r="F52" s="125"/>
      <c r="G52" s="22">
        <v>30</v>
      </c>
      <c r="H52" s="36">
        <v>100</v>
      </c>
      <c r="I52" s="25"/>
      <c r="J52" s="25">
        <f t="shared" si="2"/>
        <v>0</v>
      </c>
      <c r="K52" s="25"/>
      <c r="L52" s="3"/>
    </row>
    <row r="53" spans="1:12" s="7" customFormat="1" ht="12" customHeight="1">
      <c r="A53" s="21" t="s">
        <v>85</v>
      </c>
      <c r="B53" s="114" t="s">
        <v>117</v>
      </c>
      <c r="C53" s="115"/>
      <c r="D53" s="116"/>
      <c r="E53" s="124">
        <v>0</v>
      </c>
      <c r="F53" s="125"/>
      <c r="G53" s="22">
        <v>30</v>
      </c>
      <c r="H53" s="36">
        <v>100</v>
      </c>
      <c r="I53" s="25"/>
      <c r="J53" s="25">
        <f t="shared" si="2"/>
        <v>0</v>
      </c>
      <c r="K53" s="25"/>
      <c r="L53" s="3"/>
    </row>
    <row r="54" spans="1:12" s="7" customFormat="1" ht="12" customHeight="1">
      <c r="A54" s="21" t="s">
        <v>86</v>
      </c>
      <c r="B54" s="114" t="s">
        <v>116</v>
      </c>
      <c r="C54" s="115"/>
      <c r="D54" s="116"/>
      <c r="E54" s="124">
        <v>2500</v>
      </c>
      <c r="F54" s="125"/>
      <c r="G54" s="22">
        <v>30</v>
      </c>
      <c r="H54" s="36">
        <v>100</v>
      </c>
      <c r="I54" s="25"/>
      <c r="J54" s="25">
        <f t="shared" si="2"/>
        <v>2500</v>
      </c>
      <c r="K54" s="25"/>
      <c r="L54" s="3"/>
    </row>
    <row r="55" spans="1:12" s="7" customFormat="1" ht="12" customHeight="1">
      <c r="A55" s="21" t="s">
        <v>87</v>
      </c>
      <c r="B55" s="114" t="s">
        <v>120</v>
      </c>
      <c r="C55" s="115"/>
      <c r="D55" s="116"/>
      <c r="E55" s="122">
        <v>0</v>
      </c>
      <c r="F55" s="123"/>
      <c r="G55" s="22">
        <v>30</v>
      </c>
      <c r="H55" s="36">
        <v>100</v>
      </c>
      <c r="I55" s="25"/>
      <c r="J55" s="44">
        <f t="shared" si="2"/>
        <v>0</v>
      </c>
      <c r="K55" s="25"/>
      <c r="L55" s="3"/>
    </row>
    <row r="56" spans="1:12" s="7" customFormat="1" ht="10.85" customHeight="1">
      <c r="A56" s="21" t="s">
        <v>88</v>
      </c>
      <c r="B56" s="114" t="s">
        <v>121</v>
      </c>
      <c r="C56" s="115"/>
      <c r="D56" s="116"/>
      <c r="E56" s="124">
        <v>0</v>
      </c>
      <c r="F56" s="125"/>
      <c r="G56" s="22">
        <v>30</v>
      </c>
      <c r="H56" s="36">
        <v>100</v>
      </c>
      <c r="I56" s="25"/>
      <c r="J56" s="25">
        <f t="shared" si="2"/>
        <v>0</v>
      </c>
      <c r="K56" s="25"/>
      <c r="L56" s="3"/>
    </row>
    <row r="57" spans="1:12" s="7" customFormat="1" ht="9" customHeight="1">
      <c r="A57" s="21" t="s">
        <v>89</v>
      </c>
      <c r="B57" s="28" t="s">
        <v>90</v>
      </c>
      <c r="C57" s="3"/>
      <c r="D57" s="35"/>
      <c r="E57" s="117">
        <v>0</v>
      </c>
      <c r="F57" s="118"/>
      <c r="G57" s="22">
        <v>30</v>
      </c>
      <c r="H57" s="36">
        <v>100</v>
      </c>
      <c r="I57" s="25"/>
      <c r="J57" s="44">
        <f t="shared" si="2"/>
        <v>0</v>
      </c>
      <c r="K57" s="25"/>
      <c r="L57" s="3"/>
    </row>
    <row r="58" spans="1:12" s="7" customFormat="1" ht="13.2" customHeight="1">
      <c r="A58" s="21" t="s">
        <v>91</v>
      </c>
      <c r="B58" s="114" t="s">
        <v>92</v>
      </c>
      <c r="C58" s="115"/>
      <c r="D58" s="116"/>
      <c r="E58" s="117">
        <v>0</v>
      </c>
      <c r="F58" s="118"/>
      <c r="G58" s="22">
        <v>30</v>
      </c>
      <c r="H58" s="36">
        <v>100</v>
      </c>
      <c r="I58" s="25"/>
      <c r="J58" s="44">
        <f t="shared" si="2"/>
        <v>0</v>
      </c>
      <c r="K58" s="25"/>
      <c r="L58" s="3"/>
    </row>
    <row r="59" spans="1:12" s="7" customFormat="1" ht="9" customHeight="1">
      <c r="A59" s="21" t="s">
        <v>93</v>
      </c>
      <c r="B59" s="114" t="s">
        <v>94</v>
      </c>
      <c r="C59" s="115"/>
      <c r="D59" s="116"/>
      <c r="E59" s="117">
        <v>0</v>
      </c>
      <c r="F59" s="118"/>
      <c r="G59" s="22">
        <v>30</v>
      </c>
      <c r="H59" s="36">
        <v>100</v>
      </c>
      <c r="I59" s="25"/>
      <c r="J59" s="44">
        <f t="shared" si="2"/>
        <v>0</v>
      </c>
      <c r="K59" s="25"/>
      <c r="L59" s="3"/>
    </row>
    <row r="60" spans="1:12" s="7" customFormat="1" ht="7.2" customHeight="1">
      <c r="A60" s="21"/>
      <c r="B60" s="28"/>
      <c r="C60" s="3"/>
      <c r="D60" s="35"/>
      <c r="E60" s="39"/>
      <c r="F60" s="40"/>
      <c r="G60" s="22"/>
      <c r="H60" s="27"/>
      <c r="I60" s="25"/>
      <c r="J60" s="25"/>
      <c r="K60" s="25"/>
      <c r="L60" s="3"/>
    </row>
    <row r="61" spans="1:12" s="7" customFormat="1" ht="5.4" customHeight="1">
      <c r="A61" s="21"/>
      <c r="B61" s="114"/>
      <c r="C61" s="115"/>
      <c r="D61" s="116"/>
      <c r="E61" s="114"/>
      <c r="F61" s="116"/>
      <c r="G61" s="22"/>
      <c r="H61" s="27"/>
      <c r="I61" s="25"/>
      <c r="J61" s="25"/>
      <c r="K61" s="25"/>
      <c r="L61" s="3"/>
    </row>
    <row r="62" spans="1:12" s="7" customFormat="1" ht="9.65" customHeight="1">
      <c r="A62" s="21"/>
      <c r="B62" s="37"/>
      <c r="C62" s="4"/>
      <c r="D62" s="4"/>
      <c r="E62" s="119"/>
      <c r="F62" s="119"/>
      <c r="G62" s="45"/>
      <c r="H62" s="120" t="s">
        <v>95</v>
      </c>
      <c r="I62" s="121"/>
      <c r="J62" s="46">
        <f>ROUNDUP(SUM(J34:J61),0)</f>
        <v>80605</v>
      </c>
      <c r="K62" s="46">
        <f>SUM(K39:K61)</f>
        <v>114572.88999999998</v>
      </c>
      <c r="L62" s="3"/>
    </row>
    <row r="63" spans="1:12" s="7" customFormat="1" ht="10.3">
      <c r="A63" s="21"/>
      <c r="B63" s="37"/>
      <c r="C63" s="4"/>
      <c r="D63" s="38"/>
      <c r="E63" s="28"/>
      <c r="F63" s="35"/>
      <c r="G63" s="22"/>
      <c r="H63" s="27"/>
      <c r="I63" s="25"/>
      <c r="J63" s="47"/>
      <c r="K63" s="48"/>
      <c r="L63" s="3" t="str">
        <f t="shared" ref="L63" si="3">LOWER(B63)</f>
        <v/>
      </c>
    </row>
    <row r="64" spans="1:12" s="52" customFormat="1" ht="10.199999999999999" customHeight="1" thickBot="1">
      <c r="A64" s="49"/>
      <c r="B64" s="89"/>
      <c r="C64" s="90"/>
      <c r="D64" s="91"/>
      <c r="E64" s="89"/>
      <c r="F64" s="91"/>
      <c r="G64" s="22"/>
      <c r="H64" s="30"/>
      <c r="I64" s="50"/>
      <c r="J64" s="50"/>
      <c r="K64" s="51"/>
    </row>
    <row r="65" spans="1:13" s="52" customFormat="1" ht="10.199999999999999" customHeight="1" thickTop="1">
      <c r="A65" s="53"/>
      <c r="B65" s="54"/>
      <c r="C65" s="54"/>
      <c r="D65" s="54"/>
      <c r="E65" s="92" t="s">
        <v>96</v>
      </c>
      <c r="F65" s="92"/>
      <c r="G65" s="92"/>
      <c r="H65" s="92"/>
      <c r="I65" s="93"/>
      <c r="J65" s="96">
        <f>ROUNDUP((I30)-J62,0)</f>
        <v>984125</v>
      </c>
      <c r="K65" s="97"/>
    </row>
    <row r="66" spans="1:13" s="7" customFormat="1" ht="7.85" customHeight="1" thickBot="1">
      <c r="A66" s="55"/>
      <c r="B66" s="56"/>
      <c r="C66" s="56"/>
      <c r="D66" s="56"/>
      <c r="E66" s="94"/>
      <c r="F66" s="94"/>
      <c r="G66" s="94"/>
      <c r="H66" s="94"/>
      <c r="I66" s="95"/>
      <c r="J66" s="98"/>
      <c r="K66" s="99"/>
      <c r="L66" s="57"/>
      <c r="M66" s="58"/>
    </row>
    <row r="67" spans="1:13" s="7" customFormat="1" ht="6" customHeight="1" thickTop="1">
      <c r="A67" s="59"/>
      <c r="B67" s="3"/>
      <c r="C67" s="3"/>
      <c r="D67" s="3"/>
      <c r="E67" s="57"/>
      <c r="F67" s="57"/>
      <c r="G67" s="57"/>
      <c r="H67" s="57"/>
      <c r="I67" s="57"/>
      <c r="J67" s="57"/>
      <c r="K67" s="57"/>
    </row>
    <row r="68" spans="1:13" s="7" customFormat="1" ht="6" customHeight="1">
      <c r="A68" s="100" t="s">
        <v>97</v>
      </c>
      <c r="B68" s="102" t="s">
        <v>98</v>
      </c>
      <c r="C68" s="102"/>
      <c r="D68" s="104" t="s">
        <v>99</v>
      </c>
      <c r="E68" s="105"/>
      <c r="F68" s="106"/>
      <c r="G68" s="104" t="s">
        <v>100</v>
      </c>
      <c r="H68" s="106"/>
      <c r="I68" s="110" t="s">
        <v>101</v>
      </c>
      <c r="J68" s="112" t="s">
        <v>102</v>
      </c>
      <c r="K68" s="81" t="s">
        <v>103</v>
      </c>
    </row>
    <row r="69" spans="1:13" s="7" customFormat="1" ht="6.65" customHeight="1">
      <c r="A69" s="101"/>
      <c r="B69" s="103"/>
      <c r="C69" s="103"/>
      <c r="D69" s="107"/>
      <c r="E69" s="108"/>
      <c r="F69" s="109"/>
      <c r="G69" s="107"/>
      <c r="H69" s="109"/>
      <c r="I69" s="111"/>
      <c r="J69" s="113"/>
      <c r="K69" s="82"/>
    </row>
    <row r="70" spans="1:13" s="7" customFormat="1" ht="11.4" customHeight="1">
      <c r="A70" s="60">
        <f>E14</f>
        <v>125820</v>
      </c>
      <c r="B70" s="83">
        <f>I25</f>
        <v>1034730</v>
      </c>
      <c r="C70" s="84"/>
      <c r="D70" s="83">
        <f>I30</f>
        <v>1064730</v>
      </c>
      <c r="E70" s="85"/>
      <c r="F70" s="84"/>
      <c r="G70" s="83">
        <f>J34*L71</f>
        <v>12417</v>
      </c>
      <c r="H70" s="84"/>
      <c r="I70" s="61">
        <f>J35*L71</f>
        <v>0</v>
      </c>
      <c r="J70" s="61">
        <f>J36*L71</f>
        <v>0</v>
      </c>
      <c r="K70" s="62">
        <f>J37*L71</f>
        <v>65187.99</v>
      </c>
    </row>
    <row r="71" spans="1:13" s="7" customFormat="1" ht="11.4" customHeight="1">
      <c r="A71" s="63" t="s">
        <v>104</v>
      </c>
      <c r="B71" s="6"/>
      <c r="C71" s="6"/>
      <c r="D71" s="6"/>
      <c r="E71" s="86"/>
      <c r="F71" s="86"/>
      <c r="G71" s="6"/>
      <c r="H71" s="6"/>
      <c r="I71" s="6"/>
      <c r="J71" s="6"/>
      <c r="K71" s="64"/>
      <c r="L71" s="7">
        <v>1</v>
      </c>
    </row>
    <row r="72" spans="1:13" s="7" customFormat="1" ht="22.2" customHeight="1">
      <c r="A72" s="65" t="s">
        <v>105</v>
      </c>
      <c r="B72" s="66" t="s">
        <v>106</v>
      </c>
      <c r="C72" s="87" t="s">
        <v>107</v>
      </c>
      <c r="D72" s="88"/>
      <c r="E72" s="87" t="s">
        <v>108</v>
      </c>
      <c r="F72" s="88"/>
      <c r="G72" s="65" t="s">
        <v>109</v>
      </c>
      <c r="H72" s="67" t="s">
        <v>110</v>
      </c>
      <c r="I72" s="67" t="s">
        <v>111</v>
      </c>
      <c r="J72" s="65" t="s">
        <v>112</v>
      </c>
      <c r="K72" s="65" t="s">
        <v>113</v>
      </c>
    </row>
    <row r="73" spans="1:13" s="7" customFormat="1" ht="10.85" customHeight="1">
      <c r="A73" s="68">
        <f>K62*L73</f>
        <v>343718.66999999993</v>
      </c>
      <c r="B73" s="68">
        <f>B70*L73</f>
        <v>3104190</v>
      </c>
      <c r="C73" s="75">
        <f>D70*L73</f>
        <v>3194190</v>
      </c>
      <c r="D73" s="75"/>
      <c r="E73" s="75">
        <f>K70*L73</f>
        <v>195563.97</v>
      </c>
      <c r="F73" s="75"/>
      <c r="G73" s="68">
        <v>30</v>
      </c>
      <c r="H73" s="69"/>
      <c r="I73" s="69">
        <f>G70*L73</f>
        <v>37251</v>
      </c>
      <c r="J73" s="68">
        <f>I70*L73</f>
        <v>0</v>
      </c>
      <c r="K73" s="68">
        <f>J70</f>
        <v>0</v>
      </c>
      <c r="L73" s="7">
        <v>3</v>
      </c>
    </row>
    <row r="74" spans="1:13" s="7" customFormat="1" ht="10.75">
      <c r="A74" s="76" t="s">
        <v>114</v>
      </c>
      <c r="B74" s="77"/>
      <c r="C74" s="77"/>
      <c r="D74" s="77"/>
      <c r="E74" s="77"/>
      <c r="F74" s="77"/>
      <c r="G74" s="77"/>
      <c r="H74" s="77"/>
      <c r="I74" s="77"/>
      <c r="J74" s="77"/>
      <c r="K74" s="78"/>
    </row>
    <row r="75" spans="1:13">
      <c r="A75" s="59"/>
      <c r="B75" s="3"/>
      <c r="C75" s="3"/>
      <c r="D75" s="3"/>
      <c r="E75" s="3"/>
      <c r="F75" s="3"/>
      <c r="G75" s="3"/>
      <c r="H75" s="3"/>
      <c r="I75" s="6"/>
      <c r="J75" s="6"/>
      <c r="K75" s="70"/>
    </row>
    <row r="76" spans="1:13">
      <c r="A76" s="59"/>
      <c r="B76" s="3"/>
      <c r="C76" s="3"/>
      <c r="D76" s="3"/>
      <c r="E76" s="3"/>
      <c r="F76" s="3"/>
      <c r="G76" s="3"/>
      <c r="H76" s="3"/>
      <c r="I76" s="6"/>
      <c r="J76" s="6"/>
      <c r="K76" s="70"/>
    </row>
  </sheetData>
  <mergeCells count="134">
    <mergeCell ref="A5:B5"/>
    <mergeCell ref="C5:D5"/>
    <mergeCell ref="H5:K5"/>
    <mergeCell ref="A6:B6"/>
    <mergeCell ref="C6:D6"/>
    <mergeCell ref="H6:K6"/>
    <mergeCell ref="B1:K1"/>
    <mergeCell ref="B2:H2"/>
    <mergeCell ref="I2:K2"/>
    <mergeCell ref="A4:B4"/>
    <mergeCell ref="C4:D4"/>
    <mergeCell ref="H4:K4"/>
    <mergeCell ref="A9:B9"/>
    <mergeCell ref="C9:D9"/>
    <mergeCell ref="H9:K9"/>
    <mergeCell ref="A10:B10"/>
    <mergeCell ref="C10:D10"/>
    <mergeCell ref="H10:K10"/>
    <mergeCell ref="A7:B7"/>
    <mergeCell ref="C7:D7"/>
    <mergeCell ref="H7:K7"/>
    <mergeCell ref="A8:B8"/>
    <mergeCell ref="C8:D8"/>
    <mergeCell ref="H8:K8"/>
    <mergeCell ref="J12:K12"/>
    <mergeCell ref="B14:D14"/>
    <mergeCell ref="E14:F14"/>
    <mergeCell ref="B15:D15"/>
    <mergeCell ref="E15:F15"/>
    <mergeCell ref="B16:D16"/>
    <mergeCell ref="E16:F16"/>
    <mergeCell ref="A12:A13"/>
    <mergeCell ref="B12:D13"/>
    <mergeCell ref="E12:F13"/>
    <mergeCell ref="G12:G13"/>
    <mergeCell ref="H12:H13"/>
    <mergeCell ref="I12:I13"/>
    <mergeCell ref="B20:D20"/>
    <mergeCell ref="E20:F20"/>
    <mergeCell ref="B21:D21"/>
    <mergeCell ref="E21:F21"/>
    <mergeCell ref="B22:D22"/>
    <mergeCell ref="E22:F22"/>
    <mergeCell ref="B17:D17"/>
    <mergeCell ref="E17:F17"/>
    <mergeCell ref="B18:D18"/>
    <mergeCell ref="E18:F18"/>
    <mergeCell ref="B19:D19"/>
    <mergeCell ref="E19:F19"/>
    <mergeCell ref="B27:D27"/>
    <mergeCell ref="E27:F27"/>
    <mergeCell ref="E28:F28"/>
    <mergeCell ref="B29:D29"/>
    <mergeCell ref="E29:F29"/>
    <mergeCell ref="B30:H30"/>
    <mergeCell ref="B23:D23"/>
    <mergeCell ref="E23:F23"/>
    <mergeCell ref="B24:D24"/>
    <mergeCell ref="E24:F24"/>
    <mergeCell ref="B25:H25"/>
    <mergeCell ref="B26:D26"/>
    <mergeCell ref="E26:F26"/>
    <mergeCell ref="B36:D36"/>
    <mergeCell ref="E36:F36"/>
    <mergeCell ref="B37:D37"/>
    <mergeCell ref="E37:F37"/>
    <mergeCell ref="B38:D38"/>
    <mergeCell ref="B39:D39"/>
    <mergeCell ref="E39:F39"/>
    <mergeCell ref="B32:D32"/>
    <mergeCell ref="B33:D33"/>
    <mergeCell ref="B34:D34"/>
    <mergeCell ref="E34:F34"/>
    <mergeCell ref="B35:D35"/>
    <mergeCell ref="E35:F35"/>
    <mergeCell ref="B44:D44"/>
    <mergeCell ref="E44:F44"/>
    <mergeCell ref="B45:D45"/>
    <mergeCell ref="E45:F45"/>
    <mergeCell ref="B46:D46"/>
    <mergeCell ref="E46:F46"/>
    <mergeCell ref="B40:D40"/>
    <mergeCell ref="E40:F40"/>
    <mergeCell ref="B41:D41"/>
    <mergeCell ref="E41:F41"/>
    <mergeCell ref="B42:D42"/>
    <mergeCell ref="E42:F42"/>
    <mergeCell ref="B52:D52"/>
    <mergeCell ref="E52:F52"/>
    <mergeCell ref="B53:D53"/>
    <mergeCell ref="E53:F53"/>
    <mergeCell ref="B54:D54"/>
    <mergeCell ref="E54:F54"/>
    <mergeCell ref="B47:D47"/>
    <mergeCell ref="E47:F47"/>
    <mergeCell ref="B49:D49"/>
    <mergeCell ref="B50:D50"/>
    <mergeCell ref="E50:F50"/>
    <mergeCell ref="B51:D51"/>
    <mergeCell ref="E51:F51"/>
    <mergeCell ref="E61:F61"/>
    <mergeCell ref="E62:F62"/>
    <mergeCell ref="H62:I62"/>
    <mergeCell ref="B55:D55"/>
    <mergeCell ref="E55:F55"/>
    <mergeCell ref="B56:D56"/>
    <mergeCell ref="E56:F56"/>
    <mergeCell ref="E57:F57"/>
    <mergeCell ref="B58:D58"/>
    <mergeCell ref="E58:F58"/>
    <mergeCell ref="C73:D73"/>
    <mergeCell ref="E73:F73"/>
    <mergeCell ref="A74:K74"/>
    <mergeCell ref="A1:A2"/>
    <mergeCell ref="K68:K69"/>
    <mergeCell ref="B70:C70"/>
    <mergeCell ref="D70:F70"/>
    <mergeCell ref="G70:H70"/>
    <mergeCell ref="E71:F71"/>
    <mergeCell ref="C72:D72"/>
    <mergeCell ref="E72:F72"/>
    <mergeCell ref="B64:D64"/>
    <mergeCell ref="E64:F64"/>
    <mergeCell ref="E65:I66"/>
    <mergeCell ref="J65:K66"/>
    <mergeCell ref="A68:A69"/>
    <mergeCell ref="B68:C69"/>
    <mergeCell ref="D68:F69"/>
    <mergeCell ref="G68:H69"/>
    <mergeCell ref="I68:I69"/>
    <mergeCell ref="J68:J69"/>
    <mergeCell ref="B59:D59"/>
    <mergeCell ref="E59:F59"/>
    <mergeCell ref="B61:D61"/>
  </mergeCells>
  <pageMargins left="0.44" right="0.1875" top="0.44" bottom="0.41" header="0.2" footer="0.2"/>
  <pageSetup paperSize="9" scale="92" orientation="portrait" r:id="rId1"/>
  <headerFooter>
    <oddFooter>&amp;C&amp;"Abadi,Italique"&amp;8 19, Boulevard Botreau Roussel ; BP V168 Abidjan ; Tel : (225) 20 30 79 00 ; Fax : (225) 20 24 29 13 ; Site WEB : www.oneci.ci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Mars_2023 (2)</vt:lpstr>
      <vt:lpstr>'Mars_2023 (2)'!Zone_d_impression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Chrislain GNANHOUAN</dc:creator>
  <cp:lastModifiedBy>mca</cp:lastModifiedBy>
  <dcterms:created xsi:type="dcterms:W3CDTF">2025-04-24T14:12:30Z</dcterms:created>
  <dcterms:modified xsi:type="dcterms:W3CDTF">2025-09-16T10:35:51Z</dcterms:modified>
</cp:coreProperties>
</file>