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omingo" sheetId="1" state="visible" r:id="rId2"/>
    <sheet name="Lunes" sheetId="2" state="visible" r:id="rId3"/>
    <sheet name="Martes" sheetId="3" state="visible" r:id="rId4"/>
    <sheet name="Miercoles" sheetId="4" state="visible" r:id="rId5"/>
    <sheet name="Jueves" sheetId="5" state="visible" r:id="rId6"/>
    <sheet name="Viernes" sheetId="6" state="visible" r:id="rId7"/>
    <sheet name="Sabado" sheetId="7" state="visible" r:id="rId8"/>
    <sheet name="Cierre" sheetId="8" state="visible" r:id="rId9"/>
    <sheet name="Contador" sheetId="9" state="visible" r:id="rId10"/>
    <sheet name="DEN" sheetId="10" state="visible" r:id="rId11"/>
    <sheet name="ANALISIS" sheetId="11" state="visible" r:id="rId12"/>
  </sheets>
  <definedNames>
    <definedName function="false" hidden="false" localSheetId="0" name="_xlnm.Print_Area" vbProcedure="false">Domingo!$A$1:$M$155</definedName>
    <definedName function="false" hidden="false" localSheetId="4" name="_xlnm.Print_Area" vbProcedure="false">Jueves!$A$1:$M$155</definedName>
    <definedName function="false" hidden="false" localSheetId="1" name="_xlnm.Print_Area" vbProcedure="false">Lunes!$A$1:$M$155</definedName>
    <definedName function="false" hidden="false" localSheetId="2" name="_xlnm.Print_Area" vbProcedure="false">Martes!$A$1:$M$155</definedName>
    <definedName function="false" hidden="false" localSheetId="3" name="_xlnm.Print_Area" vbProcedure="false">Miercoles!$A$1:$M$155</definedName>
    <definedName function="false" hidden="false" localSheetId="6" name="_xlnm.Print_Area" vbProcedure="false">Sabado!$A$1:$M$155</definedName>
    <definedName function="false" hidden="false" localSheetId="5" name="_xlnm.Print_Area" vbProcedure="false">Viernes!$A$1:$M$155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<sst xmlns="http://schemas.openxmlformats.org/spreadsheetml/2006/main" count="1142" uniqueCount="210">
  <si>
    <t xml:space="preserve">TALLER:</t>
  </si>
  <si>
    <t xml:space="preserve">T1</t>
  </si>
  <si>
    <t xml:space="preserve">FECHA:</t>
  </si>
  <si>
    <t xml:space="preserve">Domingo</t>
  </si>
  <si>
    <t xml:space="preserve">Tercio Old</t>
  </si>
  <si>
    <t xml:space="preserve">Sobrante</t>
  </si>
  <si>
    <t xml:space="preserve">HORA</t>
  </si>
  <si>
    <t xml:space="preserve">TRABAJO</t>
  </si>
  <si>
    <t xml:space="preserve">TIPO/CANTIDAD</t>
  </si>
  <si>
    <t xml:space="preserve">ING</t>
  </si>
  <si>
    <t xml:space="preserve">PIEZ</t>
  </si>
  <si>
    <t xml:space="preserve">CRD</t>
  </si>
  <si>
    <t xml:space="preserve">INT</t>
  </si>
  <si>
    <t xml:space="preserve">GAN</t>
  </si>
  <si>
    <t xml:space="preserve">%</t>
  </si>
  <si>
    <t xml:space="preserve">MO</t>
  </si>
  <si>
    <t xml:space="preserve">TEC</t>
  </si>
  <si>
    <t xml:space="preserve">#</t>
  </si>
  <si>
    <t xml:space="preserve">PIEZA</t>
  </si>
  <si>
    <t xml:space="preserve">REBAJAR</t>
  </si>
  <si>
    <t xml:space="preserve">AUMENTAR</t>
  </si>
  <si>
    <t xml:space="preserve">ASS</t>
  </si>
  <si>
    <t xml:space="preserve">LCD</t>
  </si>
  <si>
    <t xml:space="preserve">LCD GALAXY TAB</t>
  </si>
  <si>
    <t xml:space="preserve">LCD NO ANDROID</t>
  </si>
  <si>
    <t xml:space="preserve">LCD TAB 7"</t>
  </si>
  <si>
    <t xml:space="preserve">LCD TAB 9"</t>
  </si>
  <si>
    <t xml:space="preserve">LCD TAB 10"</t>
  </si>
  <si>
    <t xml:space="preserve">TOUCH AND</t>
  </si>
  <si>
    <t xml:space="preserve">TOUCH GTAB</t>
  </si>
  <si>
    <t xml:space="preserve">TOUCH IPAD</t>
  </si>
  <si>
    <t xml:space="preserve">TOUCH NO ANDROID</t>
  </si>
  <si>
    <t xml:space="preserve">TOUCH TAB 8"</t>
  </si>
  <si>
    <t xml:space="preserve">TOUCH TAB 7.85"</t>
  </si>
  <si>
    <t xml:space="preserve">TOUCH TAB 7"</t>
  </si>
  <si>
    <t xml:space="preserve">TOUCH TAB 9"</t>
  </si>
  <si>
    <t xml:space="preserve">TOUCH TAB 10"</t>
  </si>
  <si>
    <t xml:space="preserve">ANILLOS PERS</t>
  </si>
  <si>
    <t xml:space="preserve">BAT DET</t>
  </si>
  <si>
    <t xml:space="preserve">BAT</t>
  </si>
  <si>
    <t xml:space="preserve">CD</t>
  </si>
  <si>
    <t xml:space="preserve">CARGADOR PF</t>
  </si>
  <si>
    <t xml:space="preserve">CARGADOR UNIV</t>
  </si>
  <si>
    <t xml:space="preserve">COV PERS</t>
  </si>
  <si>
    <t xml:space="preserve">COV</t>
  </si>
  <si>
    <t xml:space="preserve">COV DET</t>
  </si>
  <si>
    <t xml:space="preserve">GEVEY</t>
  </si>
  <si>
    <t xml:space="preserve">ML BT</t>
  </si>
  <si>
    <t xml:space="preserve">ML CABLE</t>
  </si>
  <si>
    <t xml:space="preserve">MEM USB 16GB</t>
  </si>
  <si>
    <t xml:space="preserve">MCP AAA</t>
  </si>
  <si>
    <t xml:space="preserve">MCP FIBRA CARBON</t>
  </si>
  <si>
    <t xml:space="preserve">MCP LARGE</t>
  </si>
  <si>
    <t xml:space="preserve">MCP MEDIUM</t>
  </si>
  <si>
    <t xml:space="preserve">MCP R</t>
  </si>
  <si>
    <t xml:space="preserve">MCP XLARGE</t>
  </si>
  <si>
    <t xml:space="preserve">MCP XSMALL</t>
  </si>
  <si>
    <t xml:space="preserve">MC</t>
  </si>
  <si>
    <t xml:space="preserve">MSD 8GB</t>
  </si>
  <si>
    <t xml:space="preserve">MSD 16GB</t>
  </si>
  <si>
    <t xml:space="preserve">MSD 32GB</t>
  </si>
  <si>
    <t xml:space="preserve">MSD 64GB</t>
  </si>
  <si>
    <t xml:space="preserve">OTROS</t>
  </si>
  <si>
    <t xml:space="preserve">PTA 1A</t>
  </si>
  <si>
    <t xml:space="preserve">PTA 2A</t>
  </si>
  <si>
    <t xml:space="preserve">RELOJ</t>
  </si>
  <si>
    <t xml:space="preserve">TARJETA INT</t>
  </si>
  <si>
    <t xml:space="preserve">TELEF</t>
  </si>
  <si>
    <t xml:space="preserve">CAMARAS</t>
  </si>
  <si>
    <t xml:space="preserve">BOCINAS</t>
  </si>
  <si>
    <t xml:space="preserve">BOTONES, JOY, BSIM</t>
  </si>
  <si>
    <t xml:space="preserve">CRISTALES</t>
  </si>
  <si>
    <t xml:space="preserve">FLEX POWER, VOL, ETC</t>
  </si>
  <si>
    <t xml:space="preserve">FLEX</t>
  </si>
  <si>
    <t xml:space="preserve">PC CONECTOR</t>
  </si>
  <si>
    <t xml:space="preserve">PSIM</t>
  </si>
  <si>
    <t xml:space="preserve">TAPAS TRASERAS</t>
  </si>
  <si>
    <t xml:space="preserve">PC FLEX</t>
  </si>
  <si>
    <t xml:space="preserve">PLACAS</t>
  </si>
  <si>
    <t xml:space="preserve">BAT ADAP</t>
  </si>
  <si>
    <t xml:space="preserve">ANILLOS UNIV</t>
  </si>
  <si>
    <t xml:space="preserve">TOUCH REC</t>
  </si>
  <si>
    <t xml:space="preserve">LCD REC</t>
  </si>
  <si>
    <t xml:space="preserve">ASS SIN CRISTAL</t>
  </si>
  <si>
    <t xml:space="preserve">MC SIN CLASIF</t>
  </si>
  <si>
    <t xml:space="preserve">CD MAGNETICO</t>
  </si>
  <si>
    <t xml:space="preserve">MSD 128GB</t>
  </si>
  <si>
    <t xml:space="preserve">MSD 256GB</t>
  </si>
  <si>
    <t xml:space="preserve">MEM USB 32GB</t>
  </si>
  <si>
    <t xml:space="preserve">MEM USB 64GB</t>
  </si>
  <si>
    <t xml:space="preserve">MEM USB 128GB</t>
  </si>
  <si>
    <t xml:space="preserve">COV SIN CLASIF</t>
  </si>
  <si>
    <t xml:space="preserve">MICROFONOS</t>
  </si>
  <si>
    <t xml:space="preserve">COV LENTO MOV</t>
  </si>
  <si>
    <t xml:space="preserve">CRISTALES CAM</t>
  </si>
  <si>
    <t xml:space="preserve">TOTAL:</t>
  </si>
  <si>
    <t xml:space="preserve">NOTA:</t>
  </si>
  <si>
    <t xml:space="preserve">PIEZ A PAGAR</t>
  </si>
  <si>
    <t xml:space="preserve">OG:</t>
  </si>
  <si>
    <t xml:space="preserve">FIRM:</t>
  </si>
  <si>
    <t xml:space="preserve">$ENT:</t>
  </si>
  <si>
    <t xml:space="preserve">TRABAJADOR</t>
  </si>
  <si>
    <t xml:space="preserve">DESTINO/PROPOSITO</t>
  </si>
  <si>
    <t xml:space="preserve">CANTIDAD</t>
  </si>
  <si>
    <t xml:space="preserve">Lunes</t>
  </si>
  <si>
    <t xml:space="preserve">Martes</t>
  </si>
  <si>
    <t xml:space="preserve">Miercoles</t>
  </si>
  <si>
    <t xml:space="preserve">Jueves</t>
  </si>
  <si>
    <t xml:space="preserve">Viernes</t>
  </si>
  <si>
    <t xml:space="preserve">Sabado</t>
  </si>
  <si>
    <t xml:space="preserve">SEMANA:</t>
  </si>
  <si>
    <t xml:space="preserve">-</t>
  </si>
  <si>
    <t xml:space="preserve">MO TOT</t>
  </si>
  <si>
    <t xml:space="preserve">$ TOT</t>
  </si>
  <si>
    <t xml:space="preserve">TERCIO OLD</t>
  </si>
  <si>
    <t xml:space="preserve">JOSE ERNESTO</t>
  </si>
  <si>
    <t xml:space="preserve">ING </t>
  </si>
  <si>
    <t xml:space="preserve">PIEZAS </t>
  </si>
  <si>
    <t xml:space="preserve">CREDITOS </t>
  </si>
  <si>
    <t xml:space="preserve">INTERNET</t>
  </si>
  <si>
    <t xml:space="preserve">FIRMWARES</t>
  </si>
  <si>
    <t xml:space="preserve">PIEZAS A PAGAR</t>
  </si>
  <si>
    <t xml:space="preserve">OTROS GASTOS</t>
  </si>
  <si>
    <t xml:space="preserve">1/3 COMPLETO</t>
  </si>
  <si>
    <t xml:space="preserve">1/3 CON PZ A PAG REBAJ</t>
  </si>
  <si>
    <t xml:space="preserve">NOMBRE</t>
  </si>
  <si>
    <t xml:space="preserve">DIAS TRABAJADOS</t>
  </si>
  <si>
    <t xml:space="preserve">$</t>
  </si>
  <si>
    <t xml:space="preserve">TEC1:</t>
  </si>
  <si>
    <t xml:space="preserve">Dayan</t>
  </si>
  <si>
    <t xml:space="preserve">TEC2:</t>
  </si>
  <si>
    <t xml:space="preserve">Alejandro</t>
  </si>
  <si>
    <t xml:space="preserve">TEC3:</t>
  </si>
  <si>
    <t xml:space="preserve">Yosvel</t>
  </si>
  <si>
    <t xml:space="preserve">TRAVIESO</t>
  </si>
  <si>
    <t xml:space="preserve">TEC4:</t>
  </si>
  <si>
    <t xml:space="preserve">Renier T</t>
  </si>
  <si>
    <t xml:space="preserve">DAYAN</t>
  </si>
  <si>
    <t xml:space="preserve">TEC5:</t>
  </si>
  <si>
    <t xml:space="preserve">Jose Ernesto</t>
  </si>
  <si>
    <t xml:space="preserve">ALEJANDRO T</t>
  </si>
  <si>
    <t xml:space="preserve">TEC6:</t>
  </si>
  <si>
    <t xml:space="preserve">REINIER T</t>
  </si>
  <si>
    <t xml:space="preserve">TEC7:</t>
  </si>
  <si>
    <t xml:space="preserve">YOSVEL</t>
  </si>
  <si>
    <t xml:space="preserve">TEC8:</t>
  </si>
  <si>
    <t xml:space="preserve">TEC9:</t>
  </si>
  <si>
    <t xml:space="preserve">MAYKEL</t>
  </si>
  <si>
    <t xml:space="preserve">TEC10:</t>
  </si>
  <si>
    <t xml:space="preserve">PEDRO</t>
  </si>
  <si>
    <t xml:space="preserve">TEC11:</t>
  </si>
  <si>
    <t xml:space="preserve">JAVIER</t>
  </si>
  <si>
    <t xml:space="preserve">TEC12:</t>
  </si>
  <si>
    <t xml:space="preserve">CIRO</t>
  </si>
  <si>
    <t xml:space="preserve">TEC13:</t>
  </si>
  <si>
    <t xml:space="preserve">TEC14:</t>
  </si>
  <si>
    <t xml:space="preserve">TEC:15</t>
  </si>
  <si>
    <t xml:space="preserve">TEC16:</t>
  </si>
  <si>
    <t xml:space="preserve">TEC17:</t>
  </si>
  <si>
    <t xml:space="preserve">TEC18:</t>
  </si>
  <si>
    <t xml:space="preserve">TEC19:</t>
  </si>
  <si>
    <t xml:space="preserve">TEC20:</t>
  </si>
  <si>
    <t xml:space="preserve">TOT TEC:</t>
  </si>
  <si>
    <t xml:space="preserve">TOT ENTREGADO</t>
  </si>
  <si>
    <t xml:space="preserve">SOBRANTE TOT</t>
  </si>
  <si>
    <t xml:space="preserve">$ TOT ENTREGADO + SOBRANTE</t>
  </si>
  <si>
    <t xml:space="preserve">LUNES</t>
  </si>
  <si>
    <t xml:space="preserve">MARTES</t>
  </si>
  <si>
    <t xml:space="preserve">MIERCOLES</t>
  </si>
  <si>
    <t xml:space="preserve">JUEVES</t>
  </si>
  <si>
    <t xml:space="preserve">VIERNES</t>
  </si>
  <si>
    <t xml:space="preserve">SABADO</t>
  </si>
  <si>
    <t xml:space="preserve">DOM</t>
  </si>
  <si>
    <t xml:space="preserve">TOT</t>
  </si>
  <si>
    <t xml:space="preserve">SEPARAR:</t>
  </si>
  <si>
    <t xml:space="preserve">CUC</t>
  </si>
  <si>
    <t xml:space="preserve">MN</t>
  </si>
  <si>
    <t xml:space="preserve">DOMINGO</t>
  </si>
  <si>
    <t xml:space="preserve">SEMANA</t>
  </si>
  <si>
    <t xml:space="preserve">TALLER</t>
  </si>
  <si>
    <t xml:space="preserve">LEYENDA</t>
  </si>
  <si>
    <t xml:space="preserve">500&lt;</t>
  </si>
  <si>
    <t xml:space="preserve">SOFT1</t>
  </si>
  <si>
    <t xml:space="preserve">C</t>
  </si>
  <si>
    <t xml:space="preserve">1000&lt;</t>
  </si>
  <si>
    <t xml:space="preserve">SOFT2</t>
  </si>
  <si>
    <t xml:space="preserve">&gt;=500</t>
  </si>
  <si>
    <t xml:space="preserve">PM</t>
  </si>
  <si>
    <t xml:space="preserve">SOFT3</t>
  </si>
  <si>
    <t xml:space="preserve">&gt;=1000</t>
  </si>
  <si>
    <t xml:space="preserve">V</t>
  </si>
  <si>
    <t xml:space="preserve">HARD1</t>
  </si>
  <si>
    <t xml:space="preserve">X</t>
  </si>
  <si>
    <t xml:space="preserve">HARD2</t>
  </si>
  <si>
    <t xml:space="preserve">ON</t>
  </si>
  <si>
    <t xml:space="preserve">HARD3</t>
  </si>
  <si>
    <t xml:space="preserve">ESP1</t>
  </si>
  <si>
    <t xml:space="preserve">ESP2</t>
  </si>
  <si>
    <t xml:space="preserve">ESP3</t>
  </si>
  <si>
    <t xml:space="preserve">BAT INTERNA</t>
  </si>
  <si>
    <t xml:space="preserve">CORREO</t>
  </si>
  <si>
    <t xml:space="preserve">APLIC</t>
  </si>
  <si>
    <t xml:space="preserve">TIP</t>
  </si>
  <si>
    <t xml:space="preserve">SIM CUT</t>
  </si>
  <si>
    <t xml:space="preserve">NOMINA</t>
  </si>
  <si>
    <t xml:space="preserve">BAT COMO ADAP</t>
  </si>
  <si>
    <t xml:space="preserve">BAT DET COMO ADAP</t>
  </si>
  <si>
    <t xml:space="preserve">BD</t>
  </si>
  <si>
    <t xml:space="preserve">IMPORTE</t>
  </si>
  <si>
    <t xml:space="preserve">GANANCIA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</si>
</sst>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C0A]d&quot; de &quot;mmmm&quot; de &quot;yyyy;@"/>
    <numFmt numFmtId="166" formatCode="General"/>
    <numFmt numFmtId="167" formatCode="hh:mm"/>
    <numFmt numFmtId="168" formatCode="[$-C0A]d\-mmm\-yy;@"/>
    <numFmt numFmtId="169" formatCode="[$-409]d\-mmm\-yy;@"/>
    <numFmt numFmtId="170" formatCode="[$-C0A]dd\-mmm\-yy;@"/>
    <numFmt numFmtId="171" formatCode="@"/>
    <numFmt numFmtId="172" formatCode="0"/>
    <numFmt numFmtId="173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FFFF99"/>
        <bgColor rgb="FFFDEADA"/>
      </patternFill>
    </fill>
    <fill>
      <patternFill patternType="solid">
        <fgColor rgb="FFEBF1DE"/>
        <bgColor rgb="FFFDEADA"/>
      </patternFill>
    </fill>
    <fill>
      <patternFill patternType="solid">
        <fgColor rgb="FF8EB4E3"/>
        <bgColor rgb="FF9999FF"/>
      </patternFill>
    </fill>
    <fill>
      <patternFill patternType="solid">
        <fgColor rgb="FFDCE6F2"/>
        <bgColor rgb="FFDBEEF4"/>
      </patternFill>
    </fill>
    <fill>
      <patternFill patternType="solid">
        <fgColor rgb="FF4F81BD"/>
        <bgColor rgb="FF808080"/>
      </patternFill>
    </fill>
    <fill>
      <patternFill patternType="solid">
        <fgColor rgb="FFB9CDE5"/>
        <bgColor rgb="FFBFBFBF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/>
      <diagonal/>
    </border>
    <border diagonalUp="false" diagonalDown="false">
      <left/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  <border diagonalUp="false" diagonalDown="false">
      <left style="thin"/>
      <right style="thin">
        <color rgb="FFBFBFBF"/>
      </right>
      <top style="thin"/>
      <bottom style="thin"/>
      <diagonal/>
    </border>
    <border diagonalUp="false" diagonalDown="false">
      <left/>
      <right/>
      <top style="thin"/>
      <bottom style="thin">
        <color rgb="FFBFBFB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>
        <color rgb="FFBFBFBF"/>
      </bottom>
      <diagonal/>
    </border>
    <border diagonalUp="false" diagonalDown="false">
      <left/>
      <right style="thin"/>
      <top style="thin"/>
      <bottom style="thin">
        <color rgb="FFBFBFBF"/>
      </bottom>
      <diagonal/>
    </border>
    <border diagonalUp="false" diagonalDown="false">
      <left style="thin"/>
      <right/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>
        <color rgb="FFBFBFBF"/>
      </top>
      <bottom style="thin">
        <color rgb="FFBFBFB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>
        <color rgb="FFBFBFBF"/>
      </top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BFBFBF"/>
      </bottom>
      <diagonal/>
    </border>
    <border diagonalUp="false" diagonalDown="false">
      <left style="thin"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/>
      <right style="thin"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/>
      <top style="thin">
        <color rgb="FFBFBFBF"/>
      </top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BFBFBF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>
        <color rgb="FFFFFFFF"/>
      </right>
      <top/>
      <bottom style="thick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ck">
        <color rgb="FFFFFFFF"/>
      </top>
      <bottom/>
      <diagonal/>
    </border>
    <border diagonalUp="false" diagonalDown="false">
      <left style="thin">
        <color rgb="FFFFFFFF"/>
      </left>
      <right/>
      <top style="thick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9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6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2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2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2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2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3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3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3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4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6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3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CFCFC"/>
          <bgColor rgb="FF1B1E20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C00000"/>
      </font>
    </dxf>
    <dxf>
      <font>
        <color rgb="FFFFFFFF"/>
      </font>
      <fill>
        <patternFill>
          <bgColor rgb="00FFFFFF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  <dxf>
      <fill>
        <patternFill>
          <bgColor rgb="FFFCD5B5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00FFFFFF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00FFFFFF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00FFFFFF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00FFFFFF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00FFFFFF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00FFFFFF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00FFFFFF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00FFFFFF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B9CDE5"/>
        </patternFill>
      </fill>
    </dxf>
    <dxf>
      <fill>
        <patternFill patternType="solid">
          <fgColor rgb="FFDCE6F2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DEADA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6EFCE"/>
      <rgbColor rgb="FFFFFF99"/>
      <rgbColor rgb="FF8EB4E3"/>
      <rgbColor rgb="FFFFC7CE"/>
      <rgbColor rgb="FFD9D9D9"/>
      <rgbColor rgb="FFFCD5B5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D2:E94" headerRowCount="1" totalsRowCount="0" totalsRowShown="0">
  <autoFilter ref="D2:E94"/>
  <tableColumns count="2">
    <tableColumn id="1" name="TRABAJO"/>
    <tableColumn id="2" name="%"/>
  </tableColumns>
</table>
</file>

<file path=xl/tables/table2.xml><?xml version="1.0" encoding="utf-8"?>
<table xmlns="http://schemas.openxmlformats.org/spreadsheetml/2006/main" id="2" name="Tabla2" displayName="Tabla2" ref="A2:B38" headerRowCount="1" totalsRowCount="0" totalsRowShown="0">
  <autoFilter ref="A2:B38"/>
  <tableColumns count="2">
    <tableColumn id="1" name="TEC"/>
    <tableColumn id="2" name="%"/>
  </tableColumns>
</table>
</file>

<file path=xl/tables/table3.xml><?xml version="1.0" encoding="utf-8"?>
<table xmlns="http://schemas.openxmlformats.org/spreadsheetml/2006/main" id="3" name="Tabla3" displayName="Tabla3" ref="B2:F90" headerRowCount="1" totalsRowCount="0" totalsRowShown="0">
  <autoFilter ref="B2:F90"/>
  <tableColumns count="5">
    <tableColumn id="1" name="TRABAJO"/>
    <tableColumn id="2" name="REBAJAR"/>
    <tableColumn id="3" name="AUMENTAR"/>
    <tableColumn id="4" name="IMPORTE"/>
    <tableColumn id="5" name="GANANCIA"/>
  </tableColumns>
</table>
</file>

<file path=xl/tables/table4.xml><?xml version="1.0" encoding="utf-8"?>
<table xmlns="http://schemas.openxmlformats.org/spreadsheetml/2006/main" id="4" name="Tabla4" displayName="Tabla4" ref="G2:G8" headerRowCount="1" totalsRowCount="0" totalsRowShown="0">
  <autoFilter ref="G2:G8"/>
  <tableColumns count="1">
    <tableColumn id="1" name="TALLER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66" activePane="bottomLeft" state="frozen"/>
      <selection pane="topLeft" activeCell="A1" activeCellId="0" sqref="A1"/>
      <selection pane="bottomLeft" activeCell="L3" activeCellId="0" sqref="L3"/>
    </sheetView>
  </sheetViews>
  <sheetFormatPr defaultColWidth="9.14453125" defaultRowHeight="16.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1.43"/>
    <col collapsed="false" customWidth="true" hidden="false" outlineLevel="0" max="3" min="3" style="0" width="33.29"/>
    <col collapsed="false" customWidth="true" hidden="false" outlineLevel="0" max="4" min="4" style="0" width="10.71"/>
    <col collapsed="false" customWidth="true" hidden="false" outlineLevel="0" max="5" min="5" style="0" width="7.28"/>
    <col collapsed="false" customWidth="true" hidden="false" outlineLevel="0" max="10" min="6" style="0" width="5"/>
    <col collapsed="false" customWidth="true" hidden="false" outlineLevel="0" max="11" min="11" style="0" width="7.43"/>
    <col collapsed="false" customWidth="true" hidden="false" outlineLevel="0" max="12" min="12" style="0" width="2.43"/>
    <col collapsed="false" customWidth="true" hidden="false" outlineLevel="0" max="13" min="13" style="0" width="11.43"/>
    <col collapsed="false" customWidth="true" hidden="false" outlineLevel="0" max="17" min="17" style="0" width="3"/>
    <col collapsed="false" customWidth="true" hidden="false" outlineLevel="0" max="18" min="18" style="0" width="21"/>
    <col collapsed="false" customWidth="true" hidden="false" outlineLevel="0" max="19" min="19" style="0" width="8.72"/>
    <col collapsed="false" customWidth="true" hidden="false" outlineLevel="0" max="20" min="20" style="0" width="11.15"/>
  </cols>
  <sheetData>
    <row r="1" customFormat="false" ht="16.5" hidden="false" customHeight="true" outlineLevel="0" collapsed="false">
      <c r="A1" s="1" t="s">
        <v>0</v>
      </c>
      <c r="B1" s="1"/>
      <c r="C1" s="2" t="s">
        <v>1</v>
      </c>
      <c r="D1" s="2"/>
      <c r="E1" s="1" t="s">
        <v>2</v>
      </c>
      <c r="F1" s="3" t="s">
        <v>3</v>
      </c>
      <c r="G1" s="3"/>
      <c r="H1" s="4" t="n">
        <v>44913</v>
      </c>
      <c r="I1" s="4"/>
      <c r="J1" s="4"/>
      <c r="K1" s="4"/>
      <c r="L1" s="4"/>
      <c r="M1" s="4"/>
      <c r="N1" s="5" t="s">
        <v>4</v>
      </c>
      <c r="O1" s="5" t="s">
        <v>5</v>
      </c>
    </row>
    <row r="2" customFormat="false" ht="16.5" hidden="false" customHeight="true" outlineLevel="0" collapsed="false">
      <c r="A2" s="7" t="s">
        <v>6</v>
      </c>
      <c r="B2" s="8" t="s">
        <v>7</v>
      </c>
      <c r="C2" s="9" t="s">
        <v>8</v>
      </c>
      <c r="D2" s="9"/>
      <c r="E2" s="10" t="s">
        <v>9</v>
      </c>
      <c r="F2" s="10" t="s">
        <v>10</v>
      </c>
      <c r="G2" s="10" t="s">
        <v>11</v>
      </c>
      <c r="H2" s="10" t="s">
        <v>12</v>
      </c>
      <c r="I2" s="11" t="s">
        <v>13</v>
      </c>
      <c r="J2" s="11" t="s">
        <v>14</v>
      </c>
      <c r="K2" s="11" t="s">
        <v>15</v>
      </c>
      <c r="L2" s="10" t="s">
        <v>16</v>
      </c>
      <c r="M2" s="10"/>
      <c r="N2" s="12" t="n">
        <f aca="false">ROUND(((E151-F151-G151-H151)/3),3)</f>
        <v>0</v>
      </c>
      <c r="O2" s="13"/>
      <c r="Q2" s="14" t="s">
        <v>17</v>
      </c>
      <c r="R2" s="14" t="s">
        <v>18</v>
      </c>
      <c r="S2" s="14" t="s">
        <v>19</v>
      </c>
      <c r="T2" s="14" t="s">
        <v>20</v>
      </c>
    </row>
    <row r="3" customFormat="false" ht="16.5" hidden="false" customHeight="true" outlineLevel="0" collapsed="false">
      <c r="A3" s="15"/>
      <c r="B3" s="16"/>
      <c r="C3" s="17"/>
      <c r="D3" s="17"/>
      <c r="E3" s="18"/>
      <c r="F3" s="18"/>
      <c r="G3" s="18"/>
      <c r="H3" s="18"/>
      <c r="I3" s="19" t="n">
        <f aca="false">E3-F3-G3</f>
        <v>0</v>
      </c>
      <c r="J3" s="19" t="n">
        <f aca="false">IF(B3="",0,VLOOKUP(B3,Tabla1[],2,0))</f>
        <v>0</v>
      </c>
      <c r="K3" s="19" t="n">
        <f aca="false">IF(E3&lt;0,J3*(-1),J3)</f>
        <v>0</v>
      </c>
      <c r="L3" s="20"/>
      <c r="M3" s="20"/>
      <c r="Q3" s="21" t="n">
        <v>1</v>
      </c>
      <c r="R3" s="21" t="s">
        <v>21</v>
      </c>
      <c r="S3" s="21" t="n">
        <f aca="false">COUNTIFS($E$3:$E$150,"&gt;="&amp;0,$B$3:$B$150,R3)</f>
        <v>0</v>
      </c>
      <c r="T3" s="21" t="n">
        <f aca="false">COUNTIFS($E$3:$E$150,"&lt;"&amp;0,$B$3:$B$150,R3)</f>
        <v>0</v>
      </c>
    </row>
    <row r="4" customFormat="false" ht="16.5" hidden="false" customHeight="true" outlineLevel="0" collapsed="false">
      <c r="A4" s="15"/>
      <c r="B4" s="16"/>
      <c r="C4" s="17"/>
      <c r="D4" s="17"/>
      <c r="E4" s="18"/>
      <c r="F4" s="18"/>
      <c r="G4" s="18"/>
      <c r="H4" s="18"/>
      <c r="I4" s="19" t="n">
        <f aca="false">E4-F4-G4</f>
        <v>0</v>
      </c>
      <c r="J4" s="19" t="n">
        <f aca="false">IF(B4="",0,VLOOKUP(B4,Tabla1[],2,0))</f>
        <v>0</v>
      </c>
      <c r="K4" s="19" t="n">
        <f aca="false">IF(E4&lt;0,J4*(-1),J4)</f>
        <v>0</v>
      </c>
      <c r="L4" s="20"/>
      <c r="M4" s="20"/>
      <c r="Q4" s="21" t="n">
        <v>2</v>
      </c>
      <c r="R4" s="21" t="s">
        <v>22</v>
      </c>
      <c r="S4" s="21" t="n">
        <f aca="false">COUNTIFS($E$3:$E$150,"&gt;="&amp;0,$B$3:$B$150,R4)</f>
        <v>0</v>
      </c>
      <c r="T4" s="21" t="n">
        <f aca="false">COUNTIFS($E$3:$E$150,"&lt;"&amp;0,$B$3:$B$150,R4)</f>
        <v>0</v>
      </c>
    </row>
    <row r="5" customFormat="false" ht="16.5" hidden="false" customHeight="true" outlineLevel="0" collapsed="false">
      <c r="A5" s="15"/>
      <c r="B5" s="16"/>
      <c r="C5" s="17"/>
      <c r="D5" s="17"/>
      <c r="E5" s="18"/>
      <c r="F5" s="18"/>
      <c r="G5" s="18"/>
      <c r="H5" s="18"/>
      <c r="I5" s="19" t="n">
        <f aca="false">E5-F5-G5</f>
        <v>0</v>
      </c>
      <c r="J5" s="19" t="n">
        <f aca="false">IF(B5="",0,VLOOKUP(B5,Tabla1[],2,0))</f>
        <v>0</v>
      </c>
      <c r="K5" s="19" t="n">
        <f aca="false">IF(E5&lt;0,J5*(-1),J5)</f>
        <v>0</v>
      </c>
      <c r="L5" s="20"/>
      <c r="M5" s="20"/>
      <c r="Q5" s="21" t="n">
        <v>3</v>
      </c>
      <c r="R5" s="21" t="s">
        <v>23</v>
      </c>
      <c r="S5" s="21" t="n">
        <f aca="false">COUNTIFS($E$3:$E$150,"&gt;="&amp;0,$B$3:$B$150,R5)</f>
        <v>0</v>
      </c>
      <c r="T5" s="21" t="n">
        <f aca="false">COUNTIFS($E$3:$E$150,"&lt;"&amp;0,$B$3:$B$150,R5)</f>
        <v>0</v>
      </c>
    </row>
    <row r="6" customFormat="false" ht="16.5" hidden="false" customHeight="true" outlineLevel="0" collapsed="false">
      <c r="A6" s="15"/>
      <c r="B6" s="16"/>
      <c r="C6" s="17"/>
      <c r="D6" s="17"/>
      <c r="E6" s="18"/>
      <c r="F6" s="18"/>
      <c r="G6" s="18"/>
      <c r="H6" s="18"/>
      <c r="I6" s="19" t="n">
        <f aca="false">E6-F6-G6</f>
        <v>0</v>
      </c>
      <c r="J6" s="19" t="n">
        <f aca="false">IF(B6="",0,VLOOKUP(B6,Tabla1[],2,0))</f>
        <v>0</v>
      </c>
      <c r="K6" s="19" t="n">
        <f aca="false">IF(E6&lt;0,J6*(-1),J6)</f>
        <v>0</v>
      </c>
      <c r="L6" s="20"/>
      <c r="M6" s="20"/>
      <c r="Q6" s="21" t="n">
        <v>4</v>
      </c>
      <c r="R6" s="21" t="s">
        <v>24</v>
      </c>
      <c r="S6" s="21" t="n">
        <f aca="false">COUNTIFS($E$3:$E$150,"&gt;="&amp;0,$B$3:$B$150,R6)</f>
        <v>0</v>
      </c>
      <c r="T6" s="21" t="n">
        <f aca="false">COUNTIFS($E$3:$E$150,"&lt;"&amp;0,$B$3:$B$150,R6)</f>
        <v>0</v>
      </c>
    </row>
    <row r="7" customFormat="false" ht="16.5" hidden="false" customHeight="true" outlineLevel="0" collapsed="false">
      <c r="A7" s="15"/>
      <c r="B7" s="16"/>
      <c r="C7" s="17"/>
      <c r="D7" s="17"/>
      <c r="E7" s="18"/>
      <c r="F7" s="18"/>
      <c r="G7" s="18"/>
      <c r="H7" s="18"/>
      <c r="I7" s="19" t="n">
        <f aca="false">E7-F7-G7</f>
        <v>0</v>
      </c>
      <c r="J7" s="19" t="n">
        <f aca="false">IF(B7="",0,VLOOKUP(B7,Tabla1[],2,0))</f>
        <v>0</v>
      </c>
      <c r="K7" s="19" t="n">
        <f aca="false">IF(E7&lt;0,J7*(-1),J7)</f>
        <v>0</v>
      </c>
      <c r="L7" s="20"/>
      <c r="M7" s="20"/>
      <c r="Q7" s="21" t="n">
        <v>5</v>
      </c>
      <c r="R7" s="21" t="s">
        <v>25</v>
      </c>
      <c r="S7" s="21" t="n">
        <f aca="false">COUNTIFS($E$3:$E$150,"&gt;="&amp;0,$B$3:$B$150,R7)</f>
        <v>0</v>
      </c>
      <c r="T7" s="21" t="n">
        <f aca="false">COUNTIFS($E$3:$E$150,"&lt;"&amp;0,$B$3:$B$150,R7)</f>
        <v>0</v>
      </c>
    </row>
    <row r="8" customFormat="false" ht="16.5" hidden="false" customHeight="true" outlineLevel="0" collapsed="false">
      <c r="A8" s="15"/>
      <c r="B8" s="16"/>
      <c r="C8" s="17"/>
      <c r="D8" s="17"/>
      <c r="E8" s="18"/>
      <c r="F8" s="18"/>
      <c r="G8" s="18"/>
      <c r="H8" s="18"/>
      <c r="I8" s="19" t="n">
        <f aca="false">E8-F8-G8</f>
        <v>0</v>
      </c>
      <c r="J8" s="19" t="n">
        <f aca="false">IF(B8="",0,VLOOKUP(B8,Tabla1[],2,0))</f>
        <v>0</v>
      </c>
      <c r="K8" s="19" t="n">
        <f aca="false">IF(E8&lt;0,J8*(-1),J8)</f>
        <v>0</v>
      </c>
      <c r="L8" s="20"/>
      <c r="M8" s="20"/>
      <c r="Q8" s="21" t="n">
        <v>6</v>
      </c>
      <c r="R8" s="21" t="s">
        <v>26</v>
      </c>
      <c r="S8" s="21" t="n">
        <f aca="false">COUNTIFS($E$3:$E$150,"&gt;="&amp;0,$B$3:$B$150,R8)</f>
        <v>0</v>
      </c>
      <c r="T8" s="21" t="n">
        <f aca="false">COUNTIFS($E$3:$E$150,"&lt;"&amp;0,$B$3:$B$150,R8)</f>
        <v>0</v>
      </c>
    </row>
    <row r="9" customFormat="false" ht="16.5" hidden="false" customHeight="true" outlineLevel="0" collapsed="false">
      <c r="A9" s="15"/>
      <c r="B9" s="16"/>
      <c r="C9" s="17"/>
      <c r="D9" s="17"/>
      <c r="E9" s="18"/>
      <c r="F9" s="18"/>
      <c r="G9" s="18"/>
      <c r="H9" s="18"/>
      <c r="I9" s="19" t="n">
        <f aca="false">E9-F9-G9</f>
        <v>0</v>
      </c>
      <c r="J9" s="19" t="n">
        <f aca="false">IF(B9="",0,VLOOKUP(B9,Tabla1[],2,0))</f>
        <v>0</v>
      </c>
      <c r="K9" s="19" t="n">
        <f aca="false">IF(E9&lt;0,J9*(-1),J9)</f>
        <v>0</v>
      </c>
      <c r="L9" s="20"/>
      <c r="M9" s="20"/>
      <c r="Q9" s="21" t="n">
        <v>7</v>
      </c>
      <c r="R9" s="21" t="s">
        <v>27</v>
      </c>
      <c r="S9" s="21" t="n">
        <f aca="false">COUNTIFS($E$3:$E$150,"&gt;="&amp;0,$B$3:$B$150,R9)</f>
        <v>0</v>
      </c>
      <c r="T9" s="21" t="n">
        <f aca="false">COUNTIFS($E$3:$E$150,"&lt;"&amp;0,$B$3:$B$150,R9)</f>
        <v>0</v>
      </c>
    </row>
    <row r="10" customFormat="false" ht="16.5" hidden="false" customHeight="true" outlineLevel="0" collapsed="false">
      <c r="A10" s="15"/>
      <c r="B10" s="16"/>
      <c r="C10" s="17"/>
      <c r="D10" s="17"/>
      <c r="E10" s="18"/>
      <c r="F10" s="18"/>
      <c r="G10" s="18"/>
      <c r="H10" s="18"/>
      <c r="I10" s="19" t="n">
        <f aca="false">E10-F10-G10</f>
        <v>0</v>
      </c>
      <c r="J10" s="19" t="n">
        <f aca="false">IF(B10="",0,VLOOKUP(B10,Tabla1[],2,0))</f>
        <v>0</v>
      </c>
      <c r="K10" s="19" t="n">
        <f aca="false">IF(E10&lt;0,J10*(-1),J10)</f>
        <v>0</v>
      </c>
      <c r="L10" s="20"/>
      <c r="M10" s="20"/>
      <c r="Q10" s="21" t="n">
        <v>8</v>
      </c>
      <c r="R10" s="21" t="s">
        <v>28</v>
      </c>
      <c r="S10" s="21" t="n">
        <f aca="false">COUNTIFS($E$3:$E$150,"&gt;="&amp;0,$B$3:$B$150,R10)</f>
        <v>0</v>
      </c>
      <c r="T10" s="21" t="n">
        <f aca="false">COUNTIFS($E$3:$E$150,"&lt;"&amp;0,$B$3:$B$150,R10)</f>
        <v>0</v>
      </c>
    </row>
    <row r="11" customFormat="false" ht="16.5" hidden="false" customHeight="true" outlineLevel="0" collapsed="false">
      <c r="A11" s="15"/>
      <c r="B11" s="16"/>
      <c r="C11" s="17"/>
      <c r="D11" s="17"/>
      <c r="E11" s="18"/>
      <c r="F11" s="18"/>
      <c r="G11" s="18"/>
      <c r="H11" s="18"/>
      <c r="I11" s="19" t="n">
        <f aca="false">E11-F11-G11</f>
        <v>0</v>
      </c>
      <c r="J11" s="19" t="n">
        <f aca="false">IF(B11="",0,VLOOKUP(B11,Tabla1[],2,0))</f>
        <v>0</v>
      </c>
      <c r="K11" s="19" t="n">
        <f aca="false">IF(E11&lt;0,J11*(-1),J11)</f>
        <v>0</v>
      </c>
      <c r="L11" s="20"/>
      <c r="M11" s="20"/>
      <c r="Q11" s="21" t="n">
        <v>9</v>
      </c>
      <c r="R11" s="21" t="s">
        <v>29</v>
      </c>
      <c r="S11" s="21" t="n">
        <f aca="false">COUNTIFS($E$3:$E$150,"&gt;="&amp;0,$B$3:$B$150,R11)</f>
        <v>0</v>
      </c>
      <c r="T11" s="21" t="n">
        <f aca="false">COUNTIFS($E$3:$E$150,"&lt;"&amp;0,$B$3:$B$150,R11)</f>
        <v>0</v>
      </c>
    </row>
    <row r="12" customFormat="false" ht="16.5" hidden="false" customHeight="true" outlineLevel="0" collapsed="false">
      <c r="A12" s="15"/>
      <c r="B12" s="16"/>
      <c r="C12" s="17"/>
      <c r="D12" s="17"/>
      <c r="E12" s="18"/>
      <c r="F12" s="18"/>
      <c r="G12" s="18"/>
      <c r="H12" s="18"/>
      <c r="I12" s="19" t="n">
        <f aca="false">E12-F12-G12</f>
        <v>0</v>
      </c>
      <c r="J12" s="19" t="n">
        <f aca="false">IF(B12="",0,VLOOKUP(B12,Tabla1[],2,0))</f>
        <v>0</v>
      </c>
      <c r="K12" s="19" t="n">
        <f aca="false">IF(E12&lt;0,J12*(-1),J12)</f>
        <v>0</v>
      </c>
      <c r="L12" s="20"/>
      <c r="M12" s="20"/>
      <c r="Q12" s="21" t="n">
        <v>10</v>
      </c>
      <c r="R12" s="21" t="s">
        <v>30</v>
      </c>
      <c r="S12" s="21" t="n">
        <f aca="false">COUNTIFS($E$3:$E$150,"&gt;="&amp;0,$B$3:$B$150,R12)</f>
        <v>0</v>
      </c>
      <c r="T12" s="21" t="n">
        <f aca="false">COUNTIFS($E$3:$E$150,"&lt;"&amp;0,$B$3:$B$150,R12)</f>
        <v>0</v>
      </c>
    </row>
    <row r="13" customFormat="false" ht="16.5" hidden="false" customHeight="true" outlineLevel="0" collapsed="false">
      <c r="A13" s="15"/>
      <c r="B13" s="16"/>
      <c r="C13" s="17"/>
      <c r="D13" s="17"/>
      <c r="E13" s="18"/>
      <c r="F13" s="18"/>
      <c r="G13" s="18"/>
      <c r="H13" s="18"/>
      <c r="I13" s="19" t="n">
        <f aca="false">E13-F13-G13</f>
        <v>0</v>
      </c>
      <c r="J13" s="19" t="n">
        <f aca="false">IF(B13="",0,VLOOKUP(B13,Tabla1[],2,0))</f>
        <v>0</v>
      </c>
      <c r="K13" s="19" t="n">
        <f aca="false">IF(E13&lt;0,J13*(-1),J13)</f>
        <v>0</v>
      </c>
      <c r="L13" s="20"/>
      <c r="M13" s="20"/>
      <c r="Q13" s="21" t="n">
        <v>11</v>
      </c>
      <c r="R13" s="21" t="s">
        <v>31</v>
      </c>
      <c r="S13" s="21" t="n">
        <f aca="false">COUNTIFS($E$3:$E$150,"&gt;="&amp;0,$B$3:$B$150,R13)</f>
        <v>0</v>
      </c>
      <c r="T13" s="21" t="n">
        <f aca="false">COUNTIFS($E$3:$E$150,"&lt;"&amp;0,$B$3:$B$150,R13)</f>
        <v>0</v>
      </c>
    </row>
    <row r="14" customFormat="false" ht="16.5" hidden="false" customHeight="true" outlineLevel="0" collapsed="false">
      <c r="A14" s="15"/>
      <c r="B14" s="16"/>
      <c r="C14" s="17"/>
      <c r="D14" s="17"/>
      <c r="E14" s="18"/>
      <c r="F14" s="18"/>
      <c r="G14" s="18"/>
      <c r="H14" s="18"/>
      <c r="I14" s="19" t="n">
        <f aca="false">E14-F14-G14</f>
        <v>0</v>
      </c>
      <c r="J14" s="19" t="n">
        <f aca="false">IF(B14="",0,VLOOKUP(B14,Tabla1[],2,0))</f>
        <v>0</v>
      </c>
      <c r="K14" s="19" t="n">
        <f aca="false">IF(E14&lt;0,J14*(-1),J14)</f>
        <v>0</v>
      </c>
      <c r="L14" s="20"/>
      <c r="M14" s="20"/>
      <c r="Q14" s="21" t="n">
        <v>12</v>
      </c>
      <c r="R14" s="21" t="s">
        <v>32</v>
      </c>
      <c r="S14" s="21" t="n">
        <f aca="false">COUNTIFS($E$3:$E$150,"&gt;="&amp;0,$B$3:$B$150,R14)</f>
        <v>0</v>
      </c>
      <c r="T14" s="21" t="n">
        <f aca="false">COUNTIFS($E$3:$E$150,"&lt;"&amp;0,$B$3:$B$150,R14)</f>
        <v>0</v>
      </c>
    </row>
    <row r="15" customFormat="false" ht="16.5" hidden="false" customHeight="true" outlineLevel="0" collapsed="false">
      <c r="A15" s="15"/>
      <c r="B15" s="16"/>
      <c r="C15" s="17"/>
      <c r="D15" s="17"/>
      <c r="E15" s="18"/>
      <c r="F15" s="18"/>
      <c r="G15" s="18"/>
      <c r="H15" s="18"/>
      <c r="I15" s="19" t="n">
        <f aca="false">E15-F15-G15</f>
        <v>0</v>
      </c>
      <c r="J15" s="19" t="n">
        <f aca="false">IF(B15="",0,VLOOKUP(B15,Tabla1[],2,0))</f>
        <v>0</v>
      </c>
      <c r="K15" s="19" t="n">
        <f aca="false">IF(E15&lt;0,J15*(-1),J15)</f>
        <v>0</v>
      </c>
      <c r="L15" s="20"/>
      <c r="M15" s="20"/>
      <c r="Q15" s="21" t="n">
        <v>13</v>
      </c>
      <c r="R15" s="21" t="s">
        <v>33</v>
      </c>
      <c r="S15" s="21" t="n">
        <f aca="false">COUNTIFS($E$3:$E$150,"&gt;="&amp;0,$B$3:$B$150,R15)</f>
        <v>0</v>
      </c>
      <c r="T15" s="21" t="n">
        <f aca="false">COUNTIFS($E$3:$E$150,"&lt;"&amp;0,$B$3:$B$150,R15)</f>
        <v>0</v>
      </c>
    </row>
    <row r="16" customFormat="false" ht="16.5" hidden="false" customHeight="true" outlineLevel="0" collapsed="false">
      <c r="A16" s="15"/>
      <c r="B16" s="16"/>
      <c r="C16" s="17"/>
      <c r="D16" s="17"/>
      <c r="E16" s="18"/>
      <c r="F16" s="18"/>
      <c r="G16" s="18"/>
      <c r="H16" s="18"/>
      <c r="I16" s="19" t="n">
        <f aca="false">E16-F16-G16</f>
        <v>0</v>
      </c>
      <c r="J16" s="19" t="n">
        <f aca="false">IF(B16="",0,VLOOKUP(B16,Tabla1[],2,0))</f>
        <v>0</v>
      </c>
      <c r="K16" s="19" t="n">
        <f aca="false">IF(E16&lt;0,J16*(-1),J16)</f>
        <v>0</v>
      </c>
      <c r="L16" s="20"/>
      <c r="M16" s="20"/>
      <c r="Q16" s="21" t="n">
        <v>14</v>
      </c>
      <c r="R16" s="21" t="s">
        <v>34</v>
      </c>
      <c r="S16" s="21" t="n">
        <f aca="false">COUNTIFS($E$3:$E$150,"&gt;="&amp;0,$B$3:$B$150,R16)</f>
        <v>0</v>
      </c>
      <c r="T16" s="21" t="n">
        <f aca="false">COUNTIFS($E$3:$E$150,"&lt;"&amp;0,$B$3:$B$150,R16)</f>
        <v>0</v>
      </c>
    </row>
    <row r="17" customFormat="false" ht="16.5" hidden="false" customHeight="true" outlineLevel="0" collapsed="false">
      <c r="A17" s="15"/>
      <c r="B17" s="16"/>
      <c r="C17" s="17"/>
      <c r="D17" s="17"/>
      <c r="E17" s="18"/>
      <c r="F17" s="18"/>
      <c r="G17" s="18"/>
      <c r="H17" s="18"/>
      <c r="I17" s="19" t="n">
        <f aca="false">E17-F17-G17</f>
        <v>0</v>
      </c>
      <c r="J17" s="19" t="n">
        <f aca="false">IF(B17="",0,VLOOKUP(B17,Tabla1[],2,0))</f>
        <v>0</v>
      </c>
      <c r="K17" s="19" t="n">
        <f aca="false">IF(E17&lt;0,J17*(-1),J17)</f>
        <v>0</v>
      </c>
      <c r="L17" s="20"/>
      <c r="M17" s="20"/>
      <c r="Q17" s="21" t="n">
        <v>15</v>
      </c>
      <c r="R17" s="21" t="s">
        <v>35</v>
      </c>
      <c r="S17" s="21" t="n">
        <f aca="false">COUNTIFS($E$3:$E$150,"&gt;="&amp;0,$B$3:$B$150,R17)</f>
        <v>0</v>
      </c>
      <c r="T17" s="21" t="n">
        <f aca="false">COUNTIFS($E$3:$E$150,"&lt;"&amp;0,$B$3:$B$150,R17)</f>
        <v>0</v>
      </c>
    </row>
    <row r="18" customFormat="false" ht="16.5" hidden="false" customHeight="true" outlineLevel="0" collapsed="false">
      <c r="A18" s="15"/>
      <c r="B18" s="16"/>
      <c r="C18" s="17"/>
      <c r="D18" s="17"/>
      <c r="E18" s="18"/>
      <c r="F18" s="18"/>
      <c r="G18" s="18"/>
      <c r="H18" s="18"/>
      <c r="I18" s="19" t="n">
        <f aca="false">E18-F18-G18</f>
        <v>0</v>
      </c>
      <c r="J18" s="19" t="n">
        <f aca="false">IF(B18="",0,VLOOKUP(B18,Tabla1[],2,0))</f>
        <v>0</v>
      </c>
      <c r="K18" s="19" t="n">
        <f aca="false">IF(E18&lt;0,J18*(-1),J18)</f>
        <v>0</v>
      </c>
      <c r="L18" s="20"/>
      <c r="M18" s="20"/>
      <c r="Q18" s="21" t="n">
        <v>16</v>
      </c>
      <c r="R18" s="21" t="s">
        <v>36</v>
      </c>
      <c r="S18" s="21" t="n">
        <f aca="false">COUNTIFS($E$3:$E$150,"&gt;="&amp;0,$B$3:$B$150,R18)</f>
        <v>0</v>
      </c>
      <c r="T18" s="21" t="n">
        <f aca="false">COUNTIFS($E$3:$E$150,"&lt;"&amp;0,$B$3:$B$150,R18)</f>
        <v>0</v>
      </c>
    </row>
    <row r="19" customFormat="false" ht="16.5" hidden="false" customHeight="true" outlineLevel="0" collapsed="false">
      <c r="A19" s="15"/>
      <c r="B19" s="22"/>
      <c r="C19" s="17"/>
      <c r="D19" s="17"/>
      <c r="E19" s="18"/>
      <c r="F19" s="18"/>
      <c r="G19" s="18"/>
      <c r="H19" s="18"/>
      <c r="I19" s="19" t="n">
        <f aca="false">E19-F19-G19</f>
        <v>0</v>
      </c>
      <c r="J19" s="19" t="n">
        <f aca="false">IF(B19="",0,VLOOKUP(B19,Tabla1[],2,0))</f>
        <v>0</v>
      </c>
      <c r="K19" s="19" t="n">
        <f aca="false">IF(E19&lt;0,J19*(-1),J19)</f>
        <v>0</v>
      </c>
      <c r="L19" s="20"/>
      <c r="M19" s="20"/>
      <c r="Q19" s="21" t="n">
        <v>17</v>
      </c>
      <c r="R19" s="21" t="s">
        <v>37</v>
      </c>
      <c r="S19" s="21" t="n">
        <f aca="false">COUNTIFS($E$3:$E$150,"&gt;="&amp;0,$B$3:$B$150,R19)</f>
        <v>0</v>
      </c>
      <c r="T19" s="21" t="n">
        <f aca="false">COUNTIFS($E$3:$E$150,"&lt;"&amp;0,$B$3:$B$150,R19)</f>
        <v>0</v>
      </c>
    </row>
    <row r="20" customFormat="false" ht="16.5" hidden="false" customHeight="true" outlineLevel="0" collapsed="false">
      <c r="A20" s="15"/>
      <c r="B20" s="16"/>
      <c r="C20" s="17"/>
      <c r="D20" s="17"/>
      <c r="E20" s="18"/>
      <c r="F20" s="18"/>
      <c r="G20" s="18"/>
      <c r="H20" s="18"/>
      <c r="I20" s="19" t="n">
        <f aca="false">E20-F20-G20</f>
        <v>0</v>
      </c>
      <c r="J20" s="19" t="n">
        <f aca="false">IF(B20="",0,VLOOKUP(B20,Tabla1[],2,0))</f>
        <v>0</v>
      </c>
      <c r="K20" s="19" t="n">
        <f aca="false">IF(E20&lt;0,J20*(-1),J20)</f>
        <v>0</v>
      </c>
      <c r="L20" s="20"/>
      <c r="M20" s="20"/>
      <c r="Q20" s="21" t="n">
        <v>18</v>
      </c>
      <c r="R20" s="21" t="s">
        <v>38</v>
      </c>
      <c r="S20" s="21" t="n">
        <f aca="false">COUNTIFS($E$3:$E$150,"&gt;="&amp;0,$B$3:$B$150,R20)+COUNTIFS($E$3:$E$150,"&gt;="&amp;0,$B$3:$B$150,"BAT DET COMO ADAP")</f>
        <v>0</v>
      </c>
      <c r="T20" s="21" t="n">
        <f aca="false">COUNTIFS($E$3:$E$150,"&lt;"&amp;0,$B$3:$B$150,R20)+COUNTIFS($E$3:$E$150,"&lt;"&amp;0,$B$3:$B$150,"BAT DET COMO ADAP")</f>
        <v>0</v>
      </c>
    </row>
    <row r="21" customFormat="false" ht="16.5" hidden="false" customHeight="true" outlineLevel="0" collapsed="false">
      <c r="A21" s="15"/>
      <c r="B21" s="16"/>
      <c r="C21" s="17"/>
      <c r="D21" s="17"/>
      <c r="E21" s="18"/>
      <c r="F21" s="18"/>
      <c r="G21" s="18"/>
      <c r="H21" s="18"/>
      <c r="I21" s="19" t="n">
        <f aca="false">E21-F21-G21</f>
        <v>0</v>
      </c>
      <c r="J21" s="19" t="n">
        <f aca="false">IF(B21="",0,VLOOKUP(B21,Tabla1[],2,0))</f>
        <v>0</v>
      </c>
      <c r="K21" s="19" t="n">
        <f aca="false">IF(E21&lt;0,J21*(-1),J21)</f>
        <v>0</v>
      </c>
      <c r="L21" s="20"/>
      <c r="M21" s="20"/>
      <c r="Q21" s="21" t="n">
        <v>19</v>
      </c>
      <c r="R21" s="21" t="s">
        <v>39</v>
      </c>
      <c r="S21" s="21" t="n">
        <f aca="false">COUNTIFS($E$3:$E$150,"&gt;="&amp;0,$B$3:$B$150,R21)+COUNTIFS($E$3:$E$150,"&gt;="&amp;0,$B$3:$B$150,"BAT INTERNA")+COUNTIFS($E$3:$E$150,"&gt;="&amp;0,$B$3:$B$150,"BAT COMO ADAP")</f>
        <v>0</v>
      </c>
      <c r="T21" s="21" t="n">
        <f aca="false">COUNTIFS($E$3:$E$150,"&lt;"&amp;0,$B$3:$B$150,R21)+COUNTIFS($E$3:$E$150,"&lt;"&amp;0,$B$3:$B$150,"BAT INTERNA")+COUNTIFS($E$3:$E$150,"&lt;"&amp;0,$B$3:$B$150,"BAT COMO ADAP")</f>
        <v>0</v>
      </c>
    </row>
    <row r="22" customFormat="false" ht="16.5" hidden="false" customHeight="true" outlineLevel="0" collapsed="false">
      <c r="A22" s="15"/>
      <c r="B22" s="16"/>
      <c r="C22" s="23"/>
      <c r="D22" s="23"/>
      <c r="E22" s="18"/>
      <c r="F22" s="18"/>
      <c r="G22" s="18"/>
      <c r="H22" s="18"/>
      <c r="I22" s="19" t="n">
        <f aca="false">E22-F22-G22</f>
        <v>0</v>
      </c>
      <c r="J22" s="19" t="n">
        <f aca="false">IF(B22="",0,VLOOKUP(B22,Tabla1[],2,0))</f>
        <v>0</v>
      </c>
      <c r="K22" s="19" t="n">
        <f aca="false">IF(E22&lt;0,J22*(-1),J22)</f>
        <v>0</v>
      </c>
      <c r="L22" s="20"/>
      <c r="M22" s="20"/>
      <c r="Q22" s="21" t="n">
        <v>20</v>
      </c>
      <c r="R22" s="21" t="s">
        <v>40</v>
      </c>
      <c r="S22" s="21" t="n">
        <f aca="false">COUNTIFS($E$3:$E$150,"&gt;="&amp;0,$B$3:$B$150,R22)</f>
        <v>0</v>
      </c>
      <c r="T22" s="21" t="n">
        <f aca="false">COUNTIFS($E$3:$E$150,"&lt;"&amp;0,$B$3:$B$150,R22)</f>
        <v>0</v>
      </c>
    </row>
    <row r="23" customFormat="false" ht="16.5" hidden="false" customHeight="true" outlineLevel="0" collapsed="false">
      <c r="A23" s="15"/>
      <c r="B23" s="16"/>
      <c r="C23" s="17"/>
      <c r="D23" s="17"/>
      <c r="E23" s="18"/>
      <c r="F23" s="18"/>
      <c r="G23" s="18"/>
      <c r="H23" s="18"/>
      <c r="I23" s="19" t="n">
        <f aca="false">E23-F23-G23</f>
        <v>0</v>
      </c>
      <c r="J23" s="19" t="n">
        <f aca="false">IF(B23="",0,VLOOKUP(B23,Tabla1[],2,0))</f>
        <v>0</v>
      </c>
      <c r="K23" s="19" t="n">
        <f aca="false">IF(E23&lt;0,J23*(-1),J23)</f>
        <v>0</v>
      </c>
      <c r="L23" s="20"/>
      <c r="M23" s="20"/>
      <c r="Q23" s="21" t="n">
        <v>21</v>
      </c>
      <c r="R23" s="21" t="s">
        <v>41</v>
      </c>
      <c r="S23" s="21" t="n">
        <f aca="false">COUNTIFS($E$3:$E$150,"&gt;="&amp;0,$B$3:$B$150,R23)</f>
        <v>0</v>
      </c>
      <c r="T23" s="21" t="n">
        <f aca="false">COUNTIFS($E$3:$E$150,"&lt;"&amp;0,$B$3:$B$150,R23)</f>
        <v>0</v>
      </c>
    </row>
    <row r="24" customFormat="false" ht="16.5" hidden="false" customHeight="true" outlineLevel="0" collapsed="false">
      <c r="A24" s="15"/>
      <c r="B24" s="16"/>
      <c r="C24" s="17"/>
      <c r="D24" s="17"/>
      <c r="E24" s="18"/>
      <c r="F24" s="18"/>
      <c r="G24" s="18"/>
      <c r="H24" s="18"/>
      <c r="I24" s="19" t="n">
        <f aca="false">E24-F24-G24</f>
        <v>0</v>
      </c>
      <c r="J24" s="19" t="n">
        <f aca="false">IF(B24="",0,VLOOKUP(B24,Tabla1[],2,0))</f>
        <v>0</v>
      </c>
      <c r="K24" s="19" t="n">
        <f aca="false">IF(E24&lt;0,J24*(-1),J24)</f>
        <v>0</v>
      </c>
      <c r="L24" s="20"/>
      <c r="M24" s="20"/>
      <c r="Q24" s="21" t="n">
        <v>22</v>
      </c>
      <c r="R24" s="21" t="s">
        <v>42</v>
      </c>
      <c r="S24" s="21" t="n">
        <f aca="false">COUNTIFS($E$3:$E$150,"&gt;="&amp;0,$B$3:$B$150,R24)</f>
        <v>0</v>
      </c>
      <c r="T24" s="21" t="n">
        <f aca="false">COUNTIFS($E$3:$E$150,"&lt;"&amp;0,$B$3:$B$150,R24)</f>
        <v>0</v>
      </c>
    </row>
    <row r="25" customFormat="false" ht="16.5" hidden="false" customHeight="true" outlineLevel="0" collapsed="false">
      <c r="A25" s="15"/>
      <c r="B25" s="16"/>
      <c r="C25" s="17"/>
      <c r="D25" s="17"/>
      <c r="E25" s="18"/>
      <c r="F25" s="18"/>
      <c r="G25" s="18"/>
      <c r="H25" s="18"/>
      <c r="I25" s="19" t="n">
        <f aca="false">E25-F25-G25</f>
        <v>0</v>
      </c>
      <c r="J25" s="19" t="n">
        <f aca="false">IF(B25="",0,VLOOKUP(B25,Tabla1[],2,0))</f>
        <v>0</v>
      </c>
      <c r="K25" s="19" t="n">
        <f aca="false">IF(E25&lt;0,J25*(-1),J25)</f>
        <v>0</v>
      </c>
      <c r="L25" s="20"/>
      <c r="M25" s="20"/>
      <c r="Q25" s="21" t="n">
        <v>23</v>
      </c>
      <c r="R25" s="21" t="s">
        <v>43</v>
      </c>
      <c r="S25" s="21" t="n">
        <f aca="false">COUNTIFS($E$3:$E$150,"&gt;="&amp;0,$B$3:$B$150,R25)</f>
        <v>0</v>
      </c>
      <c r="T25" s="21" t="n">
        <f aca="false">COUNTIFS($E$3:$E$150,"&lt;"&amp;0,$B$3:$B$150,R25)</f>
        <v>0</v>
      </c>
    </row>
    <row r="26" customFormat="false" ht="16.5" hidden="false" customHeight="true" outlineLevel="0" collapsed="false">
      <c r="A26" s="15"/>
      <c r="B26" s="16"/>
      <c r="C26" s="17"/>
      <c r="D26" s="17"/>
      <c r="E26" s="18"/>
      <c r="F26" s="18"/>
      <c r="G26" s="18"/>
      <c r="H26" s="18"/>
      <c r="I26" s="19" t="n">
        <f aca="false">E26-F26-G26</f>
        <v>0</v>
      </c>
      <c r="J26" s="19" t="n">
        <f aca="false">IF(B26="",0,VLOOKUP(B26,Tabla1[],2,0))</f>
        <v>0</v>
      </c>
      <c r="K26" s="19" t="n">
        <f aca="false">IF(E26&lt;0,J26*(-1),J26)</f>
        <v>0</v>
      </c>
      <c r="L26" s="20"/>
      <c r="M26" s="20"/>
      <c r="Q26" s="21" t="n">
        <v>24</v>
      </c>
      <c r="R26" s="21" t="s">
        <v>44</v>
      </c>
      <c r="S26" s="21" t="n">
        <f aca="false">COUNTIFS($E$3:$E$150,"&gt;="&amp;0,$B$3:$B$150,R26)</f>
        <v>0</v>
      </c>
      <c r="T26" s="21" t="n">
        <f aca="false">COUNTIFS($E$3:$E$150,"&lt;"&amp;0,$B$3:$B$150,R26)</f>
        <v>0</v>
      </c>
    </row>
    <row r="27" customFormat="false" ht="16.5" hidden="false" customHeight="true" outlineLevel="0" collapsed="false">
      <c r="A27" s="15"/>
      <c r="B27" s="16"/>
      <c r="C27" s="17"/>
      <c r="D27" s="17"/>
      <c r="E27" s="18"/>
      <c r="F27" s="18"/>
      <c r="G27" s="18"/>
      <c r="H27" s="18"/>
      <c r="I27" s="19" t="n">
        <f aca="false">E27-F27-G27</f>
        <v>0</v>
      </c>
      <c r="J27" s="19" t="n">
        <f aca="false">IF(B27="",0,VLOOKUP(B27,Tabla1[],2,0))</f>
        <v>0</v>
      </c>
      <c r="K27" s="19" t="n">
        <f aca="false">IF(E27&lt;0,J27*(-1),J27)</f>
        <v>0</v>
      </c>
      <c r="L27" s="20"/>
      <c r="M27" s="20"/>
      <c r="Q27" s="21" t="n">
        <v>25</v>
      </c>
      <c r="R27" s="21" t="s">
        <v>45</v>
      </c>
      <c r="S27" s="21" t="n">
        <f aca="false">COUNTIFS($E$3:$E$150,"&gt;="&amp;0,$B$3:$B$150,R27)</f>
        <v>0</v>
      </c>
      <c r="T27" s="21" t="n">
        <f aca="false">COUNTIFS($E$3:$E$150,"&lt;"&amp;0,$B$3:$B$150,R27)</f>
        <v>0</v>
      </c>
    </row>
    <row r="28" customFormat="false" ht="16.5" hidden="false" customHeight="true" outlineLevel="0" collapsed="false">
      <c r="A28" s="15"/>
      <c r="B28" s="16"/>
      <c r="C28" s="17"/>
      <c r="D28" s="17"/>
      <c r="E28" s="18"/>
      <c r="F28" s="18"/>
      <c r="G28" s="18"/>
      <c r="H28" s="18"/>
      <c r="I28" s="19" t="n">
        <f aca="false">E28-F28-G28</f>
        <v>0</v>
      </c>
      <c r="J28" s="19" t="n">
        <f aca="false">IF(B28="",0,VLOOKUP(B28,Tabla1[],2,0))</f>
        <v>0</v>
      </c>
      <c r="K28" s="19" t="n">
        <f aca="false">IF(E28&lt;0,J28*(-1),J28)</f>
        <v>0</v>
      </c>
      <c r="L28" s="20"/>
      <c r="M28" s="20"/>
      <c r="Q28" s="21" t="n">
        <v>26</v>
      </c>
      <c r="R28" s="21" t="s">
        <v>46</v>
      </c>
      <c r="S28" s="21" t="n">
        <f aca="false">COUNTIFS($E$3:$E$150,"&gt;="&amp;0,$B$3:$B$150,R28)</f>
        <v>0</v>
      </c>
      <c r="T28" s="21" t="n">
        <f aca="false">COUNTIFS($E$3:$E$150,"&lt;"&amp;0,$B$3:$B$150,R28)</f>
        <v>0</v>
      </c>
    </row>
    <row r="29" customFormat="false" ht="16.5" hidden="false" customHeight="true" outlineLevel="0" collapsed="false">
      <c r="A29" s="15"/>
      <c r="B29" s="16"/>
      <c r="C29" s="17"/>
      <c r="D29" s="17"/>
      <c r="E29" s="18"/>
      <c r="F29" s="18"/>
      <c r="G29" s="18"/>
      <c r="H29" s="18"/>
      <c r="I29" s="19" t="n">
        <f aca="false">E29-F29-G29</f>
        <v>0</v>
      </c>
      <c r="J29" s="19" t="n">
        <f aca="false">IF(B29="",0,VLOOKUP(B29,Tabla1[],2,0))</f>
        <v>0</v>
      </c>
      <c r="K29" s="19" t="n">
        <f aca="false">IF(E29&lt;0,J29*(-1),J29)</f>
        <v>0</v>
      </c>
      <c r="L29" s="20"/>
      <c r="M29" s="20"/>
      <c r="Q29" s="21" t="n">
        <v>27</v>
      </c>
      <c r="R29" s="21" t="s">
        <v>47</v>
      </c>
      <c r="S29" s="21" t="n">
        <f aca="false">COUNTIFS($E$3:$E$150,"&gt;="&amp;0,$B$3:$B$150,R29)</f>
        <v>0</v>
      </c>
      <c r="T29" s="21" t="n">
        <f aca="false">COUNTIFS($E$3:$E$150,"&lt;"&amp;0,$B$3:$B$150,R29)</f>
        <v>0</v>
      </c>
    </row>
    <row r="30" customFormat="false" ht="16.5" hidden="false" customHeight="true" outlineLevel="0" collapsed="false">
      <c r="A30" s="15"/>
      <c r="B30" s="16"/>
      <c r="C30" s="17"/>
      <c r="D30" s="17"/>
      <c r="E30" s="18"/>
      <c r="F30" s="18"/>
      <c r="G30" s="18"/>
      <c r="H30" s="18"/>
      <c r="I30" s="19" t="n">
        <f aca="false">E30-F30-G30</f>
        <v>0</v>
      </c>
      <c r="J30" s="19" t="n">
        <f aca="false">IF(B30="",0,VLOOKUP(B30,Tabla1[],2,0))</f>
        <v>0</v>
      </c>
      <c r="K30" s="19" t="n">
        <f aca="false">IF(E30&lt;0,J30*(-1),J30)</f>
        <v>0</v>
      </c>
      <c r="L30" s="20"/>
      <c r="M30" s="20"/>
      <c r="Q30" s="21" t="n">
        <v>28</v>
      </c>
      <c r="R30" s="21" t="s">
        <v>48</v>
      </c>
      <c r="S30" s="21" t="n">
        <f aca="false">COUNTIFS($E$3:$E$150,"&gt;="&amp;0,$B$3:$B$150,R30)</f>
        <v>0</v>
      </c>
      <c r="T30" s="21" t="n">
        <f aca="false">COUNTIFS($E$3:$E$150,"&lt;"&amp;0,$B$3:$B$150,R30)</f>
        <v>0</v>
      </c>
    </row>
    <row r="31" customFormat="false" ht="16.5" hidden="false" customHeight="true" outlineLevel="0" collapsed="false">
      <c r="A31" s="15"/>
      <c r="B31" s="16"/>
      <c r="C31" s="17"/>
      <c r="D31" s="17"/>
      <c r="E31" s="18"/>
      <c r="F31" s="18"/>
      <c r="G31" s="18"/>
      <c r="H31" s="18"/>
      <c r="I31" s="19" t="n">
        <f aca="false">E31-F31-G31</f>
        <v>0</v>
      </c>
      <c r="J31" s="19" t="n">
        <f aca="false">IF(B31="",0,VLOOKUP(B31,Tabla1[],2,0))</f>
        <v>0</v>
      </c>
      <c r="K31" s="19" t="n">
        <f aca="false">IF(E31&lt;0,J31*(-1),J31)</f>
        <v>0</v>
      </c>
      <c r="L31" s="20"/>
      <c r="M31" s="20"/>
      <c r="Q31" s="21" t="n">
        <v>29</v>
      </c>
      <c r="R31" s="21" t="s">
        <v>49</v>
      </c>
      <c r="S31" s="21" t="n">
        <f aca="false">COUNTIFS($E$3:$E$150,"&gt;="&amp;0,$B$3:$B$150,R31)</f>
        <v>0</v>
      </c>
      <c r="T31" s="21" t="n">
        <f aca="false">COUNTIFS($E$3:$E$150,"&lt;"&amp;0,$B$3:$B$150,R31)</f>
        <v>0</v>
      </c>
    </row>
    <row r="32" customFormat="false" ht="16.5" hidden="false" customHeight="true" outlineLevel="0" collapsed="false">
      <c r="A32" s="15"/>
      <c r="B32" s="16"/>
      <c r="C32" s="17"/>
      <c r="D32" s="17"/>
      <c r="E32" s="18"/>
      <c r="F32" s="18"/>
      <c r="G32" s="18"/>
      <c r="H32" s="18"/>
      <c r="I32" s="19" t="n">
        <f aca="false">E32-F32-G32</f>
        <v>0</v>
      </c>
      <c r="J32" s="19" t="n">
        <f aca="false">IF(B32="",0,VLOOKUP(B32,Tabla1[],2,0))</f>
        <v>0</v>
      </c>
      <c r="K32" s="19" t="n">
        <f aca="false">IF(E32&lt;0,J32*(-1),J32)</f>
        <v>0</v>
      </c>
      <c r="L32" s="20"/>
      <c r="M32" s="20"/>
      <c r="Q32" s="21" t="n">
        <v>30</v>
      </c>
      <c r="R32" s="21" t="s">
        <v>50</v>
      </c>
      <c r="S32" s="21" t="n">
        <f aca="false">COUNTIFS($E$3:$E$150,"&gt;="&amp;0,$B$3:$B$150,R32)</f>
        <v>0</v>
      </c>
      <c r="T32" s="21" t="n">
        <f aca="false">COUNTIFS($E$3:$E$150,"&lt;"&amp;0,$B$3:$B$150,R32)</f>
        <v>0</v>
      </c>
    </row>
    <row r="33" customFormat="false" ht="16.5" hidden="false" customHeight="true" outlineLevel="0" collapsed="false">
      <c r="A33" s="15"/>
      <c r="B33" s="16"/>
      <c r="C33" s="17"/>
      <c r="D33" s="17"/>
      <c r="E33" s="18"/>
      <c r="F33" s="18"/>
      <c r="G33" s="18"/>
      <c r="H33" s="18"/>
      <c r="I33" s="19" t="n">
        <f aca="false">E33-F33-G33</f>
        <v>0</v>
      </c>
      <c r="J33" s="19" t="n">
        <f aca="false">IF(B33="",0,VLOOKUP(B33,Tabla1[],2,0))</f>
        <v>0</v>
      </c>
      <c r="K33" s="19" t="n">
        <f aca="false">IF(E33&lt;0,J33*(-1),J33)</f>
        <v>0</v>
      </c>
      <c r="L33" s="20"/>
      <c r="M33" s="20"/>
      <c r="Q33" s="21" t="n">
        <v>31</v>
      </c>
      <c r="R33" s="21" t="s">
        <v>51</v>
      </c>
      <c r="S33" s="21" t="n">
        <f aca="false">COUNTIFS($E$3:$E$150,"&gt;="&amp;0,$B$3:$B$150,R33)</f>
        <v>0</v>
      </c>
      <c r="T33" s="21" t="n">
        <f aca="false">COUNTIFS($E$3:$E$150,"&lt;"&amp;0,$B$3:$B$150,R33)</f>
        <v>0</v>
      </c>
    </row>
    <row r="34" customFormat="false" ht="16.5" hidden="false" customHeight="true" outlineLevel="0" collapsed="false">
      <c r="A34" s="15"/>
      <c r="B34" s="16"/>
      <c r="C34" s="17"/>
      <c r="D34" s="17"/>
      <c r="E34" s="18"/>
      <c r="F34" s="18"/>
      <c r="G34" s="18"/>
      <c r="H34" s="18"/>
      <c r="I34" s="19" t="n">
        <f aca="false">E34-F34-G34</f>
        <v>0</v>
      </c>
      <c r="J34" s="19" t="n">
        <f aca="false">IF(B34="",0,VLOOKUP(B34,Tabla1[],2,0))</f>
        <v>0</v>
      </c>
      <c r="K34" s="19" t="n">
        <f aca="false">IF(E34&lt;0,J34*(-1),J34)</f>
        <v>0</v>
      </c>
      <c r="L34" s="20"/>
      <c r="M34" s="20"/>
      <c r="Q34" s="21" t="n">
        <v>32</v>
      </c>
      <c r="R34" s="21" t="s">
        <v>52</v>
      </c>
      <c r="S34" s="21" t="n">
        <f aca="false">COUNTIFS($E$3:$E$150,"&gt;="&amp;0,$B$3:$B$150,R34)</f>
        <v>0</v>
      </c>
      <c r="T34" s="21" t="n">
        <f aca="false">COUNTIFS($E$3:$E$150,"&lt;"&amp;0,$B$3:$B$150,R34)</f>
        <v>0</v>
      </c>
    </row>
    <row r="35" customFormat="false" ht="16.5" hidden="false" customHeight="true" outlineLevel="0" collapsed="false">
      <c r="A35" s="15"/>
      <c r="B35" s="16"/>
      <c r="C35" s="17"/>
      <c r="D35" s="17"/>
      <c r="E35" s="18"/>
      <c r="F35" s="18"/>
      <c r="G35" s="18"/>
      <c r="H35" s="18"/>
      <c r="I35" s="19" t="n">
        <f aca="false">E35-F35-G35</f>
        <v>0</v>
      </c>
      <c r="J35" s="19" t="n">
        <f aca="false">IF(B35="",0,VLOOKUP(B35,Tabla1[],2,0))</f>
        <v>0</v>
      </c>
      <c r="K35" s="19" t="n">
        <f aca="false">IF(E35&lt;0,J35*(-1),J35)</f>
        <v>0</v>
      </c>
      <c r="L35" s="20"/>
      <c r="M35" s="20"/>
      <c r="Q35" s="21" t="n">
        <v>33</v>
      </c>
      <c r="R35" s="21" t="s">
        <v>53</v>
      </c>
      <c r="S35" s="21" t="n">
        <f aca="false">COUNTIFS($E$3:$E$150,"&gt;="&amp;0,$B$3:$B$150,R35)</f>
        <v>0</v>
      </c>
      <c r="T35" s="21" t="n">
        <f aca="false">COUNTIFS($E$3:$E$150,"&lt;"&amp;0,$B$3:$B$150,R35)</f>
        <v>0</v>
      </c>
    </row>
    <row r="36" customFormat="false" ht="16.5" hidden="false" customHeight="true" outlineLevel="0" collapsed="false">
      <c r="A36" s="15"/>
      <c r="B36" s="16"/>
      <c r="C36" s="17"/>
      <c r="D36" s="17"/>
      <c r="E36" s="18"/>
      <c r="F36" s="18"/>
      <c r="G36" s="18"/>
      <c r="H36" s="18"/>
      <c r="I36" s="19" t="n">
        <f aca="false">E36-F36-G36</f>
        <v>0</v>
      </c>
      <c r="J36" s="19" t="n">
        <f aca="false">IF(B36="",0,VLOOKUP(B36,Tabla1[],2,0))</f>
        <v>0</v>
      </c>
      <c r="K36" s="19" t="n">
        <f aca="false">IF(E36&lt;0,J36*(-1),J36)</f>
        <v>0</v>
      </c>
      <c r="L36" s="20"/>
      <c r="M36" s="20"/>
      <c r="Q36" s="21" t="n">
        <v>34</v>
      </c>
      <c r="R36" s="21" t="s">
        <v>54</v>
      </c>
      <c r="S36" s="21" t="n">
        <f aca="false">COUNTIFS($E$3:$E$150,"&gt;="&amp;0,$B$3:$B$150,R36)</f>
        <v>0</v>
      </c>
      <c r="T36" s="21" t="n">
        <f aca="false">COUNTIFS($E$3:$E$150,"&lt;"&amp;0,$B$3:$B$150,R36)</f>
        <v>0</v>
      </c>
    </row>
    <row r="37" customFormat="false" ht="16.5" hidden="false" customHeight="true" outlineLevel="0" collapsed="false">
      <c r="A37" s="15"/>
      <c r="B37" s="16"/>
      <c r="C37" s="17"/>
      <c r="D37" s="17"/>
      <c r="E37" s="18"/>
      <c r="F37" s="18"/>
      <c r="G37" s="18"/>
      <c r="H37" s="18"/>
      <c r="I37" s="19" t="n">
        <f aca="false">E37-F37-G37</f>
        <v>0</v>
      </c>
      <c r="J37" s="19" t="n">
        <f aca="false">IF(B37="",0,VLOOKUP(B37,Tabla1[],2,0))</f>
        <v>0</v>
      </c>
      <c r="K37" s="19" t="n">
        <f aca="false">IF(E37&lt;0,J37*(-1),J37)</f>
        <v>0</v>
      </c>
      <c r="L37" s="20"/>
      <c r="M37" s="20"/>
      <c r="Q37" s="21" t="n">
        <v>35</v>
      </c>
      <c r="R37" s="21" t="s">
        <v>55</v>
      </c>
      <c r="S37" s="21" t="n">
        <f aca="false">COUNTIFS($E$3:$E$150,"&gt;="&amp;0,$B$3:$B$150,R37)</f>
        <v>0</v>
      </c>
      <c r="T37" s="21" t="n">
        <f aca="false">COUNTIFS($E$3:$E$150,"&lt;"&amp;0,$B$3:$B$150,R37)</f>
        <v>0</v>
      </c>
    </row>
    <row r="38" customFormat="false" ht="16.5" hidden="false" customHeight="true" outlineLevel="0" collapsed="false">
      <c r="A38" s="15"/>
      <c r="B38" s="16"/>
      <c r="C38" s="17"/>
      <c r="D38" s="17"/>
      <c r="E38" s="18"/>
      <c r="F38" s="18"/>
      <c r="G38" s="18"/>
      <c r="H38" s="18"/>
      <c r="I38" s="19" t="n">
        <f aca="false">E38-F38-G38</f>
        <v>0</v>
      </c>
      <c r="J38" s="19" t="n">
        <f aca="false">IF(B38="",0,VLOOKUP(B38,Tabla1[],2,0))</f>
        <v>0</v>
      </c>
      <c r="K38" s="19" t="n">
        <f aca="false">IF(E38&lt;0,J38*(-1),J38)</f>
        <v>0</v>
      </c>
      <c r="L38" s="20"/>
      <c r="M38" s="20"/>
      <c r="Q38" s="21" t="n">
        <v>36</v>
      </c>
      <c r="R38" s="21" t="s">
        <v>56</v>
      </c>
      <c r="S38" s="21" t="n">
        <f aca="false">COUNTIFS($E$3:$E$150,"&gt;="&amp;0,$B$3:$B$150,R38)</f>
        <v>0</v>
      </c>
      <c r="T38" s="21" t="n">
        <f aca="false">COUNTIFS($E$3:$E$150,"&lt;"&amp;0,$B$3:$B$150,R38)</f>
        <v>0</v>
      </c>
    </row>
    <row r="39" customFormat="false" ht="16.5" hidden="false" customHeight="true" outlineLevel="0" collapsed="false">
      <c r="A39" s="15"/>
      <c r="B39" s="16"/>
      <c r="C39" s="17"/>
      <c r="D39" s="17"/>
      <c r="E39" s="18"/>
      <c r="F39" s="18"/>
      <c r="G39" s="18"/>
      <c r="H39" s="18"/>
      <c r="I39" s="19" t="n">
        <f aca="false">E39-F39-G39</f>
        <v>0</v>
      </c>
      <c r="J39" s="19" t="n">
        <f aca="false">IF(B39="",0,VLOOKUP(B39,Tabla1[],2,0))</f>
        <v>0</v>
      </c>
      <c r="K39" s="19" t="n">
        <f aca="false">IF(E39&lt;0,J39*(-1),J39)</f>
        <v>0</v>
      </c>
      <c r="L39" s="20"/>
      <c r="M39" s="20"/>
      <c r="Q39" s="21" t="n">
        <v>37</v>
      </c>
      <c r="R39" s="21" t="s">
        <v>57</v>
      </c>
      <c r="S39" s="21" t="n">
        <f aca="false">COUNTIFS($E$3:$E$150,"&gt;="&amp;0,$B$3:$B$150,R39)</f>
        <v>0</v>
      </c>
      <c r="T39" s="21" t="n">
        <f aca="false">COUNTIFS($E$3:$E$150,"&lt;"&amp;0,$B$3:$B$150,R39)</f>
        <v>0</v>
      </c>
    </row>
    <row r="40" customFormat="false" ht="16.5" hidden="false" customHeight="true" outlineLevel="0" collapsed="false">
      <c r="A40" s="15"/>
      <c r="B40" s="16"/>
      <c r="C40" s="17"/>
      <c r="D40" s="17"/>
      <c r="E40" s="18"/>
      <c r="F40" s="18"/>
      <c r="G40" s="18"/>
      <c r="H40" s="18"/>
      <c r="I40" s="19" t="n">
        <f aca="false">E40-F40-G40</f>
        <v>0</v>
      </c>
      <c r="J40" s="19" t="n">
        <f aca="false">IF(B40="",0,VLOOKUP(B40,Tabla1[],2,0))</f>
        <v>0</v>
      </c>
      <c r="K40" s="19" t="n">
        <f aca="false">IF(E40&lt;0,J40*(-1),J40)</f>
        <v>0</v>
      </c>
      <c r="L40" s="20"/>
      <c r="M40" s="20"/>
      <c r="Q40" s="21" t="n">
        <v>38</v>
      </c>
      <c r="R40" s="21" t="s">
        <v>58</v>
      </c>
      <c r="S40" s="21" t="n">
        <f aca="false">COUNTIFS($E$3:$E$150,"&gt;="&amp;0,$B$3:$B$150,R40)</f>
        <v>0</v>
      </c>
      <c r="T40" s="21" t="n">
        <f aca="false">COUNTIFS($E$3:$E$150,"&lt;"&amp;0,$B$3:$B$150,R40)</f>
        <v>0</v>
      </c>
    </row>
    <row r="41" customFormat="false" ht="16.5" hidden="false" customHeight="true" outlineLevel="0" collapsed="false">
      <c r="A41" s="15"/>
      <c r="B41" s="16"/>
      <c r="C41" s="17"/>
      <c r="D41" s="17"/>
      <c r="E41" s="18"/>
      <c r="F41" s="18"/>
      <c r="G41" s="18"/>
      <c r="H41" s="18"/>
      <c r="I41" s="19" t="n">
        <f aca="false">E41-F41-G41</f>
        <v>0</v>
      </c>
      <c r="J41" s="19" t="n">
        <f aca="false">IF(B41="",0,VLOOKUP(B41,Tabla1[],2,0))</f>
        <v>0</v>
      </c>
      <c r="K41" s="19" t="n">
        <f aca="false">IF(E41&lt;0,J41*(-1),J41)</f>
        <v>0</v>
      </c>
      <c r="L41" s="20"/>
      <c r="M41" s="20"/>
      <c r="Q41" s="21" t="n">
        <v>39</v>
      </c>
      <c r="R41" s="21" t="s">
        <v>59</v>
      </c>
      <c r="S41" s="21" t="n">
        <f aca="false">COUNTIFS($E$3:$E$150,"&gt;="&amp;0,$B$3:$B$150,R41)</f>
        <v>0</v>
      </c>
      <c r="T41" s="21" t="n">
        <f aca="false">COUNTIFS($E$3:$E$150,"&lt;"&amp;0,$B$3:$B$150,R41)</f>
        <v>0</v>
      </c>
    </row>
    <row r="42" customFormat="false" ht="16.5" hidden="false" customHeight="true" outlineLevel="0" collapsed="false">
      <c r="A42" s="15"/>
      <c r="B42" s="16"/>
      <c r="C42" s="17"/>
      <c r="D42" s="17"/>
      <c r="E42" s="18"/>
      <c r="F42" s="18"/>
      <c r="G42" s="18"/>
      <c r="H42" s="18"/>
      <c r="I42" s="19" t="n">
        <f aca="false">E42-F42-G42</f>
        <v>0</v>
      </c>
      <c r="J42" s="19" t="n">
        <f aca="false">IF(B42="",0,VLOOKUP(B42,Tabla1[],2,0))</f>
        <v>0</v>
      </c>
      <c r="K42" s="19" t="n">
        <f aca="false">IF(E42&lt;0,J42*(-1),J42)</f>
        <v>0</v>
      </c>
      <c r="L42" s="20"/>
      <c r="M42" s="20"/>
      <c r="Q42" s="21" t="n">
        <v>40</v>
      </c>
      <c r="R42" s="21" t="s">
        <v>60</v>
      </c>
      <c r="S42" s="21" t="n">
        <f aca="false">COUNTIFS($E$3:$E$150,"&gt;="&amp;0,$B$3:$B$150,R42)</f>
        <v>0</v>
      </c>
      <c r="T42" s="21" t="n">
        <f aca="false">COUNTIFS($E$3:$E$150,"&lt;"&amp;0,$B$3:$B$150,R42)</f>
        <v>0</v>
      </c>
    </row>
    <row r="43" customFormat="false" ht="16.5" hidden="false" customHeight="true" outlineLevel="0" collapsed="false">
      <c r="A43" s="15"/>
      <c r="B43" s="16"/>
      <c r="C43" s="17"/>
      <c r="D43" s="17"/>
      <c r="E43" s="18"/>
      <c r="F43" s="18"/>
      <c r="G43" s="18"/>
      <c r="H43" s="18"/>
      <c r="I43" s="19" t="n">
        <f aca="false">E43-F43-G43</f>
        <v>0</v>
      </c>
      <c r="J43" s="19" t="n">
        <f aca="false">IF(B43="",0,VLOOKUP(B43,Tabla1[],2,0))</f>
        <v>0</v>
      </c>
      <c r="K43" s="19" t="n">
        <f aca="false">IF(E43&lt;0,J43*(-1),J43)</f>
        <v>0</v>
      </c>
      <c r="L43" s="20"/>
      <c r="M43" s="20"/>
      <c r="Q43" s="21" t="n">
        <v>41</v>
      </c>
      <c r="R43" s="21" t="s">
        <v>61</v>
      </c>
      <c r="S43" s="21" t="n">
        <f aca="false">COUNTIFS($E$3:$E$150,"&gt;="&amp;0,$B$3:$B$150,R43)</f>
        <v>0</v>
      </c>
      <c r="T43" s="21" t="n">
        <f aca="false">COUNTIFS($E$3:$E$150,"&lt;"&amp;0,$B$3:$B$150,R43)</f>
        <v>0</v>
      </c>
    </row>
    <row r="44" customFormat="false" ht="16.5" hidden="false" customHeight="true" outlineLevel="0" collapsed="false">
      <c r="A44" s="15"/>
      <c r="B44" s="16"/>
      <c r="C44" s="17"/>
      <c r="D44" s="17"/>
      <c r="E44" s="18"/>
      <c r="F44" s="18"/>
      <c r="G44" s="18"/>
      <c r="H44" s="18"/>
      <c r="I44" s="19" t="n">
        <f aca="false">E44-F44-G44</f>
        <v>0</v>
      </c>
      <c r="J44" s="19" t="n">
        <f aca="false">IF(B44="",0,VLOOKUP(B44,Tabla1[],2,0))</f>
        <v>0</v>
      </c>
      <c r="K44" s="19" t="n">
        <f aca="false">IF(E44&lt;0,J44*(-1),J44)</f>
        <v>0</v>
      </c>
      <c r="L44" s="20"/>
      <c r="M44" s="20"/>
      <c r="Q44" s="21" t="n">
        <v>42</v>
      </c>
      <c r="R44" s="21" t="s">
        <v>62</v>
      </c>
      <c r="S44" s="21" t="n">
        <f aca="false">COUNTIFS($E$3:$E$150,"&gt;="&amp;0,$B$3:$B$150,R44)</f>
        <v>0</v>
      </c>
      <c r="T44" s="21" t="n">
        <f aca="false">COUNTIFS($E$3:$E$150,"&lt;"&amp;0,$B$3:$B$150,R44)</f>
        <v>0</v>
      </c>
    </row>
    <row r="45" customFormat="false" ht="16.5" hidden="false" customHeight="true" outlineLevel="0" collapsed="false">
      <c r="A45" s="15"/>
      <c r="B45" s="16"/>
      <c r="C45" s="17"/>
      <c r="D45" s="17"/>
      <c r="E45" s="18"/>
      <c r="F45" s="18"/>
      <c r="G45" s="18"/>
      <c r="H45" s="18"/>
      <c r="I45" s="19" t="n">
        <f aca="false">E45-F45-G45</f>
        <v>0</v>
      </c>
      <c r="J45" s="19" t="n">
        <f aca="false">IF(B45="",0,VLOOKUP(B45,Tabla1[],2,0))</f>
        <v>0</v>
      </c>
      <c r="K45" s="19" t="n">
        <f aca="false">IF(E45&lt;0,J45*(-1),J45)</f>
        <v>0</v>
      </c>
      <c r="L45" s="20"/>
      <c r="M45" s="20"/>
      <c r="Q45" s="21" t="n">
        <v>43</v>
      </c>
      <c r="R45" s="21" t="s">
        <v>63</v>
      </c>
      <c r="S45" s="21" t="n">
        <f aca="false">COUNTIFS($E$3:$E$150,"&gt;="&amp;0,$B$3:$B$150,R45)</f>
        <v>0</v>
      </c>
      <c r="T45" s="21" t="n">
        <f aca="false">COUNTIFS($E$3:$E$150,"&lt;"&amp;0,$B$3:$B$150,R45)</f>
        <v>0</v>
      </c>
    </row>
    <row r="46" customFormat="false" ht="16.5" hidden="false" customHeight="true" outlineLevel="0" collapsed="false">
      <c r="A46" s="15"/>
      <c r="B46" s="16"/>
      <c r="C46" s="17"/>
      <c r="D46" s="17"/>
      <c r="E46" s="18"/>
      <c r="F46" s="18"/>
      <c r="G46" s="18"/>
      <c r="H46" s="18"/>
      <c r="I46" s="19" t="n">
        <f aca="false">E46-F46-G46</f>
        <v>0</v>
      </c>
      <c r="J46" s="19" t="n">
        <f aca="false">IF(B46="",0,VLOOKUP(B46,Tabla1[],2,0))</f>
        <v>0</v>
      </c>
      <c r="K46" s="19" t="n">
        <f aca="false">IF(E46&lt;0,J46*(-1),J46)</f>
        <v>0</v>
      </c>
      <c r="L46" s="20"/>
      <c r="M46" s="20"/>
      <c r="Q46" s="21" t="n">
        <v>44</v>
      </c>
      <c r="R46" s="21" t="s">
        <v>64</v>
      </c>
      <c r="S46" s="21" t="n">
        <f aca="false">COUNTIFS($E$3:$E$150,"&gt;="&amp;0,$B$3:$B$150,R46)</f>
        <v>0</v>
      </c>
      <c r="T46" s="21" t="n">
        <f aca="false">COUNTIFS($E$3:$E$150,"&lt;"&amp;0,$B$3:$B$150,R46)</f>
        <v>0</v>
      </c>
    </row>
    <row r="47" customFormat="false" ht="16.5" hidden="false" customHeight="true" outlineLevel="0" collapsed="false">
      <c r="A47" s="15"/>
      <c r="B47" s="16"/>
      <c r="C47" s="17"/>
      <c r="D47" s="17"/>
      <c r="E47" s="18"/>
      <c r="F47" s="18"/>
      <c r="G47" s="18"/>
      <c r="H47" s="18"/>
      <c r="I47" s="19" t="n">
        <f aca="false">E47-F47-G47</f>
        <v>0</v>
      </c>
      <c r="J47" s="19" t="n">
        <f aca="false">IF(B47="",0,VLOOKUP(B47,Tabla1[],2,0))</f>
        <v>0</v>
      </c>
      <c r="K47" s="19" t="n">
        <f aca="false">IF(E47&lt;0,J47*(-1),J47)</f>
        <v>0</v>
      </c>
      <c r="L47" s="20"/>
      <c r="M47" s="20"/>
      <c r="Q47" s="21" t="n">
        <v>45</v>
      </c>
      <c r="R47" s="21" t="s">
        <v>65</v>
      </c>
      <c r="S47" s="21" t="n">
        <f aca="false">COUNTIFS($E$3:$E$150,"&gt;="&amp;0,$B$3:$B$150,R47)</f>
        <v>0</v>
      </c>
      <c r="T47" s="21" t="n">
        <f aca="false">COUNTIFS($E$3:$E$150,"&lt;"&amp;0,$B$3:$B$150,R47)</f>
        <v>0</v>
      </c>
    </row>
    <row r="48" customFormat="false" ht="16.5" hidden="false" customHeight="true" outlineLevel="0" collapsed="false">
      <c r="A48" s="15"/>
      <c r="B48" s="16"/>
      <c r="C48" s="17"/>
      <c r="D48" s="17"/>
      <c r="E48" s="18"/>
      <c r="F48" s="18"/>
      <c r="G48" s="18"/>
      <c r="H48" s="18"/>
      <c r="I48" s="19" t="n">
        <f aca="false">E48-F48-G48</f>
        <v>0</v>
      </c>
      <c r="J48" s="19" t="n">
        <f aca="false">IF(B48="",0,VLOOKUP(B48,Tabla1[],2,0))</f>
        <v>0</v>
      </c>
      <c r="K48" s="19" t="n">
        <f aca="false">IF(E48&lt;0,J48*(-1),J48)</f>
        <v>0</v>
      </c>
      <c r="L48" s="20"/>
      <c r="M48" s="20"/>
      <c r="Q48" s="21" t="n">
        <v>46</v>
      </c>
      <c r="R48" s="21" t="s">
        <v>66</v>
      </c>
      <c r="S48" s="21" t="n">
        <f aca="false">H151/2</f>
        <v>0</v>
      </c>
      <c r="T48" s="21"/>
    </row>
    <row r="49" customFormat="false" ht="16.5" hidden="false" customHeight="true" outlineLevel="0" collapsed="false">
      <c r="A49" s="15"/>
      <c r="B49" s="16"/>
      <c r="C49" s="17"/>
      <c r="D49" s="17"/>
      <c r="E49" s="18"/>
      <c r="F49" s="18"/>
      <c r="G49" s="18"/>
      <c r="H49" s="18"/>
      <c r="I49" s="19" t="n">
        <f aca="false">E49-F49-G49</f>
        <v>0</v>
      </c>
      <c r="J49" s="19" t="n">
        <f aca="false">IF(B49="",0,VLOOKUP(B49,Tabla1[],2,0))</f>
        <v>0</v>
      </c>
      <c r="K49" s="19" t="n">
        <f aca="false">IF(E49&lt;0,J49*(-1),J49)</f>
        <v>0</v>
      </c>
      <c r="L49" s="20"/>
      <c r="M49" s="20"/>
      <c r="Q49" s="21" t="n">
        <v>47</v>
      </c>
      <c r="R49" s="21" t="s">
        <v>67</v>
      </c>
      <c r="S49" s="21" t="n">
        <f aca="false">COUNTIFS($E$3:$E$150,"&gt;="&amp;0,$B$3:$B$150,R49)</f>
        <v>0</v>
      </c>
      <c r="T49" s="21" t="n">
        <f aca="false">COUNTIFS($E$3:$E$150,"&lt;"&amp;0,$B$3:$B$150,R49)</f>
        <v>0</v>
      </c>
    </row>
    <row r="50" customFormat="false" ht="16.5" hidden="false" customHeight="true" outlineLevel="0" collapsed="false">
      <c r="A50" s="15"/>
      <c r="B50" s="16"/>
      <c r="C50" s="17"/>
      <c r="D50" s="17"/>
      <c r="E50" s="18"/>
      <c r="F50" s="18"/>
      <c r="G50" s="18"/>
      <c r="H50" s="18"/>
      <c r="I50" s="19" t="n">
        <f aca="false">E50-F50-G50</f>
        <v>0</v>
      </c>
      <c r="J50" s="19" t="n">
        <f aca="false">IF(B50="",0,VLOOKUP(B50,Tabla1[],2,0))</f>
        <v>0</v>
      </c>
      <c r="K50" s="19" t="n">
        <f aca="false">IF(E50&lt;0,J50*(-1),J50)</f>
        <v>0</v>
      </c>
      <c r="L50" s="20"/>
      <c r="M50" s="20"/>
      <c r="Q50" s="21" t="n">
        <v>48</v>
      </c>
      <c r="R50" s="21" t="s">
        <v>68</v>
      </c>
      <c r="S50" s="21" t="n">
        <f aca="false">COUNTIFS($E$3:$E$150,"&gt;="&amp;0,$B$3:$B$150,R50)</f>
        <v>0</v>
      </c>
      <c r="T50" s="21" t="n">
        <f aca="false">COUNTIFS($E$3:$E$150,"&lt;"&amp;0,$B$3:$B$150,R50)</f>
        <v>0</v>
      </c>
    </row>
    <row r="51" customFormat="false" ht="16.5" hidden="false" customHeight="true" outlineLevel="0" collapsed="false">
      <c r="A51" s="15"/>
      <c r="B51" s="16"/>
      <c r="C51" s="17"/>
      <c r="D51" s="17"/>
      <c r="E51" s="18"/>
      <c r="F51" s="18"/>
      <c r="G51" s="18"/>
      <c r="H51" s="18"/>
      <c r="I51" s="19" t="n">
        <f aca="false">E51-F51-G51</f>
        <v>0</v>
      </c>
      <c r="J51" s="19" t="n">
        <f aca="false">IF(B51="",0,VLOOKUP(B51,Tabla1[],2,0))</f>
        <v>0</v>
      </c>
      <c r="K51" s="19" t="n">
        <f aca="false">IF(E51&lt;0,J51*(-1),J51)</f>
        <v>0</v>
      </c>
      <c r="L51" s="20"/>
      <c r="M51" s="20"/>
      <c r="Q51" s="21" t="n">
        <v>49</v>
      </c>
      <c r="R51" s="21" t="s">
        <v>69</v>
      </c>
      <c r="S51" s="21" t="n">
        <f aca="false">COUNTIFS($E$3:$E$150,"&gt;="&amp;0,$B$3:$B$150,R51)</f>
        <v>0</v>
      </c>
      <c r="T51" s="21" t="n">
        <f aca="false">COUNTIFS($E$3:$E$150,"&lt;"&amp;0,$B$3:$B$150,R51)</f>
        <v>0</v>
      </c>
    </row>
    <row r="52" customFormat="false" ht="16.5" hidden="false" customHeight="true" outlineLevel="0" collapsed="false">
      <c r="A52" s="15"/>
      <c r="B52" s="16"/>
      <c r="C52" s="17"/>
      <c r="D52" s="17"/>
      <c r="E52" s="18"/>
      <c r="F52" s="18"/>
      <c r="G52" s="18"/>
      <c r="H52" s="18"/>
      <c r="I52" s="19" t="n">
        <f aca="false">E52-F52-G52</f>
        <v>0</v>
      </c>
      <c r="J52" s="19" t="n">
        <f aca="false">IF(B52="",0,VLOOKUP(B52,Tabla1[],2,0))</f>
        <v>0</v>
      </c>
      <c r="K52" s="19" t="n">
        <f aca="false">IF(E52&lt;0,J52*(-1),J52)</f>
        <v>0</v>
      </c>
      <c r="L52" s="20"/>
      <c r="M52" s="20"/>
      <c r="Q52" s="21" t="n">
        <v>50</v>
      </c>
      <c r="R52" s="21" t="s">
        <v>70</v>
      </c>
      <c r="S52" s="21" t="n">
        <f aca="false">COUNTIFS($E$3:$E$150,"&gt;="&amp;0,$B$3:$B$150,R52)</f>
        <v>0</v>
      </c>
      <c r="T52" s="21" t="n">
        <f aca="false">COUNTIFS($E$3:$E$150,"&lt;"&amp;0,$B$3:$B$150,R52)</f>
        <v>0</v>
      </c>
    </row>
    <row r="53" customFormat="false" ht="16.5" hidden="false" customHeight="true" outlineLevel="0" collapsed="false">
      <c r="A53" s="15"/>
      <c r="B53" s="16"/>
      <c r="C53" s="17"/>
      <c r="D53" s="17"/>
      <c r="E53" s="18"/>
      <c r="F53" s="18"/>
      <c r="G53" s="18"/>
      <c r="H53" s="18"/>
      <c r="I53" s="19" t="n">
        <f aca="false">E53-F53-G53</f>
        <v>0</v>
      </c>
      <c r="J53" s="19" t="n">
        <f aca="false">IF(B53="",0,VLOOKUP(B53,Tabla1[],2,0))</f>
        <v>0</v>
      </c>
      <c r="K53" s="19" t="n">
        <f aca="false">IF(E53&lt;0,J53*(-1),J53)</f>
        <v>0</v>
      </c>
      <c r="L53" s="20"/>
      <c r="M53" s="20"/>
      <c r="Q53" s="21" t="n">
        <v>51</v>
      </c>
      <c r="R53" s="21" t="s">
        <v>71</v>
      </c>
      <c r="S53" s="21" t="n">
        <f aca="false">COUNTIFS($E$3:$E$150,"&gt;="&amp;0,$B$3:$B$150,R53)</f>
        <v>0</v>
      </c>
      <c r="T53" s="21" t="n">
        <f aca="false">COUNTIFS($E$3:$E$150,"&lt;"&amp;0,$B$3:$B$150,R53)</f>
        <v>0</v>
      </c>
    </row>
    <row r="54" customFormat="false" ht="16.5" hidden="false" customHeight="true" outlineLevel="0" collapsed="false">
      <c r="A54" s="15"/>
      <c r="B54" s="16"/>
      <c r="C54" s="17"/>
      <c r="D54" s="17"/>
      <c r="E54" s="18"/>
      <c r="F54" s="18"/>
      <c r="G54" s="18"/>
      <c r="H54" s="18"/>
      <c r="I54" s="19" t="n">
        <f aca="false">E54-F54-G54</f>
        <v>0</v>
      </c>
      <c r="J54" s="19" t="n">
        <f aca="false">IF(B54="",0,VLOOKUP(B54,Tabla1[],2,0))</f>
        <v>0</v>
      </c>
      <c r="K54" s="19" t="n">
        <f aca="false">IF(E54&lt;0,J54*(-1),J54)</f>
        <v>0</v>
      </c>
      <c r="L54" s="20"/>
      <c r="M54" s="20"/>
      <c r="Q54" s="21" t="n">
        <v>52</v>
      </c>
      <c r="R54" s="21" t="s">
        <v>72</v>
      </c>
      <c r="S54" s="21" t="n">
        <f aca="false">COUNTIFS($E$3:$E$150,"&gt;="&amp;0,$B$3:$B$150,R54)</f>
        <v>0</v>
      </c>
      <c r="T54" s="21" t="n">
        <f aca="false">COUNTIFS($E$3:$E$150,"&lt;"&amp;0,$B$3:$B$150,R54)</f>
        <v>0</v>
      </c>
    </row>
    <row r="55" customFormat="false" ht="16.5" hidden="false" customHeight="true" outlineLevel="0" collapsed="false">
      <c r="A55" s="15"/>
      <c r="B55" s="16"/>
      <c r="C55" s="17"/>
      <c r="D55" s="17"/>
      <c r="E55" s="18"/>
      <c r="F55" s="18"/>
      <c r="G55" s="18"/>
      <c r="H55" s="18"/>
      <c r="I55" s="19" t="n">
        <f aca="false">E55-F55-G55</f>
        <v>0</v>
      </c>
      <c r="J55" s="19" t="n">
        <f aca="false">IF(B55="",0,VLOOKUP(B55,Tabla1[],2,0))</f>
        <v>0</v>
      </c>
      <c r="K55" s="19" t="n">
        <f aca="false">IF(E55&lt;0,J55*(-1),J55)</f>
        <v>0</v>
      </c>
      <c r="L55" s="20"/>
      <c r="M55" s="20"/>
      <c r="Q55" s="21" t="n">
        <v>53</v>
      </c>
      <c r="R55" s="21" t="s">
        <v>73</v>
      </c>
      <c r="S55" s="21" t="n">
        <f aca="false">COUNTIFS($E$3:$E$150,"&gt;="&amp;0,$B$3:$B$150,R55)</f>
        <v>0</v>
      </c>
      <c r="T55" s="21" t="n">
        <f aca="false">COUNTIFS($E$3:$E$150,"&lt;"&amp;0,$B$3:$B$150,R55)</f>
        <v>0</v>
      </c>
    </row>
    <row r="56" customFormat="false" ht="16.5" hidden="false" customHeight="true" outlineLevel="0" collapsed="false">
      <c r="A56" s="15"/>
      <c r="B56" s="16"/>
      <c r="C56" s="17"/>
      <c r="D56" s="17"/>
      <c r="E56" s="18"/>
      <c r="F56" s="18"/>
      <c r="G56" s="18"/>
      <c r="H56" s="18"/>
      <c r="I56" s="19" t="n">
        <f aca="false">E56-F56-G56</f>
        <v>0</v>
      </c>
      <c r="J56" s="19" t="n">
        <f aca="false">IF(B56="",0,VLOOKUP(B56,Tabla1[],2,0))</f>
        <v>0</v>
      </c>
      <c r="K56" s="19" t="n">
        <f aca="false">IF(E56&lt;0,J56*(-1),J56)</f>
        <v>0</v>
      </c>
      <c r="L56" s="20"/>
      <c r="M56" s="20"/>
      <c r="Q56" s="21" t="n">
        <v>54</v>
      </c>
      <c r="R56" s="21" t="s">
        <v>74</v>
      </c>
      <c r="S56" s="21" t="n">
        <f aca="false">COUNTIFS($E$3:$E$150,"&gt;="&amp;0,$B$3:$B$150,R56)</f>
        <v>0</v>
      </c>
      <c r="T56" s="21" t="n">
        <f aca="false">COUNTIFS($E$3:$E$150,"&lt;"&amp;0,$B$3:$B$150,R56)</f>
        <v>0</v>
      </c>
    </row>
    <row r="57" customFormat="false" ht="16.5" hidden="false" customHeight="true" outlineLevel="0" collapsed="false">
      <c r="A57" s="15"/>
      <c r="B57" s="16"/>
      <c r="C57" s="17"/>
      <c r="D57" s="17"/>
      <c r="E57" s="18"/>
      <c r="F57" s="18"/>
      <c r="G57" s="18"/>
      <c r="H57" s="18"/>
      <c r="I57" s="19" t="n">
        <f aca="false">E57-F57-G57</f>
        <v>0</v>
      </c>
      <c r="J57" s="19" t="n">
        <f aca="false">IF(B57="",0,VLOOKUP(B57,Tabla1[],2,0))</f>
        <v>0</v>
      </c>
      <c r="K57" s="19" t="n">
        <f aca="false">IF(E57&lt;0,J57*(-1),J57)</f>
        <v>0</v>
      </c>
      <c r="L57" s="20"/>
      <c r="M57" s="20"/>
      <c r="Q57" s="21" t="n">
        <v>55</v>
      </c>
      <c r="R57" s="21" t="s">
        <v>75</v>
      </c>
      <c r="S57" s="21" t="n">
        <f aca="false">COUNTIFS($E$3:$E$150,"&gt;="&amp;0,$B$3:$B$150,R57)</f>
        <v>0</v>
      </c>
      <c r="T57" s="21" t="n">
        <f aca="false">COUNTIFS($E$3:$E$150,"&lt;"&amp;0,$B$3:$B$150,R57)</f>
        <v>0</v>
      </c>
    </row>
    <row r="58" customFormat="false" ht="16.5" hidden="false" customHeight="true" outlineLevel="0" collapsed="false">
      <c r="A58" s="15"/>
      <c r="B58" s="16"/>
      <c r="C58" s="17"/>
      <c r="D58" s="17"/>
      <c r="E58" s="18"/>
      <c r="F58" s="18"/>
      <c r="G58" s="18"/>
      <c r="H58" s="18"/>
      <c r="I58" s="19" t="n">
        <f aca="false">E58-F58-G58</f>
        <v>0</v>
      </c>
      <c r="J58" s="19" t="n">
        <f aca="false">IF(B58="",0,VLOOKUP(B58,Tabla1[],2,0))</f>
        <v>0</v>
      </c>
      <c r="K58" s="19" t="n">
        <f aca="false">IF(E58&lt;0,J58*(-1),J58)</f>
        <v>0</v>
      </c>
      <c r="L58" s="20"/>
      <c r="M58" s="20"/>
      <c r="Q58" s="21" t="n">
        <v>56</v>
      </c>
      <c r="R58" s="21" t="s">
        <v>76</v>
      </c>
      <c r="S58" s="21" t="n">
        <f aca="false">COUNTIFS($E$3:$E$150,"&gt;="&amp;0,$B$3:$B$150,R58)</f>
        <v>0</v>
      </c>
      <c r="T58" s="21" t="n">
        <f aca="false">COUNTIFS($E$3:$E$150,"&lt;"&amp;0,$B$3:$B$150,R58)</f>
        <v>0</v>
      </c>
    </row>
    <row r="59" customFormat="false" ht="16.5" hidden="false" customHeight="true" outlineLevel="0" collapsed="false">
      <c r="A59" s="15"/>
      <c r="B59" s="16"/>
      <c r="C59" s="17"/>
      <c r="D59" s="17"/>
      <c r="E59" s="18"/>
      <c r="F59" s="18"/>
      <c r="G59" s="18"/>
      <c r="H59" s="18"/>
      <c r="I59" s="19" t="n">
        <f aca="false">E59-F59-G59</f>
        <v>0</v>
      </c>
      <c r="J59" s="19" t="n">
        <f aca="false">IF(B59="",0,VLOOKUP(B59,Tabla1[],2,0))</f>
        <v>0</v>
      </c>
      <c r="K59" s="19" t="n">
        <f aca="false">IF(E59&lt;0,J59*(-1),J59)</f>
        <v>0</v>
      </c>
      <c r="L59" s="20"/>
      <c r="M59" s="20"/>
      <c r="Q59" s="21" t="n">
        <v>57</v>
      </c>
      <c r="R59" s="21" t="s">
        <v>77</v>
      </c>
      <c r="S59" s="21" t="n">
        <f aca="false">COUNTIFS($E$3:$E$150,"&gt;="&amp;0,$B$3:$B$150,R59)</f>
        <v>0</v>
      </c>
      <c r="T59" s="21" t="n">
        <f aca="false">COUNTIFS($E$3:$E$150,"&lt;"&amp;0,$B$3:$B$150,R59)</f>
        <v>0</v>
      </c>
    </row>
    <row r="60" customFormat="false" ht="16.5" hidden="false" customHeight="true" outlineLevel="0" collapsed="false">
      <c r="A60" s="15"/>
      <c r="B60" s="16"/>
      <c r="C60" s="17"/>
      <c r="D60" s="17"/>
      <c r="E60" s="18"/>
      <c r="F60" s="18"/>
      <c r="G60" s="18"/>
      <c r="H60" s="18"/>
      <c r="I60" s="19" t="n">
        <f aca="false">E60-F60-G60</f>
        <v>0</v>
      </c>
      <c r="J60" s="19" t="n">
        <f aca="false">IF(B60="",0,VLOOKUP(B60,Tabla1[],2,0))</f>
        <v>0</v>
      </c>
      <c r="K60" s="19" t="n">
        <f aca="false">IF(E60&lt;0,J60*(-1),J60)</f>
        <v>0</v>
      </c>
      <c r="L60" s="20"/>
      <c r="M60" s="20"/>
      <c r="Q60" s="21" t="n">
        <v>58</v>
      </c>
      <c r="R60" s="21" t="s">
        <v>78</v>
      </c>
      <c r="S60" s="21" t="n">
        <f aca="false">COUNTIFS($E$3:$E$150,"&gt;="&amp;0,$B$3:$B$150,R60)</f>
        <v>0</v>
      </c>
      <c r="T60" s="21" t="n">
        <f aca="false">COUNTIFS($E$3:$E$150,"&lt;"&amp;0,$B$3:$B$150,R60)</f>
        <v>0</v>
      </c>
    </row>
    <row r="61" customFormat="false" ht="16.5" hidden="false" customHeight="true" outlineLevel="0" collapsed="false">
      <c r="A61" s="15"/>
      <c r="B61" s="16"/>
      <c r="C61" s="17"/>
      <c r="D61" s="17"/>
      <c r="E61" s="18"/>
      <c r="F61" s="18"/>
      <c r="G61" s="18"/>
      <c r="H61" s="18"/>
      <c r="I61" s="19" t="n">
        <f aca="false">E61-F61-G61</f>
        <v>0</v>
      </c>
      <c r="J61" s="19" t="n">
        <f aca="false">IF(B61="",0,VLOOKUP(B61,Tabla1[],2,0))</f>
        <v>0</v>
      </c>
      <c r="K61" s="19" t="n">
        <f aca="false">IF(E61&lt;0,J61*(-1),J61)</f>
        <v>0</v>
      </c>
      <c r="L61" s="20"/>
      <c r="M61" s="20"/>
      <c r="Q61" s="21" t="n">
        <v>59</v>
      </c>
      <c r="R61" s="21" t="s">
        <v>79</v>
      </c>
      <c r="S61" s="21" t="n">
        <f aca="false">COUNTIFS($E$3:$E$150,"&gt;="&amp;0,$B$3:$B$150,R61)</f>
        <v>0</v>
      </c>
      <c r="T61" s="21" t="n">
        <f aca="false">COUNTIFS($E$3:$E$150,"&lt;"&amp;0,$B$3:$B$150,R61)</f>
        <v>0</v>
      </c>
    </row>
    <row r="62" customFormat="false" ht="16.5" hidden="false" customHeight="true" outlineLevel="0" collapsed="false">
      <c r="A62" s="15"/>
      <c r="B62" s="16"/>
      <c r="C62" s="17"/>
      <c r="D62" s="17"/>
      <c r="E62" s="18"/>
      <c r="F62" s="18"/>
      <c r="G62" s="18"/>
      <c r="H62" s="18"/>
      <c r="I62" s="19" t="n">
        <f aca="false">E62-F62-G62</f>
        <v>0</v>
      </c>
      <c r="J62" s="19" t="n">
        <f aca="false">IF(B62="",0,VLOOKUP(B62,Tabla1[],2,0))</f>
        <v>0</v>
      </c>
      <c r="K62" s="19" t="n">
        <f aca="false">IF(E62&lt;0,J62*(-1),J62)</f>
        <v>0</v>
      </c>
      <c r="L62" s="20"/>
      <c r="M62" s="20"/>
      <c r="Q62" s="21" t="n">
        <v>60</v>
      </c>
      <c r="R62" s="21" t="s">
        <v>80</v>
      </c>
      <c r="S62" s="21" t="n">
        <f aca="false">COUNTIFS($E$3:$E$150,"&gt;="&amp;0,$B$3:$B$150,R62)</f>
        <v>0</v>
      </c>
      <c r="T62" s="21" t="n">
        <f aca="false">COUNTIFS($E$3:$E$150,"&lt;"&amp;0,$B$3:$B$150,R62)</f>
        <v>0</v>
      </c>
    </row>
    <row r="63" customFormat="false" ht="16.5" hidden="false" customHeight="true" outlineLevel="0" collapsed="false">
      <c r="A63" s="15"/>
      <c r="B63" s="16"/>
      <c r="C63" s="17"/>
      <c r="D63" s="17"/>
      <c r="E63" s="18"/>
      <c r="F63" s="18"/>
      <c r="G63" s="18"/>
      <c r="H63" s="18"/>
      <c r="I63" s="19" t="n">
        <f aca="false">E63-F63-G63</f>
        <v>0</v>
      </c>
      <c r="J63" s="19" t="n">
        <f aca="false">IF(B63="",0,VLOOKUP(B63,Tabla1[],2,0))</f>
        <v>0</v>
      </c>
      <c r="K63" s="19" t="n">
        <f aca="false">IF(E63&lt;0,J63*(-1),J63)</f>
        <v>0</v>
      </c>
      <c r="L63" s="20"/>
      <c r="M63" s="20"/>
      <c r="Q63" s="21" t="n">
        <v>61</v>
      </c>
      <c r="R63" s="21" t="s">
        <v>81</v>
      </c>
      <c r="S63" s="21" t="n">
        <f aca="false">COUNTIFS($E$3:$E$150,"&gt;="&amp;0,$B$3:$B$150,R63)</f>
        <v>0</v>
      </c>
      <c r="T63" s="21" t="n">
        <f aca="false">COUNTIFS($E$3:$E$150,"&lt;"&amp;0,$B$3:$B$150,R63)</f>
        <v>0</v>
      </c>
    </row>
    <row r="64" customFormat="false" ht="16.5" hidden="false" customHeight="true" outlineLevel="0" collapsed="false">
      <c r="A64" s="15"/>
      <c r="B64" s="16"/>
      <c r="C64" s="17"/>
      <c r="D64" s="17"/>
      <c r="E64" s="18"/>
      <c r="F64" s="18"/>
      <c r="G64" s="18"/>
      <c r="H64" s="18"/>
      <c r="I64" s="19" t="n">
        <f aca="false">E64-F64-G64</f>
        <v>0</v>
      </c>
      <c r="J64" s="19" t="n">
        <f aca="false">IF(B64="",0,VLOOKUP(B64,Tabla1[],2,0))</f>
        <v>0</v>
      </c>
      <c r="K64" s="19" t="n">
        <f aca="false">IF(E64&lt;0,J64*(-1),J64)</f>
        <v>0</v>
      </c>
      <c r="L64" s="20"/>
      <c r="M64" s="20"/>
      <c r="Q64" s="21" t="n">
        <v>62</v>
      </c>
      <c r="R64" s="21" t="s">
        <v>82</v>
      </c>
      <c r="S64" s="21" t="n">
        <f aca="false">COUNTIFS($E$3:$E$150,"&gt;="&amp;0,$B$3:$B$150,R64)</f>
        <v>0</v>
      </c>
      <c r="T64" s="21" t="n">
        <f aca="false">COUNTIFS($E$3:$E$150,"&lt;"&amp;0,$B$3:$B$150,R64)</f>
        <v>0</v>
      </c>
    </row>
    <row r="65" customFormat="false" ht="16.5" hidden="false" customHeight="true" outlineLevel="0" collapsed="false">
      <c r="A65" s="15"/>
      <c r="B65" s="16"/>
      <c r="C65" s="17"/>
      <c r="D65" s="17"/>
      <c r="E65" s="18"/>
      <c r="F65" s="18"/>
      <c r="G65" s="18"/>
      <c r="H65" s="18"/>
      <c r="I65" s="19" t="n">
        <f aca="false">E65-F65-G65</f>
        <v>0</v>
      </c>
      <c r="J65" s="19" t="n">
        <f aca="false">IF(B65="",0,VLOOKUP(B65,Tabla1[],2,0))</f>
        <v>0</v>
      </c>
      <c r="K65" s="19" t="n">
        <f aca="false">IF(E65&lt;0,J65*(-1),J65)</f>
        <v>0</v>
      </c>
      <c r="L65" s="20"/>
      <c r="M65" s="20"/>
      <c r="Q65" s="21" t="n">
        <v>63</v>
      </c>
      <c r="R65" s="21" t="s">
        <v>83</v>
      </c>
      <c r="S65" s="21" t="n">
        <f aca="false">COUNTIFS($E$3:$E$150,"&gt;="&amp;0,$B$3:$B$150,R65)</f>
        <v>0</v>
      </c>
      <c r="T65" s="21" t="n">
        <f aca="false">COUNTIFS($E$3:$E$150,"&lt;"&amp;0,$B$3:$B$150,R65)</f>
        <v>0</v>
      </c>
    </row>
    <row r="66" customFormat="false" ht="16.5" hidden="false" customHeight="true" outlineLevel="0" collapsed="false">
      <c r="A66" s="15"/>
      <c r="B66" s="16"/>
      <c r="C66" s="17"/>
      <c r="D66" s="17"/>
      <c r="E66" s="18"/>
      <c r="F66" s="18"/>
      <c r="G66" s="18"/>
      <c r="H66" s="18"/>
      <c r="I66" s="19" t="n">
        <f aca="false">E66-F66-G66</f>
        <v>0</v>
      </c>
      <c r="J66" s="19" t="n">
        <f aca="false">IF(B66="",0,VLOOKUP(B66,Tabla1[],2,0))</f>
        <v>0</v>
      </c>
      <c r="K66" s="19" t="n">
        <f aca="false">IF(E66&lt;0,J66*(-1),J66)</f>
        <v>0</v>
      </c>
      <c r="L66" s="20"/>
      <c r="M66" s="20"/>
      <c r="Q66" s="21" t="n">
        <v>64</v>
      </c>
      <c r="R66" s="21" t="s">
        <v>84</v>
      </c>
      <c r="S66" s="21" t="n">
        <f aca="false">COUNTIFS($E$3:$E$150,"&gt;="&amp;0,$B$3:$B$150,R66)</f>
        <v>0</v>
      </c>
      <c r="T66" s="21" t="n">
        <f aca="false">COUNTIFS($E$3:$E$150,"&lt;"&amp;0,$B$3:$B$150,R66)</f>
        <v>0</v>
      </c>
    </row>
    <row r="67" customFormat="false" ht="16.5" hidden="false" customHeight="true" outlineLevel="0" collapsed="false">
      <c r="A67" s="15"/>
      <c r="B67" s="16"/>
      <c r="C67" s="17"/>
      <c r="D67" s="17"/>
      <c r="E67" s="18"/>
      <c r="F67" s="18"/>
      <c r="G67" s="18"/>
      <c r="H67" s="18"/>
      <c r="I67" s="19" t="n">
        <f aca="false">E67-F67-G67</f>
        <v>0</v>
      </c>
      <c r="J67" s="19" t="n">
        <f aca="false">IF(B67="",0,VLOOKUP(B67,Tabla1[],2,0))</f>
        <v>0</v>
      </c>
      <c r="K67" s="19" t="n">
        <f aca="false">IF(E67&lt;0,J67*(-1),J67)</f>
        <v>0</v>
      </c>
      <c r="L67" s="20"/>
      <c r="M67" s="20"/>
      <c r="Q67" s="21" t="n">
        <v>65</v>
      </c>
      <c r="R67" s="21" t="s">
        <v>85</v>
      </c>
      <c r="S67" s="21" t="n">
        <f aca="false">COUNTIFS($E$3:$E$150,"&gt;="&amp;0,$B$3:$B$150,R67)</f>
        <v>0</v>
      </c>
      <c r="T67" s="21" t="n">
        <f aca="false">COUNTIFS($E$3:$E$150,"&lt;"&amp;0,$B$3:$B$150,R67)</f>
        <v>0</v>
      </c>
    </row>
    <row r="68" customFormat="false" ht="16.5" hidden="false" customHeight="true" outlineLevel="0" collapsed="false">
      <c r="A68" s="15"/>
      <c r="B68" s="16"/>
      <c r="C68" s="17"/>
      <c r="D68" s="17"/>
      <c r="E68" s="18"/>
      <c r="F68" s="18"/>
      <c r="G68" s="18"/>
      <c r="H68" s="18"/>
      <c r="I68" s="19" t="n">
        <f aca="false">E68-F68-G68</f>
        <v>0</v>
      </c>
      <c r="J68" s="19" t="n">
        <f aca="false">IF(B68="",0,VLOOKUP(B68,Tabla1[],2,0))</f>
        <v>0</v>
      </c>
      <c r="K68" s="19" t="n">
        <f aca="false">IF(E68&lt;0,J68*(-1),J68)</f>
        <v>0</v>
      </c>
      <c r="L68" s="20"/>
      <c r="M68" s="20"/>
      <c r="Q68" s="21" t="n">
        <v>66</v>
      </c>
      <c r="R68" s="21" t="s">
        <v>86</v>
      </c>
      <c r="S68" s="21" t="n">
        <f aca="false">COUNTIFS($E$3:$E$150,"&gt;="&amp;0,$B$3:$B$150,R68)</f>
        <v>0</v>
      </c>
      <c r="T68" s="21" t="n">
        <f aca="false">COUNTIFS($E$3:$E$150,"&lt;"&amp;0,$B$3:$B$150,R68)</f>
        <v>0</v>
      </c>
    </row>
    <row r="69" customFormat="false" ht="16.5" hidden="false" customHeight="true" outlineLevel="0" collapsed="false">
      <c r="A69" s="15"/>
      <c r="B69" s="16"/>
      <c r="C69" s="17"/>
      <c r="D69" s="17"/>
      <c r="E69" s="18"/>
      <c r="F69" s="18"/>
      <c r="G69" s="18"/>
      <c r="H69" s="18"/>
      <c r="I69" s="19" t="n">
        <f aca="false">E69-F69-G69</f>
        <v>0</v>
      </c>
      <c r="J69" s="19" t="n">
        <f aca="false">IF(B69="",0,VLOOKUP(B69,Tabla1[],2,0))</f>
        <v>0</v>
      </c>
      <c r="K69" s="19" t="n">
        <f aca="false">IF(E69&lt;0,J69*(-1),J69)</f>
        <v>0</v>
      </c>
      <c r="L69" s="20"/>
      <c r="M69" s="20"/>
      <c r="Q69" s="21" t="n">
        <v>67</v>
      </c>
      <c r="R69" s="21" t="s">
        <v>87</v>
      </c>
      <c r="S69" s="21" t="n">
        <f aca="false">COUNTIFS($E$3:$E$150,"&gt;="&amp;0,$B$3:$B$150,R69)</f>
        <v>0</v>
      </c>
      <c r="T69" s="21" t="n">
        <f aca="false">COUNTIFS($E$3:$E$150,"&lt;"&amp;0,$B$3:$B$150,R69)</f>
        <v>0</v>
      </c>
    </row>
    <row r="70" customFormat="false" ht="16.5" hidden="false" customHeight="true" outlineLevel="0" collapsed="false">
      <c r="A70" s="15"/>
      <c r="B70" s="16"/>
      <c r="C70" s="17"/>
      <c r="D70" s="17"/>
      <c r="E70" s="18"/>
      <c r="F70" s="18"/>
      <c r="G70" s="18"/>
      <c r="H70" s="18"/>
      <c r="I70" s="19" t="n">
        <f aca="false">E70-F70-G70</f>
        <v>0</v>
      </c>
      <c r="J70" s="19" t="n">
        <f aca="false">IF(B70="",0,VLOOKUP(B70,Tabla1[],2,0))</f>
        <v>0</v>
      </c>
      <c r="K70" s="19" t="n">
        <f aca="false">IF(E70&lt;0,J70*(-1),J70)</f>
        <v>0</v>
      </c>
      <c r="L70" s="20"/>
      <c r="M70" s="20"/>
      <c r="Q70" s="21" t="n">
        <v>68</v>
      </c>
      <c r="R70" s="21" t="s">
        <v>88</v>
      </c>
      <c r="S70" s="21" t="n">
        <f aca="false">COUNTIFS($E$3:$E$150,"&gt;="&amp;0,$B$3:$B$150,R70)</f>
        <v>0</v>
      </c>
      <c r="T70" s="21" t="n">
        <f aca="false">COUNTIFS($E$3:$E$150,"&lt;"&amp;0,$B$3:$B$150,R70)</f>
        <v>0</v>
      </c>
    </row>
    <row r="71" customFormat="false" ht="16.5" hidden="false" customHeight="true" outlineLevel="0" collapsed="false">
      <c r="A71" s="15"/>
      <c r="B71" s="16"/>
      <c r="C71" s="17"/>
      <c r="D71" s="17"/>
      <c r="E71" s="18"/>
      <c r="F71" s="18"/>
      <c r="G71" s="18"/>
      <c r="H71" s="18"/>
      <c r="I71" s="19" t="n">
        <f aca="false">E71-F71-G71</f>
        <v>0</v>
      </c>
      <c r="J71" s="19" t="n">
        <f aca="false">IF(B71="",0,VLOOKUP(B71,Tabla1[],2,0))</f>
        <v>0</v>
      </c>
      <c r="K71" s="19" t="n">
        <f aca="false">IF(E71&lt;0,J71*(-1),J71)</f>
        <v>0</v>
      </c>
      <c r="L71" s="20"/>
      <c r="M71" s="20"/>
      <c r="Q71" s="21" t="n">
        <v>69</v>
      </c>
      <c r="R71" s="21" t="s">
        <v>89</v>
      </c>
      <c r="S71" s="21" t="n">
        <f aca="false">COUNTIFS($E$3:$E$150,"&gt;="&amp;0,$B$3:$B$150,R71)</f>
        <v>0</v>
      </c>
      <c r="T71" s="21" t="n">
        <f aca="false">COUNTIFS($E$3:$E$150,"&lt;"&amp;0,$B$3:$B$150,R71)</f>
        <v>0</v>
      </c>
    </row>
    <row r="72" customFormat="false" ht="16.5" hidden="false" customHeight="true" outlineLevel="0" collapsed="false">
      <c r="A72" s="15"/>
      <c r="B72" s="16"/>
      <c r="C72" s="17"/>
      <c r="D72" s="17"/>
      <c r="E72" s="18"/>
      <c r="F72" s="18"/>
      <c r="G72" s="18"/>
      <c r="H72" s="18"/>
      <c r="I72" s="19" t="n">
        <f aca="false">E72-F72-G72</f>
        <v>0</v>
      </c>
      <c r="J72" s="19" t="n">
        <f aca="false">IF(B72="",0,VLOOKUP(B72,Tabla1[],2,0))</f>
        <v>0</v>
      </c>
      <c r="K72" s="19" t="n">
        <f aca="false">IF(E72&lt;0,J72*(-1),J72)</f>
        <v>0</v>
      </c>
      <c r="L72" s="20"/>
      <c r="M72" s="20"/>
      <c r="Q72" s="21" t="n">
        <v>70</v>
      </c>
      <c r="R72" s="21" t="s">
        <v>90</v>
      </c>
      <c r="S72" s="21" t="n">
        <f aca="false">COUNTIFS($E$3:$E$150,"&gt;="&amp;0,$B$3:$B$150,R72)</f>
        <v>0</v>
      </c>
      <c r="T72" s="21" t="n">
        <f aca="false">COUNTIFS($E$3:$E$150,"&lt;"&amp;0,$B$3:$B$150,R72)</f>
        <v>0</v>
      </c>
    </row>
    <row r="73" customFormat="false" ht="16.5" hidden="false" customHeight="true" outlineLevel="0" collapsed="false">
      <c r="A73" s="15"/>
      <c r="B73" s="16"/>
      <c r="C73" s="17"/>
      <c r="D73" s="17"/>
      <c r="E73" s="18"/>
      <c r="F73" s="18"/>
      <c r="G73" s="18"/>
      <c r="H73" s="18"/>
      <c r="I73" s="19" t="n">
        <f aca="false">E73-F73-G73</f>
        <v>0</v>
      </c>
      <c r="J73" s="19" t="n">
        <f aca="false">IF(B73="",0,VLOOKUP(B73,Tabla1[],2,0))</f>
        <v>0</v>
      </c>
      <c r="K73" s="19" t="n">
        <f aca="false">IF(E73&lt;0,J73*(-1),J73)</f>
        <v>0</v>
      </c>
      <c r="L73" s="20"/>
      <c r="M73" s="20"/>
      <c r="Q73" s="21" t="n">
        <v>71</v>
      </c>
      <c r="R73" s="21" t="s">
        <v>91</v>
      </c>
      <c r="S73" s="21" t="n">
        <f aca="false">COUNTIFS($E$3:$E$150,"&gt;="&amp;0,$B$3:$B$150,R73)</f>
        <v>0</v>
      </c>
      <c r="T73" s="21" t="n">
        <f aca="false">COUNTIFS($E$3:$E$150,"&lt;"&amp;0,$B$3:$B$150,R73)</f>
        <v>0</v>
      </c>
    </row>
    <row r="74" customFormat="false" ht="16.5" hidden="false" customHeight="true" outlineLevel="0" collapsed="false">
      <c r="A74" s="15"/>
      <c r="B74" s="16"/>
      <c r="C74" s="17"/>
      <c r="D74" s="17"/>
      <c r="E74" s="18"/>
      <c r="F74" s="18"/>
      <c r="G74" s="18"/>
      <c r="H74" s="18"/>
      <c r="I74" s="19" t="n">
        <f aca="false">E74-F74-G74</f>
        <v>0</v>
      </c>
      <c r="J74" s="19" t="n">
        <f aca="false">IF(B74="",0,VLOOKUP(B74,Tabla1[],2,0))</f>
        <v>0</v>
      </c>
      <c r="K74" s="19" t="n">
        <f aca="false">IF(E74&lt;0,J74*(-1),J74)</f>
        <v>0</v>
      </c>
      <c r="L74" s="20"/>
      <c r="M74" s="20"/>
      <c r="Q74" s="21" t="n">
        <v>72</v>
      </c>
      <c r="R74" s="21" t="s">
        <v>92</v>
      </c>
      <c r="S74" s="21" t="n">
        <f aca="false">COUNTIFS($E$3:$E$150,"&gt;="&amp;0,$B$3:$B$150,R74)</f>
        <v>0</v>
      </c>
      <c r="T74" s="21" t="n">
        <f aca="false">COUNTIFS($E$3:$E$150,"&lt;"&amp;0,$B$3:$B$150,R74)</f>
        <v>0</v>
      </c>
    </row>
    <row r="75" customFormat="false" ht="16.5" hidden="false" customHeight="true" outlineLevel="0" collapsed="false">
      <c r="A75" s="15"/>
      <c r="B75" s="16"/>
      <c r="C75" s="17"/>
      <c r="D75" s="17"/>
      <c r="E75" s="18"/>
      <c r="F75" s="18"/>
      <c r="G75" s="18"/>
      <c r="H75" s="18"/>
      <c r="I75" s="19" t="n">
        <f aca="false">E75-F75-G75</f>
        <v>0</v>
      </c>
      <c r="J75" s="19" t="n">
        <f aca="false">IF(B75="",0,VLOOKUP(B75,Tabla1[],2,0))</f>
        <v>0</v>
      </c>
      <c r="K75" s="19" t="n">
        <f aca="false">IF(E75&lt;0,J75*(-1),J75)</f>
        <v>0</v>
      </c>
      <c r="L75" s="20"/>
      <c r="M75" s="20"/>
      <c r="Q75" s="21" t="n">
        <v>73</v>
      </c>
      <c r="R75" s="21" t="s">
        <v>93</v>
      </c>
      <c r="S75" s="21" t="n">
        <f aca="false">COUNTIFS($E$3:$E$150,"&gt;="&amp;0,$B$3:$B$150,R75)</f>
        <v>0</v>
      </c>
      <c r="T75" s="21" t="n">
        <f aca="false">COUNTIFS($E$3:$E$150,"&lt;"&amp;0,$B$3:$B$150,R75)</f>
        <v>0</v>
      </c>
    </row>
    <row r="76" customFormat="false" ht="16.5" hidden="false" customHeight="true" outlineLevel="0" collapsed="false">
      <c r="A76" s="15"/>
      <c r="B76" s="16"/>
      <c r="C76" s="17"/>
      <c r="D76" s="17"/>
      <c r="E76" s="18"/>
      <c r="F76" s="18"/>
      <c r="G76" s="18"/>
      <c r="H76" s="18"/>
      <c r="I76" s="19" t="n">
        <f aca="false">E76-F76-G76</f>
        <v>0</v>
      </c>
      <c r="J76" s="19" t="n">
        <f aca="false">IF(B76="",0,VLOOKUP(B76,Tabla1[],2,0))</f>
        <v>0</v>
      </c>
      <c r="K76" s="19" t="n">
        <f aca="false">IF(E76&lt;0,J76*(-1),J76)</f>
        <v>0</v>
      </c>
      <c r="L76" s="20"/>
      <c r="M76" s="20"/>
      <c r="Q76" s="24" t="n">
        <v>74</v>
      </c>
      <c r="R76" s="24" t="s">
        <v>94</v>
      </c>
      <c r="S76" s="24" t="n">
        <f aca="false">COUNTIFS($E$3:$E$150,"&gt;="&amp;0,$B$3:$B$150,R76)</f>
        <v>0</v>
      </c>
      <c r="T76" s="24" t="n">
        <f aca="false">COUNTIFS($E$3:$E$150,"&lt;"&amp;0,$B$3:$B$150,R76)</f>
        <v>0</v>
      </c>
    </row>
    <row r="77" customFormat="false" ht="16.5" hidden="false" customHeight="true" outlineLevel="0" collapsed="false">
      <c r="A77" s="15"/>
      <c r="B77" s="16"/>
      <c r="C77" s="17"/>
      <c r="D77" s="17"/>
      <c r="E77" s="18"/>
      <c r="F77" s="18"/>
      <c r="G77" s="18"/>
      <c r="H77" s="18"/>
      <c r="I77" s="19" t="n">
        <f aca="false">E77-F77-G77</f>
        <v>0</v>
      </c>
      <c r="J77" s="19" t="n">
        <f aca="false">IF(B77="",0,VLOOKUP(B77,Tabla1[],2,0))</f>
        <v>0</v>
      </c>
      <c r="K77" s="19" t="n">
        <f aca="false">IF(E77&lt;0,J77*(-1),J77)</f>
        <v>0</v>
      </c>
      <c r="L77" s="20"/>
      <c r="M77" s="20"/>
    </row>
    <row r="78" customFormat="false" ht="16.5" hidden="false" customHeight="true" outlineLevel="0" collapsed="false">
      <c r="A78" s="15"/>
      <c r="B78" s="16"/>
      <c r="C78" s="17"/>
      <c r="D78" s="17"/>
      <c r="E78" s="18"/>
      <c r="F78" s="18"/>
      <c r="G78" s="18"/>
      <c r="H78" s="18"/>
      <c r="I78" s="19" t="n">
        <f aca="false">E78-F78-G78</f>
        <v>0</v>
      </c>
      <c r="J78" s="19" t="n">
        <f aca="false">IF(B78="",0,VLOOKUP(B78,Tabla1[],2,0))</f>
        <v>0</v>
      </c>
      <c r="K78" s="19" t="n">
        <f aca="false">IF(E78&lt;0,J78*(-1),J78)</f>
        <v>0</v>
      </c>
      <c r="L78" s="20"/>
      <c r="M78" s="20"/>
    </row>
    <row r="79" customFormat="false" ht="16.5" hidden="false" customHeight="true" outlineLevel="0" collapsed="false">
      <c r="A79" s="15"/>
      <c r="B79" s="16"/>
      <c r="C79" s="17"/>
      <c r="D79" s="17"/>
      <c r="E79" s="18"/>
      <c r="F79" s="18"/>
      <c r="G79" s="18"/>
      <c r="H79" s="18"/>
      <c r="I79" s="19" t="n">
        <f aca="false">E79-F79-G79</f>
        <v>0</v>
      </c>
      <c r="J79" s="19" t="n">
        <f aca="false">IF(B79="",0,VLOOKUP(B79,Tabla1[],2,0))</f>
        <v>0</v>
      </c>
      <c r="K79" s="19" t="n">
        <f aca="false">IF(E79&lt;0,J79*(-1),J79)</f>
        <v>0</v>
      </c>
      <c r="L79" s="20"/>
      <c r="M79" s="20"/>
    </row>
    <row r="80" customFormat="false" ht="16.5" hidden="false" customHeight="true" outlineLevel="0" collapsed="false">
      <c r="A80" s="15"/>
      <c r="B80" s="16"/>
      <c r="C80" s="17"/>
      <c r="D80" s="17"/>
      <c r="E80" s="18"/>
      <c r="F80" s="18"/>
      <c r="G80" s="18"/>
      <c r="H80" s="18"/>
      <c r="I80" s="19" t="n">
        <f aca="false">E80-F80-G80</f>
        <v>0</v>
      </c>
      <c r="J80" s="19" t="n">
        <f aca="false">IF(B80="",0,VLOOKUP(B80,Tabla1[],2,0))</f>
        <v>0</v>
      </c>
      <c r="K80" s="19" t="n">
        <f aca="false">IF(E80&lt;0,J80*(-1),J80)</f>
        <v>0</v>
      </c>
      <c r="L80" s="20"/>
      <c r="M80" s="20"/>
    </row>
    <row r="81" customFormat="false" ht="16.5" hidden="false" customHeight="true" outlineLevel="0" collapsed="false">
      <c r="A81" s="15"/>
      <c r="B81" s="16"/>
      <c r="C81" s="17"/>
      <c r="D81" s="17"/>
      <c r="E81" s="18"/>
      <c r="F81" s="18"/>
      <c r="G81" s="18"/>
      <c r="H81" s="18"/>
      <c r="I81" s="19" t="n">
        <f aca="false">E81-F81-G81</f>
        <v>0</v>
      </c>
      <c r="J81" s="19" t="n">
        <f aca="false">IF(B81="",0,VLOOKUP(B81,Tabla1[],2,0))</f>
        <v>0</v>
      </c>
      <c r="K81" s="19" t="n">
        <f aca="false">IF(E81&lt;0,J81*(-1),J81)</f>
        <v>0</v>
      </c>
      <c r="L81" s="20"/>
      <c r="M81" s="20"/>
    </row>
    <row r="82" customFormat="false" ht="16.5" hidden="false" customHeight="true" outlineLevel="0" collapsed="false">
      <c r="A82" s="15"/>
      <c r="B82" s="16"/>
      <c r="C82" s="17"/>
      <c r="D82" s="17"/>
      <c r="E82" s="18"/>
      <c r="F82" s="18"/>
      <c r="G82" s="18"/>
      <c r="H82" s="18"/>
      <c r="I82" s="19" t="n">
        <f aca="false">E82-F82-G82</f>
        <v>0</v>
      </c>
      <c r="J82" s="19" t="n">
        <f aca="false">IF(B82="",0,VLOOKUP(B82,Tabla1[],2,0))</f>
        <v>0</v>
      </c>
      <c r="K82" s="19" t="n">
        <f aca="false">IF(E82&lt;0,J82*(-1),J82)</f>
        <v>0</v>
      </c>
      <c r="L82" s="20"/>
      <c r="M82" s="20"/>
    </row>
    <row r="83" customFormat="false" ht="16.5" hidden="false" customHeight="true" outlineLevel="0" collapsed="false">
      <c r="A83" s="15"/>
      <c r="B83" s="16"/>
      <c r="C83" s="17"/>
      <c r="D83" s="17"/>
      <c r="E83" s="18"/>
      <c r="F83" s="18"/>
      <c r="G83" s="18"/>
      <c r="H83" s="18"/>
      <c r="I83" s="19" t="n">
        <f aca="false">E83-F83-G83</f>
        <v>0</v>
      </c>
      <c r="J83" s="19" t="n">
        <f aca="false">IF(B83="",0,VLOOKUP(B83,Tabla1[],2,0))</f>
        <v>0</v>
      </c>
      <c r="K83" s="19" t="n">
        <f aca="false">IF(E83&lt;0,J83*(-1),J83)</f>
        <v>0</v>
      </c>
      <c r="L83" s="20"/>
      <c r="M83" s="20"/>
    </row>
    <row r="84" customFormat="false" ht="16.5" hidden="false" customHeight="true" outlineLevel="0" collapsed="false">
      <c r="A84" s="15"/>
      <c r="B84" s="16"/>
      <c r="C84" s="17"/>
      <c r="D84" s="17"/>
      <c r="E84" s="18"/>
      <c r="F84" s="18"/>
      <c r="G84" s="18"/>
      <c r="H84" s="18"/>
      <c r="I84" s="19" t="n">
        <f aca="false">E84-F84-G84</f>
        <v>0</v>
      </c>
      <c r="J84" s="19" t="n">
        <f aca="false">IF(B84="",0,VLOOKUP(B84,Tabla1[],2,0))</f>
        <v>0</v>
      </c>
      <c r="K84" s="19" t="n">
        <f aca="false">IF(E84&lt;0,J84*(-1),J84)</f>
        <v>0</v>
      </c>
      <c r="L84" s="20"/>
      <c r="M84" s="20"/>
    </row>
    <row r="85" customFormat="false" ht="16.5" hidden="false" customHeight="true" outlineLevel="0" collapsed="false">
      <c r="A85" s="15"/>
      <c r="B85" s="16"/>
      <c r="C85" s="17"/>
      <c r="D85" s="17"/>
      <c r="E85" s="18"/>
      <c r="F85" s="18"/>
      <c r="G85" s="18"/>
      <c r="H85" s="18"/>
      <c r="I85" s="19" t="n">
        <f aca="false">E85-F85-G85</f>
        <v>0</v>
      </c>
      <c r="J85" s="19" t="n">
        <f aca="false">IF(B85="",0,VLOOKUP(B85,Tabla1[],2,0))</f>
        <v>0</v>
      </c>
      <c r="K85" s="19" t="n">
        <f aca="false">IF(E85&lt;0,J85*(-1),J85)</f>
        <v>0</v>
      </c>
      <c r="L85" s="20"/>
      <c r="M85" s="20"/>
    </row>
    <row r="86" customFormat="false" ht="16.5" hidden="false" customHeight="true" outlineLevel="0" collapsed="false">
      <c r="A86" s="15"/>
      <c r="B86" s="16"/>
      <c r="C86" s="17"/>
      <c r="D86" s="17"/>
      <c r="E86" s="18"/>
      <c r="F86" s="18"/>
      <c r="G86" s="18"/>
      <c r="H86" s="18"/>
      <c r="I86" s="19" t="n">
        <f aca="false">E86-F86-G86</f>
        <v>0</v>
      </c>
      <c r="J86" s="19" t="n">
        <f aca="false">IF(B86="",0,VLOOKUP(B86,Tabla1[],2,0))</f>
        <v>0</v>
      </c>
      <c r="K86" s="19" t="n">
        <f aca="false">IF(E86&lt;0,J86*(-1),J86)</f>
        <v>0</v>
      </c>
      <c r="L86" s="20"/>
      <c r="M86" s="20"/>
    </row>
    <row r="87" customFormat="false" ht="16.5" hidden="false" customHeight="true" outlineLevel="0" collapsed="false">
      <c r="A87" s="15"/>
      <c r="B87" s="16"/>
      <c r="C87" s="17"/>
      <c r="D87" s="17"/>
      <c r="E87" s="18"/>
      <c r="F87" s="18"/>
      <c r="G87" s="18"/>
      <c r="H87" s="18"/>
      <c r="I87" s="19" t="n">
        <f aca="false">E87-F87-G87</f>
        <v>0</v>
      </c>
      <c r="J87" s="19" t="n">
        <f aca="false">IF(B87="",0,VLOOKUP(B87,Tabla1[],2,0))</f>
        <v>0</v>
      </c>
      <c r="K87" s="19" t="n">
        <f aca="false">IF(E87&lt;0,J87*(-1),J87)</f>
        <v>0</v>
      </c>
      <c r="L87" s="20"/>
      <c r="M87" s="20"/>
    </row>
    <row r="88" customFormat="false" ht="16.5" hidden="false" customHeight="true" outlineLevel="0" collapsed="false">
      <c r="A88" s="15"/>
      <c r="B88" s="16"/>
      <c r="C88" s="17"/>
      <c r="D88" s="17"/>
      <c r="E88" s="18"/>
      <c r="F88" s="18"/>
      <c r="G88" s="18"/>
      <c r="H88" s="18"/>
      <c r="I88" s="19" t="n">
        <f aca="false">E88-F88-G88</f>
        <v>0</v>
      </c>
      <c r="J88" s="19" t="n">
        <f aca="false">IF(B88="",0,VLOOKUP(B88,Tabla1[],2,0))</f>
        <v>0</v>
      </c>
      <c r="K88" s="19" t="n">
        <f aca="false">IF(E88&lt;0,J88*(-1),J88)</f>
        <v>0</v>
      </c>
      <c r="L88" s="20"/>
      <c r="M88" s="20"/>
    </row>
    <row r="89" customFormat="false" ht="16.5" hidden="false" customHeight="true" outlineLevel="0" collapsed="false">
      <c r="A89" s="15"/>
      <c r="B89" s="16"/>
      <c r="C89" s="17"/>
      <c r="D89" s="17"/>
      <c r="E89" s="18"/>
      <c r="F89" s="18"/>
      <c r="G89" s="18"/>
      <c r="H89" s="18"/>
      <c r="I89" s="19" t="n">
        <f aca="false">E89-F89-G89</f>
        <v>0</v>
      </c>
      <c r="J89" s="19" t="n">
        <f aca="false">IF(B89="",0,VLOOKUP(B89,Tabla1[],2,0))</f>
        <v>0</v>
      </c>
      <c r="K89" s="19" t="n">
        <f aca="false">IF(E89&lt;0,J89*(-1),J89)</f>
        <v>0</v>
      </c>
      <c r="L89" s="20"/>
      <c r="M89" s="20"/>
    </row>
    <row r="90" customFormat="false" ht="16.5" hidden="false" customHeight="true" outlineLevel="0" collapsed="false">
      <c r="A90" s="15"/>
      <c r="B90" s="16"/>
      <c r="C90" s="17"/>
      <c r="D90" s="17"/>
      <c r="E90" s="18"/>
      <c r="F90" s="18"/>
      <c r="G90" s="18"/>
      <c r="H90" s="18"/>
      <c r="I90" s="19" t="n">
        <f aca="false">E90-F90-G90</f>
        <v>0</v>
      </c>
      <c r="J90" s="19" t="n">
        <f aca="false">IF(B90="",0,VLOOKUP(B90,Tabla1[],2,0))</f>
        <v>0</v>
      </c>
      <c r="K90" s="19" t="n">
        <f aca="false">IF(E90&lt;0,J90*(-1),J90)</f>
        <v>0</v>
      </c>
      <c r="L90" s="20"/>
      <c r="M90" s="20"/>
    </row>
    <row r="91" customFormat="false" ht="16.5" hidden="false" customHeight="true" outlineLevel="0" collapsed="false">
      <c r="A91" s="15"/>
      <c r="B91" s="16"/>
      <c r="C91" s="17"/>
      <c r="D91" s="17"/>
      <c r="E91" s="18"/>
      <c r="F91" s="18"/>
      <c r="G91" s="18"/>
      <c r="H91" s="18"/>
      <c r="I91" s="19" t="n">
        <f aca="false">E91-F91-G91</f>
        <v>0</v>
      </c>
      <c r="J91" s="19" t="n">
        <f aca="false">IF(B91="",0,VLOOKUP(B91,Tabla1[],2,0))</f>
        <v>0</v>
      </c>
      <c r="K91" s="19" t="n">
        <f aca="false">IF(E91&lt;0,J91*(-1),J91)</f>
        <v>0</v>
      </c>
      <c r="L91" s="20"/>
      <c r="M91" s="20"/>
    </row>
    <row r="92" customFormat="false" ht="16.5" hidden="false" customHeight="true" outlineLevel="0" collapsed="false">
      <c r="A92" s="15"/>
      <c r="B92" s="16"/>
      <c r="C92" s="17"/>
      <c r="D92" s="17"/>
      <c r="E92" s="18"/>
      <c r="F92" s="18"/>
      <c r="G92" s="18"/>
      <c r="H92" s="18"/>
      <c r="I92" s="19" t="n">
        <f aca="false">E92-F92-G92</f>
        <v>0</v>
      </c>
      <c r="J92" s="19" t="n">
        <f aca="false">IF(B92="",0,VLOOKUP(B92,Tabla1[],2,0))</f>
        <v>0</v>
      </c>
      <c r="K92" s="19" t="n">
        <f aca="false">IF(E92&lt;0,J92*(-1),J92)</f>
        <v>0</v>
      </c>
      <c r="L92" s="20"/>
      <c r="M92" s="20"/>
    </row>
    <row r="93" customFormat="false" ht="16.5" hidden="false" customHeight="true" outlineLevel="0" collapsed="false">
      <c r="A93" s="15"/>
      <c r="B93" s="16"/>
      <c r="C93" s="17"/>
      <c r="D93" s="17"/>
      <c r="E93" s="18"/>
      <c r="F93" s="18"/>
      <c r="G93" s="18"/>
      <c r="H93" s="18"/>
      <c r="I93" s="19" t="n">
        <f aca="false">E93-F93-G93</f>
        <v>0</v>
      </c>
      <c r="J93" s="19" t="n">
        <f aca="false">IF(B93="",0,VLOOKUP(B93,Tabla1[],2,0))</f>
        <v>0</v>
      </c>
      <c r="K93" s="19" t="n">
        <f aca="false">IF(E93&lt;0,J93*(-1),J93)</f>
        <v>0</v>
      </c>
      <c r="L93" s="20"/>
      <c r="M93" s="20"/>
    </row>
    <row r="94" customFormat="false" ht="16.5" hidden="false" customHeight="true" outlineLevel="0" collapsed="false">
      <c r="A94" s="15"/>
      <c r="B94" s="16"/>
      <c r="C94" s="17"/>
      <c r="D94" s="17"/>
      <c r="E94" s="18"/>
      <c r="F94" s="18"/>
      <c r="G94" s="18"/>
      <c r="H94" s="18"/>
      <c r="I94" s="19" t="n">
        <f aca="false">E94-F94-G94</f>
        <v>0</v>
      </c>
      <c r="J94" s="19" t="n">
        <f aca="false">IF(B94="",0,VLOOKUP(B94,Tabla1[],2,0))</f>
        <v>0</v>
      </c>
      <c r="K94" s="19" t="n">
        <f aca="false">IF(E94&lt;0,J94*(-1),J94)</f>
        <v>0</v>
      </c>
      <c r="L94" s="20"/>
      <c r="M94" s="20"/>
    </row>
    <row r="95" customFormat="false" ht="16.5" hidden="false" customHeight="true" outlineLevel="0" collapsed="false">
      <c r="A95" s="15"/>
      <c r="B95" s="16"/>
      <c r="C95" s="17"/>
      <c r="D95" s="17"/>
      <c r="E95" s="18"/>
      <c r="F95" s="18"/>
      <c r="G95" s="18"/>
      <c r="H95" s="18"/>
      <c r="I95" s="19" t="n">
        <f aca="false">E95-F95-G95</f>
        <v>0</v>
      </c>
      <c r="J95" s="19" t="n">
        <f aca="false">IF(B95="",0,VLOOKUP(B95,Tabla1[],2,0))</f>
        <v>0</v>
      </c>
      <c r="K95" s="19" t="n">
        <f aca="false">IF(E95&lt;0,J95*(-1),J95)</f>
        <v>0</v>
      </c>
      <c r="L95" s="20"/>
      <c r="M95" s="20"/>
    </row>
    <row r="96" customFormat="false" ht="16.5" hidden="false" customHeight="true" outlineLevel="0" collapsed="false">
      <c r="A96" s="15"/>
      <c r="B96" s="16"/>
      <c r="C96" s="17"/>
      <c r="D96" s="17"/>
      <c r="E96" s="18"/>
      <c r="F96" s="18"/>
      <c r="G96" s="18"/>
      <c r="H96" s="18"/>
      <c r="I96" s="19" t="n">
        <f aca="false">E96-F96-G96</f>
        <v>0</v>
      </c>
      <c r="J96" s="19" t="n">
        <f aca="false">IF(B96="",0,VLOOKUP(B96,Tabla1[],2,0))</f>
        <v>0</v>
      </c>
      <c r="K96" s="19" t="n">
        <f aca="false">IF(E96&lt;0,J96*(-1),J96)</f>
        <v>0</v>
      </c>
      <c r="L96" s="20"/>
      <c r="M96" s="20"/>
    </row>
    <row r="97" customFormat="false" ht="16.5" hidden="false" customHeight="true" outlineLevel="0" collapsed="false">
      <c r="A97" s="15"/>
      <c r="B97" s="16"/>
      <c r="C97" s="17"/>
      <c r="D97" s="17"/>
      <c r="E97" s="18"/>
      <c r="F97" s="18"/>
      <c r="G97" s="18"/>
      <c r="H97" s="18"/>
      <c r="I97" s="19" t="n">
        <f aca="false">E97-F97-G97</f>
        <v>0</v>
      </c>
      <c r="J97" s="19" t="n">
        <f aca="false">IF(B97="",0,VLOOKUP(B97,Tabla1[],2,0))</f>
        <v>0</v>
      </c>
      <c r="K97" s="19" t="n">
        <f aca="false">IF(E97&lt;0,J97*(-1),J97)</f>
        <v>0</v>
      </c>
      <c r="L97" s="20"/>
      <c r="M97" s="20"/>
    </row>
    <row r="98" customFormat="false" ht="16.5" hidden="false" customHeight="true" outlineLevel="0" collapsed="false">
      <c r="A98" s="15"/>
      <c r="B98" s="16"/>
      <c r="C98" s="17"/>
      <c r="D98" s="17"/>
      <c r="E98" s="18"/>
      <c r="F98" s="18"/>
      <c r="G98" s="18"/>
      <c r="H98" s="18"/>
      <c r="I98" s="19" t="n">
        <f aca="false">E98-F98-G98</f>
        <v>0</v>
      </c>
      <c r="J98" s="19" t="n">
        <f aca="false">IF(B98="",0,VLOOKUP(B98,Tabla1[],2,0))</f>
        <v>0</v>
      </c>
      <c r="K98" s="19" t="n">
        <f aca="false">IF(E98&lt;0,J98*(-1),J98)</f>
        <v>0</v>
      </c>
      <c r="L98" s="20"/>
      <c r="M98" s="20"/>
    </row>
    <row r="99" customFormat="false" ht="16.5" hidden="false" customHeight="true" outlineLevel="0" collapsed="false">
      <c r="A99" s="15"/>
      <c r="B99" s="16"/>
      <c r="C99" s="17"/>
      <c r="D99" s="17"/>
      <c r="E99" s="18"/>
      <c r="F99" s="18"/>
      <c r="G99" s="18"/>
      <c r="H99" s="18"/>
      <c r="I99" s="19" t="n">
        <f aca="false">E99-F99-G99</f>
        <v>0</v>
      </c>
      <c r="J99" s="19" t="n">
        <f aca="false">IF(B99="",0,VLOOKUP(B99,Tabla1[],2,0))</f>
        <v>0</v>
      </c>
      <c r="K99" s="19" t="n">
        <f aca="false">IF(E99&lt;0,J99*(-1),J99)</f>
        <v>0</v>
      </c>
      <c r="L99" s="20"/>
      <c r="M99" s="20"/>
    </row>
    <row r="100" customFormat="false" ht="16.5" hidden="false" customHeight="true" outlineLevel="0" collapsed="false">
      <c r="A100" s="15"/>
      <c r="B100" s="16"/>
      <c r="C100" s="17"/>
      <c r="D100" s="17"/>
      <c r="E100" s="18"/>
      <c r="F100" s="18"/>
      <c r="G100" s="18"/>
      <c r="H100" s="18"/>
      <c r="I100" s="19" t="n">
        <f aca="false">E100-F100-G100</f>
        <v>0</v>
      </c>
      <c r="J100" s="19" t="n">
        <f aca="false">IF(B100="",0,VLOOKUP(B100,Tabla1[],2,0))</f>
        <v>0</v>
      </c>
      <c r="K100" s="19" t="n">
        <f aca="false">IF(E100&lt;0,J100*(-1),J100)</f>
        <v>0</v>
      </c>
      <c r="L100" s="20"/>
      <c r="M100" s="20"/>
    </row>
    <row r="101" customFormat="false" ht="16.5" hidden="false" customHeight="true" outlineLevel="0" collapsed="false">
      <c r="A101" s="15"/>
      <c r="B101" s="16"/>
      <c r="C101" s="17"/>
      <c r="D101" s="17"/>
      <c r="E101" s="18"/>
      <c r="F101" s="18"/>
      <c r="G101" s="18"/>
      <c r="H101" s="18"/>
      <c r="I101" s="19" t="n">
        <f aca="false">E101-F101-G101</f>
        <v>0</v>
      </c>
      <c r="J101" s="19" t="n">
        <f aca="false">IF(B101="",0,VLOOKUP(B101,Tabla1[],2,0))</f>
        <v>0</v>
      </c>
      <c r="K101" s="19" t="n">
        <f aca="false">IF(E101&lt;0,J101*(-1),J101)</f>
        <v>0</v>
      </c>
      <c r="L101" s="20"/>
      <c r="M101" s="20"/>
    </row>
    <row r="102" customFormat="false" ht="16.5" hidden="false" customHeight="true" outlineLevel="0" collapsed="false">
      <c r="A102" s="15"/>
      <c r="B102" s="16"/>
      <c r="C102" s="17"/>
      <c r="D102" s="17"/>
      <c r="E102" s="18"/>
      <c r="F102" s="18"/>
      <c r="G102" s="18"/>
      <c r="H102" s="18"/>
      <c r="I102" s="19" t="n">
        <f aca="false">E102-F102-G102</f>
        <v>0</v>
      </c>
      <c r="J102" s="19" t="n">
        <f aca="false">IF(B102="",0,VLOOKUP(B102,Tabla1[],2,0))</f>
        <v>0</v>
      </c>
      <c r="K102" s="19" t="n">
        <f aca="false">IF(E102&lt;0,J102*(-1),J102)</f>
        <v>0</v>
      </c>
      <c r="L102" s="20"/>
      <c r="M102" s="20"/>
    </row>
    <row r="103" customFormat="false" ht="16.5" hidden="false" customHeight="true" outlineLevel="0" collapsed="false">
      <c r="A103" s="15"/>
      <c r="B103" s="16"/>
      <c r="C103" s="17"/>
      <c r="D103" s="17"/>
      <c r="E103" s="18"/>
      <c r="F103" s="18"/>
      <c r="G103" s="18"/>
      <c r="H103" s="18"/>
      <c r="I103" s="19" t="n">
        <f aca="false">E103-F103-G103</f>
        <v>0</v>
      </c>
      <c r="J103" s="19" t="n">
        <f aca="false">IF(B103="",0,VLOOKUP(B103,Tabla1[],2,0))</f>
        <v>0</v>
      </c>
      <c r="K103" s="19" t="n">
        <f aca="false">IF(E103&lt;0,J103*(-1),J103)</f>
        <v>0</v>
      </c>
      <c r="L103" s="20"/>
      <c r="M103" s="20"/>
    </row>
    <row r="104" customFormat="false" ht="16.5" hidden="false" customHeight="true" outlineLevel="0" collapsed="false">
      <c r="A104" s="15"/>
      <c r="B104" s="16"/>
      <c r="C104" s="17"/>
      <c r="D104" s="17"/>
      <c r="E104" s="18"/>
      <c r="F104" s="18"/>
      <c r="G104" s="18"/>
      <c r="H104" s="18"/>
      <c r="I104" s="19" t="n">
        <f aca="false">E104-F104-G104</f>
        <v>0</v>
      </c>
      <c r="J104" s="19" t="n">
        <f aca="false">IF(B104="",0,VLOOKUP(B104,Tabla1[],2,0))</f>
        <v>0</v>
      </c>
      <c r="K104" s="19" t="n">
        <f aca="false">IF(E104&lt;0,J104*(-1),J104)</f>
        <v>0</v>
      </c>
      <c r="L104" s="20"/>
      <c r="M104" s="20"/>
    </row>
    <row r="105" customFormat="false" ht="16.5" hidden="false" customHeight="true" outlineLevel="0" collapsed="false">
      <c r="A105" s="15"/>
      <c r="B105" s="16"/>
      <c r="C105" s="17"/>
      <c r="D105" s="17"/>
      <c r="E105" s="18"/>
      <c r="F105" s="18"/>
      <c r="G105" s="18"/>
      <c r="H105" s="18"/>
      <c r="I105" s="19" t="n">
        <f aca="false">E105-F105-G105</f>
        <v>0</v>
      </c>
      <c r="J105" s="19" t="n">
        <f aca="false">IF(B105="",0,VLOOKUP(B105,Tabla1[],2,0))</f>
        <v>0</v>
      </c>
      <c r="K105" s="19" t="n">
        <f aca="false">IF(E105&lt;0,J105*(-1),J105)</f>
        <v>0</v>
      </c>
      <c r="L105" s="20"/>
      <c r="M105" s="20"/>
    </row>
    <row r="106" customFormat="false" ht="16.5" hidden="false" customHeight="true" outlineLevel="0" collapsed="false">
      <c r="A106" s="15"/>
      <c r="B106" s="16"/>
      <c r="C106" s="17"/>
      <c r="D106" s="17"/>
      <c r="E106" s="18"/>
      <c r="F106" s="18"/>
      <c r="G106" s="18"/>
      <c r="H106" s="18"/>
      <c r="I106" s="19" t="n">
        <f aca="false">E106-F106-G106</f>
        <v>0</v>
      </c>
      <c r="J106" s="19" t="n">
        <f aca="false">IF(B106="",0,VLOOKUP(B106,Tabla1[],2,0))</f>
        <v>0</v>
      </c>
      <c r="K106" s="19" t="n">
        <f aca="false">IF(E106&lt;0,J106*(-1),J106)</f>
        <v>0</v>
      </c>
      <c r="L106" s="20"/>
      <c r="M106" s="20"/>
    </row>
    <row r="107" customFormat="false" ht="16.5" hidden="false" customHeight="true" outlineLevel="0" collapsed="false">
      <c r="A107" s="15"/>
      <c r="B107" s="16"/>
      <c r="C107" s="17"/>
      <c r="D107" s="17"/>
      <c r="E107" s="18"/>
      <c r="F107" s="18"/>
      <c r="G107" s="18"/>
      <c r="H107" s="18"/>
      <c r="I107" s="19" t="n">
        <f aca="false">E107-F107-G107</f>
        <v>0</v>
      </c>
      <c r="J107" s="19" t="n">
        <f aca="false">IF(B107="",0,VLOOKUP(B107,Tabla1[],2,0))</f>
        <v>0</v>
      </c>
      <c r="K107" s="19" t="n">
        <f aca="false">IF(E107&lt;0,J107*(-1),J107)</f>
        <v>0</v>
      </c>
      <c r="L107" s="20"/>
      <c r="M107" s="20"/>
    </row>
    <row r="108" customFormat="false" ht="16.5" hidden="false" customHeight="true" outlineLevel="0" collapsed="false">
      <c r="A108" s="15"/>
      <c r="B108" s="16"/>
      <c r="C108" s="17"/>
      <c r="D108" s="17"/>
      <c r="E108" s="18"/>
      <c r="F108" s="18"/>
      <c r="G108" s="18"/>
      <c r="H108" s="18"/>
      <c r="I108" s="19" t="n">
        <f aca="false">E108-F108-G108</f>
        <v>0</v>
      </c>
      <c r="J108" s="19" t="n">
        <f aca="false">IF(B108="",0,VLOOKUP(B108,Tabla1[],2,0))</f>
        <v>0</v>
      </c>
      <c r="K108" s="19" t="n">
        <f aca="false">IF(E108&lt;0,J108*(-1),J108)</f>
        <v>0</v>
      </c>
      <c r="L108" s="20"/>
      <c r="M108" s="20"/>
    </row>
    <row r="109" customFormat="false" ht="16.5" hidden="false" customHeight="true" outlineLevel="0" collapsed="false">
      <c r="A109" s="15"/>
      <c r="B109" s="16"/>
      <c r="C109" s="17"/>
      <c r="D109" s="17"/>
      <c r="E109" s="18"/>
      <c r="F109" s="18"/>
      <c r="G109" s="18"/>
      <c r="H109" s="18"/>
      <c r="I109" s="19" t="n">
        <f aca="false">E109-F109-G109</f>
        <v>0</v>
      </c>
      <c r="J109" s="19" t="n">
        <f aca="false">IF(B109="",0,VLOOKUP(B109,Tabla1[],2,0))</f>
        <v>0</v>
      </c>
      <c r="K109" s="19" t="n">
        <f aca="false">IF(E109&lt;0,J109*(-1),J109)</f>
        <v>0</v>
      </c>
      <c r="L109" s="20"/>
      <c r="M109" s="20"/>
    </row>
    <row r="110" customFormat="false" ht="16.5" hidden="false" customHeight="true" outlineLevel="0" collapsed="false">
      <c r="A110" s="15"/>
      <c r="B110" s="16"/>
      <c r="C110" s="17"/>
      <c r="D110" s="17"/>
      <c r="E110" s="18"/>
      <c r="F110" s="18"/>
      <c r="G110" s="18"/>
      <c r="H110" s="18"/>
      <c r="I110" s="19" t="n">
        <f aca="false">E110-F110-G110</f>
        <v>0</v>
      </c>
      <c r="J110" s="19" t="n">
        <f aca="false">IF(B110="",0,VLOOKUP(B110,Tabla1[],2,0))</f>
        <v>0</v>
      </c>
      <c r="K110" s="19" t="n">
        <f aca="false">IF(E110&lt;0,J110*(-1),J110)</f>
        <v>0</v>
      </c>
      <c r="L110" s="20"/>
      <c r="M110" s="20"/>
    </row>
    <row r="111" customFormat="false" ht="16.5" hidden="false" customHeight="true" outlineLevel="0" collapsed="false">
      <c r="A111" s="15"/>
      <c r="B111" s="16"/>
      <c r="C111" s="17"/>
      <c r="D111" s="17"/>
      <c r="E111" s="18"/>
      <c r="F111" s="18"/>
      <c r="G111" s="18"/>
      <c r="H111" s="18"/>
      <c r="I111" s="19" t="n">
        <f aca="false">E111-F111-G111</f>
        <v>0</v>
      </c>
      <c r="J111" s="19" t="n">
        <f aca="false">IF(B111="",0,VLOOKUP(B111,Tabla1[],2,0))</f>
        <v>0</v>
      </c>
      <c r="K111" s="19" t="n">
        <f aca="false">IF(E111&lt;0,J111*(-1),J111)</f>
        <v>0</v>
      </c>
      <c r="L111" s="20"/>
      <c r="M111" s="20"/>
    </row>
    <row r="112" customFormat="false" ht="16.5" hidden="false" customHeight="true" outlineLevel="0" collapsed="false">
      <c r="A112" s="15"/>
      <c r="B112" s="16"/>
      <c r="C112" s="17"/>
      <c r="D112" s="17"/>
      <c r="E112" s="18"/>
      <c r="F112" s="18"/>
      <c r="G112" s="18"/>
      <c r="H112" s="18"/>
      <c r="I112" s="19" t="n">
        <f aca="false">E112-F112-G112</f>
        <v>0</v>
      </c>
      <c r="J112" s="19" t="n">
        <f aca="false">IF(B112="",0,VLOOKUP(B112,Tabla1[],2,0))</f>
        <v>0</v>
      </c>
      <c r="K112" s="19" t="n">
        <f aca="false">IF(E112&lt;0,J112*(-1),J112)</f>
        <v>0</v>
      </c>
      <c r="L112" s="20"/>
      <c r="M112" s="20"/>
    </row>
    <row r="113" customFormat="false" ht="16.5" hidden="false" customHeight="true" outlineLevel="0" collapsed="false">
      <c r="A113" s="15"/>
      <c r="B113" s="16"/>
      <c r="C113" s="17"/>
      <c r="D113" s="17"/>
      <c r="E113" s="18"/>
      <c r="F113" s="18"/>
      <c r="G113" s="18"/>
      <c r="H113" s="18"/>
      <c r="I113" s="19" t="n">
        <f aca="false">E113-F113-G113</f>
        <v>0</v>
      </c>
      <c r="J113" s="19" t="n">
        <f aca="false">IF(B113="",0,VLOOKUP(B113,Tabla1[],2,0))</f>
        <v>0</v>
      </c>
      <c r="K113" s="19" t="n">
        <f aca="false">IF(E113&lt;0,J113*(-1),J113)</f>
        <v>0</v>
      </c>
      <c r="L113" s="20"/>
      <c r="M113" s="20"/>
    </row>
    <row r="114" customFormat="false" ht="16.5" hidden="false" customHeight="true" outlineLevel="0" collapsed="false">
      <c r="A114" s="15"/>
      <c r="B114" s="16"/>
      <c r="C114" s="17"/>
      <c r="D114" s="17"/>
      <c r="E114" s="18"/>
      <c r="F114" s="18"/>
      <c r="G114" s="18"/>
      <c r="H114" s="18"/>
      <c r="I114" s="19" t="n">
        <f aca="false">E114-F114-G114</f>
        <v>0</v>
      </c>
      <c r="J114" s="19" t="n">
        <f aca="false">IF(B114="",0,VLOOKUP(B114,Tabla1[],2,0))</f>
        <v>0</v>
      </c>
      <c r="K114" s="19" t="n">
        <f aca="false">IF(E114&lt;0,J114*(-1),J114)</f>
        <v>0</v>
      </c>
      <c r="L114" s="20"/>
      <c r="M114" s="20"/>
    </row>
    <row r="115" customFormat="false" ht="16.5" hidden="false" customHeight="true" outlineLevel="0" collapsed="false">
      <c r="A115" s="15"/>
      <c r="B115" s="16"/>
      <c r="C115" s="17"/>
      <c r="D115" s="17"/>
      <c r="E115" s="18"/>
      <c r="F115" s="18"/>
      <c r="G115" s="18"/>
      <c r="H115" s="18"/>
      <c r="I115" s="19" t="n">
        <f aca="false">E115-F115-G115</f>
        <v>0</v>
      </c>
      <c r="J115" s="19" t="n">
        <f aca="false">IF(B115="",0,VLOOKUP(B115,Tabla1[],2,0))</f>
        <v>0</v>
      </c>
      <c r="K115" s="19" t="n">
        <f aca="false">IF(E115&lt;0,J115*(-1),J115)</f>
        <v>0</v>
      </c>
      <c r="L115" s="20"/>
      <c r="M115" s="20"/>
    </row>
    <row r="116" customFormat="false" ht="16.5" hidden="false" customHeight="true" outlineLevel="0" collapsed="false">
      <c r="A116" s="15"/>
      <c r="B116" s="16"/>
      <c r="C116" s="17"/>
      <c r="D116" s="17"/>
      <c r="E116" s="18"/>
      <c r="F116" s="18"/>
      <c r="G116" s="18"/>
      <c r="H116" s="18"/>
      <c r="I116" s="19" t="n">
        <f aca="false">E116-F116-G116</f>
        <v>0</v>
      </c>
      <c r="J116" s="19" t="n">
        <f aca="false">IF(B116="",0,VLOOKUP(B116,Tabla1[],2,0))</f>
        <v>0</v>
      </c>
      <c r="K116" s="19" t="n">
        <f aca="false">IF(E116&lt;0,J116*(-1),J116)</f>
        <v>0</v>
      </c>
      <c r="L116" s="20"/>
      <c r="M116" s="20"/>
    </row>
    <row r="117" customFormat="false" ht="16.5" hidden="false" customHeight="true" outlineLevel="0" collapsed="false">
      <c r="A117" s="15"/>
      <c r="B117" s="16"/>
      <c r="C117" s="17"/>
      <c r="D117" s="17"/>
      <c r="E117" s="18"/>
      <c r="F117" s="18"/>
      <c r="G117" s="18"/>
      <c r="H117" s="18"/>
      <c r="I117" s="19" t="n">
        <f aca="false">E117-F117-G117</f>
        <v>0</v>
      </c>
      <c r="J117" s="19" t="n">
        <f aca="false">IF(B117="",0,VLOOKUP(B117,Tabla1[],2,0))</f>
        <v>0</v>
      </c>
      <c r="K117" s="19" t="n">
        <f aca="false">IF(E117&lt;0,J117*(-1),J117)</f>
        <v>0</v>
      </c>
      <c r="L117" s="20"/>
      <c r="M117" s="20"/>
    </row>
    <row r="118" customFormat="false" ht="16.5" hidden="false" customHeight="true" outlineLevel="0" collapsed="false">
      <c r="A118" s="15"/>
      <c r="B118" s="16"/>
      <c r="C118" s="17"/>
      <c r="D118" s="17"/>
      <c r="E118" s="18"/>
      <c r="F118" s="18"/>
      <c r="G118" s="18"/>
      <c r="H118" s="18"/>
      <c r="I118" s="19" t="n">
        <f aca="false">E118-F118-G118</f>
        <v>0</v>
      </c>
      <c r="J118" s="19" t="n">
        <f aca="false">IF(B118="",0,VLOOKUP(B118,Tabla1[],2,0))</f>
        <v>0</v>
      </c>
      <c r="K118" s="19" t="n">
        <f aca="false">IF(E118&lt;0,J118*(-1),J118)</f>
        <v>0</v>
      </c>
      <c r="L118" s="20"/>
      <c r="M118" s="20"/>
    </row>
    <row r="119" customFormat="false" ht="16.5" hidden="false" customHeight="true" outlineLevel="0" collapsed="false">
      <c r="A119" s="15"/>
      <c r="B119" s="16"/>
      <c r="C119" s="17"/>
      <c r="D119" s="17"/>
      <c r="E119" s="18"/>
      <c r="F119" s="18"/>
      <c r="G119" s="18"/>
      <c r="H119" s="18"/>
      <c r="I119" s="19" t="n">
        <f aca="false">E119-F119-G119</f>
        <v>0</v>
      </c>
      <c r="J119" s="19" t="n">
        <f aca="false">IF(B119="",0,VLOOKUP(B119,Tabla1[],2,0))</f>
        <v>0</v>
      </c>
      <c r="K119" s="19" t="n">
        <f aca="false">IF(E119&lt;0,J119*(-1),J119)</f>
        <v>0</v>
      </c>
      <c r="L119" s="20"/>
      <c r="M119" s="20"/>
    </row>
    <row r="120" customFormat="false" ht="16.5" hidden="false" customHeight="true" outlineLevel="0" collapsed="false">
      <c r="A120" s="15"/>
      <c r="B120" s="16"/>
      <c r="C120" s="17"/>
      <c r="D120" s="17"/>
      <c r="E120" s="18"/>
      <c r="F120" s="18"/>
      <c r="G120" s="18"/>
      <c r="H120" s="18"/>
      <c r="I120" s="19" t="n">
        <f aca="false">E120-F120-G120</f>
        <v>0</v>
      </c>
      <c r="J120" s="19" t="n">
        <f aca="false">IF(B120="",0,VLOOKUP(B120,Tabla1[],2,0))</f>
        <v>0</v>
      </c>
      <c r="K120" s="19" t="n">
        <f aca="false">IF(E120&lt;0,J120*(-1),J120)</f>
        <v>0</v>
      </c>
      <c r="L120" s="20"/>
      <c r="M120" s="20"/>
    </row>
    <row r="121" customFormat="false" ht="16.5" hidden="false" customHeight="true" outlineLevel="0" collapsed="false">
      <c r="A121" s="15"/>
      <c r="B121" s="16"/>
      <c r="C121" s="17"/>
      <c r="D121" s="17"/>
      <c r="E121" s="18"/>
      <c r="F121" s="18"/>
      <c r="G121" s="18"/>
      <c r="H121" s="18"/>
      <c r="I121" s="19" t="n">
        <f aca="false">E121-F121-G121</f>
        <v>0</v>
      </c>
      <c r="J121" s="19" t="n">
        <f aca="false">IF(B121="",0,VLOOKUP(B121,Tabla1[],2,0))</f>
        <v>0</v>
      </c>
      <c r="K121" s="19" t="n">
        <f aca="false">IF(E121&lt;0,J121*(-1),J121)</f>
        <v>0</v>
      </c>
      <c r="L121" s="20"/>
      <c r="M121" s="20"/>
    </row>
    <row r="122" customFormat="false" ht="16.5" hidden="false" customHeight="true" outlineLevel="0" collapsed="false">
      <c r="A122" s="15"/>
      <c r="B122" s="16"/>
      <c r="C122" s="17"/>
      <c r="D122" s="17"/>
      <c r="E122" s="18"/>
      <c r="F122" s="18"/>
      <c r="G122" s="18"/>
      <c r="H122" s="18"/>
      <c r="I122" s="19" t="n">
        <f aca="false">E122-F122-G122</f>
        <v>0</v>
      </c>
      <c r="J122" s="19" t="n">
        <f aca="false">IF(B122="",0,VLOOKUP(B122,Tabla1[],2,0))</f>
        <v>0</v>
      </c>
      <c r="K122" s="19" t="n">
        <f aca="false">IF(E122&lt;0,J122*(-1),J122)</f>
        <v>0</v>
      </c>
      <c r="L122" s="20"/>
      <c r="M122" s="20"/>
    </row>
    <row r="123" customFormat="false" ht="16.5" hidden="false" customHeight="true" outlineLevel="0" collapsed="false">
      <c r="A123" s="15"/>
      <c r="B123" s="16"/>
      <c r="C123" s="17"/>
      <c r="D123" s="17"/>
      <c r="E123" s="18"/>
      <c r="F123" s="18"/>
      <c r="G123" s="18"/>
      <c r="H123" s="18"/>
      <c r="I123" s="19" t="n">
        <f aca="false">E123-F123-G123</f>
        <v>0</v>
      </c>
      <c r="J123" s="19" t="n">
        <f aca="false">IF(B123="",0,VLOOKUP(B123,Tabla1[],2,0))</f>
        <v>0</v>
      </c>
      <c r="K123" s="19" t="n">
        <f aca="false">IF(E123&lt;0,J123*(-1),J123)</f>
        <v>0</v>
      </c>
      <c r="L123" s="20"/>
      <c r="M123" s="20"/>
    </row>
    <row r="124" customFormat="false" ht="16.5" hidden="false" customHeight="true" outlineLevel="0" collapsed="false">
      <c r="A124" s="15"/>
      <c r="B124" s="16"/>
      <c r="C124" s="17"/>
      <c r="D124" s="17"/>
      <c r="E124" s="18"/>
      <c r="F124" s="18"/>
      <c r="G124" s="18"/>
      <c r="H124" s="18"/>
      <c r="I124" s="19" t="n">
        <f aca="false">E124-F124-G124</f>
        <v>0</v>
      </c>
      <c r="J124" s="19" t="n">
        <f aca="false">IF(B124="",0,VLOOKUP(B124,Tabla1[],2,0))</f>
        <v>0</v>
      </c>
      <c r="K124" s="19" t="n">
        <f aca="false">IF(E124&lt;0,J124*(-1),J124)</f>
        <v>0</v>
      </c>
      <c r="L124" s="20"/>
      <c r="M124" s="20"/>
    </row>
    <row r="125" customFormat="false" ht="16.5" hidden="false" customHeight="true" outlineLevel="0" collapsed="false">
      <c r="A125" s="15"/>
      <c r="B125" s="16"/>
      <c r="C125" s="17"/>
      <c r="D125" s="17"/>
      <c r="E125" s="18"/>
      <c r="F125" s="18"/>
      <c r="G125" s="18"/>
      <c r="H125" s="18"/>
      <c r="I125" s="19" t="n">
        <f aca="false">E125-F125-G125</f>
        <v>0</v>
      </c>
      <c r="J125" s="19" t="n">
        <f aca="false">IF(B125="",0,VLOOKUP(B125,Tabla1[],2,0))</f>
        <v>0</v>
      </c>
      <c r="K125" s="19" t="n">
        <f aca="false">IF(E125&lt;0,J125*(-1),J125)</f>
        <v>0</v>
      </c>
      <c r="L125" s="20"/>
      <c r="M125" s="20"/>
    </row>
    <row r="126" customFormat="false" ht="16.5" hidden="false" customHeight="true" outlineLevel="0" collapsed="false">
      <c r="A126" s="15"/>
      <c r="B126" s="16"/>
      <c r="C126" s="17"/>
      <c r="D126" s="17"/>
      <c r="E126" s="18"/>
      <c r="F126" s="18"/>
      <c r="G126" s="18"/>
      <c r="H126" s="18"/>
      <c r="I126" s="19" t="n">
        <f aca="false">E126-F126-G126</f>
        <v>0</v>
      </c>
      <c r="J126" s="19" t="n">
        <f aca="false">IF(B126="",0,VLOOKUP(B126,Tabla1[],2,0))</f>
        <v>0</v>
      </c>
      <c r="K126" s="19" t="n">
        <f aca="false">IF(E126&lt;0,J126*(-1),J126)</f>
        <v>0</v>
      </c>
      <c r="L126" s="20"/>
      <c r="M126" s="20"/>
    </row>
    <row r="127" customFormat="false" ht="16.5" hidden="false" customHeight="true" outlineLevel="0" collapsed="false">
      <c r="A127" s="15"/>
      <c r="B127" s="16"/>
      <c r="C127" s="17"/>
      <c r="D127" s="17"/>
      <c r="E127" s="18"/>
      <c r="F127" s="18"/>
      <c r="G127" s="18"/>
      <c r="H127" s="18"/>
      <c r="I127" s="19" t="n">
        <f aca="false">E127-F127-G127</f>
        <v>0</v>
      </c>
      <c r="J127" s="19" t="n">
        <f aca="false">IF(B127="",0,VLOOKUP(B127,Tabla1[],2,0))</f>
        <v>0</v>
      </c>
      <c r="K127" s="19" t="n">
        <f aca="false">IF(E127&lt;0,J127*(-1),J127)</f>
        <v>0</v>
      </c>
      <c r="L127" s="20"/>
      <c r="M127" s="20"/>
    </row>
    <row r="128" customFormat="false" ht="16.5" hidden="false" customHeight="true" outlineLevel="0" collapsed="false">
      <c r="A128" s="15"/>
      <c r="B128" s="16"/>
      <c r="C128" s="17"/>
      <c r="D128" s="17"/>
      <c r="E128" s="18"/>
      <c r="F128" s="18"/>
      <c r="G128" s="18"/>
      <c r="H128" s="18"/>
      <c r="I128" s="19" t="n">
        <f aca="false">E128-F128-G128</f>
        <v>0</v>
      </c>
      <c r="J128" s="19" t="n">
        <f aca="false">IF(B128="",0,VLOOKUP(B128,Tabla1[],2,0))</f>
        <v>0</v>
      </c>
      <c r="K128" s="19" t="n">
        <f aca="false">IF(E128&lt;0,J128*(-1),J128)</f>
        <v>0</v>
      </c>
      <c r="L128" s="20"/>
      <c r="M128" s="20"/>
    </row>
    <row r="129" customFormat="false" ht="16.5" hidden="false" customHeight="true" outlineLevel="0" collapsed="false">
      <c r="A129" s="15"/>
      <c r="B129" s="16"/>
      <c r="C129" s="17"/>
      <c r="D129" s="17"/>
      <c r="E129" s="18"/>
      <c r="F129" s="18"/>
      <c r="G129" s="18"/>
      <c r="H129" s="18"/>
      <c r="I129" s="19" t="n">
        <f aca="false">E129-F129-G129</f>
        <v>0</v>
      </c>
      <c r="J129" s="19" t="n">
        <f aca="false">IF(B129="",0,VLOOKUP(B129,Tabla1[],2,0))</f>
        <v>0</v>
      </c>
      <c r="K129" s="19" t="n">
        <f aca="false">IF(E129&lt;0,J129*(-1),J129)</f>
        <v>0</v>
      </c>
      <c r="L129" s="20"/>
      <c r="M129" s="20"/>
    </row>
    <row r="130" customFormat="false" ht="16.5" hidden="false" customHeight="true" outlineLevel="0" collapsed="false">
      <c r="A130" s="15"/>
      <c r="B130" s="16"/>
      <c r="C130" s="17"/>
      <c r="D130" s="17"/>
      <c r="E130" s="18"/>
      <c r="F130" s="18"/>
      <c r="G130" s="18"/>
      <c r="H130" s="18"/>
      <c r="I130" s="19" t="n">
        <f aca="false">E130-F130-G130</f>
        <v>0</v>
      </c>
      <c r="J130" s="19" t="n">
        <f aca="false">IF(B130="",0,VLOOKUP(B130,Tabla1[],2,0))</f>
        <v>0</v>
      </c>
      <c r="K130" s="19" t="n">
        <f aca="false">IF(E130&lt;0,J130*(-1),J130)</f>
        <v>0</v>
      </c>
      <c r="L130" s="20"/>
      <c r="M130" s="20"/>
    </row>
    <row r="131" customFormat="false" ht="16.5" hidden="false" customHeight="true" outlineLevel="0" collapsed="false">
      <c r="A131" s="15"/>
      <c r="B131" s="16"/>
      <c r="C131" s="17"/>
      <c r="D131" s="17"/>
      <c r="E131" s="18"/>
      <c r="F131" s="18"/>
      <c r="G131" s="18"/>
      <c r="H131" s="18"/>
      <c r="I131" s="19" t="n">
        <f aca="false">E131-F131-G131</f>
        <v>0</v>
      </c>
      <c r="J131" s="19" t="n">
        <f aca="false">IF(B131="",0,VLOOKUP(B131,Tabla1[],2,0))</f>
        <v>0</v>
      </c>
      <c r="K131" s="19" t="n">
        <f aca="false">IF(E131&lt;0,J131*(-1),J131)</f>
        <v>0</v>
      </c>
      <c r="L131" s="20"/>
      <c r="M131" s="20"/>
    </row>
    <row r="132" customFormat="false" ht="16.5" hidden="false" customHeight="true" outlineLevel="0" collapsed="false">
      <c r="A132" s="15"/>
      <c r="B132" s="16"/>
      <c r="C132" s="17"/>
      <c r="D132" s="17"/>
      <c r="E132" s="18"/>
      <c r="F132" s="18"/>
      <c r="G132" s="18"/>
      <c r="H132" s="18"/>
      <c r="I132" s="19" t="n">
        <f aca="false">E132-F132-G132</f>
        <v>0</v>
      </c>
      <c r="J132" s="19" t="n">
        <f aca="false">IF(B132="",0,VLOOKUP(B132,Tabla1[],2,0))</f>
        <v>0</v>
      </c>
      <c r="K132" s="19" t="n">
        <f aca="false">IF(E132&lt;0,J132*(-1),J132)</f>
        <v>0</v>
      </c>
      <c r="L132" s="20"/>
      <c r="M132" s="20"/>
    </row>
    <row r="133" customFormat="false" ht="16.5" hidden="false" customHeight="true" outlineLevel="0" collapsed="false">
      <c r="A133" s="15"/>
      <c r="B133" s="16"/>
      <c r="C133" s="17"/>
      <c r="D133" s="17"/>
      <c r="E133" s="18"/>
      <c r="F133" s="18"/>
      <c r="G133" s="18"/>
      <c r="H133" s="18"/>
      <c r="I133" s="19" t="n">
        <f aca="false">E133-F133-G133</f>
        <v>0</v>
      </c>
      <c r="J133" s="19" t="n">
        <f aca="false">IF(B133="",0,VLOOKUP(B133,Tabla1[],2,0))</f>
        <v>0</v>
      </c>
      <c r="K133" s="19" t="n">
        <f aca="false">IF(E133&lt;0,J133*(-1),J133)</f>
        <v>0</v>
      </c>
      <c r="L133" s="20"/>
      <c r="M133" s="20"/>
    </row>
    <row r="134" customFormat="false" ht="16.5" hidden="false" customHeight="true" outlineLevel="0" collapsed="false">
      <c r="A134" s="15"/>
      <c r="B134" s="16"/>
      <c r="C134" s="17"/>
      <c r="D134" s="17"/>
      <c r="E134" s="18"/>
      <c r="F134" s="18"/>
      <c r="G134" s="18"/>
      <c r="H134" s="18"/>
      <c r="I134" s="19" t="n">
        <f aca="false">E134-F134-G134</f>
        <v>0</v>
      </c>
      <c r="J134" s="19" t="n">
        <f aca="false">IF(B134="",0,VLOOKUP(B134,Tabla1[],2,0))</f>
        <v>0</v>
      </c>
      <c r="K134" s="19" t="n">
        <f aca="false">IF(E134&lt;0,J134*(-1),J134)</f>
        <v>0</v>
      </c>
      <c r="L134" s="20"/>
      <c r="M134" s="20"/>
    </row>
    <row r="135" customFormat="false" ht="16.5" hidden="false" customHeight="true" outlineLevel="0" collapsed="false">
      <c r="A135" s="15"/>
      <c r="B135" s="16"/>
      <c r="C135" s="17"/>
      <c r="D135" s="17"/>
      <c r="E135" s="18"/>
      <c r="F135" s="18"/>
      <c r="G135" s="18"/>
      <c r="H135" s="18"/>
      <c r="I135" s="19" t="n">
        <f aca="false">E135-F135-G135</f>
        <v>0</v>
      </c>
      <c r="J135" s="19" t="n">
        <f aca="false">IF(B135="",0,VLOOKUP(B135,Tabla1[],2,0))</f>
        <v>0</v>
      </c>
      <c r="K135" s="19" t="n">
        <f aca="false">IF(E135&lt;0,J135*(-1),J135)</f>
        <v>0</v>
      </c>
      <c r="L135" s="20"/>
      <c r="M135" s="20"/>
    </row>
    <row r="136" customFormat="false" ht="16.5" hidden="false" customHeight="true" outlineLevel="0" collapsed="false">
      <c r="A136" s="15"/>
      <c r="B136" s="16"/>
      <c r="C136" s="17"/>
      <c r="D136" s="17"/>
      <c r="E136" s="18"/>
      <c r="F136" s="18"/>
      <c r="G136" s="18"/>
      <c r="H136" s="18"/>
      <c r="I136" s="19" t="n">
        <f aca="false">E136-F136-G136</f>
        <v>0</v>
      </c>
      <c r="J136" s="19" t="n">
        <f aca="false">IF(B136="",0,VLOOKUP(B136,Tabla1[],2,0))</f>
        <v>0</v>
      </c>
      <c r="K136" s="19" t="n">
        <f aca="false">IF(E136&lt;0,J136*(-1),J136)</f>
        <v>0</v>
      </c>
      <c r="L136" s="20"/>
      <c r="M136" s="20"/>
    </row>
    <row r="137" customFormat="false" ht="16.5" hidden="false" customHeight="true" outlineLevel="0" collapsed="false">
      <c r="A137" s="15"/>
      <c r="B137" s="16"/>
      <c r="C137" s="17"/>
      <c r="D137" s="17"/>
      <c r="E137" s="18"/>
      <c r="F137" s="18"/>
      <c r="G137" s="18"/>
      <c r="H137" s="18"/>
      <c r="I137" s="19" t="n">
        <f aca="false">E137-F137-G137</f>
        <v>0</v>
      </c>
      <c r="J137" s="19" t="n">
        <f aca="false">IF(B137="",0,VLOOKUP(B137,Tabla1[],2,0))</f>
        <v>0</v>
      </c>
      <c r="K137" s="19" t="n">
        <f aca="false">IF(E137&lt;0,J137*(-1),J137)</f>
        <v>0</v>
      </c>
      <c r="L137" s="20"/>
      <c r="M137" s="20"/>
    </row>
    <row r="138" customFormat="false" ht="16.5" hidden="false" customHeight="true" outlineLevel="0" collapsed="false">
      <c r="A138" s="15"/>
      <c r="B138" s="16"/>
      <c r="C138" s="17"/>
      <c r="D138" s="17"/>
      <c r="E138" s="18"/>
      <c r="F138" s="18"/>
      <c r="G138" s="18"/>
      <c r="H138" s="18"/>
      <c r="I138" s="19" t="n">
        <f aca="false">E138-F138-G138</f>
        <v>0</v>
      </c>
      <c r="J138" s="19" t="n">
        <f aca="false">IF(B138="",0,VLOOKUP(B138,Tabla1[],2,0))</f>
        <v>0</v>
      </c>
      <c r="K138" s="19" t="n">
        <f aca="false">IF(E138&lt;0,J138*(-1),J138)</f>
        <v>0</v>
      </c>
      <c r="L138" s="20"/>
      <c r="M138" s="20"/>
    </row>
    <row r="139" customFormat="false" ht="16.5" hidden="false" customHeight="true" outlineLevel="0" collapsed="false">
      <c r="A139" s="15"/>
      <c r="B139" s="16"/>
      <c r="C139" s="17"/>
      <c r="D139" s="17"/>
      <c r="E139" s="18"/>
      <c r="F139" s="18"/>
      <c r="G139" s="18"/>
      <c r="H139" s="18"/>
      <c r="I139" s="19" t="n">
        <f aca="false">E139-F139-G139</f>
        <v>0</v>
      </c>
      <c r="J139" s="19" t="n">
        <f aca="false">IF(B139="",0,VLOOKUP(B139,Tabla1[],2,0))</f>
        <v>0</v>
      </c>
      <c r="K139" s="19" t="n">
        <f aca="false">IF(E139&lt;0,J139*(-1),J139)</f>
        <v>0</v>
      </c>
      <c r="L139" s="20"/>
      <c r="M139" s="20"/>
    </row>
    <row r="140" customFormat="false" ht="16.5" hidden="false" customHeight="true" outlineLevel="0" collapsed="false">
      <c r="A140" s="15"/>
      <c r="B140" s="16"/>
      <c r="C140" s="17"/>
      <c r="D140" s="17"/>
      <c r="E140" s="18"/>
      <c r="F140" s="18"/>
      <c r="G140" s="18"/>
      <c r="H140" s="18"/>
      <c r="I140" s="19" t="n">
        <f aca="false">E140-F140-G140</f>
        <v>0</v>
      </c>
      <c r="J140" s="19" t="n">
        <f aca="false">IF(B140="",0,VLOOKUP(B140,Tabla1[],2,0))</f>
        <v>0</v>
      </c>
      <c r="K140" s="19" t="n">
        <f aca="false">IF(E140&lt;0,J140*(-1),J140)</f>
        <v>0</v>
      </c>
      <c r="L140" s="20"/>
      <c r="M140" s="20"/>
    </row>
    <row r="141" customFormat="false" ht="16.5" hidden="false" customHeight="true" outlineLevel="0" collapsed="false">
      <c r="A141" s="15"/>
      <c r="B141" s="16"/>
      <c r="C141" s="17"/>
      <c r="D141" s="17"/>
      <c r="E141" s="18"/>
      <c r="F141" s="18"/>
      <c r="G141" s="18"/>
      <c r="H141" s="18"/>
      <c r="I141" s="19" t="n">
        <f aca="false">E141-F141-G141</f>
        <v>0</v>
      </c>
      <c r="J141" s="19" t="n">
        <f aca="false">IF(B141="",0,VLOOKUP(B141,Tabla1[],2,0))</f>
        <v>0</v>
      </c>
      <c r="K141" s="19" t="n">
        <f aca="false">IF(E141&lt;0,J141*(-1),J141)</f>
        <v>0</v>
      </c>
      <c r="L141" s="20"/>
      <c r="M141" s="20"/>
    </row>
    <row r="142" customFormat="false" ht="16.5" hidden="false" customHeight="true" outlineLevel="0" collapsed="false">
      <c r="A142" s="15"/>
      <c r="B142" s="16"/>
      <c r="C142" s="17"/>
      <c r="D142" s="17"/>
      <c r="E142" s="18"/>
      <c r="F142" s="18"/>
      <c r="G142" s="18"/>
      <c r="H142" s="18"/>
      <c r="I142" s="19" t="n">
        <f aca="false">E142-F142-G142</f>
        <v>0</v>
      </c>
      <c r="J142" s="19" t="n">
        <f aca="false">IF(B142="",0,VLOOKUP(B142,Tabla1[],2,0))</f>
        <v>0</v>
      </c>
      <c r="K142" s="19" t="n">
        <f aca="false">IF(E142&lt;0,J142*(-1),J142)</f>
        <v>0</v>
      </c>
      <c r="L142" s="20"/>
      <c r="M142" s="20"/>
    </row>
    <row r="143" customFormat="false" ht="16.5" hidden="false" customHeight="true" outlineLevel="0" collapsed="false">
      <c r="A143" s="15"/>
      <c r="B143" s="16"/>
      <c r="C143" s="17"/>
      <c r="D143" s="17"/>
      <c r="E143" s="18"/>
      <c r="F143" s="18"/>
      <c r="G143" s="18"/>
      <c r="H143" s="18"/>
      <c r="I143" s="19" t="n">
        <f aca="false">E143-F143-G143</f>
        <v>0</v>
      </c>
      <c r="J143" s="19" t="n">
        <f aca="false">IF(B143="",0,VLOOKUP(B143,Tabla1[],2,0))</f>
        <v>0</v>
      </c>
      <c r="K143" s="19" t="n">
        <f aca="false">IF(E143&lt;0,J143*(-1),J143)</f>
        <v>0</v>
      </c>
      <c r="L143" s="20"/>
      <c r="M143" s="20"/>
    </row>
    <row r="144" customFormat="false" ht="16.5" hidden="false" customHeight="true" outlineLevel="0" collapsed="false">
      <c r="A144" s="15"/>
      <c r="B144" s="16"/>
      <c r="C144" s="17"/>
      <c r="D144" s="17"/>
      <c r="E144" s="18"/>
      <c r="F144" s="18"/>
      <c r="G144" s="18"/>
      <c r="H144" s="18"/>
      <c r="I144" s="19" t="n">
        <f aca="false">E144-F144-G144</f>
        <v>0</v>
      </c>
      <c r="J144" s="19" t="n">
        <f aca="false">IF(B144="",0,VLOOKUP(B144,Tabla1[],2,0))</f>
        <v>0</v>
      </c>
      <c r="K144" s="19" t="n">
        <f aca="false">IF(E144&lt;0,J144*(-1),J144)</f>
        <v>0</v>
      </c>
      <c r="L144" s="20"/>
      <c r="M144" s="20"/>
    </row>
    <row r="145" customFormat="false" ht="16.5" hidden="false" customHeight="true" outlineLevel="0" collapsed="false">
      <c r="A145" s="15"/>
      <c r="B145" s="16"/>
      <c r="C145" s="17"/>
      <c r="D145" s="17"/>
      <c r="E145" s="18"/>
      <c r="F145" s="18"/>
      <c r="G145" s="18"/>
      <c r="H145" s="18"/>
      <c r="I145" s="19" t="n">
        <f aca="false">E145-F145-G145</f>
        <v>0</v>
      </c>
      <c r="J145" s="19" t="n">
        <f aca="false">IF(B145="",0,VLOOKUP(B145,Tabla1[],2,0))</f>
        <v>0</v>
      </c>
      <c r="K145" s="19" t="n">
        <f aca="false">IF(E145&lt;0,J145*(-1),J145)</f>
        <v>0</v>
      </c>
      <c r="L145" s="20"/>
      <c r="M145" s="20"/>
    </row>
    <row r="146" customFormat="false" ht="16.5" hidden="false" customHeight="true" outlineLevel="0" collapsed="false">
      <c r="A146" s="15"/>
      <c r="B146" s="16"/>
      <c r="C146" s="17"/>
      <c r="D146" s="17"/>
      <c r="E146" s="18"/>
      <c r="F146" s="18"/>
      <c r="G146" s="18"/>
      <c r="H146" s="18"/>
      <c r="I146" s="19" t="n">
        <f aca="false">E146-F146-G146</f>
        <v>0</v>
      </c>
      <c r="J146" s="19" t="n">
        <f aca="false">IF(B146="",0,VLOOKUP(B146,Tabla1[],2,0))</f>
        <v>0</v>
      </c>
      <c r="K146" s="19" t="n">
        <f aca="false">IF(E146&lt;0,J146*(-1),J146)</f>
        <v>0</v>
      </c>
      <c r="L146" s="20"/>
      <c r="M146" s="20"/>
    </row>
    <row r="147" customFormat="false" ht="16.5" hidden="false" customHeight="true" outlineLevel="0" collapsed="false">
      <c r="A147" s="15"/>
      <c r="B147" s="16"/>
      <c r="C147" s="17"/>
      <c r="D147" s="17"/>
      <c r="E147" s="18"/>
      <c r="F147" s="18"/>
      <c r="G147" s="18"/>
      <c r="H147" s="18"/>
      <c r="I147" s="19" t="n">
        <f aca="false">E147-F147-G147</f>
        <v>0</v>
      </c>
      <c r="J147" s="19" t="n">
        <f aca="false">IF(B147="",0,VLOOKUP(B147,Tabla1[],2,0))</f>
        <v>0</v>
      </c>
      <c r="K147" s="19" t="n">
        <f aca="false">IF(E147&lt;0,J147*(-1),J147)</f>
        <v>0</v>
      </c>
      <c r="L147" s="20"/>
      <c r="M147" s="20"/>
    </row>
    <row r="148" customFormat="false" ht="16.5" hidden="false" customHeight="true" outlineLevel="0" collapsed="false">
      <c r="A148" s="15"/>
      <c r="B148" s="16"/>
      <c r="C148" s="17"/>
      <c r="D148" s="17"/>
      <c r="E148" s="18"/>
      <c r="F148" s="18"/>
      <c r="G148" s="18"/>
      <c r="H148" s="18"/>
      <c r="I148" s="19" t="n">
        <f aca="false">E148-F148-G148</f>
        <v>0</v>
      </c>
      <c r="J148" s="19" t="n">
        <f aca="false">IF(B148="",0,VLOOKUP(B148,Tabla1[],2,0))</f>
        <v>0</v>
      </c>
      <c r="K148" s="19" t="n">
        <f aca="false">IF(E148&lt;0,J148*(-1),J148)</f>
        <v>0</v>
      </c>
      <c r="L148" s="20"/>
      <c r="M148" s="20"/>
    </row>
    <row r="149" customFormat="false" ht="16.5" hidden="false" customHeight="true" outlineLevel="0" collapsed="false">
      <c r="A149" s="15"/>
      <c r="B149" s="16"/>
      <c r="C149" s="17"/>
      <c r="D149" s="17"/>
      <c r="E149" s="18"/>
      <c r="F149" s="18"/>
      <c r="G149" s="18"/>
      <c r="H149" s="18"/>
      <c r="I149" s="19" t="n">
        <f aca="false">E149-F149-G149</f>
        <v>0</v>
      </c>
      <c r="J149" s="19" t="n">
        <f aca="false">IF(B149="",0,VLOOKUP(B149,Tabla1[],2,0))</f>
        <v>0</v>
      </c>
      <c r="K149" s="19" t="n">
        <f aca="false">IF(E149&lt;0,J149*(-1),J149)</f>
        <v>0</v>
      </c>
      <c r="L149" s="20"/>
      <c r="M149" s="20"/>
    </row>
    <row r="150" customFormat="false" ht="16.5" hidden="false" customHeight="true" outlineLevel="0" collapsed="false">
      <c r="A150" s="25"/>
      <c r="B150" s="16"/>
      <c r="C150" s="26"/>
      <c r="D150" s="26"/>
      <c r="E150" s="18"/>
      <c r="F150" s="18"/>
      <c r="G150" s="18"/>
      <c r="H150" s="18"/>
      <c r="I150" s="19" t="n">
        <f aca="false">E150-F150-G150</f>
        <v>0</v>
      </c>
      <c r="J150" s="19" t="n">
        <f aca="false">IF(B150="",0,VLOOKUP(B150,Tabla1[],2,0))</f>
        <v>0</v>
      </c>
      <c r="K150" s="19" t="n">
        <f aca="false">IF(E150&lt;0,J150*(-1),J150)</f>
        <v>0</v>
      </c>
      <c r="L150" s="27"/>
      <c r="M150" s="27"/>
    </row>
    <row r="151" customFormat="false" ht="16.5" hidden="false" customHeight="true" outlineLevel="0" collapsed="false">
      <c r="A151" s="28" t="s">
        <v>95</v>
      </c>
      <c r="B151" s="29"/>
      <c r="C151" s="30"/>
      <c r="D151" s="31"/>
      <c r="E151" s="32" t="n">
        <f aca="false">SUM(E3:E150)</f>
        <v>0</v>
      </c>
      <c r="F151" s="32" t="n">
        <f aca="false">SUM(F3:F150)</f>
        <v>0</v>
      </c>
      <c r="G151" s="32" t="n">
        <f aca="false">SUM(G3:G150)</f>
        <v>0</v>
      </c>
      <c r="H151" s="32" t="n">
        <f aca="false">SUM(H3:H150)</f>
        <v>0</v>
      </c>
      <c r="I151" s="33" t="n">
        <f aca="false">SUM(I3:I150)</f>
        <v>0</v>
      </c>
      <c r="J151" s="33"/>
      <c r="K151" s="33" t="n">
        <f aca="false">SUM(K3:K150)</f>
        <v>0</v>
      </c>
      <c r="L151" s="10"/>
      <c r="M151" s="10"/>
    </row>
    <row r="152" customFormat="false" ht="16.5" hidden="false" customHeight="true" outlineLevel="0" collapsed="false">
      <c r="A152" s="34" t="s">
        <v>96</v>
      </c>
      <c r="B152" s="34"/>
      <c r="C152" s="35"/>
      <c r="D152" s="36"/>
      <c r="E152" s="37" t="s">
        <v>97</v>
      </c>
      <c r="F152" s="37"/>
      <c r="G152" s="38"/>
      <c r="H152" s="38"/>
      <c r="I152" s="38"/>
      <c r="J152" s="38"/>
      <c r="K152" s="38"/>
      <c r="L152" s="38"/>
      <c r="M152" s="36"/>
    </row>
    <row r="153" customFormat="false" ht="16.5" hidden="false" customHeight="true" outlineLevel="0" collapsed="false">
      <c r="A153" s="39" t="s">
        <v>98</v>
      </c>
      <c r="B153" s="33" t="n">
        <f aca="false">D152+D153+D154+D155</f>
        <v>0</v>
      </c>
      <c r="C153" s="40"/>
      <c r="D153" s="41"/>
      <c r="E153" s="42"/>
      <c r="F153" s="42"/>
      <c r="G153" s="42"/>
      <c r="H153" s="42"/>
      <c r="I153" s="42"/>
      <c r="J153" s="42"/>
      <c r="K153" s="42"/>
      <c r="L153" s="42"/>
      <c r="M153" s="41"/>
    </row>
    <row r="154" customFormat="false" ht="16.5" hidden="false" customHeight="true" outlineLevel="0" collapsed="false">
      <c r="A154" s="43" t="s">
        <v>99</v>
      </c>
      <c r="B154" s="18"/>
      <c r="C154" s="40"/>
      <c r="D154" s="41"/>
      <c r="E154" s="42"/>
      <c r="F154" s="42"/>
      <c r="G154" s="42"/>
      <c r="H154" s="42"/>
      <c r="I154" s="42"/>
      <c r="J154" s="42"/>
      <c r="K154" s="42"/>
      <c r="L154" s="42"/>
      <c r="M154" s="41"/>
    </row>
    <row r="155" customFormat="false" ht="16.5" hidden="false" customHeight="true" outlineLevel="0" collapsed="false">
      <c r="A155" s="44" t="s">
        <v>100</v>
      </c>
      <c r="B155" s="32" t="n">
        <f aca="false">(E151-D152-D153-D154-D155-B154)</f>
        <v>0</v>
      </c>
      <c r="C155" s="45"/>
      <c r="D155" s="46"/>
      <c r="E155" s="47"/>
      <c r="F155" s="47"/>
      <c r="G155" s="47"/>
      <c r="H155" s="47"/>
      <c r="I155" s="47"/>
      <c r="J155" s="47"/>
      <c r="K155" s="47"/>
      <c r="L155" s="47"/>
      <c r="M155" s="46"/>
    </row>
    <row r="157" customFormat="false" ht="16.5" hidden="false" customHeight="true" outlineLevel="0" collapsed="false">
      <c r="A157" s="14" t="s">
        <v>6</v>
      </c>
      <c r="B157" s="14" t="s">
        <v>101</v>
      </c>
      <c r="C157" s="14" t="s">
        <v>102</v>
      </c>
      <c r="D157" s="14" t="s">
        <v>103</v>
      </c>
    </row>
    <row r="158" customFormat="false" ht="16.5" hidden="false" customHeight="true" outlineLevel="0" collapsed="false">
      <c r="A158" s="48"/>
      <c r="B158" s="49"/>
      <c r="C158" s="49"/>
      <c r="D158" s="50"/>
    </row>
    <row r="159" customFormat="false" ht="16.5" hidden="false" customHeight="true" outlineLevel="0" collapsed="false">
      <c r="A159" s="51"/>
      <c r="B159" s="22"/>
      <c r="C159" s="22"/>
      <c r="D159" s="52"/>
    </row>
    <row r="160" customFormat="false" ht="16.5" hidden="false" customHeight="true" outlineLevel="0" collapsed="false">
      <c r="A160" s="51"/>
      <c r="B160" s="22"/>
      <c r="C160" s="22"/>
      <c r="D160" s="52"/>
    </row>
    <row r="161" customFormat="false" ht="16.5" hidden="false" customHeight="true" outlineLevel="0" collapsed="false">
      <c r="A161" s="51"/>
      <c r="B161" s="22"/>
      <c r="C161" s="22"/>
      <c r="D161" s="52"/>
    </row>
    <row r="162" customFormat="false" ht="16.5" hidden="false" customHeight="true" outlineLevel="0" collapsed="false">
      <c r="A162" s="51"/>
      <c r="B162" s="22"/>
      <c r="C162" s="22"/>
      <c r="D162" s="52"/>
    </row>
    <row r="163" customFormat="false" ht="16.5" hidden="false" customHeight="true" outlineLevel="0" collapsed="false">
      <c r="A163" s="51"/>
      <c r="B163" s="22"/>
      <c r="C163" s="22"/>
      <c r="D163" s="52"/>
    </row>
    <row r="164" customFormat="false" ht="16.5" hidden="false" customHeight="true" outlineLevel="0" collapsed="false">
      <c r="A164" s="51"/>
      <c r="B164" s="22"/>
      <c r="C164" s="22"/>
      <c r="D164" s="52"/>
    </row>
    <row r="165" customFormat="false" ht="16.5" hidden="false" customHeight="true" outlineLevel="0" collapsed="false">
      <c r="A165" s="51"/>
      <c r="B165" s="22"/>
      <c r="C165" s="22"/>
      <c r="D165" s="52"/>
    </row>
    <row r="166" customFormat="false" ht="16.5" hidden="false" customHeight="true" outlineLevel="0" collapsed="false">
      <c r="A166" s="51"/>
      <c r="B166" s="22"/>
      <c r="C166" s="22"/>
      <c r="D166" s="52"/>
    </row>
    <row r="167" customFormat="false" ht="16.5" hidden="false" customHeight="true" outlineLevel="0" collapsed="false">
      <c r="A167" s="51"/>
      <c r="B167" s="22"/>
      <c r="C167" s="22"/>
      <c r="D167" s="52"/>
    </row>
    <row r="168" customFormat="false" ht="16.5" hidden="false" customHeight="true" outlineLevel="0" collapsed="false">
      <c r="A168" s="51"/>
      <c r="B168" s="22"/>
      <c r="C168" s="22"/>
      <c r="D168" s="52"/>
    </row>
    <row r="169" customFormat="false" ht="16.5" hidden="false" customHeight="true" outlineLevel="0" collapsed="false">
      <c r="A169" s="51"/>
      <c r="B169" s="22"/>
      <c r="C169" s="22"/>
      <c r="D169" s="52"/>
    </row>
    <row r="170" customFormat="false" ht="16.5" hidden="false" customHeight="true" outlineLevel="0" collapsed="false">
      <c r="A170" s="51"/>
      <c r="B170" s="22"/>
      <c r="C170" s="22"/>
      <c r="D170" s="52"/>
    </row>
    <row r="171" customFormat="false" ht="16.5" hidden="false" customHeight="true" outlineLevel="0" collapsed="false">
      <c r="A171" s="51"/>
      <c r="B171" s="22"/>
      <c r="C171" s="22"/>
      <c r="D171" s="52"/>
    </row>
    <row r="172" customFormat="false" ht="16.5" hidden="false" customHeight="true" outlineLevel="0" collapsed="false">
      <c r="A172" s="51"/>
      <c r="B172" s="22"/>
      <c r="C172" s="22"/>
      <c r="D172" s="52"/>
    </row>
    <row r="173" customFormat="false" ht="16.5" hidden="false" customHeight="true" outlineLevel="0" collapsed="false">
      <c r="A173" s="51"/>
      <c r="B173" s="22"/>
      <c r="C173" s="22"/>
      <c r="D173" s="52"/>
    </row>
    <row r="174" customFormat="false" ht="16.5" hidden="false" customHeight="true" outlineLevel="0" collapsed="false">
      <c r="A174" s="51"/>
      <c r="B174" s="22"/>
      <c r="C174" s="22"/>
      <c r="D174" s="52"/>
    </row>
    <row r="175" customFormat="false" ht="16.5" hidden="false" customHeight="true" outlineLevel="0" collapsed="false">
      <c r="A175" s="51"/>
      <c r="B175" s="22"/>
      <c r="C175" s="22"/>
      <c r="D175" s="52"/>
    </row>
    <row r="176" customFormat="false" ht="16.5" hidden="false" customHeight="true" outlineLevel="0" collapsed="false">
      <c r="A176" s="51"/>
      <c r="B176" s="22"/>
      <c r="C176" s="22"/>
      <c r="D176" s="52"/>
    </row>
    <row r="177" customFormat="false" ht="16.5" hidden="false" customHeight="true" outlineLevel="0" collapsed="false">
      <c r="A177" s="53"/>
      <c r="B177" s="54"/>
      <c r="C177" s="54"/>
      <c r="D177" s="55"/>
    </row>
    <row r="424" customFormat="false" ht="16.5" hidden="false" customHeight="true" outlineLevel="0" collapsed="false">
      <c r="B424" s="0" t="n">
        <v>6</v>
      </c>
    </row>
  </sheetData>
  <sheetProtection algorithmName="SHA-512" hashValue="LhJC78QzzTG1Q0d63ouo7O7gYon8MqLNtiAJQksfnALTZO9oliFoy9oehjoM9Mx7HYv1vhKx63SVMIr+wIM9Lw==" saltValue="XT+nQoIUzBzzGZ58akviNg==" spinCount="100000" sheet="true" objects="true" scenarios="true"/>
  <mergeCells count="309">
    <mergeCell ref="A1:B1"/>
    <mergeCell ref="C1:D1"/>
    <mergeCell ref="F1:G1"/>
    <mergeCell ref="H1:M1"/>
    <mergeCell ref="C2:D2"/>
    <mergeCell ref="L2:M2"/>
    <mergeCell ref="C3:D3"/>
    <mergeCell ref="L3:M3"/>
    <mergeCell ref="C4:D4"/>
    <mergeCell ref="L4:M4"/>
    <mergeCell ref="C5:D5"/>
    <mergeCell ref="L5:M5"/>
    <mergeCell ref="C6:D6"/>
    <mergeCell ref="L6:M6"/>
    <mergeCell ref="C7:D7"/>
    <mergeCell ref="L7:M7"/>
    <mergeCell ref="C8:D8"/>
    <mergeCell ref="L8:M8"/>
    <mergeCell ref="C9:D9"/>
    <mergeCell ref="L9:M9"/>
    <mergeCell ref="C10:D10"/>
    <mergeCell ref="L10:M10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  <mergeCell ref="C17:D17"/>
    <mergeCell ref="L17:M17"/>
    <mergeCell ref="C18:D18"/>
    <mergeCell ref="L18:M18"/>
    <mergeCell ref="C19:D19"/>
    <mergeCell ref="L19:M19"/>
    <mergeCell ref="C20:D20"/>
    <mergeCell ref="L20:M20"/>
    <mergeCell ref="C21:D21"/>
    <mergeCell ref="L21:M21"/>
    <mergeCell ref="C22:D22"/>
    <mergeCell ref="L22:M22"/>
    <mergeCell ref="C23:D23"/>
    <mergeCell ref="L23:M23"/>
    <mergeCell ref="C24:D24"/>
    <mergeCell ref="L24:M24"/>
    <mergeCell ref="C25:D25"/>
    <mergeCell ref="L25:M25"/>
    <mergeCell ref="C26:D26"/>
    <mergeCell ref="L26:M26"/>
    <mergeCell ref="C27:D27"/>
    <mergeCell ref="L27:M27"/>
    <mergeCell ref="C28:D28"/>
    <mergeCell ref="L28:M28"/>
    <mergeCell ref="C29:D29"/>
    <mergeCell ref="L29:M29"/>
    <mergeCell ref="C30:D30"/>
    <mergeCell ref="L30:M30"/>
    <mergeCell ref="C31:D31"/>
    <mergeCell ref="L31:M31"/>
    <mergeCell ref="C32:D32"/>
    <mergeCell ref="L32:M32"/>
    <mergeCell ref="C33:D33"/>
    <mergeCell ref="L33:M33"/>
    <mergeCell ref="C34:D34"/>
    <mergeCell ref="L34:M34"/>
    <mergeCell ref="C35:D35"/>
    <mergeCell ref="L35:M35"/>
    <mergeCell ref="C36:D36"/>
    <mergeCell ref="L36:M36"/>
    <mergeCell ref="C37:D37"/>
    <mergeCell ref="L37:M37"/>
    <mergeCell ref="C38:D38"/>
    <mergeCell ref="L38:M38"/>
    <mergeCell ref="C39:D39"/>
    <mergeCell ref="L39:M39"/>
    <mergeCell ref="C40:D40"/>
    <mergeCell ref="L40:M40"/>
    <mergeCell ref="C41:D41"/>
    <mergeCell ref="L41:M41"/>
    <mergeCell ref="C42:D42"/>
    <mergeCell ref="L42:M42"/>
    <mergeCell ref="C43:D43"/>
    <mergeCell ref="L43:M43"/>
    <mergeCell ref="C44:D44"/>
    <mergeCell ref="L44:M44"/>
    <mergeCell ref="C45:D45"/>
    <mergeCell ref="L45:M45"/>
    <mergeCell ref="C46:D46"/>
    <mergeCell ref="L46:M46"/>
    <mergeCell ref="C47:D47"/>
    <mergeCell ref="L47:M47"/>
    <mergeCell ref="C48:D48"/>
    <mergeCell ref="L48:M48"/>
    <mergeCell ref="C49:D49"/>
    <mergeCell ref="L49:M49"/>
    <mergeCell ref="C50:D50"/>
    <mergeCell ref="L50:M50"/>
    <mergeCell ref="C51:D51"/>
    <mergeCell ref="L51:M51"/>
    <mergeCell ref="C52:D52"/>
    <mergeCell ref="L52:M52"/>
    <mergeCell ref="C53:D53"/>
    <mergeCell ref="L53:M53"/>
    <mergeCell ref="C54:D54"/>
    <mergeCell ref="L54:M54"/>
    <mergeCell ref="C55:D55"/>
    <mergeCell ref="L55:M55"/>
    <mergeCell ref="C56:D56"/>
    <mergeCell ref="L56:M56"/>
    <mergeCell ref="C57:D57"/>
    <mergeCell ref="L57:M57"/>
    <mergeCell ref="C58:D58"/>
    <mergeCell ref="L58:M58"/>
    <mergeCell ref="C59:D59"/>
    <mergeCell ref="L59:M59"/>
    <mergeCell ref="C60:D60"/>
    <mergeCell ref="L60:M60"/>
    <mergeCell ref="C61:D61"/>
    <mergeCell ref="L61:M61"/>
    <mergeCell ref="C62:D62"/>
    <mergeCell ref="L62:M62"/>
    <mergeCell ref="C63:D63"/>
    <mergeCell ref="L63:M63"/>
    <mergeCell ref="C64:D64"/>
    <mergeCell ref="L64:M64"/>
    <mergeCell ref="C65:D65"/>
    <mergeCell ref="L65:M65"/>
    <mergeCell ref="C66:D66"/>
    <mergeCell ref="L66:M66"/>
    <mergeCell ref="C67:D67"/>
    <mergeCell ref="L67:M67"/>
    <mergeCell ref="C68:D68"/>
    <mergeCell ref="L68:M68"/>
    <mergeCell ref="C69:D69"/>
    <mergeCell ref="L69:M69"/>
    <mergeCell ref="C70:D70"/>
    <mergeCell ref="L70:M70"/>
    <mergeCell ref="C71:D71"/>
    <mergeCell ref="L71:M71"/>
    <mergeCell ref="C72:D72"/>
    <mergeCell ref="L72:M72"/>
    <mergeCell ref="C73:D73"/>
    <mergeCell ref="L73:M73"/>
    <mergeCell ref="C74:D74"/>
    <mergeCell ref="L74:M74"/>
    <mergeCell ref="C75:D75"/>
    <mergeCell ref="L75:M75"/>
    <mergeCell ref="C76:D76"/>
    <mergeCell ref="L76:M76"/>
    <mergeCell ref="C77:D77"/>
    <mergeCell ref="L77:M77"/>
    <mergeCell ref="C78:D78"/>
    <mergeCell ref="L78:M78"/>
    <mergeCell ref="C79:D79"/>
    <mergeCell ref="L79:M79"/>
    <mergeCell ref="C80:D80"/>
    <mergeCell ref="L80:M80"/>
    <mergeCell ref="C81:D81"/>
    <mergeCell ref="L81:M81"/>
    <mergeCell ref="C82:D82"/>
    <mergeCell ref="L82:M82"/>
    <mergeCell ref="C83:D83"/>
    <mergeCell ref="L83:M83"/>
    <mergeCell ref="C84:D84"/>
    <mergeCell ref="L84:M84"/>
    <mergeCell ref="C85:D85"/>
    <mergeCell ref="L85:M85"/>
    <mergeCell ref="C86:D86"/>
    <mergeCell ref="L86:M86"/>
    <mergeCell ref="C87:D87"/>
    <mergeCell ref="L87:M87"/>
    <mergeCell ref="C88:D88"/>
    <mergeCell ref="L88:M88"/>
    <mergeCell ref="C89:D89"/>
    <mergeCell ref="L89:M89"/>
    <mergeCell ref="C90:D90"/>
    <mergeCell ref="L90:M90"/>
    <mergeCell ref="C91:D91"/>
    <mergeCell ref="L91:M91"/>
    <mergeCell ref="C92:D92"/>
    <mergeCell ref="L92:M92"/>
    <mergeCell ref="C93:D93"/>
    <mergeCell ref="L93:M93"/>
    <mergeCell ref="C94:D94"/>
    <mergeCell ref="L94:M94"/>
    <mergeCell ref="C95:D95"/>
    <mergeCell ref="L95:M95"/>
    <mergeCell ref="C96:D96"/>
    <mergeCell ref="L96:M96"/>
    <mergeCell ref="C97:D97"/>
    <mergeCell ref="L97:M97"/>
    <mergeCell ref="C98:D98"/>
    <mergeCell ref="L98:M98"/>
    <mergeCell ref="C99:D99"/>
    <mergeCell ref="L99:M99"/>
    <mergeCell ref="C100:D100"/>
    <mergeCell ref="L100:M100"/>
    <mergeCell ref="C101:D101"/>
    <mergeCell ref="L101:M101"/>
    <mergeCell ref="C102:D102"/>
    <mergeCell ref="L102:M102"/>
    <mergeCell ref="C103:D103"/>
    <mergeCell ref="L103:M103"/>
    <mergeCell ref="C104:D104"/>
    <mergeCell ref="L104:M104"/>
    <mergeCell ref="C105:D105"/>
    <mergeCell ref="L105:M105"/>
    <mergeCell ref="C106:D106"/>
    <mergeCell ref="L106:M106"/>
    <mergeCell ref="C107:D107"/>
    <mergeCell ref="L107:M107"/>
    <mergeCell ref="C108:D108"/>
    <mergeCell ref="L108:M108"/>
    <mergeCell ref="C109:D109"/>
    <mergeCell ref="L109:M109"/>
    <mergeCell ref="C110:D110"/>
    <mergeCell ref="L110:M110"/>
    <mergeCell ref="C111:D111"/>
    <mergeCell ref="L111:M111"/>
    <mergeCell ref="C112:D112"/>
    <mergeCell ref="L112:M112"/>
    <mergeCell ref="C113:D113"/>
    <mergeCell ref="L113:M113"/>
    <mergeCell ref="C114:D114"/>
    <mergeCell ref="L114:M114"/>
    <mergeCell ref="C115:D115"/>
    <mergeCell ref="L115:M115"/>
    <mergeCell ref="C116:D116"/>
    <mergeCell ref="L116:M116"/>
    <mergeCell ref="C117:D117"/>
    <mergeCell ref="L117:M117"/>
    <mergeCell ref="C118:D118"/>
    <mergeCell ref="L118:M118"/>
    <mergeCell ref="C119:D119"/>
    <mergeCell ref="L119:M119"/>
    <mergeCell ref="C120:D120"/>
    <mergeCell ref="L120:M120"/>
    <mergeCell ref="C121:D121"/>
    <mergeCell ref="L121:M121"/>
    <mergeCell ref="C122:D122"/>
    <mergeCell ref="L122:M122"/>
    <mergeCell ref="C123:D123"/>
    <mergeCell ref="L123:M123"/>
    <mergeCell ref="C124:D124"/>
    <mergeCell ref="L124:M124"/>
    <mergeCell ref="C125:D125"/>
    <mergeCell ref="L125:M125"/>
    <mergeCell ref="C126:D126"/>
    <mergeCell ref="L126:M126"/>
    <mergeCell ref="C127:D127"/>
    <mergeCell ref="L127:M127"/>
    <mergeCell ref="C128:D128"/>
    <mergeCell ref="L128:M128"/>
    <mergeCell ref="C129:D129"/>
    <mergeCell ref="L129:M129"/>
    <mergeCell ref="C130:D130"/>
    <mergeCell ref="L130:M130"/>
    <mergeCell ref="C131:D131"/>
    <mergeCell ref="L131:M131"/>
    <mergeCell ref="C132:D132"/>
    <mergeCell ref="L132:M132"/>
    <mergeCell ref="C133:D133"/>
    <mergeCell ref="L133:M133"/>
    <mergeCell ref="C134:D134"/>
    <mergeCell ref="L134:M134"/>
    <mergeCell ref="C135:D135"/>
    <mergeCell ref="L135:M135"/>
    <mergeCell ref="C136:D136"/>
    <mergeCell ref="L136:M136"/>
    <mergeCell ref="C137:D137"/>
    <mergeCell ref="L137:M137"/>
    <mergeCell ref="C138:D138"/>
    <mergeCell ref="L138:M138"/>
    <mergeCell ref="C139:D139"/>
    <mergeCell ref="L139:M139"/>
    <mergeCell ref="C140:D140"/>
    <mergeCell ref="L140:M140"/>
    <mergeCell ref="C141:D141"/>
    <mergeCell ref="L141:M141"/>
    <mergeCell ref="C142:D142"/>
    <mergeCell ref="L142:M142"/>
    <mergeCell ref="C143:D143"/>
    <mergeCell ref="L143:M143"/>
    <mergeCell ref="C144:D144"/>
    <mergeCell ref="L144:M144"/>
    <mergeCell ref="C145:D145"/>
    <mergeCell ref="L145:M145"/>
    <mergeCell ref="C146:D146"/>
    <mergeCell ref="L146:M146"/>
    <mergeCell ref="C147:D147"/>
    <mergeCell ref="L147:M147"/>
    <mergeCell ref="C148:D148"/>
    <mergeCell ref="L148:M148"/>
    <mergeCell ref="C149:D149"/>
    <mergeCell ref="L149:M149"/>
    <mergeCell ref="C150:D150"/>
    <mergeCell ref="L150:M150"/>
    <mergeCell ref="L151:M151"/>
    <mergeCell ref="A152:B152"/>
    <mergeCell ref="E152:F152"/>
    <mergeCell ref="G152:L152"/>
    <mergeCell ref="E153:L153"/>
    <mergeCell ref="E154:L154"/>
    <mergeCell ref="E155:L155"/>
  </mergeCells>
  <conditionalFormatting sqref="B153 B155 E151:K151">
    <cfRule type="cellIs" priority="2" operator="equal" aboveAverage="0" equalAverage="0" bottom="0" percent="0" rank="0" text="" dxfId="3">
      <formula>0</formula>
    </cfRule>
  </conditionalFormatting>
  <conditionalFormatting sqref="E118:K151 E68:K70 J5:J150 K3:K150 H3:J9 E14:J67 F10:J13">
    <cfRule type="cellIs" priority="3" operator="lessThan" aboveAverage="0" equalAverage="0" bottom="0" percent="0" rank="0" text="" dxfId="4">
      <formula>0</formula>
    </cfRule>
  </conditionalFormatting>
  <conditionalFormatting sqref="B155">
    <cfRule type="cellIs" priority="4" operator="lessThan" aboveAverage="0" equalAverage="0" bottom="0" percent="0" rank="0" text="" dxfId="5">
      <formula>0</formula>
    </cfRule>
  </conditionalFormatting>
  <conditionalFormatting sqref="K68">
    <cfRule type="cellIs" priority="5" operator="equal" aboveAverage="0" equalAverage="0" bottom="0" percent="0" rank="0" text="" dxfId="6">
      <formula>0</formula>
    </cfRule>
  </conditionalFormatting>
  <conditionalFormatting sqref="I3:I67 K3:K150">
    <cfRule type="cellIs" priority="6" operator="equal" aboveAverage="0" equalAverage="0" bottom="0" percent="0" rank="0" text="" dxfId="7">
      <formula>0</formula>
    </cfRule>
  </conditionalFormatting>
  <conditionalFormatting sqref="I69:K70 I118:K151 I153:K163">
    <cfRule type="cellIs" priority="7" operator="equal" aboveAverage="0" equalAverage="0" bottom="0" percent="0" rank="0" text="" dxfId="8">
      <formula>0</formula>
    </cfRule>
  </conditionalFormatting>
  <conditionalFormatting sqref="I68:K69 J3:J150">
    <cfRule type="cellIs" priority="8" operator="equal" aboveAverage="0" equalAverage="0" bottom="0" percent="0" rank="0" text="" dxfId="9">
      <formula>0</formula>
    </cfRule>
  </conditionalFormatting>
  <conditionalFormatting sqref="E71:K81 E108:K117">
    <cfRule type="cellIs" priority="9" operator="lessThan" aboveAverage="0" equalAverage="0" bottom="0" percent="0" rank="0" text="" dxfId="10">
      <formula>0</formula>
    </cfRule>
  </conditionalFormatting>
  <conditionalFormatting sqref="I71:K81 I108:K117">
    <cfRule type="cellIs" priority="10" operator="equal" aboveAverage="0" equalAverage="0" bottom="0" percent="0" rank="0" text="" dxfId="11">
      <formula>0</formula>
    </cfRule>
  </conditionalFormatting>
  <conditionalFormatting sqref="B153:B155 D152:D155 M152:M155 H3:K9 E14:K151 F10:K13">
    <cfRule type="cellIs" priority="11" operator="lessThan" aboveAverage="0" equalAverage="0" bottom="0" percent="0" rank="0" text="" dxfId="12">
      <formula>0</formula>
    </cfRule>
  </conditionalFormatting>
  <conditionalFormatting sqref="C12:C150">
    <cfRule type="containsText" priority="12" operator="containsText" aboveAverage="0" equalAverage="0" bottom="0" percent="0" rank="0" text="devolucion" dxfId="13">
      <formula>NOT(ISERROR(SEARCH("devolucion",C12)))</formula>
    </cfRule>
  </conditionalFormatting>
  <conditionalFormatting sqref="I82:K107">
    <cfRule type="cellIs" priority="13" operator="equal" aboveAverage="0" equalAverage="0" bottom="0" percent="0" rank="0" text="" dxfId="14">
      <formula>0</formula>
    </cfRule>
  </conditionalFormatting>
  <conditionalFormatting sqref="K44:K46 K67">
    <cfRule type="cellIs" priority="14" operator="lessThan" aboveAverage="0" equalAverage="0" bottom="0" percent="0" rank="0" text="" dxfId="15">
      <formula>0</formula>
    </cfRule>
  </conditionalFormatting>
  <conditionalFormatting sqref="K44 K67">
    <cfRule type="cellIs" priority="15" operator="equal" aboveAverage="0" equalAverage="0" bottom="0" percent="0" rank="0" text="" dxfId="16">
      <formula>0</formula>
    </cfRule>
  </conditionalFormatting>
  <conditionalFormatting sqref="K45:K46">
    <cfRule type="cellIs" priority="16" operator="equal" aboveAverage="0" equalAverage="0" bottom="0" percent="0" rank="0" text="" dxfId="17">
      <formula>0</formula>
    </cfRule>
  </conditionalFormatting>
  <conditionalFormatting sqref="K44:K45 K67">
    <cfRule type="cellIs" priority="17" operator="equal" aboveAverage="0" equalAverage="0" bottom="0" percent="0" rank="0" text="" dxfId="18">
      <formula>0</formula>
    </cfRule>
  </conditionalFormatting>
  <conditionalFormatting sqref="K47:K57">
    <cfRule type="cellIs" priority="18" operator="lessThan" aboveAverage="0" equalAverage="0" bottom="0" percent="0" rank="0" text="" dxfId="19">
      <formula>0</formula>
    </cfRule>
  </conditionalFormatting>
  <conditionalFormatting sqref="K47:K57">
    <cfRule type="cellIs" priority="19" operator="equal" aboveAverage="0" equalAverage="0" bottom="0" percent="0" rank="0" text="" dxfId="20">
      <formula>0</formula>
    </cfRule>
  </conditionalFormatting>
  <conditionalFormatting sqref="K58:K66">
    <cfRule type="cellIs" priority="20" operator="lessThan" aboveAverage="0" equalAverage="0" bottom="0" percent="0" rank="0" text="" dxfId="21">
      <formula>0</formula>
    </cfRule>
  </conditionalFormatting>
  <conditionalFormatting sqref="K58:K66">
    <cfRule type="cellIs" priority="21" operator="equal" aboveAverage="0" equalAverage="0" bottom="0" percent="0" rank="0" text="" dxfId="22">
      <formula>0</formula>
    </cfRule>
  </conditionalFormatting>
  <conditionalFormatting sqref="G3:G9">
    <cfRule type="cellIs" priority="22" operator="lessThan" aboveAverage="0" equalAverage="0" bottom="0" percent="0" rank="0" text="" dxfId="23">
      <formula>0</formula>
    </cfRule>
  </conditionalFormatting>
  <conditionalFormatting sqref="G3:G9">
    <cfRule type="cellIs" priority="23" operator="lessThan" aboveAverage="0" equalAverage="0" bottom="0" percent="0" rank="0" text="" dxfId="24">
      <formula>0</formula>
    </cfRule>
  </conditionalFormatting>
  <conditionalFormatting sqref="C12:D150">
    <cfRule type="containsText" priority="24" operator="containsText" aboveAverage="0" equalAverage="0" bottom="0" percent="0" rank="0" text="reposicion" dxfId="25">
      <formula>NOT(ISERROR(SEARCH("reposicion",C12)))</formula>
    </cfRule>
  </conditionalFormatting>
  <conditionalFormatting sqref="C3:C11">
    <cfRule type="containsText" priority="25" operator="containsText" aboveAverage="0" equalAverage="0" bottom="0" percent="0" rank="0" text="devolucion" dxfId="26">
      <formula>NOT(ISERROR(SEARCH("devolucion",C3)))</formula>
    </cfRule>
  </conditionalFormatting>
  <conditionalFormatting sqref="C3:D11">
    <cfRule type="containsText" priority="26" operator="containsText" aboveAverage="0" equalAverage="0" bottom="0" percent="0" rank="0" text="reposicion" dxfId="27">
      <formula>NOT(ISERROR(SEARCH("reposicion",C3)))</formula>
    </cfRule>
  </conditionalFormatting>
  <conditionalFormatting sqref="E10:E13">
    <cfRule type="cellIs" priority="27" operator="lessThan" aboveAverage="0" equalAverage="0" bottom="0" percent="0" rank="0" text="" dxfId="28">
      <formula>0</formula>
    </cfRule>
  </conditionalFormatting>
  <conditionalFormatting sqref="E10:E13">
    <cfRule type="cellIs" priority="28" operator="lessThan" aboveAverage="0" equalAverage="0" bottom="0" percent="0" rank="0" text="" dxfId="29">
      <formula>0</formula>
    </cfRule>
  </conditionalFormatting>
  <conditionalFormatting sqref="E3:E10">
    <cfRule type="cellIs" priority="29" operator="lessThan" aboveAverage="0" equalAverage="0" bottom="0" percent="0" rank="0" text="" dxfId="30">
      <formula>0</formula>
    </cfRule>
  </conditionalFormatting>
  <conditionalFormatting sqref="E3:E10">
    <cfRule type="cellIs" priority="30" operator="lessThan" aboveAverage="0" equalAverage="0" bottom="0" percent="0" rank="0" text="" dxfId="31">
      <formula>0</formula>
    </cfRule>
  </conditionalFormatting>
  <conditionalFormatting sqref="F3:F9">
    <cfRule type="cellIs" priority="31" operator="lessThan" aboveAverage="0" equalAverage="0" bottom="0" percent="0" rank="0" text="" dxfId="32">
      <formula>0</formula>
    </cfRule>
  </conditionalFormatting>
  <conditionalFormatting sqref="F3:F9">
    <cfRule type="cellIs" priority="32" operator="lessThan" aboveAverage="0" equalAverage="0" bottom="0" percent="0" rank="0" text="" dxfId="33">
      <formula>0</formula>
    </cfRule>
  </conditionalFormatting>
  <dataValidations count="13">
    <dataValidation allowBlank="true" errorStyle="stop" operator="between" promptTitle="Tercio del Día" showDropDown="false" showErrorMessage="true" showInputMessage="true" sqref="N2" type="none">
      <formula1>0</formula1>
      <formula2>0</formula2>
    </dataValidation>
    <dataValidation allowBlank="true" errorStyle="stop" operator="between" prompt="TECLEE EL VALOR DEL SOBRANTE EN CASO DE HABERLO" promptTitle="SOBRANTE DEL DIA" showDropDown="false" showErrorMessage="true" showInputMessage="true" sqref="O2" type="none">
      <formula1>0</formula1>
      <formula2>0</formula2>
    </dataValidation>
    <dataValidation allowBlank="true" error="Entre solo Valores Permitidos" errorStyle="stop" errorTitle="Valor Incorrecto" operator="between" showDropDown="false" showErrorMessage="true" showInputMessage="true" sqref="D152:D155 M152:M155 B154" type="decimal">
      <formula1>0</formula1>
      <formula2>10000</formula2>
    </dataValidation>
    <dataValidation allowBlank="true" error="Entre la hora de forma correcta:&#10;HH:MM" errorStyle="stop" errorTitle="Hora Incorrecta" operator="between" showDropDown="false" showErrorMessage="true" showInputMessage="true" sqref="A3:A150" type="time">
      <formula1>0</formula1>
      <formula2>0.999988425925926</formula2>
    </dataValidation>
    <dataValidation allowBlank="true" errorStyle="stop" operator="between" prompt="Dia-Mes-Año" promptTitle="Formato" showDropDown="false" showErrorMessage="true" showInputMessage="true" sqref="H1:M1" type="date">
      <formula1>43101</formula1>
      <formula2>402133</formula2>
    </dataValidation>
    <dataValidation allowBlank="true" errorStyle="stop" errorTitle="ENTRADA DE VALOR INCORRECTO" operator="between" prompt="Teclear (-) en caso de Devolución" promptTitle="Importante" showDropDown="false" showErrorMessage="true" showInputMessage="true" sqref="E3:G150" type="decimal">
      <formula1>-50000</formula1>
      <formula2>50000</formula2>
    </dataValidation>
    <dataValidation allowBlank="true" error="Entre solo Valores Permitidos" errorStyle="stop" errorTitle="Valor Incorrecto" operator="between" promptTitle="Valor de la(s) Tarjeta(s) en cuc" showDropDown="false" showErrorMessage="true" showInputMessage="true" sqref="H3:H150" type="whole">
      <formula1>0</formula1>
      <formula2>4200</formula2>
    </dataValidation>
    <dataValidation allowBlank="true" error="Entre solo Valores Permitidos" errorStyle="stop" errorTitle="Valor Incorrecto" operator="between" showDropDown="false" showErrorMessage="true" showInputMessage="true" sqref="K3:K150" type="none">
      <formula1>0</formula1>
      <formula2>0</formula2>
    </dataValidation>
    <dataValidation allowBlank="true" error="Entre solo Valores Permitidos" errorStyle="stop" errorTitle="Valor Incorrecto" operator="between" showDropDown="false" showErrorMessage="true" showInputMessage="true" sqref="I3:I150" type="decimal">
      <formula1>0</formula1>
      <formula2>50000</formula2>
    </dataValidation>
    <dataValidation allowBlank="true" errorStyle="stop" operator="between" showDropDown="false" showErrorMessage="true" showInputMessage="true" sqref="C1:D1" type="list">
      <formula1>DEN!$G$2:$G$8</formula1>
      <formula2>0</formula2>
    </dataValidation>
    <dataValidation allowBlank="true" errorStyle="stop" operator="between" showDropDown="false" showErrorMessage="true" showInputMessage="true" sqref="B158:B177" type="list">
      <formula1>DEN!$A$3:$A$38</formula1>
      <formula2>0</formula2>
    </dataValidation>
    <dataValidation allowBlank="true" error="TECLEE SOLO VALORES DE LA LISTA" errorStyle="stop" errorTitle="ENTRADA INCORRECTA" operator="between" prompt="TECLEE O SELECCIONE DE LA LISTA LA PIEZA O TRABAJO" promptTitle="TRABAJO REALIZADO" showDropDown="false" showErrorMessage="true" showInputMessage="true" sqref="B3:B150" type="list">
      <formula1>DEN!$D$3:$D$216</formula1>
      <formula2>0</formula2>
    </dataValidation>
    <dataValidation allowBlank="true" error="Introduzca un Nombre Valido" errorStyle="stop" errorTitle="Nombre Incorrecto" operator="between" showDropDown="false" showErrorMessage="true" showInputMessage="true" sqref="L3:M150" type="list">
      <formula1>DEN!$A:$A</formula1>
      <formula2>0</formula2>
    </dataValidation>
  </dataValidations>
  <printOptions headings="false" gridLines="false" gridLinesSet="true" horizontalCentered="true" verticalCentered="tru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94"/>
  <sheetViews>
    <sheetView showFormulas="false" showGridLines="true" showRowColHeaders="true" showZeros="true" rightToLeft="false" tabSelected="false" showOutlineSymbols="true" defaultGridColor="true" view="normal" topLeftCell="A76" colorId="64" zoomScale="130" zoomScaleNormal="130" zoomScalePageLayoutView="100" workbookViewId="0">
      <selection pane="topLeft" activeCell="E88" activeCellId="0" sqref="E88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4" min="4" style="0" width="21"/>
    <col collapsed="false" customWidth="true" hidden="false" outlineLevel="0" max="5" min="5" style="0" width="11.28"/>
  </cols>
  <sheetData>
    <row r="2" customFormat="false" ht="15" hidden="false" customHeight="false" outlineLevel="0" collapsed="false">
      <c r="A2" s="104" t="s">
        <v>16</v>
      </c>
      <c r="B2" s="104" t="s">
        <v>14</v>
      </c>
      <c r="D2" s="104" t="s">
        <v>7</v>
      </c>
      <c r="E2" s="104" t="s">
        <v>14</v>
      </c>
      <c r="G2" s="104" t="s">
        <v>179</v>
      </c>
      <c r="I2" s="105" t="s">
        <v>180</v>
      </c>
      <c r="J2" s="105"/>
      <c r="K2" s="105"/>
    </row>
    <row r="3" customFormat="false" ht="15" hidden="false" customHeight="false" outlineLevel="0" collapsed="false">
      <c r="A3" s="0" t="s">
        <v>115</v>
      </c>
      <c r="B3" s="0" t="n">
        <v>30</v>
      </c>
      <c r="D3" s="0" t="s">
        <v>21</v>
      </c>
      <c r="E3" s="0" t="n">
        <v>150</v>
      </c>
      <c r="G3" s="0" t="s">
        <v>1</v>
      </c>
      <c r="I3" s="106" t="s">
        <v>181</v>
      </c>
      <c r="J3" s="107" t="s">
        <v>182</v>
      </c>
      <c r="K3" s="108"/>
    </row>
    <row r="4" customFormat="false" ht="15" hidden="false" customHeight="false" outlineLevel="0" collapsed="false">
      <c r="A4" s="0" t="s">
        <v>134</v>
      </c>
      <c r="D4" s="0" t="s">
        <v>22</v>
      </c>
      <c r="E4" s="0" t="n">
        <v>100</v>
      </c>
      <c r="G4" s="0" t="s">
        <v>183</v>
      </c>
      <c r="I4" s="106" t="s">
        <v>184</v>
      </c>
      <c r="J4" s="107" t="s">
        <v>185</v>
      </c>
      <c r="K4" s="108" t="s">
        <v>186</v>
      </c>
    </row>
    <row r="5" customFormat="false" ht="15" hidden="false" customHeight="false" outlineLevel="0" collapsed="false">
      <c r="D5" s="0" t="s">
        <v>23</v>
      </c>
      <c r="E5" s="0" t="n">
        <v>100</v>
      </c>
      <c r="G5" s="0" t="s">
        <v>187</v>
      </c>
      <c r="I5" s="106"/>
      <c r="J5" s="107" t="s">
        <v>188</v>
      </c>
      <c r="K5" s="108" t="s">
        <v>189</v>
      </c>
    </row>
    <row r="6" customFormat="false" ht="15" hidden="false" customHeight="false" outlineLevel="0" collapsed="false">
      <c r="D6" s="0" t="s">
        <v>24</v>
      </c>
      <c r="E6" s="0" t="n">
        <v>100</v>
      </c>
      <c r="G6" s="0" t="s">
        <v>190</v>
      </c>
      <c r="I6" s="106" t="s">
        <v>181</v>
      </c>
      <c r="J6" s="107" t="s">
        <v>191</v>
      </c>
      <c r="K6" s="108"/>
    </row>
    <row r="7" customFormat="false" ht="15" hidden="false" customHeight="false" outlineLevel="0" collapsed="false">
      <c r="D7" s="0" t="s">
        <v>25</v>
      </c>
      <c r="E7" s="0" t="n">
        <v>100</v>
      </c>
      <c r="G7" s="0" t="s">
        <v>192</v>
      </c>
      <c r="I7" s="106" t="s">
        <v>184</v>
      </c>
      <c r="J7" s="107" t="s">
        <v>193</v>
      </c>
      <c r="K7" s="108" t="s">
        <v>186</v>
      </c>
    </row>
    <row r="8" customFormat="false" ht="15" hidden="false" customHeight="false" outlineLevel="0" collapsed="false">
      <c r="D8" s="0" t="s">
        <v>26</v>
      </c>
      <c r="E8" s="0" t="n">
        <v>100</v>
      </c>
      <c r="G8" s="0" t="s">
        <v>194</v>
      </c>
      <c r="I8" s="106"/>
      <c r="J8" s="107" t="s">
        <v>195</v>
      </c>
      <c r="K8" s="108" t="s">
        <v>189</v>
      </c>
    </row>
    <row r="9" customFormat="false" ht="15" hidden="false" customHeight="false" outlineLevel="0" collapsed="false">
      <c r="D9" s="0" t="s">
        <v>27</v>
      </c>
      <c r="E9" s="0" t="n">
        <v>100</v>
      </c>
      <c r="I9" s="106"/>
      <c r="J9" s="109" t="s">
        <v>196</v>
      </c>
      <c r="K9" s="108"/>
    </row>
    <row r="10" customFormat="false" ht="15" hidden="false" customHeight="false" outlineLevel="0" collapsed="false">
      <c r="D10" s="0" t="s">
        <v>28</v>
      </c>
      <c r="E10" s="0" t="n">
        <v>100</v>
      </c>
      <c r="I10" s="106"/>
      <c r="J10" s="107" t="s">
        <v>197</v>
      </c>
      <c r="K10" s="108"/>
    </row>
    <row r="11" customFormat="false" ht="15" hidden="false" customHeight="false" outlineLevel="0" collapsed="false">
      <c r="D11" s="0" t="s">
        <v>29</v>
      </c>
      <c r="E11" s="0" t="n">
        <v>100</v>
      </c>
      <c r="I11" s="106"/>
      <c r="J11" s="107" t="s">
        <v>198</v>
      </c>
      <c r="K11" s="108"/>
    </row>
    <row r="12" customFormat="false" ht="15" hidden="false" customHeight="false" outlineLevel="0" collapsed="false">
      <c r="D12" s="0" t="s">
        <v>30</v>
      </c>
      <c r="E12" s="0" t="n">
        <v>100</v>
      </c>
    </row>
    <row r="13" customFormat="false" ht="15" hidden="false" customHeight="false" outlineLevel="0" collapsed="false">
      <c r="D13" s="0" t="s">
        <v>31</v>
      </c>
      <c r="E13" s="0" t="n">
        <v>100</v>
      </c>
    </row>
    <row r="14" customFormat="false" ht="15" hidden="false" customHeight="false" outlineLevel="0" collapsed="false">
      <c r="D14" s="0" t="s">
        <v>32</v>
      </c>
      <c r="E14" s="0" t="n">
        <v>100</v>
      </c>
    </row>
    <row r="15" customFormat="false" ht="15" hidden="false" customHeight="false" outlineLevel="0" collapsed="false">
      <c r="D15" s="0" t="s">
        <v>33</v>
      </c>
      <c r="E15" s="0" t="n">
        <v>100</v>
      </c>
    </row>
    <row r="16" customFormat="false" ht="15" hidden="false" customHeight="false" outlineLevel="0" collapsed="false">
      <c r="D16" s="0" t="s">
        <v>34</v>
      </c>
      <c r="E16" s="0" t="n">
        <v>100</v>
      </c>
    </row>
    <row r="17" customFormat="false" ht="15" hidden="false" customHeight="false" outlineLevel="0" collapsed="false">
      <c r="D17" s="0" t="s">
        <v>35</v>
      </c>
      <c r="E17" s="0" t="n">
        <v>100</v>
      </c>
    </row>
    <row r="18" customFormat="false" ht="15" hidden="false" customHeight="false" outlineLevel="0" collapsed="false">
      <c r="D18" s="0" t="s">
        <v>36</v>
      </c>
      <c r="E18" s="0" t="n">
        <v>100</v>
      </c>
    </row>
    <row r="19" customFormat="false" ht="15" hidden="false" customHeight="false" outlineLevel="0" collapsed="false">
      <c r="A19" s="0" t="s">
        <v>137</v>
      </c>
      <c r="B19" s="0" t="n">
        <v>16</v>
      </c>
      <c r="D19" s="0" t="s">
        <v>37</v>
      </c>
      <c r="E19" s="0" t="n">
        <v>70</v>
      </c>
    </row>
    <row r="20" customFormat="false" ht="15" hidden="false" customHeight="false" outlineLevel="0" collapsed="false">
      <c r="A20" s="0" t="s">
        <v>140</v>
      </c>
      <c r="B20" s="0" t="n">
        <v>11</v>
      </c>
      <c r="D20" s="0" t="s">
        <v>38</v>
      </c>
      <c r="E20" s="0" t="n">
        <v>20</v>
      </c>
    </row>
    <row r="21" customFormat="false" ht="15" hidden="false" customHeight="false" outlineLevel="0" collapsed="false">
      <c r="A21" s="0" t="s">
        <v>142</v>
      </c>
      <c r="B21" s="0" t="n">
        <v>3</v>
      </c>
      <c r="D21" s="0" t="s">
        <v>39</v>
      </c>
      <c r="E21" s="0" t="n">
        <v>20</v>
      </c>
    </row>
    <row r="22" customFormat="false" ht="15" hidden="false" customHeight="false" outlineLevel="0" collapsed="false">
      <c r="A22" s="0" t="s">
        <v>144</v>
      </c>
      <c r="B22" s="0" t="n">
        <v>3</v>
      </c>
      <c r="D22" s="0" t="s">
        <v>199</v>
      </c>
      <c r="E22" s="0" t="n">
        <v>100</v>
      </c>
    </row>
    <row r="23" customFormat="false" ht="15" hidden="false" customHeight="false" outlineLevel="0" collapsed="false">
      <c r="D23" s="0" t="s">
        <v>40</v>
      </c>
      <c r="E23" s="0" t="n">
        <v>20</v>
      </c>
    </row>
    <row r="24" customFormat="false" ht="15" hidden="false" customHeight="false" outlineLevel="0" collapsed="false">
      <c r="A24" s="0" t="s">
        <v>147</v>
      </c>
      <c r="B24" s="0" t="n">
        <v>26</v>
      </c>
      <c r="D24" s="0" t="s">
        <v>41</v>
      </c>
      <c r="E24" s="0" t="n">
        <v>20</v>
      </c>
    </row>
    <row r="25" customFormat="false" ht="15" hidden="false" customHeight="false" outlineLevel="0" collapsed="false">
      <c r="A25" s="0" t="s">
        <v>149</v>
      </c>
      <c r="B25" s="0" t="n">
        <v>21</v>
      </c>
      <c r="D25" s="0" t="s">
        <v>42</v>
      </c>
      <c r="E25" s="0" t="n">
        <v>20</v>
      </c>
    </row>
    <row r="26" customFormat="false" ht="15" hidden="false" customHeight="false" outlineLevel="0" collapsed="false">
      <c r="A26" s="0" t="s">
        <v>151</v>
      </c>
      <c r="B26" s="0" t="n">
        <v>46</v>
      </c>
      <c r="D26" s="0" t="s">
        <v>43</v>
      </c>
      <c r="E26" s="0" t="n">
        <v>100</v>
      </c>
    </row>
    <row r="27" customFormat="false" ht="15" hidden="false" customHeight="false" outlineLevel="0" collapsed="false">
      <c r="A27" s="0" t="s">
        <v>153</v>
      </c>
      <c r="B27" s="0" t="n">
        <v>21</v>
      </c>
      <c r="D27" s="0" t="s">
        <v>44</v>
      </c>
      <c r="E27" s="0" t="n">
        <v>20</v>
      </c>
    </row>
    <row r="28" customFormat="false" ht="15" hidden="false" customHeight="false" outlineLevel="0" collapsed="false">
      <c r="D28" s="0" t="s">
        <v>45</v>
      </c>
      <c r="E28" s="0" t="n">
        <v>20</v>
      </c>
    </row>
    <row r="29" customFormat="false" ht="15" hidden="false" customHeight="false" outlineLevel="0" collapsed="false">
      <c r="D29" s="0" t="s">
        <v>46</v>
      </c>
      <c r="E29" s="0" t="n">
        <v>100</v>
      </c>
    </row>
    <row r="30" customFormat="false" ht="15" hidden="false" customHeight="false" outlineLevel="0" collapsed="false">
      <c r="D30" s="0" t="s">
        <v>47</v>
      </c>
      <c r="E30" s="0" t="n">
        <v>20</v>
      </c>
    </row>
    <row r="31" customFormat="false" ht="15" hidden="false" customHeight="false" outlineLevel="0" collapsed="false">
      <c r="D31" s="0" t="s">
        <v>48</v>
      </c>
      <c r="E31" s="0" t="n">
        <v>20</v>
      </c>
    </row>
    <row r="32" customFormat="false" ht="15" hidden="false" customHeight="false" outlineLevel="0" collapsed="false">
      <c r="D32" s="0" t="s">
        <v>49</v>
      </c>
      <c r="E32" s="0" t="n">
        <v>20</v>
      </c>
    </row>
    <row r="33" customFormat="false" ht="15" hidden="false" customHeight="false" outlineLevel="0" collapsed="false">
      <c r="D33" s="0" t="s">
        <v>50</v>
      </c>
      <c r="E33" s="0" t="n">
        <v>70</v>
      </c>
    </row>
    <row r="34" customFormat="false" ht="15" hidden="false" customHeight="false" outlineLevel="0" collapsed="false">
      <c r="D34" s="0" t="s">
        <v>51</v>
      </c>
      <c r="E34" s="0" t="n">
        <v>70</v>
      </c>
    </row>
    <row r="35" customFormat="false" ht="15" hidden="false" customHeight="false" outlineLevel="0" collapsed="false">
      <c r="D35" s="0" t="s">
        <v>52</v>
      </c>
      <c r="E35" s="0" t="n">
        <v>70</v>
      </c>
    </row>
    <row r="36" customFormat="false" ht="15" hidden="false" customHeight="false" outlineLevel="0" collapsed="false">
      <c r="D36" s="0" t="s">
        <v>53</v>
      </c>
      <c r="E36" s="0" t="n">
        <v>70</v>
      </c>
    </row>
    <row r="37" customFormat="false" ht="15" hidden="false" customHeight="false" outlineLevel="0" collapsed="false">
      <c r="D37" s="0" t="s">
        <v>54</v>
      </c>
      <c r="E37" s="0" t="n">
        <v>70</v>
      </c>
    </row>
    <row r="38" customFormat="false" ht="15" hidden="false" customHeight="false" outlineLevel="0" collapsed="false">
      <c r="D38" s="0" t="s">
        <v>55</v>
      </c>
      <c r="E38" s="0" t="n">
        <v>70</v>
      </c>
    </row>
    <row r="39" customFormat="false" ht="15" hidden="false" customHeight="false" outlineLevel="0" collapsed="false">
      <c r="D39" s="0" t="s">
        <v>56</v>
      </c>
      <c r="E39" s="0" t="n">
        <v>70</v>
      </c>
    </row>
    <row r="40" customFormat="false" ht="15" hidden="false" customHeight="false" outlineLevel="0" collapsed="false">
      <c r="D40" s="0" t="s">
        <v>57</v>
      </c>
      <c r="E40" s="0" t="n">
        <v>50</v>
      </c>
    </row>
    <row r="41" customFormat="false" ht="15" hidden="false" customHeight="false" outlineLevel="0" collapsed="false">
      <c r="D41" s="0" t="s">
        <v>58</v>
      </c>
      <c r="E41" s="0" t="n">
        <v>20</v>
      </c>
    </row>
    <row r="42" customFormat="false" ht="15" hidden="false" customHeight="false" outlineLevel="0" collapsed="false">
      <c r="D42" s="0" t="s">
        <v>59</v>
      </c>
      <c r="E42" s="0" t="n">
        <v>20</v>
      </c>
    </row>
    <row r="43" customFormat="false" ht="15" hidden="false" customHeight="false" outlineLevel="0" collapsed="false">
      <c r="D43" s="0" t="s">
        <v>60</v>
      </c>
      <c r="E43" s="0" t="n">
        <v>20</v>
      </c>
    </row>
    <row r="44" customFormat="false" ht="15" hidden="false" customHeight="false" outlineLevel="0" collapsed="false">
      <c r="D44" s="0" t="s">
        <v>61</v>
      </c>
      <c r="E44" s="0" t="n">
        <v>20</v>
      </c>
    </row>
    <row r="45" customFormat="false" ht="15" hidden="false" customHeight="false" outlineLevel="0" collapsed="false">
      <c r="D45" s="0" t="s">
        <v>62</v>
      </c>
      <c r="E45" s="0" t="n">
        <v>20</v>
      </c>
    </row>
    <row r="46" customFormat="false" ht="15" hidden="false" customHeight="false" outlineLevel="0" collapsed="false">
      <c r="D46" s="0" t="s">
        <v>63</v>
      </c>
      <c r="E46" s="0" t="n">
        <v>20</v>
      </c>
    </row>
    <row r="47" customFormat="false" ht="15" hidden="false" customHeight="false" outlineLevel="0" collapsed="false">
      <c r="D47" s="0" t="s">
        <v>64</v>
      </c>
      <c r="E47" s="0" t="n">
        <v>20</v>
      </c>
    </row>
    <row r="48" customFormat="false" ht="15" hidden="false" customHeight="false" outlineLevel="0" collapsed="false">
      <c r="D48" s="0" t="s">
        <v>65</v>
      </c>
      <c r="E48" s="0" t="n">
        <v>100</v>
      </c>
    </row>
    <row r="49" customFormat="false" ht="15" hidden="false" customHeight="false" outlineLevel="0" collapsed="false">
      <c r="D49" s="0" t="s">
        <v>66</v>
      </c>
    </row>
    <row r="50" customFormat="false" ht="15" hidden="false" customHeight="false" outlineLevel="0" collapsed="false">
      <c r="D50" s="0" t="s">
        <v>67</v>
      </c>
      <c r="E50" s="0" t="n">
        <v>100</v>
      </c>
    </row>
    <row r="51" customFormat="false" ht="15" hidden="false" customHeight="false" outlineLevel="0" collapsed="false">
      <c r="D51" s="0" t="s">
        <v>68</v>
      </c>
      <c r="E51" s="0" t="n">
        <v>100</v>
      </c>
    </row>
    <row r="52" customFormat="false" ht="15" hidden="false" customHeight="false" outlineLevel="0" collapsed="false">
      <c r="D52" s="0" t="s">
        <v>69</v>
      </c>
      <c r="E52" s="0" t="n">
        <v>100</v>
      </c>
    </row>
    <row r="53" customFormat="false" ht="15" hidden="false" customHeight="false" outlineLevel="0" collapsed="false">
      <c r="D53" s="0" t="s">
        <v>70</v>
      </c>
      <c r="E53" s="0" t="n">
        <v>100</v>
      </c>
    </row>
    <row r="54" customFormat="false" ht="15" hidden="false" customHeight="false" outlineLevel="0" collapsed="false">
      <c r="D54" s="0" t="s">
        <v>71</v>
      </c>
      <c r="E54" s="0" t="n">
        <v>100</v>
      </c>
    </row>
    <row r="55" customFormat="false" ht="15" hidden="false" customHeight="false" outlineLevel="0" collapsed="false">
      <c r="D55" s="0" t="s">
        <v>72</v>
      </c>
      <c r="E55" s="0" t="n">
        <v>100</v>
      </c>
    </row>
    <row r="56" customFormat="false" ht="15" hidden="false" customHeight="false" outlineLevel="0" collapsed="false">
      <c r="D56" s="0" t="s">
        <v>73</v>
      </c>
      <c r="E56" s="0" t="n">
        <v>100</v>
      </c>
    </row>
    <row r="57" customFormat="false" ht="15" hidden="false" customHeight="false" outlineLevel="0" collapsed="false">
      <c r="D57" s="0" t="s">
        <v>74</v>
      </c>
      <c r="E57" s="0" t="n">
        <v>100</v>
      </c>
    </row>
    <row r="58" customFormat="false" ht="15" hidden="false" customHeight="false" outlineLevel="0" collapsed="false">
      <c r="D58" s="0" t="s">
        <v>75</v>
      </c>
      <c r="E58" s="0" t="n">
        <v>100</v>
      </c>
    </row>
    <row r="59" customFormat="false" ht="15" hidden="false" customHeight="false" outlineLevel="0" collapsed="false">
      <c r="D59" s="0" t="s">
        <v>76</v>
      </c>
      <c r="E59" s="0" t="n">
        <v>100</v>
      </c>
    </row>
    <row r="60" customFormat="false" ht="15" hidden="false" customHeight="false" outlineLevel="0" collapsed="false">
      <c r="D60" s="0" t="s">
        <v>77</v>
      </c>
      <c r="E60" s="0" t="n">
        <v>100</v>
      </c>
    </row>
    <row r="61" customFormat="false" ht="15" hidden="false" customHeight="false" outlineLevel="0" collapsed="false">
      <c r="D61" s="0" t="s">
        <v>78</v>
      </c>
      <c r="E61" s="0" t="n">
        <v>100</v>
      </c>
    </row>
    <row r="62" customFormat="false" ht="15" hidden="false" customHeight="false" outlineLevel="0" collapsed="false">
      <c r="D62" s="0" t="s">
        <v>79</v>
      </c>
      <c r="E62" s="0" t="n">
        <v>100</v>
      </c>
    </row>
    <row r="63" customFormat="false" ht="15" hidden="false" customHeight="false" outlineLevel="0" collapsed="false">
      <c r="D63" s="0" t="s">
        <v>80</v>
      </c>
      <c r="E63" s="0" t="n">
        <v>20</v>
      </c>
    </row>
    <row r="64" customFormat="false" ht="15" hidden="false" customHeight="false" outlineLevel="0" collapsed="false">
      <c r="D64" s="0" t="s">
        <v>81</v>
      </c>
      <c r="E64" s="0" t="n">
        <v>100</v>
      </c>
    </row>
    <row r="65" customFormat="false" ht="15" hidden="false" customHeight="false" outlineLevel="0" collapsed="false">
      <c r="D65" s="0" t="s">
        <v>82</v>
      </c>
      <c r="E65" s="0" t="n">
        <v>100</v>
      </c>
    </row>
    <row r="66" customFormat="false" ht="15" hidden="false" customHeight="false" outlineLevel="0" collapsed="false">
      <c r="D66" s="0" t="s">
        <v>83</v>
      </c>
      <c r="E66" s="0" t="n">
        <v>100</v>
      </c>
    </row>
    <row r="67" customFormat="false" ht="15" hidden="false" customHeight="false" outlineLevel="0" collapsed="false">
      <c r="D67" s="0" t="s">
        <v>84</v>
      </c>
      <c r="E67" s="0" t="n">
        <v>50</v>
      </c>
    </row>
    <row r="68" customFormat="false" ht="15" hidden="false" customHeight="false" outlineLevel="0" collapsed="false">
      <c r="D68" s="0" t="s">
        <v>85</v>
      </c>
      <c r="E68" s="0" t="n">
        <v>20</v>
      </c>
    </row>
    <row r="69" customFormat="false" ht="15" hidden="false" customHeight="false" outlineLevel="0" collapsed="false">
      <c r="D69" s="0" t="s">
        <v>86</v>
      </c>
      <c r="E69" s="0" t="n">
        <v>20</v>
      </c>
    </row>
    <row r="70" customFormat="false" ht="15" hidden="false" customHeight="false" outlineLevel="0" collapsed="false">
      <c r="D70" s="0" t="s">
        <v>87</v>
      </c>
      <c r="E70" s="0" t="n">
        <v>20</v>
      </c>
    </row>
    <row r="71" customFormat="false" ht="15" hidden="false" customHeight="false" outlineLevel="0" collapsed="false">
      <c r="D71" s="0" t="s">
        <v>88</v>
      </c>
      <c r="E71" s="0" t="n">
        <v>20</v>
      </c>
    </row>
    <row r="72" customFormat="false" ht="15" hidden="false" customHeight="false" outlineLevel="0" collapsed="false">
      <c r="D72" s="0" t="s">
        <v>89</v>
      </c>
      <c r="E72" s="0" t="n">
        <v>20</v>
      </c>
    </row>
    <row r="73" customFormat="false" ht="15" hidden="false" customHeight="false" outlineLevel="0" collapsed="false">
      <c r="D73" s="0" t="s">
        <v>90</v>
      </c>
      <c r="E73" s="0" t="n">
        <v>20</v>
      </c>
    </row>
    <row r="74" customFormat="false" ht="15" hidden="false" customHeight="false" outlineLevel="0" collapsed="false">
      <c r="D74" s="0" t="s">
        <v>91</v>
      </c>
      <c r="E74" s="0" t="n">
        <v>20</v>
      </c>
    </row>
    <row r="75" customFormat="false" ht="15" hidden="false" customHeight="false" outlineLevel="0" collapsed="false">
      <c r="D75" s="0" t="s">
        <v>92</v>
      </c>
      <c r="E75" s="0" t="n">
        <v>100</v>
      </c>
    </row>
    <row r="76" customFormat="false" ht="15" hidden="false" customHeight="false" outlineLevel="0" collapsed="false">
      <c r="D76" s="0" t="s">
        <v>93</v>
      </c>
      <c r="E76" s="0" t="n">
        <v>20</v>
      </c>
    </row>
    <row r="77" customFormat="false" ht="15" hidden="false" customHeight="false" outlineLevel="0" collapsed="false">
      <c r="D77" s="0" t="s">
        <v>94</v>
      </c>
      <c r="E77" s="0" t="n">
        <v>50</v>
      </c>
    </row>
    <row r="78" customFormat="false" ht="15" hidden="false" customHeight="false" outlineLevel="0" collapsed="false">
      <c r="D78" s="0" t="s">
        <v>182</v>
      </c>
      <c r="E78" s="0" t="n">
        <v>50</v>
      </c>
    </row>
    <row r="79" customFormat="false" ht="15" hidden="false" customHeight="false" outlineLevel="0" collapsed="false">
      <c r="D79" s="0" t="s">
        <v>185</v>
      </c>
      <c r="E79" s="0" t="n">
        <v>100</v>
      </c>
    </row>
    <row r="80" customFormat="false" ht="15" hidden="false" customHeight="false" outlineLevel="0" collapsed="false">
      <c r="D80" s="0" t="s">
        <v>188</v>
      </c>
      <c r="E80" s="0" t="n">
        <v>150</v>
      </c>
    </row>
    <row r="81" customFormat="false" ht="15" hidden="false" customHeight="false" outlineLevel="0" collapsed="false">
      <c r="D81" s="0" t="s">
        <v>191</v>
      </c>
      <c r="E81" s="0" t="n">
        <v>50</v>
      </c>
    </row>
    <row r="82" customFormat="false" ht="15" hidden="false" customHeight="false" outlineLevel="0" collapsed="false">
      <c r="D82" s="0" t="s">
        <v>193</v>
      </c>
      <c r="E82" s="0" t="n">
        <v>100</v>
      </c>
    </row>
    <row r="83" customFormat="false" ht="15" hidden="false" customHeight="false" outlineLevel="0" collapsed="false">
      <c r="D83" s="0" t="s">
        <v>195</v>
      </c>
      <c r="E83" s="0" t="n">
        <v>150</v>
      </c>
    </row>
    <row r="84" customFormat="false" ht="15" hidden="false" customHeight="false" outlineLevel="0" collapsed="false">
      <c r="D84" s="0" t="s">
        <v>200</v>
      </c>
      <c r="E84" s="0" t="n">
        <v>20</v>
      </c>
    </row>
    <row r="85" customFormat="false" ht="15" hidden="false" customHeight="false" outlineLevel="0" collapsed="false">
      <c r="D85" s="0" t="s">
        <v>201</v>
      </c>
      <c r="E85" s="0" t="n">
        <v>20</v>
      </c>
    </row>
    <row r="86" customFormat="false" ht="15" hidden="false" customHeight="false" outlineLevel="0" collapsed="false">
      <c r="D86" s="0" t="s">
        <v>202</v>
      </c>
      <c r="E86" s="0" t="n">
        <v>20</v>
      </c>
    </row>
    <row r="87" customFormat="false" ht="15" hidden="false" customHeight="false" outlineLevel="0" collapsed="false">
      <c r="D87" s="0" t="s">
        <v>203</v>
      </c>
      <c r="E87" s="0" t="n">
        <v>20</v>
      </c>
    </row>
    <row r="88" customFormat="false" ht="15" hidden="false" customHeight="false" outlineLevel="0" collapsed="false">
      <c r="D88" s="0" t="s">
        <v>204</v>
      </c>
      <c r="E88" s="0" t="n">
        <v>20</v>
      </c>
    </row>
    <row r="89" customFormat="false" ht="15" hidden="false" customHeight="false" outlineLevel="0" collapsed="false">
      <c r="D89" s="0" t="s">
        <v>205</v>
      </c>
      <c r="E89" s="0" t="n">
        <v>100</v>
      </c>
    </row>
    <row r="90" customFormat="false" ht="15" hidden="false" customHeight="false" outlineLevel="0" collapsed="false">
      <c r="D90" s="0" t="s">
        <v>206</v>
      </c>
      <c r="E90" s="0" t="n">
        <v>100</v>
      </c>
    </row>
    <row r="91" customFormat="false" ht="15" hidden="false" customHeight="false" outlineLevel="0" collapsed="false">
      <c r="D91" s="0" t="s">
        <v>196</v>
      </c>
      <c r="E91" s="0" t="n">
        <v>200</v>
      </c>
    </row>
    <row r="92" customFormat="false" ht="15" hidden="false" customHeight="false" outlineLevel="0" collapsed="false">
      <c r="D92" s="0" t="s">
        <v>197</v>
      </c>
      <c r="E92" s="0" t="n">
        <v>250</v>
      </c>
    </row>
    <row r="93" customFormat="false" ht="15" hidden="false" customHeight="false" outlineLevel="0" collapsed="false">
      <c r="D93" s="0" t="s">
        <v>198</v>
      </c>
      <c r="E93" s="0" t="n">
        <v>300</v>
      </c>
    </row>
    <row r="94" customFormat="false" ht="15" hidden="false" customHeight="false" outlineLevel="0" collapsed="false">
      <c r="D94" s="0" t="s">
        <v>207</v>
      </c>
      <c r="E94" s="0" t="n">
        <v>50</v>
      </c>
    </row>
  </sheetData>
  <sheetProtection algorithmName="SHA-512" hashValue="2IsuJFi1OkOga2WTGYBssg37w5xVkRmyFQSdlf5dpILvCGZXnXPcQdld0iBRcpfgA1Ir+Nv28rRaed/jL0d1RA==" saltValue="HI3yZYItH79bOvOgrV6oPQ==" spinCount="100000" sheet="true" objects="true" scenarios="true"/>
  <mergeCells count="1">
    <mergeCell ref="I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O9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2" topLeftCell="A16" activePane="bottomLeft" state="frozen"/>
      <selection pane="topLeft" activeCell="A1" activeCellId="0" sqref="A1"/>
      <selection pane="bottomLeft" activeCell="F90" activeCellId="0" sqref="F90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21"/>
    <col collapsed="false" customWidth="true" hidden="false" outlineLevel="0" max="3" min="3" style="0" width="11.72"/>
    <col collapsed="false" customWidth="true" hidden="false" outlineLevel="0" max="4" min="4" style="0" width="13.71"/>
    <col collapsed="false" customWidth="true" hidden="false" outlineLevel="0" max="6" min="5" style="0" width="10.71"/>
    <col collapsed="false" customWidth="true" hidden="false" outlineLevel="0" max="8" min="8" style="0" width="4.43"/>
    <col collapsed="false" customWidth="true" hidden="false" outlineLevel="0" max="9" min="9" style="0" width="21"/>
    <col collapsed="false" customWidth="true" hidden="false" outlineLevel="0" max="11" min="10" style="0" width="12.86"/>
    <col collapsed="false" customWidth="true" hidden="true" outlineLevel="0" max="15" min="14" style="0" width="10.16"/>
  </cols>
  <sheetData>
    <row r="2" customFormat="false" ht="15.75" hidden="false" customHeight="false" outlineLevel="0" collapsed="false">
      <c r="B2" s="110" t="s">
        <v>7</v>
      </c>
      <c r="C2" s="111" t="s">
        <v>19</v>
      </c>
      <c r="D2" s="111" t="s">
        <v>20</v>
      </c>
      <c r="E2" s="104" t="s">
        <v>208</v>
      </c>
      <c r="F2" s="104" t="s">
        <v>209</v>
      </c>
      <c r="H2" s="112" t="s">
        <v>17</v>
      </c>
      <c r="I2" s="113" t="s">
        <v>18</v>
      </c>
      <c r="J2" s="113" t="s">
        <v>19</v>
      </c>
      <c r="K2" s="113" t="s">
        <v>20</v>
      </c>
      <c r="N2" s="112" t="s">
        <v>19</v>
      </c>
      <c r="O2" s="112" t="s">
        <v>20</v>
      </c>
    </row>
    <row r="3" customFormat="false" ht="15.75" hidden="false" customHeight="false" outlineLevel="0" collapsed="false">
      <c r="B3" s="114" t="s">
        <v>21</v>
      </c>
      <c r="C3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" s="115" t="n">
        <v>1</v>
      </c>
      <c r="I3" s="116" t="s">
        <v>21</v>
      </c>
      <c r="J3" s="117" t="n">
        <f aca="false">Tabla3[[#This Row],[REBAJAR]]</f>
        <v>0</v>
      </c>
      <c r="K3" s="116" t="n">
        <f aca="false">Tabla3[[#This Row],[AUMENTAR]]</f>
        <v>0</v>
      </c>
      <c r="N3" s="0" t="n">
        <f aca="false">Domingo!S3+Lunes!S3+Martes!S3+Miercoles!S3+Jueves!S3+Viernes!S3+Sabado!S3</f>
        <v>0</v>
      </c>
      <c r="O3" s="0" t="n">
        <f aca="false">Domingo!T3+Lunes!T3+Martes!T3+Miercoles!T3+Jueves!T3+Viernes!T3+Sabado!T3</f>
        <v>0</v>
      </c>
    </row>
    <row r="4" customFormat="false" ht="15" hidden="false" customHeight="false" outlineLevel="0" collapsed="false">
      <c r="B4" s="118" t="s">
        <v>22</v>
      </c>
      <c r="C4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" s="119" t="n">
        <v>2</v>
      </c>
      <c r="I4" s="120" t="s">
        <v>22</v>
      </c>
      <c r="J4" s="120" t="n">
        <f aca="false">Tabla3[[#This Row],[REBAJAR]]</f>
        <v>0</v>
      </c>
      <c r="K4" s="120" t="n">
        <f aca="false">Tabla3[[#This Row],[AUMENTAR]]</f>
        <v>0</v>
      </c>
      <c r="N4" s="0" t="n">
        <f aca="false">Domingo!S4+Lunes!S4+Martes!S4+Miercoles!S4+Jueves!S4+Viernes!S4+Sabado!S4</f>
        <v>0</v>
      </c>
      <c r="O4" s="0" t="n">
        <f aca="false">Domingo!T4+Lunes!T4+Martes!T4+Miercoles!T4+Jueves!T4+Viernes!T4+Sabado!T4</f>
        <v>0</v>
      </c>
    </row>
    <row r="5" customFormat="false" ht="15" hidden="false" customHeight="false" outlineLevel="0" collapsed="false">
      <c r="B5" s="114" t="s">
        <v>23</v>
      </c>
      <c r="C5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" s="121" t="n">
        <v>3</v>
      </c>
      <c r="I5" s="122" t="s">
        <v>23</v>
      </c>
      <c r="J5" s="122" t="n">
        <f aca="false">Tabla3[[#This Row],[REBAJAR]]</f>
        <v>0</v>
      </c>
      <c r="K5" s="122" t="n">
        <f aca="false">Tabla3[[#This Row],[AUMENTAR]]</f>
        <v>0</v>
      </c>
      <c r="N5" s="0" t="n">
        <f aca="false">Domingo!S5+Lunes!S5+Martes!S5+Miercoles!S5+Jueves!S5+Viernes!S5+Sabado!S5</f>
        <v>0</v>
      </c>
      <c r="O5" s="0" t="n">
        <f aca="false">Domingo!T5+Lunes!T5+Martes!T5+Miercoles!T5+Jueves!T5+Viernes!T5+Sabado!T5</f>
        <v>0</v>
      </c>
    </row>
    <row r="6" customFormat="false" ht="15" hidden="false" customHeight="false" outlineLevel="0" collapsed="false">
      <c r="B6" s="118" t="s">
        <v>24</v>
      </c>
      <c r="C6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" s="119" t="n">
        <v>4</v>
      </c>
      <c r="I6" s="120" t="s">
        <v>24</v>
      </c>
      <c r="J6" s="120" t="n">
        <f aca="false">Tabla3[[#This Row],[REBAJAR]]</f>
        <v>0</v>
      </c>
      <c r="K6" s="120" t="n">
        <f aca="false">Tabla3[[#This Row],[AUMENTAR]]</f>
        <v>0</v>
      </c>
      <c r="N6" s="0" t="n">
        <f aca="false">Domingo!S6+Lunes!S6+Martes!S6+Miercoles!S6+Jueves!S6+Viernes!S6+Sabado!S6</f>
        <v>0</v>
      </c>
      <c r="O6" s="0" t="n">
        <f aca="false">Domingo!T6+Lunes!T6+Martes!T6+Miercoles!T6+Jueves!T6+Viernes!T6+Sabado!T6</f>
        <v>0</v>
      </c>
    </row>
    <row r="7" customFormat="false" ht="15" hidden="false" customHeight="false" outlineLevel="0" collapsed="false">
      <c r="B7" s="114" t="s">
        <v>25</v>
      </c>
      <c r="C7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7" s="121" t="n">
        <v>5</v>
      </c>
      <c r="I7" s="122" t="s">
        <v>25</v>
      </c>
      <c r="J7" s="122" t="n">
        <f aca="false">Tabla3[[#This Row],[REBAJAR]]</f>
        <v>0</v>
      </c>
      <c r="K7" s="122" t="n">
        <f aca="false">Tabla3[[#This Row],[AUMENTAR]]</f>
        <v>0</v>
      </c>
      <c r="N7" s="0" t="n">
        <f aca="false">Domingo!S7+Lunes!S7+Martes!S7+Miercoles!S7+Jueves!S7+Viernes!S7+Sabado!S7</f>
        <v>0</v>
      </c>
      <c r="O7" s="0" t="n">
        <f aca="false">Domingo!T7+Lunes!T7+Martes!T7+Miercoles!T7+Jueves!T7+Viernes!T7+Sabado!T7</f>
        <v>0</v>
      </c>
    </row>
    <row r="8" customFormat="false" ht="15" hidden="false" customHeight="false" outlineLevel="0" collapsed="false">
      <c r="B8" s="118" t="s">
        <v>26</v>
      </c>
      <c r="C8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8" s="119" t="n">
        <v>6</v>
      </c>
      <c r="I8" s="120" t="s">
        <v>26</v>
      </c>
      <c r="J8" s="120" t="n">
        <f aca="false">Tabla3[[#This Row],[REBAJAR]]</f>
        <v>0</v>
      </c>
      <c r="K8" s="120" t="n">
        <f aca="false">Tabla3[[#This Row],[AUMENTAR]]</f>
        <v>0</v>
      </c>
      <c r="N8" s="0" t="n">
        <f aca="false">Domingo!S8+Lunes!S8+Martes!S8+Miercoles!S8+Jueves!S8+Viernes!S8+Sabado!S8</f>
        <v>0</v>
      </c>
      <c r="O8" s="0" t="n">
        <f aca="false">Domingo!T8+Lunes!T8+Martes!T8+Miercoles!T8+Jueves!T8+Viernes!T8+Sabado!T8</f>
        <v>0</v>
      </c>
    </row>
    <row r="9" customFormat="false" ht="15" hidden="false" customHeight="false" outlineLevel="0" collapsed="false">
      <c r="B9" s="114" t="s">
        <v>27</v>
      </c>
      <c r="C9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9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9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9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9" s="121" t="n">
        <v>7</v>
      </c>
      <c r="I9" s="122" t="s">
        <v>27</v>
      </c>
      <c r="J9" s="122" t="n">
        <f aca="false">Tabla3[[#This Row],[REBAJAR]]</f>
        <v>0</v>
      </c>
      <c r="K9" s="122" t="n">
        <f aca="false">Tabla3[[#This Row],[AUMENTAR]]</f>
        <v>0</v>
      </c>
      <c r="N9" s="0" t="n">
        <f aca="false">Domingo!S9+Lunes!S9+Martes!S9+Miercoles!S9+Jueves!S9+Viernes!S9+Sabado!S9</f>
        <v>0</v>
      </c>
      <c r="O9" s="0" t="n">
        <f aca="false">Domingo!T9+Lunes!T9+Martes!T9+Miercoles!T9+Jueves!T9+Viernes!T9+Sabado!T9</f>
        <v>0</v>
      </c>
    </row>
    <row r="10" customFormat="false" ht="15" hidden="false" customHeight="false" outlineLevel="0" collapsed="false">
      <c r="B10" s="118" t="s">
        <v>28</v>
      </c>
      <c r="C10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0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0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0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0" s="119" t="n">
        <v>8</v>
      </c>
      <c r="I10" s="120" t="s">
        <v>28</v>
      </c>
      <c r="J10" s="120" t="n">
        <f aca="false">Tabla3[[#This Row],[REBAJAR]]</f>
        <v>0</v>
      </c>
      <c r="K10" s="120" t="n">
        <f aca="false">Tabla3[[#This Row],[AUMENTAR]]</f>
        <v>0</v>
      </c>
      <c r="N10" s="0" t="n">
        <f aca="false">Domingo!S10+Lunes!S10+Martes!S10+Miercoles!S10+Jueves!S10+Viernes!S10+Sabado!S10</f>
        <v>0</v>
      </c>
      <c r="O10" s="0" t="n">
        <f aca="false">Domingo!T10+Lunes!T10+Martes!T10+Miercoles!T10+Jueves!T10+Viernes!T10+Sabado!T10</f>
        <v>0</v>
      </c>
    </row>
    <row r="11" customFormat="false" ht="15" hidden="false" customHeight="false" outlineLevel="0" collapsed="false">
      <c r="B11" s="114" t="s">
        <v>29</v>
      </c>
      <c r="C11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1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1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1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1" s="121" t="n">
        <v>9</v>
      </c>
      <c r="I11" s="122" t="s">
        <v>29</v>
      </c>
      <c r="J11" s="122" t="n">
        <f aca="false">Tabla3[[#This Row],[REBAJAR]]</f>
        <v>0</v>
      </c>
      <c r="K11" s="122" t="n">
        <f aca="false">Tabla3[[#This Row],[AUMENTAR]]</f>
        <v>0</v>
      </c>
      <c r="N11" s="0" t="n">
        <f aca="false">Domingo!S11+Lunes!S11+Martes!S11+Miercoles!S11+Jueves!S11+Viernes!S11+Sabado!S11</f>
        <v>0</v>
      </c>
      <c r="O11" s="0" t="n">
        <f aca="false">Domingo!T11+Lunes!T11+Martes!T11+Miercoles!T11+Jueves!T11+Viernes!T11+Sabado!T11</f>
        <v>0</v>
      </c>
    </row>
    <row r="12" customFormat="false" ht="15" hidden="false" customHeight="false" outlineLevel="0" collapsed="false">
      <c r="B12" s="118" t="s">
        <v>30</v>
      </c>
      <c r="C12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2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2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2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2" s="119" t="n">
        <v>10</v>
      </c>
      <c r="I12" s="120" t="s">
        <v>30</v>
      </c>
      <c r="J12" s="120" t="n">
        <f aca="false">Tabla3[[#This Row],[REBAJAR]]</f>
        <v>0</v>
      </c>
      <c r="K12" s="120" t="n">
        <f aca="false">Tabla3[[#This Row],[AUMENTAR]]</f>
        <v>0</v>
      </c>
      <c r="N12" s="0" t="n">
        <f aca="false">Domingo!S12+Lunes!S12+Martes!S12+Miercoles!S12+Jueves!S12+Viernes!S12+Sabado!S12</f>
        <v>0</v>
      </c>
      <c r="O12" s="0" t="n">
        <f aca="false">Domingo!T12+Lunes!T12+Martes!T12+Miercoles!T12+Jueves!T12+Viernes!T12+Sabado!T12</f>
        <v>0</v>
      </c>
    </row>
    <row r="13" customFormat="false" ht="15" hidden="false" customHeight="false" outlineLevel="0" collapsed="false">
      <c r="B13" s="114" t="s">
        <v>31</v>
      </c>
      <c r="C13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3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3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3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3" s="121" t="n">
        <v>11</v>
      </c>
      <c r="I13" s="122" t="s">
        <v>31</v>
      </c>
      <c r="J13" s="122" t="n">
        <f aca="false">Tabla3[[#This Row],[REBAJAR]]</f>
        <v>0</v>
      </c>
      <c r="K13" s="122" t="n">
        <f aca="false">Tabla3[[#This Row],[AUMENTAR]]</f>
        <v>0</v>
      </c>
      <c r="N13" s="0" t="n">
        <f aca="false">Domingo!S13+Lunes!S13+Martes!S13+Miercoles!S13+Jueves!S13+Viernes!S13+Sabado!S13</f>
        <v>0</v>
      </c>
      <c r="O13" s="0" t="n">
        <f aca="false">Domingo!T13+Lunes!T13+Martes!T13+Miercoles!T13+Jueves!T13+Viernes!T13+Sabado!T13</f>
        <v>0</v>
      </c>
    </row>
    <row r="14" customFormat="false" ht="15" hidden="false" customHeight="false" outlineLevel="0" collapsed="false">
      <c r="B14" s="118" t="s">
        <v>32</v>
      </c>
      <c r="C14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4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4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4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4" s="119" t="n">
        <v>12</v>
      </c>
      <c r="I14" s="120" t="s">
        <v>32</v>
      </c>
      <c r="J14" s="120" t="n">
        <f aca="false">Tabla3[[#This Row],[REBAJAR]]</f>
        <v>0</v>
      </c>
      <c r="K14" s="120" t="n">
        <f aca="false">Tabla3[[#This Row],[AUMENTAR]]</f>
        <v>0</v>
      </c>
      <c r="N14" s="0" t="n">
        <f aca="false">Domingo!S14+Lunes!S14+Martes!S14+Miercoles!S14+Jueves!S14+Viernes!S14+Sabado!S14</f>
        <v>0</v>
      </c>
      <c r="O14" s="0" t="n">
        <f aca="false">Domingo!T14+Lunes!T14+Martes!T14+Miercoles!T14+Jueves!T14+Viernes!T14+Sabado!T14</f>
        <v>0</v>
      </c>
    </row>
    <row r="15" customFormat="false" ht="15" hidden="false" customHeight="false" outlineLevel="0" collapsed="false">
      <c r="B15" s="114" t="s">
        <v>33</v>
      </c>
      <c r="C15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5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5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5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5" s="121" t="n">
        <v>13</v>
      </c>
      <c r="I15" s="122" t="s">
        <v>33</v>
      </c>
      <c r="J15" s="122" t="n">
        <f aca="false">Tabla3[[#This Row],[REBAJAR]]</f>
        <v>0</v>
      </c>
      <c r="K15" s="122" t="n">
        <f aca="false">Tabla3[[#This Row],[AUMENTAR]]</f>
        <v>0</v>
      </c>
      <c r="N15" s="0" t="n">
        <f aca="false">Domingo!S15+Lunes!S15+Martes!S15+Miercoles!S15+Jueves!S15+Viernes!S15+Sabado!S15</f>
        <v>0</v>
      </c>
      <c r="O15" s="0" t="n">
        <f aca="false">Domingo!T15+Lunes!T15+Martes!T15+Miercoles!T15+Jueves!T15+Viernes!T15+Sabado!T15</f>
        <v>0</v>
      </c>
    </row>
    <row r="16" customFormat="false" ht="15" hidden="false" customHeight="false" outlineLevel="0" collapsed="false">
      <c r="B16" s="118" t="s">
        <v>34</v>
      </c>
      <c r="C16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6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6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6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6" s="119" t="n">
        <v>14</v>
      </c>
      <c r="I16" s="120" t="s">
        <v>34</v>
      </c>
      <c r="J16" s="120" t="n">
        <f aca="false">Tabla3[[#This Row],[REBAJAR]]</f>
        <v>0</v>
      </c>
      <c r="K16" s="120" t="n">
        <f aca="false">Tabla3[[#This Row],[AUMENTAR]]</f>
        <v>0</v>
      </c>
      <c r="N16" s="0" t="n">
        <f aca="false">Domingo!S16+Lunes!S16+Martes!S16+Miercoles!S16+Jueves!S16+Viernes!S16+Sabado!S16</f>
        <v>0</v>
      </c>
      <c r="O16" s="0" t="n">
        <f aca="false">Domingo!T16+Lunes!T16+Martes!T16+Miercoles!T16+Jueves!T16+Viernes!T16+Sabado!T16</f>
        <v>0</v>
      </c>
    </row>
    <row r="17" customFormat="false" ht="15" hidden="false" customHeight="false" outlineLevel="0" collapsed="false">
      <c r="B17" s="114" t="s">
        <v>35</v>
      </c>
      <c r="C17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7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7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7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7" s="121" t="n">
        <v>15</v>
      </c>
      <c r="I17" s="122" t="s">
        <v>35</v>
      </c>
      <c r="J17" s="122" t="n">
        <f aca="false">Tabla3[[#This Row],[REBAJAR]]</f>
        <v>0</v>
      </c>
      <c r="K17" s="122" t="n">
        <f aca="false">Tabla3[[#This Row],[AUMENTAR]]</f>
        <v>0</v>
      </c>
      <c r="N17" s="0" t="n">
        <f aca="false">Domingo!S17+Lunes!S17+Martes!S17+Miercoles!S17+Jueves!S17+Viernes!S17+Sabado!S17</f>
        <v>0</v>
      </c>
      <c r="O17" s="0" t="n">
        <f aca="false">Domingo!T17+Lunes!T17+Martes!T17+Miercoles!T17+Jueves!T17+Viernes!T17+Sabado!T17</f>
        <v>0</v>
      </c>
    </row>
    <row r="18" customFormat="false" ht="15" hidden="false" customHeight="false" outlineLevel="0" collapsed="false">
      <c r="B18" s="118" t="s">
        <v>36</v>
      </c>
      <c r="C18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8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8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8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8" s="119" t="n">
        <v>16</v>
      </c>
      <c r="I18" s="120" t="s">
        <v>36</v>
      </c>
      <c r="J18" s="120" t="n">
        <f aca="false">Tabla3[[#This Row],[REBAJAR]]</f>
        <v>0</v>
      </c>
      <c r="K18" s="120" t="n">
        <f aca="false">Tabla3[[#This Row],[AUMENTAR]]</f>
        <v>0</v>
      </c>
      <c r="N18" s="0" t="n">
        <f aca="false">Domingo!S18+Lunes!S18+Martes!S18+Miercoles!S18+Jueves!S18+Viernes!S18+Sabado!S18</f>
        <v>0</v>
      </c>
      <c r="O18" s="0" t="n">
        <f aca="false">Domingo!T18+Lunes!T18+Martes!T18+Miercoles!T18+Jueves!T18+Viernes!T18+Sabado!T18</f>
        <v>0</v>
      </c>
    </row>
    <row r="19" customFormat="false" ht="15" hidden="false" customHeight="false" outlineLevel="0" collapsed="false">
      <c r="B19" s="114" t="s">
        <v>37</v>
      </c>
      <c r="C19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19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19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19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19" s="121" t="n">
        <v>17</v>
      </c>
      <c r="I19" s="122" t="s">
        <v>37</v>
      </c>
      <c r="J19" s="122" t="n">
        <f aca="false">Tabla3[[#This Row],[REBAJAR]]</f>
        <v>0</v>
      </c>
      <c r="K19" s="122" t="n">
        <f aca="false">Tabla3[[#This Row],[AUMENTAR]]</f>
        <v>0</v>
      </c>
      <c r="N19" s="0" t="n">
        <f aca="false">Domingo!S19+Lunes!S19+Martes!S19+Miercoles!S19+Jueves!S19+Viernes!S19+Sabado!S19</f>
        <v>0</v>
      </c>
      <c r="O19" s="0" t="n">
        <f aca="false">Domingo!T19+Lunes!T19+Martes!T19+Miercoles!T19+Jueves!T19+Viernes!T19+Sabado!T19</f>
        <v>0</v>
      </c>
    </row>
    <row r="20" customFormat="false" ht="15" hidden="false" customHeight="false" outlineLevel="0" collapsed="false">
      <c r="B20" s="118" t="s">
        <v>38</v>
      </c>
      <c r="C20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0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0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0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0" s="119" t="n">
        <v>18</v>
      </c>
      <c r="I20" s="120" t="s">
        <v>38</v>
      </c>
      <c r="J20" s="120" t="n">
        <f aca="false">Tabla3[[#This Row],[REBAJAR]]+C90</f>
        <v>0</v>
      </c>
      <c r="K20" s="120" t="n">
        <f aca="false">Tabla3[[#This Row],[AUMENTAR]]+D90</f>
        <v>0</v>
      </c>
      <c r="N20" s="0" t="n">
        <f aca="false">Domingo!S20+Lunes!S20+Martes!S20+Miercoles!S20+Jueves!S20+Viernes!S20+Sabado!S20</f>
        <v>0</v>
      </c>
      <c r="O20" s="0" t="n">
        <f aca="false">Domingo!T20+Lunes!T20+Martes!T20+Miercoles!T20+Jueves!T20+Viernes!T20+Sabado!T20</f>
        <v>0</v>
      </c>
    </row>
    <row r="21" customFormat="false" ht="15" hidden="false" customHeight="false" outlineLevel="0" collapsed="false">
      <c r="B21" s="114" t="s">
        <v>39</v>
      </c>
      <c r="C21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1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1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1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1" s="121" t="n">
        <v>19</v>
      </c>
      <c r="I21" s="122" t="s">
        <v>39</v>
      </c>
      <c r="J21" s="122" t="n">
        <f aca="false">Tabla3[[#This Row],[REBAJAR]]+C22+C89</f>
        <v>0</v>
      </c>
      <c r="K21" s="122" t="n">
        <f aca="false">Tabla3[[#This Row],[AUMENTAR]]+D22+D89</f>
        <v>0</v>
      </c>
      <c r="N21" s="0" t="n">
        <f aca="false">Domingo!S21+Lunes!S21+Martes!S21+Miercoles!S21+Jueves!S21+Viernes!S21+Sabado!S21</f>
        <v>0</v>
      </c>
      <c r="O21" s="0" t="n">
        <f aca="false">Domingo!T21+Lunes!T21+Martes!T21+Miercoles!T21+Jueves!T21+Viernes!T21+Sabado!T21</f>
        <v>0</v>
      </c>
    </row>
    <row r="22" customFormat="false" ht="15" hidden="false" customHeight="false" outlineLevel="0" collapsed="false">
      <c r="B22" s="118" t="s">
        <v>199</v>
      </c>
      <c r="C22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2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2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2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2" s="119" t="n">
        <v>20</v>
      </c>
      <c r="I22" s="120" t="s">
        <v>40</v>
      </c>
      <c r="J22" s="120" t="n">
        <f aca="false">C23</f>
        <v>0</v>
      </c>
      <c r="K22" s="120" t="n">
        <f aca="false">D23</f>
        <v>0</v>
      </c>
      <c r="N22" s="0" t="n">
        <f aca="false">Domingo!S22+Lunes!S22+Martes!S22+Miercoles!S22+Jueves!S22+Viernes!S22+Sabado!S22</f>
        <v>0</v>
      </c>
      <c r="O22" s="0" t="n">
        <f aca="false">Domingo!T22+Lunes!T22+Martes!T22+Miercoles!T22+Jueves!T22+Viernes!T22+Sabado!T22</f>
        <v>0</v>
      </c>
    </row>
    <row r="23" customFormat="false" ht="15" hidden="false" customHeight="false" outlineLevel="0" collapsed="false">
      <c r="B23" s="114" t="s">
        <v>40</v>
      </c>
      <c r="C23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3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3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3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3" s="121" t="n">
        <v>21</v>
      </c>
      <c r="I23" s="122" t="s">
        <v>41</v>
      </c>
      <c r="J23" s="122" t="n">
        <f aca="false">C24</f>
        <v>0</v>
      </c>
      <c r="K23" s="122" t="n">
        <f aca="false">D24</f>
        <v>0</v>
      </c>
      <c r="N23" s="0" t="n">
        <f aca="false">Domingo!S23+Lunes!S23+Martes!S23+Miercoles!S23+Jueves!S23+Viernes!S23+Sabado!S23</f>
        <v>0</v>
      </c>
      <c r="O23" s="0" t="n">
        <f aca="false">Domingo!T23+Lunes!T23+Martes!T23+Miercoles!T23+Jueves!T23+Viernes!T23+Sabado!T23</f>
        <v>0</v>
      </c>
    </row>
    <row r="24" customFormat="false" ht="15" hidden="false" customHeight="false" outlineLevel="0" collapsed="false">
      <c r="B24" s="118" t="s">
        <v>41</v>
      </c>
      <c r="C24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4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4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4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4" s="119" t="n">
        <v>22</v>
      </c>
      <c r="I24" s="120" t="s">
        <v>42</v>
      </c>
      <c r="J24" s="120" t="n">
        <f aca="false">C25</f>
        <v>0</v>
      </c>
      <c r="K24" s="120" t="n">
        <f aca="false">D25</f>
        <v>0</v>
      </c>
      <c r="N24" s="0" t="n">
        <f aca="false">Domingo!S24+Lunes!S24+Martes!S24+Miercoles!S24+Jueves!S24+Viernes!S24+Sabado!S24</f>
        <v>0</v>
      </c>
      <c r="O24" s="0" t="n">
        <f aca="false">Domingo!T24+Lunes!T24+Martes!T24+Miercoles!T24+Jueves!T24+Viernes!T24+Sabado!T24</f>
        <v>0</v>
      </c>
    </row>
    <row r="25" customFormat="false" ht="15" hidden="false" customHeight="false" outlineLevel="0" collapsed="false">
      <c r="B25" s="114" t="s">
        <v>42</v>
      </c>
      <c r="C25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5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5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5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5" s="121" t="n">
        <v>23</v>
      </c>
      <c r="I25" s="122" t="s">
        <v>43</v>
      </c>
      <c r="J25" s="122" t="n">
        <f aca="false">C26</f>
        <v>0</v>
      </c>
      <c r="K25" s="122" t="n">
        <f aca="false">D26</f>
        <v>0</v>
      </c>
      <c r="N25" s="0" t="n">
        <f aca="false">Domingo!S25+Lunes!S25+Martes!S25+Miercoles!S25+Jueves!S25+Viernes!S25+Sabado!S25</f>
        <v>0</v>
      </c>
      <c r="O25" s="0" t="n">
        <f aca="false">Domingo!T25+Lunes!T25+Martes!T25+Miercoles!T25+Jueves!T25+Viernes!T25+Sabado!T25</f>
        <v>0</v>
      </c>
    </row>
    <row r="26" customFormat="false" ht="15" hidden="false" customHeight="false" outlineLevel="0" collapsed="false">
      <c r="B26" s="118" t="s">
        <v>43</v>
      </c>
      <c r="C26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6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6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6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6" s="119" t="n">
        <v>24</v>
      </c>
      <c r="I26" s="120" t="s">
        <v>44</v>
      </c>
      <c r="J26" s="120" t="n">
        <f aca="false">C27</f>
        <v>0</v>
      </c>
      <c r="K26" s="120" t="n">
        <f aca="false">D27</f>
        <v>0</v>
      </c>
      <c r="N26" s="0" t="n">
        <f aca="false">Domingo!S26+Lunes!S26+Martes!S26+Miercoles!S26+Jueves!S26+Viernes!S26+Sabado!S26</f>
        <v>0</v>
      </c>
      <c r="O26" s="0" t="n">
        <f aca="false">Domingo!T26+Lunes!T26+Martes!T26+Miercoles!T26+Jueves!T26+Viernes!T26+Sabado!T26</f>
        <v>0</v>
      </c>
    </row>
    <row r="27" customFormat="false" ht="15" hidden="false" customHeight="false" outlineLevel="0" collapsed="false">
      <c r="B27" s="114" t="s">
        <v>44</v>
      </c>
      <c r="C27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7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7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7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7" s="121" t="n">
        <v>25</v>
      </c>
      <c r="I27" s="122" t="s">
        <v>45</v>
      </c>
      <c r="J27" s="122" t="n">
        <f aca="false">C28</f>
        <v>0</v>
      </c>
      <c r="K27" s="122" t="n">
        <f aca="false">D28</f>
        <v>0</v>
      </c>
      <c r="N27" s="0" t="n">
        <f aca="false">Domingo!S27+Lunes!S27+Martes!S27+Miercoles!S27+Jueves!S27+Viernes!S27+Sabado!S27</f>
        <v>0</v>
      </c>
      <c r="O27" s="0" t="n">
        <f aca="false">Domingo!T27+Lunes!T27+Martes!T27+Miercoles!T27+Jueves!T27+Viernes!T27+Sabado!T27</f>
        <v>0</v>
      </c>
    </row>
    <row r="28" customFormat="false" ht="15" hidden="false" customHeight="false" outlineLevel="0" collapsed="false">
      <c r="B28" s="118" t="s">
        <v>45</v>
      </c>
      <c r="C28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8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8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8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8" s="119" t="n">
        <v>26</v>
      </c>
      <c r="I28" s="120" t="s">
        <v>46</v>
      </c>
      <c r="J28" s="120" t="n">
        <f aca="false">C29</f>
        <v>0</v>
      </c>
      <c r="K28" s="120" t="n">
        <f aca="false">D29</f>
        <v>0</v>
      </c>
      <c r="N28" s="0" t="n">
        <f aca="false">Domingo!S28+Lunes!S28+Martes!S28+Miercoles!S28+Jueves!S28+Viernes!S28+Sabado!S28</f>
        <v>0</v>
      </c>
      <c r="O28" s="0" t="n">
        <f aca="false">Domingo!T28+Lunes!T28+Martes!T28+Miercoles!T28+Jueves!T28+Viernes!T28+Sabado!T28</f>
        <v>0</v>
      </c>
    </row>
    <row r="29" customFormat="false" ht="15" hidden="false" customHeight="false" outlineLevel="0" collapsed="false">
      <c r="B29" s="114" t="s">
        <v>46</v>
      </c>
      <c r="C29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29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29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29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29" s="121" t="n">
        <v>27</v>
      </c>
      <c r="I29" s="122" t="s">
        <v>47</v>
      </c>
      <c r="J29" s="122" t="n">
        <f aca="false">C30</f>
        <v>0</v>
      </c>
      <c r="K29" s="122" t="n">
        <f aca="false">D30</f>
        <v>0</v>
      </c>
      <c r="N29" s="0" t="n">
        <f aca="false">Domingo!S29+Lunes!S29+Martes!S29+Miercoles!S29+Jueves!S29+Viernes!S29+Sabado!S29</f>
        <v>0</v>
      </c>
      <c r="O29" s="0" t="n">
        <f aca="false">Domingo!T29+Lunes!T29+Martes!T29+Miercoles!T29+Jueves!T29+Viernes!T29+Sabado!T29</f>
        <v>0</v>
      </c>
    </row>
    <row r="30" customFormat="false" ht="15" hidden="false" customHeight="false" outlineLevel="0" collapsed="false">
      <c r="B30" s="118" t="s">
        <v>47</v>
      </c>
      <c r="C30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0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0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0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0" s="119" t="n">
        <v>28</v>
      </c>
      <c r="I30" s="120" t="s">
        <v>48</v>
      </c>
      <c r="J30" s="120" t="n">
        <f aca="false">C31</f>
        <v>0</v>
      </c>
      <c r="K30" s="120" t="n">
        <f aca="false">D31</f>
        <v>0</v>
      </c>
      <c r="N30" s="0" t="n">
        <f aca="false">Domingo!S30+Lunes!S30+Martes!S30+Miercoles!S30+Jueves!S30+Viernes!S30+Sabado!S30</f>
        <v>0</v>
      </c>
      <c r="O30" s="0" t="n">
        <f aca="false">Domingo!T30+Lunes!T30+Martes!T30+Miercoles!T30+Jueves!T30+Viernes!T30+Sabado!T30</f>
        <v>0</v>
      </c>
    </row>
    <row r="31" customFormat="false" ht="15" hidden="false" customHeight="false" outlineLevel="0" collapsed="false">
      <c r="B31" s="114" t="s">
        <v>48</v>
      </c>
      <c r="C31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1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1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1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1" s="121" t="n">
        <v>29</v>
      </c>
      <c r="I31" s="122" t="s">
        <v>49</v>
      </c>
      <c r="J31" s="122" t="n">
        <f aca="false">C32</f>
        <v>0</v>
      </c>
      <c r="K31" s="122" t="n">
        <f aca="false">D32</f>
        <v>0</v>
      </c>
      <c r="N31" s="0" t="n">
        <f aca="false">Domingo!S31+Lunes!S31+Martes!S31+Miercoles!S31+Jueves!S31+Viernes!S31+Sabado!S31</f>
        <v>0</v>
      </c>
      <c r="O31" s="0" t="n">
        <f aca="false">Domingo!T31+Lunes!T31+Martes!T31+Miercoles!T31+Jueves!T31+Viernes!T31+Sabado!T31</f>
        <v>0</v>
      </c>
    </row>
    <row r="32" customFormat="false" ht="15" hidden="false" customHeight="false" outlineLevel="0" collapsed="false">
      <c r="B32" s="118" t="s">
        <v>49</v>
      </c>
      <c r="C32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2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2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2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2" s="119" t="n">
        <v>30</v>
      </c>
      <c r="I32" s="120" t="s">
        <v>50</v>
      </c>
      <c r="J32" s="120" t="n">
        <f aca="false">C33</f>
        <v>0</v>
      </c>
      <c r="K32" s="120" t="n">
        <f aca="false">D33</f>
        <v>0</v>
      </c>
      <c r="N32" s="0" t="n">
        <f aca="false">Domingo!S32+Lunes!S32+Martes!S32+Miercoles!S32+Jueves!S32+Viernes!S32+Sabado!S32</f>
        <v>0</v>
      </c>
      <c r="O32" s="0" t="n">
        <f aca="false">Domingo!T32+Lunes!T32+Martes!T32+Miercoles!T32+Jueves!T32+Viernes!T32+Sabado!T32</f>
        <v>0</v>
      </c>
    </row>
    <row r="33" customFormat="false" ht="15" hidden="false" customHeight="false" outlineLevel="0" collapsed="false">
      <c r="B33" s="114" t="s">
        <v>50</v>
      </c>
      <c r="C33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3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3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3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3" s="121" t="n">
        <v>31</v>
      </c>
      <c r="I33" s="122" t="s">
        <v>51</v>
      </c>
      <c r="J33" s="122" t="n">
        <f aca="false">C34</f>
        <v>0</v>
      </c>
      <c r="K33" s="122" t="n">
        <f aca="false">D34</f>
        <v>0</v>
      </c>
      <c r="N33" s="0" t="n">
        <f aca="false">Domingo!S33+Lunes!S33+Martes!S33+Miercoles!S33+Jueves!S33+Viernes!S33+Sabado!S33</f>
        <v>0</v>
      </c>
      <c r="O33" s="0" t="n">
        <f aca="false">Domingo!T33+Lunes!T33+Martes!T33+Miercoles!T33+Jueves!T33+Viernes!T33+Sabado!T33</f>
        <v>0</v>
      </c>
    </row>
    <row r="34" customFormat="false" ht="15" hidden="false" customHeight="false" outlineLevel="0" collapsed="false">
      <c r="B34" s="118" t="s">
        <v>51</v>
      </c>
      <c r="C34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4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4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4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4" s="119" t="n">
        <v>32</v>
      </c>
      <c r="I34" s="120" t="s">
        <v>52</v>
      </c>
      <c r="J34" s="120" t="n">
        <f aca="false">C35</f>
        <v>0</v>
      </c>
      <c r="K34" s="120" t="n">
        <f aca="false">D35</f>
        <v>0</v>
      </c>
      <c r="N34" s="0" t="n">
        <f aca="false">Domingo!S34+Lunes!S34+Martes!S34+Miercoles!S34+Jueves!S34+Viernes!S34+Sabado!S34</f>
        <v>0</v>
      </c>
      <c r="O34" s="0" t="n">
        <f aca="false">Domingo!T34+Lunes!T34+Martes!T34+Miercoles!T34+Jueves!T34+Viernes!T34+Sabado!T34</f>
        <v>0</v>
      </c>
    </row>
    <row r="35" customFormat="false" ht="15" hidden="false" customHeight="false" outlineLevel="0" collapsed="false">
      <c r="B35" s="114" t="s">
        <v>52</v>
      </c>
      <c r="C35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5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5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5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5" s="121" t="n">
        <v>33</v>
      </c>
      <c r="I35" s="122" t="s">
        <v>53</v>
      </c>
      <c r="J35" s="122" t="n">
        <f aca="false">C36</f>
        <v>0</v>
      </c>
      <c r="K35" s="122" t="n">
        <f aca="false">D36</f>
        <v>0</v>
      </c>
      <c r="N35" s="0" t="n">
        <f aca="false">Domingo!S35+Lunes!S35+Martes!S35+Miercoles!S35+Jueves!S35+Viernes!S35+Sabado!S35</f>
        <v>0</v>
      </c>
      <c r="O35" s="0" t="n">
        <f aca="false">Domingo!T35+Lunes!T35+Martes!T35+Miercoles!T35+Jueves!T35+Viernes!T35+Sabado!T35</f>
        <v>0</v>
      </c>
    </row>
    <row r="36" customFormat="false" ht="15" hidden="false" customHeight="false" outlineLevel="0" collapsed="false">
      <c r="B36" s="118" t="s">
        <v>53</v>
      </c>
      <c r="C36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6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6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6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6" s="119" t="n">
        <v>34</v>
      </c>
      <c r="I36" s="120" t="s">
        <v>54</v>
      </c>
      <c r="J36" s="120" t="n">
        <f aca="false">C37</f>
        <v>0</v>
      </c>
      <c r="K36" s="120" t="n">
        <f aca="false">D37</f>
        <v>0</v>
      </c>
      <c r="N36" s="0" t="n">
        <f aca="false">Domingo!S36+Lunes!S36+Martes!S36+Miercoles!S36+Jueves!S36+Viernes!S36+Sabado!S36</f>
        <v>0</v>
      </c>
      <c r="O36" s="0" t="n">
        <f aca="false">Domingo!T36+Lunes!T36+Martes!T36+Miercoles!T36+Jueves!T36+Viernes!T36+Sabado!T36</f>
        <v>0</v>
      </c>
    </row>
    <row r="37" customFormat="false" ht="15" hidden="false" customHeight="false" outlineLevel="0" collapsed="false">
      <c r="B37" s="114" t="s">
        <v>54</v>
      </c>
      <c r="C37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7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7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7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7" s="121" t="n">
        <v>35</v>
      </c>
      <c r="I37" s="122" t="s">
        <v>55</v>
      </c>
      <c r="J37" s="122" t="n">
        <f aca="false">C38</f>
        <v>0</v>
      </c>
      <c r="K37" s="122" t="n">
        <f aca="false">D38</f>
        <v>0</v>
      </c>
      <c r="N37" s="0" t="n">
        <f aca="false">Domingo!S37+Lunes!S37+Martes!S37+Miercoles!S37+Jueves!S37+Viernes!S37+Sabado!S37</f>
        <v>0</v>
      </c>
      <c r="O37" s="0" t="n">
        <f aca="false">Domingo!T37+Lunes!T37+Martes!T37+Miercoles!T37+Jueves!T37+Viernes!T37+Sabado!T37</f>
        <v>0</v>
      </c>
    </row>
    <row r="38" customFormat="false" ht="15" hidden="false" customHeight="false" outlineLevel="0" collapsed="false">
      <c r="B38" s="118" t="s">
        <v>55</v>
      </c>
      <c r="C38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8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8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8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8" s="119" t="n">
        <v>36</v>
      </c>
      <c r="I38" s="120" t="s">
        <v>56</v>
      </c>
      <c r="J38" s="120" t="n">
        <f aca="false">C39</f>
        <v>0</v>
      </c>
      <c r="K38" s="120" t="n">
        <f aca="false">D39</f>
        <v>0</v>
      </c>
      <c r="N38" s="0" t="n">
        <f aca="false">Domingo!S38+Lunes!S38+Martes!S38+Miercoles!S38+Jueves!S38+Viernes!S38+Sabado!S38</f>
        <v>0</v>
      </c>
      <c r="O38" s="0" t="n">
        <f aca="false">Domingo!T38+Lunes!T38+Martes!T38+Miercoles!T38+Jueves!T38+Viernes!T38+Sabado!T38</f>
        <v>0</v>
      </c>
    </row>
    <row r="39" customFormat="false" ht="15" hidden="false" customHeight="false" outlineLevel="0" collapsed="false">
      <c r="B39" s="114" t="s">
        <v>56</v>
      </c>
      <c r="C39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39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39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39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39" s="121" t="n">
        <v>37</v>
      </c>
      <c r="I39" s="122" t="s">
        <v>57</v>
      </c>
      <c r="J39" s="122" t="n">
        <f aca="false">C40</f>
        <v>0</v>
      </c>
      <c r="K39" s="122" t="n">
        <f aca="false">D40</f>
        <v>0</v>
      </c>
      <c r="N39" s="0" t="n">
        <f aca="false">Domingo!S39+Lunes!S39+Martes!S39+Miercoles!S39+Jueves!S39+Viernes!S39+Sabado!S39</f>
        <v>0</v>
      </c>
      <c r="O39" s="0" t="n">
        <f aca="false">Domingo!T39+Lunes!T39+Martes!T39+Miercoles!T39+Jueves!T39+Viernes!T39+Sabado!T39</f>
        <v>0</v>
      </c>
    </row>
    <row r="40" customFormat="false" ht="15" hidden="false" customHeight="false" outlineLevel="0" collapsed="false">
      <c r="B40" s="118" t="s">
        <v>57</v>
      </c>
      <c r="C40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0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0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0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0" s="119" t="n">
        <v>38</v>
      </c>
      <c r="I40" s="120" t="s">
        <v>58</v>
      </c>
      <c r="J40" s="120" t="n">
        <f aca="false">C41</f>
        <v>0</v>
      </c>
      <c r="K40" s="120" t="n">
        <f aca="false">D41</f>
        <v>0</v>
      </c>
      <c r="N40" s="0" t="n">
        <f aca="false">Domingo!S40+Lunes!S40+Martes!S40+Miercoles!S40+Jueves!S40+Viernes!S40+Sabado!S40</f>
        <v>0</v>
      </c>
      <c r="O40" s="0" t="n">
        <f aca="false">Domingo!T40+Lunes!T40+Martes!T40+Miercoles!T40+Jueves!T40+Viernes!T40+Sabado!T40</f>
        <v>0</v>
      </c>
    </row>
    <row r="41" customFormat="false" ht="15" hidden="false" customHeight="false" outlineLevel="0" collapsed="false">
      <c r="B41" s="114" t="s">
        <v>58</v>
      </c>
      <c r="C41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1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1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1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1" s="121" t="n">
        <v>39</v>
      </c>
      <c r="I41" s="122" t="s">
        <v>59</v>
      </c>
      <c r="J41" s="122" t="n">
        <f aca="false">C42</f>
        <v>0</v>
      </c>
      <c r="K41" s="122" t="n">
        <f aca="false">D42</f>
        <v>0</v>
      </c>
      <c r="N41" s="0" t="n">
        <f aca="false">Domingo!S41+Lunes!S41+Martes!S41+Miercoles!S41+Jueves!S41+Viernes!S41+Sabado!S41</f>
        <v>0</v>
      </c>
      <c r="O41" s="0" t="n">
        <f aca="false">Domingo!T41+Lunes!T41+Martes!T41+Miercoles!T41+Jueves!T41+Viernes!T41+Sabado!T41</f>
        <v>0</v>
      </c>
    </row>
    <row r="42" customFormat="false" ht="15" hidden="false" customHeight="false" outlineLevel="0" collapsed="false">
      <c r="B42" s="118" t="s">
        <v>59</v>
      </c>
      <c r="C42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2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2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2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2" s="119" t="n">
        <v>40</v>
      </c>
      <c r="I42" s="120" t="s">
        <v>60</v>
      </c>
      <c r="J42" s="120" t="n">
        <f aca="false">C43</f>
        <v>0</v>
      </c>
      <c r="K42" s="120" t="n">
        <f aca="false">D43</f>
        <v>0</v>
      </c>
      <c r="N42" s="0" t="n">
        <f aca="false">Domingo!S42+Lunes!S42+Martes!S42+Miercoles!S42+Jueves!S42+Viernes!S42+Sabado!S42</f>
        <v>0</v>
      </c>
      <c r="O42" s="0" t="n">
        <f aca="false">Domingo!T42+Lunes!T42+Martes!T42+Miercoles!T42+Jueves!T42+Viernes!T42+Sabado!T42</f>
        <v>0</v>
      </c>
    </row>
    <row r="43" customFormat="false" ht="15" hidden="false" customHeight="false" outlineLevel="0" collapsed="false">
      <c r="B43" s="114" t="s">
        <v>60</v>
      </c>
      <c r="C43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3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3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3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3" s="121" t="n">
        <v>41</v>
      </c>
      <c r="I43" s="122" t="s">
        <v>61</v>
      </c>
      <c r="J43" s="122" t="n">
        <f aca="false">C44</f>
        <v>0</v>
      </c>
      <c r="K43" s="122" t="n">
        <f aca="false">D44</f>
        <v>0</v>
      </c>
      <c r="N43" s="0" t="n">
        <f aca="false">Domingo!S43+Lunes!S43+Martes!S43+Miercoles!S43+Jueves!S43+Viernes!S43+Sabado!S43</f>
        <v>0</v>
      </c>
      <c r="O43" s="0" t="n">
        <f aca="false">Domingo!T43+Lunes!T43+Martes!T43+Miercoles!T43+Jueves!T43+Viernes!T43+Sabado!T43</f>
        <v>0</v>
      </c>
    </row>
    <row r="44" customFormat="false" ht="15" hidden="false" customHeight="false" outlineLevel="0" collapsed="false">
      <c r="B44" s="118" t="s">
        <v>61</v>
      </c>
      <c r="C44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4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4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4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4" s="119" t="n">
        <v>42</v>
      </c>
      <c r="I44" s="120" t="s">
        <v>62</v>
      </c>
      <c r="J44" s="120" t="n">
        <f aca="false">C45</f>
        <v>0</v>
      </c>
      <c r="K44" s="120" t="n">
        <f aca="false">D45</f>
        <v>0</v>
      </c>
      <c r="N44" s="0" t="n">
        <f aca="false">Domingo!S44+Lunes!S44+Martes!S44+Miercoles!S44+Jueves!S44+Viernes!S44+Sabado!S44</f>
        <v>0</v>
      </c>
      <c r="O44" s="0" t="n">
        <f aca="false">Domingo!T44+Lunes!T44+Martes!T44+Miercoles!T44+Jueves!T44+Viernes!T44+Sabado!T44</f>
        <v>0</v>
      </c>
    </row>
    <row r="45" customFormat="false" ht="15" hidden="false" customHeight="false" outlineLevel="0" collapsed="false">
      <c r="B45" s="114" t="s">
        <v>62</v>
      </c>
      <c r="C45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5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5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5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5" s="121" t="n">
        <v>43</v>
      </c>
      <c r="I45" s="122" t="s">
        <v>63</v>
      </c>
      <c r="J45" s="122" t="n">
        <f aca="false">C46</f>
        <v>0</v>
      </c>
      <c r="K45" s="122" t="n">
        <f aca="false">D46</f>
        <v>0</v>
      </c>
      <c r="N45" s="0" t="n">
        <f aca="false">Domingo!S45+Lunes!S45+Martes!S45+Miercoles!S45+Jueves!S45+Viernes!S45+Sabado!S45</f>
        <v>0</v>
      </c>
      <c r="O45" s="0" t="n">
        <f aca="false">Domingo!T45+Lunes!T45+Martes!T45+Miercoles!T45+Jueves!T45+Viernes!T45+Sabado!T45</f>
        <v>0</v>
      </c>
    </row>
    <row r="46" customFormat="false" ht="15" hidden="false" customHeight="false" outlineLevel="0" collapsed="false">
      <c r="B46" s="118" t="s">
        <v>63</v>
      </c>
      <c r="C46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6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6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6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6" s="119" t="n">
        <v>44</v>
      </c>
      <c r="I46" s="120" t="s">
        <v>64</v>
      </c>
      <c r="J46" s="120" t="n">
        <f aca="false">C47</f>
        <v>0</v>
      </c>
      <c r="K46" s="120" t="n">
        <f aca="false">D47</f>
        <v>0</v>
      </c>
      <c r="N46" s="0" t="n">
        <f aca="false">Domingo!S46+Lunes!S46+Martes!S46+Miercoles!S46+Jueves!S46+Viernes!S46+Sabado!S46</f>
        <v>0</v>
      </c>
      <c r="O46" s="0" t="n">
        <f aca="false">Domingo!T46+Lunes!T46+Martes!T46+Miercoles!T46+Jueves!T46+Viernes!T46+Sabado!T46</f>
        <v>0</v>
      </c>
    </row>
    <row r="47" customFormat="false" ht="15" hidden="false" customHeight="false" outlineLevel="0" collapsed="false">
      <c r="B47" s="114" t="s">
        <v>64</v>
      </c>
      <c r="C47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7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7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7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7" s="121" t="n">
        <v>45</v>
      </c>
      <c r="I47" s="122" t="s">
        <v>65</v>
      </c>
      <c r="J47" s="122" t="n">
        <f aca="false">C48</f>
        <v>0</v>
      </c>
      <c r="K47" s="122" t="n">
        <f aca="false">D48</f>
        <v>0</v>
      </c>
      <c r="N47" s="0" t="n">
        <f aca="false">Domingo!S47+Lunes!S47+Martes!S47+Miercoles!S47+Jueves!S47+Viernes!S47+Sabado!S47</f>
        <v>0</v>
      </c>
      <c r="O47" s="0" t="n">
        <f aca="false">Domingo!T47+Lunes!T47+Martes!T47+Miercoles!T47+Jueves!T47+Viernes!T47+Sabado!T47</f>
        <v>0</v>
      </c>
    </row>
    <row r="48" customFormat="false" ht="15" hidden="false" customHeight="false" outlineLevel="0" collapsed="false">
      <c r="B48" s="118" t="s">
        <v>65</v>
      </c>
      <c r="C48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48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48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48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48" s="119" t="n">
        <v>46</v>
      </c>
      <c r="I48" s="120" t="s">
        <v>66</v>
      </c>
      <c r="J48" s="120" t="n">
        <f aca="false">C49</f>
        <v>0</v>
      </c>
      <c r="K48" s="120" t="n">
        <f aca="false">D49</f>
        <v>0</v>
      </c>
      <c r="N48" s="0" t="n">
        <f aca="false">Domingo!S48+Lunes!S48+Martes!S48+Miercoles!S48+Jueves!S48+Viernes!S48+Sabado!S48</f>
        <v>0</v>
      </c>
      <c r="O48" s="0" t="n">
        <f aca="false">Domingo!T48+Lunes!T48+Martes!T48+Miercoles!T48+Jueves!T48+Viernes!T48+Sabado!T48</f>
        <v>0</v>
      </c>
    </row>
    <row r="49" customFormat="false" ht="15" hidden="false" customHeight="false" outlineLevel="0" collapsed="false">
      <c r="B49" s="114" t="s">
        <v>66</v>
      </c>
      <c r="C49" s="0" t="n">
        <f aca="false">Cierre!D7/2</f>
        <v>0</v>
      </c>
      <c r="E49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H49" s="121" t="n">
        <v>47</v>
      </c>
      <c r="I49" s="122" t="s">
        <v>67</v>
      </c>
      <c r="J49" s="122" t="n">
        <f aca="false">C50</f>
        <v>0</v>
      </c>
      <c r="K49" s="122" t="n">
        <f aca="false">D50</f>
        <v>0</v>
      </c>
      <c r="N49" s="0" t="n">
        <f aca="false">Domingo!S49+Lunes!S49+Martes!S49+Miercoles!S49+Jueves!S49+Viernes!S49+Sabado!S49</f>
        <v>0</v>
      </c>
      <c r="O49" s="0" t="n">
        <f aca="false">Domingo!T49+Lunes!T49+Martes!T49+Miercoles!T49+Jueves!T49+Viernes!T49+Sabado!T49</f>
        <v>0</v>
      </c>
    </row>
    <row r="50" customFormat="false" ht="15" hidden="false" customHeight="false" outlineLevel="0" collapsed="false">
      <c r="B50" s="118" t="s">
        <v>67</v>
      </c>
      <c r="C50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0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0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0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0" s="119" t="n">
        <v>48</v>
      </c>
      <c r="I50" s="120" t="s">
        <v>68</v>
      </c>
      <c r="J50" s="120" t="n">
        <f aca="false">C51</f>
        <v>0</v>
      </c>
      <c r="K50" s="120" t="n">
        <f aca="false">D51</f>
        <v>0</v>
      </c>
      <c r="N50" s="0" t="n">
        <f aca="false">Domingo!S50+Lunes!S50+Martes!S50+Miercoles!S50+Jueves!S50+Viernes!S50+Sabado!S50</f>
        <v>0</v>
      </c>
      <c r="O50" s="0" t="n">
        <f aca="false">Domingo!T50+Lunes!T50+Martes!T50+Miercoles!T50+Jueves!T50+Viernes!T50+Sabado!T50</f>
        <v>0</v>
      </c>
    </row>
    <row r="51" customFormat="false" ht="15" hidden="false" customHeight="false" outlineLevel="0" collapsed="false">
      <c r="B51" s="114" t="s">
        <v>68</v>
      </c>
      <c r="C51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1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1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1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1" s="121" t="n">
        <v>49</v>
      </c>
      <c r="I51" s="122" t="s">
        <v>69</v>
      </c>
      <c r="J51" s="122" t="n">
        <f aca="false">C52</f>
        <v>0</v>
      </c>
      <c r="K51" s="122" t="n">
        <f aca="false">D52</f>
        <v>0</v>
      </c>
      <c r="N51" s="0" t="n">
        <f aca="false">Domingo!S51+Lunes!S51+Martes!S51+Miercoles!S51+Jueves!S51+Viernes!S51+Sabado!S51</f>
        <v>0</v>
      </c>
      <c r="O51" s="0" t="n">
        <f aca="false">Domingo!T51+Lunes!T51+Martes!T51+Miercoles!T51+Jueves!T51+Viernes!T51+Sabado!T51</f>
        <v>0</v>
      </c>
    </row>
    <row r="52" customFormat="false" ht="15" hidden="false" customHeight="false" outlineLevel="0" collapsed="false">
      <c r="B52" s="118" t="s">
        <v>69</v>
      </c>
      <c r="C52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2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2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2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2" s="119" t="n">
        <v>50</v>
      </c>
      <c r="I52" s="120" t="s">
        <v>70</v>
      </c>
      <c r="J52" s="120" t="n">
        <f aca="false">C53</f>
        <v>0</v>
      </c>
      <c r="K52" s="120" t="n">
        <f aca="false">D53</f>
        <v>0</v>
      </c>
      <c r="N52" s="0" t="n">
        <f aca="false">Domingo!S52+Lunes!S52+Martes!S52+Miercoles!S52+Jueves!S52+Viernes!S52+Sabado!S52</f>
        <v>0</v>
      </c>
      <c r="O52" s="0" t="n">
        <f aca="false">Domingo!T52+Lunes!T52+Martes!T52+Miercoles!T52+Jueves!T52+Viernes!T52+Sabado!T52</f>
        <v>0</v>
      </c>
    </row>
    <row r="53" customFormat="false" ht="15" hidden="false" customHeight="false" outlineLevel="0" collapsed="false">
      <c r="B53" s="114" t="s">
        <v>70</v>
      </c>
      <c r="C53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3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3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3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3" s="121" t="n">
        <v>51</v>
      </c>
      <c r="I53" s="122" t="s">
        <v>71</v>
      </c>
      <c r="J53" s="122" t="n">
        <f aca="false">C54</f>
        <v>0</v>
      </c>
      <c r="K53" s="122" t="n">
        <f aca="false">D54</f>
        <v>0</v>
      </c>
      <c r="N53" s="0" t="n">
        <f aca="false">Domingo!S53+Lunes!S53+Martes!S53+Miercoles!S53+Jueves!S53+Viernes!S53+Sabado!S53</f>
        <v>0</v>
      </c>
      <c r="O53" s="0" t="n">
        <f aca="false">Domingo!T53+Lunes!T53+Martes!T53+Miercoles!T53+Jueves!T53+Viernes!T53+Sabado!T53</f>
        <v>0</v>
      </c>
    </row>
    <row r="54" customFormat="false" ht="15" hidden="false" customHeight="false" outlineLevel="0" collapsed="false">
      <c r="B54" s="118" t="s">
        <v>71</v>
      </c>
      <c r="C54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4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4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4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4" s="119" t="n">
        <v>52</v>
      </c>
      <c r="I54" s="120" t="s">
        <v>72</v>
      </c>
      <c r="J54" s="120" t="n">
        <f aca="false">C55</f>
        <v>0</v>
      </c>
      <c r="K54" s="120" t="n">
        <f aca="false">D55</f>
        <v>0</v>
      </c>
      <c r="N54" s="0" t="n">
        <f aca="false">Domingo!S54+Lunes!S54+Martes!S54+Miercoles!S54+Jueves!S54+Viernes!S54+Sabado!S54</f>
        <v>0</v>
      </c>
      <c r="O54" s="0" t="n">
        <f aca="false">Domingo!T54+Lunes!T54+Martes!T54+Miercoles!T54+Jueves!T54+Viernes!T54+Sabado!T54</f>
        <v>0</v>
      </c>
    </row>
    <row r="55" customFormat="false" ht="15" hidden="false" customHeight="false" outlineLevel="0" collapsed="false">
      <c r="B55" s="114" t="s">
        <v>72</v>
      </c>
      <c r="C55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5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5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5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5" s="121" t="n">
        <v>53</v>
      </c>
      <c r="I55" s="122" t="s">
        <v>73</v>
      </c>
      <c r="J55" s="122" t="n">
        <f aca="false">C56</f>
        <v>0</v>
      </c>
      <c r="K55" s="122" t="n">
        <f aca="false">D56</f>
        <v>0</v>
      </c>
      <c r="N55" s="0" t="n">
        <f aca="false">Domingo!S55+Lunes!S55+Martes!S55+Miercoles!S55+Jueves!S55+Viernes!S55+Sabado!S55</f>
        <v>0</v>
      </c>
      <c r="O55" s="0" t="n">
        <f aca="false">Domingo!T55+Lunes!T55+Martes!T55+Miercoles!T55+Jueves!T55+Viernes!T55+Sabado!T55</f>
        <v>0</v>
      </c>
    </row>
    <row r="56" customFormat="false" ht="15" hidden="false" customHeight="false" outlineLevel="0" collapsed="false">
      <c r="B56" s="118" t="s">
        <v>73</v>
      </c>
      <c r="C56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6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6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6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6" s="119" t="n">
        <v>54</v>
      </c>
      <c r="I56" s="120" t="s">
        <v>74</v>
      </c>
      <c r="J56" s="120" t="n">
        <f aca="false">C57</f>
        <v>0</v>
      </c>
      <c r="K56" s="120" t="n">
        <f aca="false">D57</f>
        <v>0</v>
      </c>
      <c r="N56" s="0" t="n">
        <f aca="false">Domingo!S56+Lunes!S56+Martes!S56+Miercoles!S56+Jueves!S56+Viernes!S56+Sabado!S56</f>
        <v>0</v>
      </c>
      <c r="O56" s="0" t="n">
        <f aca="false">Domingo!T56+Lunes!T56+Martes!T56+Miercoles!T56+Jueves!T56+Viernes!T56+Sabado!T56</f>
        <v>0</v>
      </c>
    </row>
    <row r="57" customFormat="false" ht="15" hidden="false" customHeight="false" outlineLevel="0" collapsed="false">
      <c r="B57" s="114" t="s">
        <v>74</v>
      </c>
      <c r="C57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7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7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7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7" s="121" t="n">
        <v>55</v>
      </c>
      <c r="I57" s="122" t="s">
        <v>75</v>
      </c>
      <c r="J57" s="122" t="n">
        <f aca="false">C58</f>
        <v>0</v>
      </c>
      <c r="K57" s="122" t="n">
        <f aca="false">D58</f>
        <v>0</v>
      </c>
      <c r="N57" s="0" t="n">
        <f aca="false">Domingo!S57+Lunes!S57+Martes!S57+Miercoles!S57+Jueves!S57+Viernes!S57+Sabado!S57</f>
        <v>0</v>
      </c>
      <c r="O57" s="0" t="n">
        <f aca="false">Domingo!T57+Lunes!T57+Martes!T57+Miercoles!T57+Jueves!T57+Viernes!T57+Sabado!T57</f>
        <v>0</v>
      </c>
    </row>
    <row r="58" customFormat="false" ht="15" hidden="false" customHeight="false" outlineLevel="0" collapsed="false">
      <c r="B58" s="118" t="s">
        <v>75</v>
      </c>
      <c r="C58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8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8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8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8" s="119" t="n">
        <v>56</v>
      </c>
      <c r="I58" s="120" t="s">
        <v>76</v>
      </c>
      <c r="J58" s="120" t="n">
        <f aca="false">C59</f>
        <v>0</v>
      </c>
      <c r="K58" s="120" t="n">
        <f aca="false">D59</f>
        <v>0</v>
      </c>
      <c r="N58" s="0" t="n">
        <f aca="false">Domingo!S58+Lunes!S58+Martes!S58+Miercoles!S58+Jueves!S58+Viernes!S58+Sabado!S58</f>
        <v>0</v>
      </c>
      <c r="O58" s="0" t="n">
        <f aca="false">Domingo!T58+Lunes!T58+Martes!T58+Miercoles!T58+Jueves!T58+Viernes!T58+Sabado!T58</f>
        <v>0</v>
      </c>
    </row>
    <row r="59" customFormat="false" ht="15" hidden="false" customHeight="false" outlineLevel="0" collapsed="false">
      <c r="B59" s="114" t="s">
        <v>76</v>
      </c>
      <c r="C59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59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59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59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59" s="121" t="n">
        <v>57</v>
      </c>
      <c r="I59" s="122" t="s">
        <v>77</v>
      </c>
      <c r="J59" s="122" t="n">
        <f aca="false">C60</f>
        <v>0</v>
      </c>
      <c r="K59" s="122" t="n">
        <f aca="false">D60</f>
        <v>0</v>
      </c>
      <c r="N59" s="0" t="n">
        <f aca="false">Domingo!S59+Lunes!S59+Martes!S59+Miercoles!S59+Jueves!S59+Viernes!S59+Sabado!S59</f>
        <v>0</v>
      </c>
      <c r="O59" s="0" t="n">
        <f aca="false">Domingo!T59+Lunes!T59+Martes!T59+Miercoles!T59+Jueves!T59+Viernes!T59+Sabado!T59</f>
        <v>0</v>
      </c>
    </row>
    <row r="60" customFormat="false" ht="15" hidden="false" customHeight="false" outlineLevel="0" collapsed="false">
      <c r="B60" s="118" t="s">
        <v>77</v>
      </c>
      <c r="C60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0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0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0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0" s="119" t="n">
        <v>58</v>
      </c>
      <c r="I60" s="120" t="s">
        <v>78</v>
      </c>
      <c r="J60" s="120" t="n">
        <f aca="false">C61</f>
        <v>0</v>
      </c>
      <c r="K60" s="120" t="n">
        <f aca="false">D61</f>
        <v>0</v>
      </c>
      <c r="N60" s="0" t="n">
        <f aca="false">Domingo!S60+Lunes!S60+Martes!S60+Miercoles!S60+Jueves!S60+Viernes!S60+Sabado!S60</f>
        <v>0</v>
      </c>
      <c r="O60" s="0" t="n">
        <f aca="false">Domingo!T60+Lunes!T60+Martes!T60+Miercoles!T60+Jueves!T60+Viernes!T60+Sabado!T60</f>
        <v>0</v>
      </c>
    </row>
    <row r="61" customFormat="false" ht="15" hidden="false" customHeight="false" outlineLevel="0" collapsed="false">
      <c r="B61" s="114" t="s">
        <v>78</v>
      </c>
      <c r="C61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1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1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1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1" s="121" t="n">
        <v>59</v>
      </c>
      <c r="I61" s="122" t="s">
        <v>79</v>
      </c>
      <c r="J61" s="122" t="n">
        <f aca="false">C62</f>
        <v>0</v>
      </c>
      <c r="K61" s="122" t="n">
        <f aca="false">D62</f>
        <v>0</v>
      </c>
      <c r="N61" s="0" t="n">
        <f aca="false">Domingo!S61+Lunes!S61+Martes!S61+Miercoles!S61+Jueves!S61+Viernes!S61+Sabado!S61</f>
        <v>0</v>
      </c>
      <c r="O61" s="0" t="n">
        <f aca="false">Domingo!T61+Lunes!T61+Martes!T61+Miercoles!T61+Jueves!T61+Viernes!T61+Sabado!T61</f>
        <v>0</v>
      </c>
    </row>
    <row r="62" customFormat="false" ht="15" hidden="false" customHeight="false" outlineLevel="0" collapsed="false">
      <c r="B62" s="118" t="s">
        <v>79</v>
      </c>
      <c r="C62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2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2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2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2" s="119" t="n">
        <v>60</v>
      </c>
      <c r="I62" s="120" t="s">
        <v>80</v>
      </c>
      <c r="J62" s="120" t="n">
        <f aca="false">C63</f>
        <v>0</v>
      </c>
      <c r="K62" s="120" t="n">
        <f aca="false">D63</f>
        <v>0</v>
      </c>
      <c r="N62" s="0" t="n">
        <f aca="false">Domingo!S62+Lunes!S62+Martes!S62+Miercoles!S62+Jueves!S62+Viernes!S62+Sabado!S62</f>
        <v>0</v>
      </c>
      <c r="O62" s="0" t="n">
        <f aca="false">Domingo!T62+Lunes!T62+Martes!T62+Miercoles!T62+Jueves!T62+Viernes!T62+Sabado!T62</f>
        <v>0</v>
      </c>
    </row>
    <row r="63" customFormat="false" ht="15" hidden="false" customHeight="false" outlineLevel="0" collapsed="false">
      <c r="B63" s="114" t="s">
        <v>80</v>
      </c>
      <c r="C63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3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3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3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3" s="121" t="n">
        <v>61</v>
      </c>
      <c r="I63" s="122" t="s">
        <v>81</v>
      </c>
      <c r="J63" s="122" t="n">
        <f aca="false">C64</f>
        <v>0</v>
      </c>
      <c r="K63" s="122" t="n">
        <f aca="false">D64</f>
        <v>0</v>
      </c>
      <c r="N63" s="0" t="n">
        <f aca="false">Domingo!S63+Lunes!S63+Martes!S63+Miercoles!S63+Jueves!S63+Viernes!S63+Sabado!S63</f>
        <v>0</v>
      </c>
      <c r="O63" s="0" t="n">
        <f aca="false">Domingo!T63+Lunes!T63+Martes!T63+Miercoles!T63+Jueves!T63+Viernes!T63+Sabado!T63</f>
        <v>0</v>
      </c>
    </row>
    <row r="64" customFormat="false" ht="15" hidden="false" customHeight="false" outlineLevel="0" collapsed="false">
      <c r="B64" s="118" t="s">
        <v>81</v>
      </c>
      <c r="C64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4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4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4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4" s="119" t="n">
        <v>62</v>
      </c>
      <c r="I64" s="120" t="s">
        <v>82</v>
      </c>
      <c r="J64" s="120" t="n">
        <f aca="false">C65</f>
        <v>0</v>
      </c>
      <c r="K64" s="120" t="n">
        <f aca="false">D65</f>
        <v>0</v>
      </c>
      <c r="N64" s="0" t="n">
        <f aca="false">Domingo!S64+Lunes!S64+Martes!S64+Miercoles!S64+Jueves!S64+Viernes!S64+Sabado!S64</f>
        <v>0</v>
      </c>
      <c r="O64" s="0" t="n">
        <f aca="false">Domingo!T64+Lunes!T64+Martes!T64+Miercoles!T64+Jueves!T64+Viernes!T64+Sabado!T64</f>
        <v>0</v>
      </c>
    </row>
    <row r="65" customFormat="false" ht="15" hidden="false" customHeight="false" outlineLevel="0" collapsed="false">
      <c r="B65" s="114" t="s">
        <v>82</v>
      </c>
      <c r="C65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5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5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5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5" s="121" t="n">
        <v>63</v>
      </c>
      <c r="I65" s="122" t="s">
        <v>83</v>
      </c>
      <c r="J65" s="122" t="n">
        <f aca="false">C66</f>
        <v>0</v>
      </c>
      <c r="K65" s="122" t="n">
        <f aca="false">D66</f>
        <v>0</v>
      </c>
      <c r="N65" s="0" t="n">
        <f aca="false">Domingo!S65+Lunes!S65+Martes!S65+Miercoles!S65+Jueves!S65+Viernes!S65+Sabado!S65</f>
        <v>0</v>
      </c>
      <c r="O65" s="0" t="n">
        <f aca="false">Domingo!T65+Lunes!T65+Martes!T65+Miercoles!T65+Jueves!T65+Viernes!T65+Sabado!T65</f>
        <v>0</v>
      </c>
    </row>
    <row r="66" customFormat="false" ht="15" hidden="false" customHeight="false" outlineLevel="0" collapsed="false">
      <c r="B66" s="118" t="s">
        <v>83</v>
      </c>
      <c r="C66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6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6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6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6" s="119" t="n">
        <v>64</v>
      </c>
      <c r="I66" s="120" t="s">
        <v>84</v>
      </c>
      <c r="J66" s="120" t="n">
        <f aca="false">C67</f>
        <v>0</v>
      </c>
      <c r="K66" s="120" t="n">
        <f aca="false">D67</f>
        <v>0</v>
      </c>
      <c r="N66" s="0" t="n">
        <f aca="false">Domingo!S66+Lunes!S66+Martes!S66+Miercoles!S66+Jueves!S66+Viernes!S66+Sabado!S66</f>
        <v>0</v>
      </c>
      <c r="O66" s="0" t="n">
        <f aca="false">Domingo!T66+Lunes!T66+Martes!T66+Miercoles!T66+Jueves!T66+Viernes!T66+Sabado!T66</f>
        <v>0</v>
      </c>
    </row>
    <row r="67" customFormat="false" ht="15" hidden="false" customHeight="false" outlineLevel="0" collapsed="false">
      <c r="B67" s="114" t="s">
        <v>84</v>
      </c>
      <c r="C67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7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7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7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7" s="121" t="n">
        <v>65</v>
      </c>
      <c r="I67" s="122" t="s">
        <v>85</v>
      </c>
      <c r="J67" s="122" t="n">
        <f aca="false">C68</f>
        <v>0</v>
      </c>
      <c r="K67" s="122" t="n">
        <f aca="false">D68</f>
        <v>0</v>
      </c>
      <c r="N67" s="0" t="n">
        <f aca="false">Domingo!S67+Lunes!S67+Martes!S67+Miercoles!S67+Jueves!S67+Viernes!S67+Sabado!S67</f>
        <v>0</v>
      </c>
      <c r="O67" s="0" t="n">
        <f aca="false">Domingo!T67+Lunes!T67+Martes!T67+Miercoles!T67+Jueves!T67+Viernes!T67+Sabado!T67</f>
        <v>0</v>
      </c>
    </row>
    <row r="68" customFormat="false" ht="15" hidden="false" customHeight="false" outlineLevel="0" collapsed="false">
      <c r="B68" s="118" t="s">
        <v>85</v>
      </c>
      <c r="C68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8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8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8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8" s="119" t="n">
        <v>66</v>
      </c>
      <c r="I68" s="120" t="s">
        <v>86</v>
      </c>
      <c r="J68" s="120" t="n">
        <f aca="false">C69</f>
        <v>0</v>
      </c>
      <c r="K68" s="120" t="n">
        <f aca="false">D69</f>
        <v>0</v>
      </c>
      <c r="N68" s="0" t="n">
        <f aca="false">Domingo!S68+Lunes!S68+Martes!S68+Miercoles!S68+Jueves!S68+Viernes!S68+Sabado!S68</f>
        <v>0</v>
      </c>
      <c r="O68" s="0" t="n">
        <f aca="false">Domingo!T68+Lunes!T68+Martes!T68+Miercoles!T68+Jueves!T68+Viernes!T68+Sabado!T68</f>
        <v>0</v>
      </c>
    </row>
    <row r="69" customFormat="false" ht="15" hidden="false" customHeight="false" outlineLevel="0" collapsed="false">
      <c r="B69" s="114" t="s">
        <v>86</v>
      </c>
      <c r="C69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69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69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69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69" s="121" t="n">
        <v>67</v>
      </c>
      <c r="I69" s="122" t="s">
        <v>87</v>
      </c>
      <c r="J69" s="122" t="n">
        <f aca="false">C70</f>
        <v>0</v>
      </c>
      <c r="K69" s="122" t="n">
        <f aca="false">D70</f>
        <v>0</v>
      </c>
      <c r="N69" s="0" t="n">
        <f aca="false">Domingo!S69+Lunes!S69+Martes!S69+Miercoles!S69+Jueves!S69+Viernes!S69+Sabado!S69</f>
        <v>0</v>
      </c>
      <c r="O69" s="0" t="n">
        <f aca="false">Domingo!T69+Lunes!T69+Martes!T69+Miercoles!T69+Jueves!T69+Viernes!T69+Sabado!T69</f>
        <v>0</v>
      </c>
    </row>
    <row r="70" customFormat="false" ht="15" hidden="false" customHeight="false" outlineLevel="0" collapsed="false">
      <c r="B70" s="118" t="s">
        <v>87</v>
      </c>
      <c r="C70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0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0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0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70" s="119" t="n">
        <v>68</v>
      </c>
      <c r="I70" s="120" t="s">
        <v>88</v>
      </c>
      <c r="J70" s="120" t="n">
        <f aca="false">C71</f>
        <v>0</v>
      </c>
      <c r="K70" s="120" t="n">
        <f aca="false">D71</f>
        <v>0</v>
      </c>
      <c r="N70" s="0" t="n">
        <f aca="false">Domingo!S70+Lunes!S70+Martes!S70+Miercoles!S70+Jueves!S70+Viernes!S70+Sabado!S70</f>
        <v>0</v>
      </c>
      <c r="O70" s="0" t="n">
        <f aca="false">Domingo!T70+Lunes!T70+Martes!T70+Miercoles!T70+Jueves!T70+Viernes!T70+Sabado!T70</f>
        <v>0</v>
      </c>
    </row>
    <row r="71" customFormat="false" ht="15" hidden="false" customHeight="false" outlineLevel="0" collapsed="false">
      <c r="B71" s="114" t="s">
        <v>88</v>
      </c>
      <c r="C71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1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1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1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71" s="121" t="n">
        <v>69</v>
      </c>
      <c r="I71" s="122" t="s">
        <v>89</v>
      </c>
      <c r="J71" s="122" t="n">
        <f aca="false">C72</f>
        <v>0</v>
      </c>
      <c r="K71" s="122" t="n">
        <f aca="false">D72</f>
        <v>0</v>
      </c>
      <c r="N71" s="0" t="n">
        <f aca="false">Domingo!S71+Lunes!S71+Martes!S71+Miercoles!S71+Jueves!S71+Viernes!S71+Sabado!S71</f>
        <v>0</v>
      </c>
      <c r="O71" s="0" t="n">
        <f aca="false">Domingo!T71+Lunes!T71+Martes!T71+Miercoles!T71+Jueves!T71+Viernes!T71+Sabado!T71</f>
        <v>0</v>
      </c>
    </row>
    <row r="72" customFormat="false" ht="15" hidden="false" customHeight="false" outlineLevel="0" collapsed="false">
      <c r="B72" s="118" t="s">
        <v>89</v>
      </c>
      <c r="C72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2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2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2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72" s="119" t="n">
        <v>70</v>
      </c>
      <c r="I72" s="120" t="s">
        <v>90</v>
      </c>
      <c r="J72" s="120" t="n">
        <f aca="false">C73</f>
        <v>0</v>
      </c>
      <c r="K72" s="120" t="n">
        <f aca="false">D73</f>
        <v>0</v>
      </c>
      <c r="N72" s="0" t="n">
        <f aca="false">Domingo!S72+Lunes!S72+Martes!S72+Miercoles!S72+Jueves!S72+Viernes!S72+Sabado!S72</f>
        <v>0</v>
      </c>
      <c r="O72" s="0" t="n">
        <f aca="false">Domingo!T72+Lunes!T72+Martes!T72+Miercoles!T72+Jueves!T72+Viernes!T72+Sabado!T72</f>
        <v>0</v>
      </c>
    </row>
    <row r="73" customFormat="false" ht="15" hidden="false" customHeight="false" outlineLevel="0" collapsed="false">
      <c r="B73" s="114" t="s">
        <v>90</v>
      </c>
      <c r="C73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3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3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3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73" s="121" t="n">
        <v>71</v>
      </c>
      <c r="I73" s="122" t="s">
        <v>91</v>
      </c>
      <c r="J73" s="122" t="n">
        <f aca="false">C74</f>
        <v>0</v>
      </c>
      <c r="K73" s="122" t="n">
        <f aca="false">D74</f>
        <v>0</v>
      </c>
      <c r="N73" s="0" t="n">
        <f aca="false">Domingo!S73+Lunes!S73+Martes!S73+Miercoles!S73+Jueves!S73+Viernes!S73+Sabado!S73</f>
        <v>0</v>
      </c>
      <c r="O73" s="0" t="n">
        <f aca="false">Domingo!T73+Lunes!T73+Martes!T73+Miercoles!T73+Jueves!T73+Viernes!T73+Sabado!T73</f>
        <v>0</v>
      </c>
    </row>
    <row r="74" customFormat="false" ht="15" hidden="false" customHeight="false" outlineLevel="0" collapsed="false">
      <c r="B74" s="118" t="s">
        <v>91</v>
      </c>
      <c r="C74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4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4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4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74" s="119" t="n">
        <v>72</v>
      </c>
      <c r="I74" s="120" t="s">
        <v>92</v>
      </c>
      <c r="J74" s="120" t="n">
        <f aca="false">C75</f>
        <v>0</v>
      </c>
      <c r="K74" s="120" t="n">
        <f aca="false">D75</f>
        <v>0</v>
      </c>
      <c r="N74" s="0" t="n">
        <f aca="false">Domingo!S74+Lunes!S74+Martes!S74+Miercoles!S74+Jueves!S74+Viernes!S74+Sabado!S74</f>
        <v>0</v>
      </c>
      <c r="O74" s="0" t="n">
        <f aca="false">Domingo!T74+Lunes!T74+Martes!T74+Miercoles!T74+Jueves!T74+Viernes!T74+Sabado!T74</f>
        <v>0</v>
      </c>
    </row>
    <row r="75" customFormat="false" ht="15" hidden="false" customHeight="false" outlineLevel="0" collapsed="false">
      <c r="B75" s="114" t="s">
        <v>92</v>
      </c>
      <c r="C75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5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5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5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75" s="121" t="n">
        <v>73</v>
      </c>
      <c r="I75" s="122" t="s">
        <v>93</v>
      </c>
      <c r="J75" s="122" t="n">
        <f aca="false">C76</f>
        <v>0</v>
      </c>
      <c r="K75" s="122" t="n">
        <f aca="false">D76</f>
        <v>0</v>
      </c>
      <c r="N75" s="0" t="n">
        <f aca="false">Domingo!S75+Lunes!S75+Martes!S75+Miercoles!S75+Jueves!S75+Viernes!S75+Sabado!S75</f>
        <v>0</v>
      </c>
      <c r="O75" s="0" t="n">
        <f aca="false">Domingo!T75+Lunes!T75+Martes!T75+Miercoles!T75+Jueves!T75+Viernes!T75+Sabado!T75</f>
        <v>0</v>
      </c>
    </row>
    <row r="76" customFormat="false" ht="15" hidden="false" customHeight="false" outlineLevel="0" collapsed="false">
      <c r="B76" s="118" t="s">
        <v>93</v>
      </c>
      <c r="C76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6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6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6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  <c r="H76" s="119" t="n">
        <v>74</v>
      </c>
      <c r="I76" s="120" t="s">
        <v>94</v>
      </c>
      <c r="J76" s="120" t="n">
        <f aca="false">C77</f>
        <v>0</v>
      </c>
      <c r="K76" s="120" t="n">
        <f aca="false">D77</f>
        <v>0</v>
      </c>
      <c r="N76" s="0" t="n">
        <f aca="false">Domingo!S76+Lunes!S76+Martes!S76+Miercoles!S76+Jueves!S76+Viernes!S76+Sabado!S76</f>
        <v>0</v>
      </c>
      <c r="O76" s="0" t="n">
        <f aca="false">Domingo!T76+Lunes!T76+Martes!T76+Miercoles!T76+Jueves!T76+Viernes!T76+Sabado!T76</f>
        <v>0</v>
      </c>
    </row>
    <row r="77" customFormat="false" ht="15" hidden="false" customHeight="false" outlineLevel="0" collapsed="false">
      <c r="B77" s="114" t="s">
        <v>94</v>
      </c>
      <c r="C77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7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7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7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78" customFormat="false" ht="15" hidden="false" customHeight="false" outlineLevel="0" collapsed="false">
      <c r="B78" s="118" t="s">
        <v>182</v>
      </c>
      <c r="C78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8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8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8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79" customFormat="false" ht="15" hidden="false" customHeight="false" outlineLevel="0" collapsed="false">
      <c r="B79" s="114" t="s">
        <v>185</v>
      </c>
      <c r="C79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79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79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79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0" customFormat="false" ht="15" hidden="false" customHeight="false" outlineLevel="0" collapsed="false">
      <c r="B80" s="118" t="s">
        <v>188</v>
      </c>
      <c r="C80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0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0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0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1" customFormat="false" ht="15" hidden="false" customHeight="false" outlineLevel="0" collapsed="false">
      <c r="B81" s="114" t="s">
        <v>191</v>
      </c>
      <c r="C81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1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1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1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2" customFormat="false" ht="15" hidden="false" customHeight="false" outlineLevel="0" collapsed="false">
      <c r="B82" s="118" t="s">
        <v>193</v>
      </c>
      <c r="C82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2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2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2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3" customFormat="false" ht="15" hidden="false" customHeight="false" outlineLevel="0" collapsed="false">
      <c r="B83" s="114" t="s">
        <v>195</v>
      </c>
      <c r="C83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3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3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3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4" customFormat="false" ht="15" hidden="false" customHeight="false" outlineLevel="0" collapsed="false">
      <c r="B84" s="118" t="s">
        <v>200</v>
      </c>
      <c r="C84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4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4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4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5" customFormat="false" ht="15" hidden="false" customHeight="false" outlineLevel="0" collapsed="false">
      <c r="B85" s="114" t="s">
        <v>201</v>
      </c>
      <c r="C85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5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5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5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6" customFormat="false" ht="15" hidden="false" customHeight="false" outlineLevel="0" collapsed="false">
      <c r="B86" s="118" t="s">
        <v>202</v>
      </c>
      <c r="C86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6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6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6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7" customFormat="false" ht="15" hidden="false" customHeight="false" outlineLevel="0" collapsed="false">
      <c r="B87" s="114" t="s">
        <v>203</v>
      </c>
      <c r="C87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7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7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7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8" customFormat="false" ht="15" hidden="false" customHeight="false" outlineLevel="0" collapsed="false">
      <c r="B88" s="118" t="s">
        <v>204</v>
      </c>
      <c r="C88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8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8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8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89" customFormat="false" ht="15" hidden="false" customHeight="false" outlineLevel="0" collapsed="false">
      <c r="B89" s="114" t="s">
        <v>205</v>
      </c>
      <c r="C89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89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89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89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  <row r="90" customFormat="false" ht="15" hidden="false" customHeight="false" outlineLevel="0" collapsed="false">
      <c r="B90" s="118" t="s">
        <v>206</v>
      </c>
      <c r="C90" s="0" t="n">
        <f aca="false">SUM((COUNTIFS(Domingo!$E$3:$E$150,"&gt;="&amp;0,Domingo!$B$3:$B$150,Tabla3[[#This Row],[TRABAJO]])),(COUNTIFS(Lunes!$E$3:$E$150,"&gt;="&amp;0,Lunes!$B$3:$B$150,Tabla3[[#This Row],[TRABAJO]])),(COUNTIFS(Martes!$E$3:$E$150,"&gt;="&amp;0,Martes!$B$3:$B$150,Tabla3[[#This Row],[TRABAJO]])),(COUNTIFS(Miercoles!$E$3:$E$150,"&gt;="&amp;0,Miercoles!$B$3:$B$150,Tabla3[[#This Row],[TRABAJO]])),(COUNTIFS(Jueves!$E$3:$E$150,"&gt;="&amp;0,Jueves!$B$3:$B$150,Tabla3[[#This Row],[TRABAJO]])),(COUNTIFS(Viernes!$E$3:$E$150,"&gt;="&amp;0,Viernes!$B$3:$B$150,Tabla3[[#This Row],[TRABAJO]])),(COUNTIFS(Sabado!$E$3:$E$150,"&gt;="&amp;0,Sabado!$B$3:$B$150,Tabla3[[#This Row],[TRABAJO]])))</f>
        <v>0</v>
      </c>
      <c r="D90" s="0" t="n">
        <f aca="false">SUM((COUNTIFS(Domingo!$E$3:$E$150,"&lt;"&amp;0,Domingo!$B$3:$B$150,Tabla3[[#This Row],[TRABAJO]])),(COUNTIFS(Lunes!$E$3:$E$150,"&lt;"&amp;0,Lunes!$B$3:$B$150,Tabla3[[#This Row],[TRABAJO]])),(COUNTIFS(Martes!$E$3:$E$150,"&lt;"&amp;0,Martes!$B$3:$B$150,Tabla3[[#This Row],[TRABAJO]])),(COUNTIFS(Miercoles!$E$3:$E$150,"&lt;"&amp;0,Miercoles!$B$3:$B$150,Tabla3[[#This Row],[TRABAJO]])),(COUNTIFS(Jueves!$E$3:$E$150,"&lt;"&amp;0,Jueves!$B$3:$B$150,Tabla3[[#This Row],[TRABAJO]])),(COUNTIFS(Viernes!$E$3:$E$150,"&lt;"&amp;0,Viernes!$B$3:$B$150,Tabla3[[#This Row],[TRABAJO]])),(COUNTIFS(Sabado!$E$3:$E$150,"&lt;"&amp;0,Sabado!$B$3:$B$150,Tabla3[[#This Row],[TRABAJO]])))</f>
        <v>0</v>
      </c>
      <c r="E90" s="0" t="n">
        <f aca="false"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  <c r="F90" s="0" t="n">
        <f aca="false">(SUMIF(Domingo!$B$3:$B$150,Tabla3[[#This Row],[TRABAJO]],Domingo!$I$3:$I$150)+SUMIF(Lunes!$B$3:$B$150,Tabla3[[#This Row],[TRABAJO]],Lunes!$I$3:$I$150)+SUMIF(Martes!$B$3:$B$150,Tabla3[[#This Row],[TRABAJO]],Martes!$I$3:$I$150)+SUMIF(Miercoles!$B$3:$B$150,Tabla3[[#This Row],[TRABAJO]],Miercoles!$I$3:$I$150)+SUMIF(Jueves!$B$3:$B$150,Tabla3[[#This Row],[TRABAJO]],Jueves!$I$3:$I$150)+SUMIF(Viernes!$B$3:$B$150,Tabla3[[#This Row],[TRABAJO]],Viernes!$I$3:$I$150)+SUMIF(Sabado!$B$3:$B$150,Tabla3[[#This Row],[TRABAJO]],Sabado!$I$3:$I$150))</f>
        <v>0</v>
      </c>
    </row>
  </sheetData>
  <sheetProtection algorithmName="SHA-512" hashValue="zzk8A0tQDaGF6k0/BGScVVxswC6mqDAOFD0eTNyoVC6UBCBapRsfwUGa1BnHHLmLkc7wZA2Cv0C6rqZQzUbiLQ==" saltValue="N+adO+5L9YgqEiR8qcMt3w==" spinCount="100000" sheet="true" objects="true" scenarios="true"/>
  <conditionalFormatting sqref="J3">
    <cfRule type="cellIs" priority="2" operator="notEqual" aboveAverage="0" equalAverage="0" bottom="0" percent="0" rank="0" text="" dxfId="302">
      <formula>$N$3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50" activePane="bottomLeft" state="frozen"/>
      <selection pane="topLeft" activeCell="A1" activeCellId="0" sqref="A1"/>
      <selection pane="bottomLeft" activeCell="B154" activeCellId="0" sqref="B154"/>
    </sheetView>
  </sheetViews>
  <sheetFormatPr defaultColWidth="9.14453125" defaultRowHeight="16.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1.43"/>
    <col collapsed="false" customWidth="true" hidden="false" outlineLevel="0" max="3" min="3" style="0" width="33.29"/>
    <col collapsed="false" customWidth="true" hidden="false" outlineLevel="0" max="4" min="4" style="0" width="10.71"/>
    <col collapsed="false" customWidth="true" hidden="false" outlineLevel="0" max="5" min="5" style="0" width="7.28"/>
    <col collapsed="false" customWidth="true" hidden="false" outlineLevel="0" max="10" min="6" style="0" width="5"/>
    <col collapsed="false" customWidth="true" hidden="false" outlineLevel="0" max="11" min="11" style="0" width="7.43"/>
    <col collapsed="false" customWidth="true" hidden="false" outlineLevel="0" max="12" min="12" style="0" width="2.43"/>
    <col collapsed="false" customWidth="true" hidden="false" outlineLevel="0" max="13" min="13" style="0" width="11.43"/>
    <col collapsed="false" customWidth="true" hidden="false" outlineLevel="0" max="17" min="17" style="0" width="3"/>
    <col collapsed="false" customWidth="true" hidden="false" outlineLevel="0" max="18" min="18" style="0" width="21"/>
    <col collapsed="false" customWidth="true" hidden="false" outlineLevel="0" max="19" min="19" style="0" width="8.72"/>
    <col collapsed="false" customWidth="true" hidden="false" outlineLevel="0" max="20" min="20" style="0" width="11.15"/>
  </cols>
  <sheetData>
    <row r="1" customFormat="false" ht="16.5" hidden="false" customHeight="true" outlineLevel="0" collapsed="false">
      <c r="A1" s="1" t="s">
        <v>0</v>
      </c>
      <c r="B1" s="1"/>
      <c r="C1" s="56" t="str">
        <f aca="false">Domingo!C1</f>
        <v>T1</v>
      </c>
      <c r="D1" s="56"/>
      <c r="E1" s="1" t="s">
        <v>2</v>
      </c>
      <c r="F1" s="3" t="s">
        <v>104</v>
      </c>
      <c r="G1" s="3"/>
      <c r="H1" s="4" t="n">
        <f aca="false">Domingo!H1+1</f>
        <v>44914</v>
      </c>
      <c r="I1" s="4"/>
      <c r="J1" s="4"/>
      <c r="K1" s="4"/>
      <c r="L1" s="4"/>
      <c r="M1" s="4"/>
      <c r="N1" s="5" t="s">
        <v>4</v>
      </c>
      <c r="O1" s="5" t="s">
        <v>5</v>
      </c>
    </row>
    <row r="2" customFormat="false" ht="16.5" hidden="false" customHeight="true" outlineLevel="0" collapsed="false">
      <c r="A2" s="7" t="s">
        <v>6</v>
      </c>
      <c r="B2" s="8" t="s">
        <v>7</v>
      </c>
      <c r="C2" s="9" t="s">
        <v>8</v>
      </c>
      <c r="D2" s="9"/>
      <c r="E2" s="10" t="s">
        <v>9</v>
      </c>
      <c r="F2" s="10" t="s">
        <v>10</v>
      </c>
      <c r="G2" s="10" t="s">
        <v>11</v>
      </c>
      <c r="H2" s="10" t="s">
        <v>12</v>
      </c>
      <c r="I2" s="11" t="s">
        <v>13</v>
      </c>
      <c r="J2" s="11" t="s">
        <v>14</v>
      </c>
      <c r="K2" s="11" t="s">
        <v>15</v>
      </c>
      <c r="L2" s="10" t="s">
        <v>16</v>
      </c>
      <c r="M2" s="10"/>
      <c r="N2" s="12" t="n">
        <f aca="false">ROUND(((E151-F151-G151-H151)/3),3)</f>
        <v>0</v>
      </c>
      <c r="O2" s="13"/>
      <c r="Q2" s="14" t="s">
        <v>17</v>
      </c>
      <c r="R2" s="14" t="s">
        <v>18</v>
      </c>
      <c r="S2" s="14" t="s">
        <v>19</v>
      </c>
      <c r="T2" s="14" t="s">
        <v>20</v>
      </c>
    </row>
    <row r="3" customFormat="false" ht="16.5" hidden="false" customHeight="true" outlineLevel="0" collapsed="false">
      <c r="A3" s="15"/>
      <c r="B3" s="16"/>
      <c r="C3" s="17"/>
      <c r="D3" s="17"/>
      <c r="E3" s="18"/>
      <c r="F3" s="18"/>
      <c r="G3" s="18"/>
      <c r="H3" s="18"/>
      <c r="I3" s="19" t="n">
        <f aca="false">E3-F3-G3</f>
        <v>0</v>
      </c>
      <c r="J3" s="19" t="n">
        <f aca="false">IF(B3="",0,VLOOKUP(B3,Tabla1[],2,0))</f>
        <v>0</v>
      </c>
      <c r="K3" s="19" t="n">
        <f aca="false">IF(E3&lt;0,J3*(-1),J3)</f>
        <v>0</v>
      </c>
      <c r="L3" s="20"/>
      <c r="M3" s="20"/>
      <c r="Q3" s="21" t="n">
        <v>1</v>
      </c>
      <c r="R3" s="21" t="s">
        <v>21</v>
      </c>
      <c r="S3" s="21" t="n">
        <f aca="false">COUNTIFS($E$3:$E$150,"&gt;="&amp;0,$B$3:$B$150,R3)</f>
        <v>0</v>
      </c>
      <c r="T3" s="21" t="n">
        <f aca="false">COUNTIFS($E$3:$E$150,"&lt;"&amp;0,$B$3:$B$150,R3)</f>
        <v>0</v>
      </c>
    </row>
    <row r="4" customFormat="false" ht="16.5" hidden="false" customHeight="true" outlineLevel="0" collapsed="false">
      <c r="A4" s="15"/>
      <c r="B4" s="16"/>
      <c r="C4" s="17"/>
      <c r="D4" s="17"/>
      <c r="E4" s="18"/>
      <c r="F4" s="18"/>
      <c r="G4" s="18"/>
      <c r="H4" s="18"/>
      <c r="I4" s="19" t="n">
        <f aca="false">E4-F4-G4</f>
        <v>0</v>
      </c>
      <c r="J4" s="19" t="n">
        <f aca="false">IF(B4="",0,VLOOKUP(B4,Tabla1[],2,0))</f>
        <v>0</v>
      </c>
      <c r="K4" s="19" t="n">
        <f aca="false">IF(E4&lt;0,J4*(-1),J4)</f>
        <v>0</v>
      </c>
      <c r="L4" s="20"/>
      <c r="M4" s="20"/>
      <c r="Q4" s="21" t="n">
        <v>2</v>
      </c>
      <c r="R4" s="21" t="s">
        <v>22</v>
      </c>
      <c r="S4" s="21" t="n">
        <f aca="false">COUNTIFS($E$3:$E$150,"&gt;="&amp;0,$B$3:$B$150,R4)</f>
        <v>0</v>
      </c>
      <c r="T4" s="21" t="n">
        <f aca="false">COUNTIFS($E$3:$E$150,"&lt;"&amp;0,$B$3:$B$150,R4)</f>
        <v>0</v>
      </c>
    </row>
    <row r="5" customFormat="false" ht="16.5" hidden="false" customHeight="true" outlineLevel="0" collapsed="false">
      <c r="A5" s="15"/>
      <c r="B5" s="16"/>
      <c r="C5" s="17"/>
      <c r="D5" s="17"/>
      <c r="E5" s="18"/>
      <c r="F5" s="18"/>
      <c r="G5" s="18"/>
      <c r="H5" s="18"/>
      <c r="I5" s="19" t="n">
        <f aca="false">E5-F5-G5</f>
        <v>0</v>
      </c>
      <c r="J5" s="19" t="n">
        <f aca="false">IF(B5="",0,VLOOKUP(B5,Tabla1[],2,0))</f>
        <v>0</v>
      </c>
      <c r="K5" s="19" t="n">
        <f aca="false">IF(E5&lt;0,J5*(-1),J5)</f>
        <v>0</v>
      </c>
      <c r="L5" s="20"/>
      <c r="M5" s="20"/>
      <c r="Q5" s="21" t="n">
        <v>3</v>
      </c>
      <c r="R5" s="21" t="s">
        <v>23</v>
      </c>
      <c r="S5" s="21" t="n">
        <f aca="false">COUNTIFS($E$3:$E$150,"&gt;="&amp;0,$B$3:$B$150,R5)</f>
        <v>0</v>
      </c>
      <c r="T5" s="21" t="n">
        <f aca="false">COUNTIFS($E$3:$E$150,"&lt;"&amp;0,$B$3:$B$150,R5)</f>
        <v>0</v>
      </c>
    </row>
    <row r="6" customFormat="false" ht="16.5" hidden="false" customHeight="true" outlineLevel="0" collapsed="false">
      <c r="A6" s="15"/>
      <c r="B6" s="16"/>
      <c r="C6" s="17"/>
      <c r="D6" s="17"/>
      <c r="E6" s="18"/>
      <c r="F6" s="18"/>
      <c r="G6" s="18"/>
      <c r="H6" s="18"/>
      <c r="I6" s="19" t="n">
        <f aca="false">E6-F6-G6</f>
        <v>0</v>
      </c>
      <c r="J6" s="19" t="n">
        <f aca="false">IF(B6="",0,VLOOKUP(B6,Tabla1[],2,0))</f>
        <v>0</v>
      </c>
      <c r="K6" s="19" t="n">
        <f aca="false">IF(E6&lt;0,J6*(-1),J6)</f>
        <v>0</v>
      </c>
      <c r="L6" s="20"/>
      <c r="M6" s="20"/>
      <c r="Q6" s="21" t="n">
        <v>4</v>
      </c>
      <c r="R6" s="21" t="s">
        <v>24</v>
      </c>
      <c r="S6" s="21" t="n">
        <f aca="false">COUNTIFS($E$3:$E$150,"&gt;="&amp;0,$B$3:$B$150,R6)</f>
        <v>0</v>
      </c>
      <c r="T6" s="21" t="n">
        <f aca="false">COUNTIFS($E$3:$E$150,"&lt;"&amp;0,$B$3:$B$150,R6)</f>
        <v>0</v>
      </c>
    </row>
    <row r="7" customFormat="false" ht="16.5" hidden="false" customHeight="true" outlineLevel="0" collapsed="false">
      <c r="A7" s="15"/>
      <c r="B7" s="16"/>
      <c r="C7" s="17"/>
      <c r="D7" s="17"/>
      <c r="E7" s="18"/>
      <c r="F7" s="18"/>
      <c r="G7" s="18"/>
      <c r="H7" s="18"/>
      <c r="I7" s="19" t="n">
        <f aca="false">E7-F7-G7</f>
        <v>0</v>
      </c>
      <c r="J7" s="19" t="n">
        <f aca="false">IF(B7="",0,VLOOKUP(B7,Tabla1[],2,0))</f>
        <v>0</v>
      </c>
      <c r="K7" s="19" t="n">
        <f aca="false">IF(E7&lt;0,J7*(-1),J7)</f>
        <v>0</v>
      </c>
      <c r="L7" s="20"/>
      <c r="M7" s="20"/>
      <c r="Q7" s="21" t="n">
        <v>5</v>
      </c>
      <c r="R7" s="21" t="s">
        <v>25</v>
      </c>
      <c r="S7" s="21" t="n">
        <f aca="false">COUNTIFS($E$3:$E$150,"&gt;="&amp;0,$B$3:$B$150,R7)</f>
        <v>0</v>
      </c>
      <c r="T7" s="21" t="n">
        <f aca="false">COUNTIFS($E$3:$E$150,"&lt;"&amp;0,$B$3:$B$150,R7)</f>
        <v>0</v>
      </c>
    </row>
    <row r="8" customFormat="false" ht="16.5" hidden="false" customHeight="true" outlineLevel="0" collapsed="false">
      <c r="A8" s="15"/>
      <c r="B8" s="16"/>
      <c r="C8" s="17"/>
      <c r="D8" s="17"/>
      <c r="E8" s="18"/>
      <c r="F8" s="18"/>
      <c r="G8" s="18"/>
      <c r="H8" s="18"/>
      <c r="I8" s="19" t="n">
        <f aca="false">E8-F8-G8</f>
        <v>0</v>
      </c>
      <c r="J8" s="19" t="n">
        <f aca="false">IF(B8="",0,VLOOKUP(B8,Tabla1[],2,0))</f>
        <v>0</v>
      </c>
      <c r="K8" s="19" t="n">
        <f aca="false">IF(E8&lt;0,J8*(-1),J8)</f>
        <v>0</v>
      </c>
      <c r="L8" s="20"/>
      <c r="M8" s="20"/>
      <c r="Q8" s="21" t="n">
        <v>6</v>
      </c>
      <c r="R8" s="21" t="s">
        <v>26</v>
      </c>
      <c r="S8" s="21" t="n">
        <f aca="false">COUNTIFS($E$3:$E$150,"&gt;="&amp;0,$B$3:$B$150,R8)</f>
        <v>0</v>
      </c>
      <c r="T8" s="21" t="n">
        <f aca="false">COUNTIFS($E$3:$E$150,"&lt;"&amp;0,$B$3:$B$150,R8)</f>
        <v>0</v>
      </c>
    </row>
    <row r="9" customFormat="false" ht="16.5" hidden="false" customHeight="true" outlineLevel="0" collapsed="false">
      <c r="A9" s="15"/>
      <c r="B9" s="16"/>
      <c r="C9" s="17"/>
      <c r="D9" s="17"/>
      <c r="E9" s="18"/>
      <c r="F9" s="18"/>
      <c r="G9" s="18"/>
      <c r="H9" s="18"/>
      <c r="I9" s="19" t="n">
        <f aca="false">E9-F9-G9</f>
        <v>0</v>
      </c>
      <c r="J9" s="19" t="n">
        <f aca="false">IF(B9="",0,VLOOKUP(B9,Tabla1[],2,0))</f>
        <v>0</v>
      </c>
      <c r="K9" s="19" t="n">
        <f aca="false">IF(E9&lt;0,J9*(-1),J9)</f>
        <v>0</v>
      </c>
      <c r="L9" s="20"/>
      <c r="M9" s="20"/>
      <c r="Q9" s="21" t="n">
        <v>7</v>
      </c>
      <c r="R9" s="21" t="s">
        <v>27</v>
      </c>
      <c r="S9" s="21" t="n">
        <f aca="false">COUNTIFS($E$3:$E$150,"&gt;="&amp;0,$B$3:$B$150,R9)</f>
        <v>0</v>
      </c>
      <c r="T9" s="21" t="n">
        <f aca="false">COUNTIFS($E$3:$E$150,"&lt;"&amp;0,$B$3:$B$150,R9)</f>
        <v>0</v>
      </c>
    </row>
    <row r="10" customFormat="false" ht="16.5" hidden="false" customHeight="true" outlineLevel="0" collapsed="false">
      <c r="A10" s="15"/>
      <c r="B10" s="16"/>
      <c r="C10" s="17"/>
      <c r="D10" s="17"/>
      <c r="E10" s="18"/>
      <c r="F10" s="18"/>
      <c r="G10" s="18"/>
      <c r="H10" s="18"/>
      <c r="I10" s="19" t="n">
        <f aca="false">E10-F10-G10</f>
        <v>0</v>
      </c>
      <c r="J10" s="19" t="n">
        <f aca="false">IF(B10="",0,VLOOKUP(B10,Tabla1[],2,0))</f>
        <v>0</v>
      </c>
      <c r="K10" s="19" t="n">
        <f aca="false">IF(E10&lt;0,J10*(-1),J10)</f>
        <v>0</v>
      </c>
      <c r="L10" s="20"/>
      <c r="M10" s="20"/>
      <c r="Q10" s="21" t="n">
        <v>8</v>
      </c>
      <c r="R10" s="21" t="s">
        <v>28</v>
      </c>
      <c r="S10" s="21" t="n">
        <f aca="false">COUNTIFS($E$3:$E$150,"&gt;="&amp;0,$B$3:$B$150,R10)</f>
        <v>0</v>
      </c>
      <c r="T10" s="21" t="n">
        <f aca="false">COUNTIFS($E$3:$E$150,"&lt;"&amp;0,$B$3:$B$150,R10)</f>
        <v>0</v>
      </c>
    </row>
    <row r="11" customFormat="false" ht="16.5" hidden="false" customHeight="true" outlineLevel="0" collapsed="false">
      <c r="A11" s="15"/>
      <c r="B11" s="16"/>
      <c r="C11" s="17"/>
      <c r="D11" s="17"/>
      <c r="E11" s="18"/>
      <c r="F11" s="18"/>
      <c r="G11" s="18"/>
      <c r="H11" s="18"/>
      <c r="I11" s="19" t="n">
        <f aca="false">E11-F11-G11</f>
        <v>0</v>
      </c>
      <c r="J11" s="19" t="n">
        <f aca="false">IF(B11="",0,VLOOKUP(B11,Tabla1[],2,0))</f>
        <v>0</v>
      </c>
      <c r="K11" s="19" t="n">
        <f aca="false">IF(E11&lt;0,J11*(-1),J11)</f>
        <v>0</v>
      </c>
      <c r="L11" s="20"/>
      <c r="M11" s="20"/>
      <c r="Q11" s="21" t="n">
        <v>9</v>
      </c>
      <c r="R11" s="21" t="s">
        <v>29</v>
      </c>
      <c r="S11" s="21" t="n">
        <f aca="false">COUNTIFS($E$3:$E$150,"&gt;="&amp;0,$B$3:$B$150,R11)</f>
        <v>0</v>
      </c>
      <c r="T11" s="21" t="n">
        <f aca="false">COUNTIFS($E$3:$E$150,"&lt;"&amp;0,$B$3:$B$150,R11)</f>
        <v>0</v>
      </c>
    </row>
    <row r="12" customFormat="false" ht="16.5" hidden="false" customHeight="true" outlineLevel="0" collapsed="false">
      <c r="A12" s="15"/>
      <c r="B12" s="16"/>
      <c r="C12" s="17"/>
      <c r="D12" s="17"/>
      <c r="E12" s="18"/>
      <c r="F12" s="18"/>
      <c r="G12" s="18"/>
      <c r="H12" s="18"/>
      <c r="I12" s="19" t="n">
        <f aca="false">E12-F12-G12</f>
        <v>0</v>
      </c>
      <c r="J12" s="19" t="n">
        <f aca="false">IF(B12="",0,VLOOKUP(B12,Tabla1[],2,0))</f>
        <v>0</v>
      </c>
      <c r="K12" s="19" t="n">
        <f aca="false">IF(E12&lt;0,J12*(-1),J12)</f>
        <v>0</v>
      </c>
      <c r="L12" s="20"/>
      <c r="M12" s="20"/>
      <c r="Q12" s="21" t="n">
        <v>10</v>
      </c>
      <c r="R12" s="21" t="s">
        <v>30</v>
      </c>
      <c r="S12" s="21" t="n">
        <f aca="false">COUNTIFS($E$3:$E$150,"&gt;="&amp;0,$B$3:$B$150,R12)</f>
        <v>0</v>
      </c>
      <c r="T12" s="21" t="n">
        <f aca="false">COUNTIFS($E$3:$E$150,"&lt;"&amp;0,$B$3:$B$150,R12)</f>
        <v>0</v>
      </c>
    </row>
    <row r="13" customFormat="false" ht="16.5" hidden="false" customHeight="true" outlineLevel="0" collapsed="false">
      <c r="A13" s="15"/>
      <c r="B13" s="16"/>
      <c r="C13" s="17"/>
      <c r="D13" s="17"/>
      <c r="E13" s="18"/>
      <c r="F13" s="18"/>
      <c r="G13" s="18"/>
      <c r="H13" s="18"/>
      <c r="I13" s="19" t="n">
        <f aca="false">E13-F13-G13</f>
        <v>0</v>
      </c>
      <c r="J13" s="19" t="n">
        <f aca="false">IF(B13="",0,VLOOKUP(B13,Tabla1[],2,0))</f>
        <v>0</v>
      </c>
      <c r="K13" s="19" t="n">
        <f aca="false">IF(E13&lt;0,J13*(-1),J13)</f>
        <v>0</v>
      </c>
      <c r="L13" s="20"/>
      <c r="M13" s="20"/>
      <c r="Q13" s="21" t="n">
        <v>11</v>
      </c>
      <c r="R13" s="21" t="s">
        <v>31</v>
      </c>
      <c r="S13" s="21" t="n">
        <f aca="false">COUNTIFS($E$3:$E$150,"&gt;="&amp;0,$B$3:$B$150,R13)</f>
        <v>0</v>
      </c>
      <c r="T13" s="21" t="n">
        <f aca="false">COUNTIFS($E$3:$E$150,"&lt;"&amp;0,$B$3:$B$150,R13)</f>
        <v>0</v>
      </c>
    </row>
    <row r="14" customFormat="false" ht="16.5" hidden="false" customHeight="true" outlineLevel="0" collapsed="false">
      <c r="A14" s="15"/>
      <c r="B14" s="16"/>
      <c r="C14" s="17"/>
      <c r="D14" s="17"/>
      <c r="E14" s="18"/>
      <c r="F14" s="18"/>
      <c r="G14" s="18"/>
      <c r="H14" s="18"/>
      <c r="I14" s="19" t="n">
        <f aca="false">E14-F14-G14</f>
        <v>0</v>
      </c>
      <c r="J14" s="19" t="n">
        <f aca="false">IF(B14="",0,VLOOKUP(B14,Tabla1[],2,0))</f>
        <v>0</v>
      </c>
      <c r="K14" s="19" t="n">
        <f aca="false">IF(E14&lt;0,J14*(-1),J14)</f>
        <v>0</v>
      </c>
      <c r="L14" s="20"/>
      <c r="M14" s="20"/>
      <c r="Q14" s="21" t="n">
        <v>12</v>
      </c>
      <c r="R14" s="21" t="s">
        <v>32</v>
      </c>
      <c r="S14" s="21" t="n">
        <f aca="false">COUNTIFS($E$3:$E$150,"&gt;="&amp;0,$B$3:$B$150,R14)</f>
        <v>0</v>
      </c>
      <c r="T14" s="21" t="n">
        <f aca="false">COUNTIFS($E$3:$E$150,"&lt;"&amp;0,$B$3:$B$150,R14)</f>
        <v>0</v>
      </c>
    </row>
    <row r="15" customFormat="false" ht="16.5" hidden="false" customHeight="true" outlineLevel="0" collapsed="false">
      <c r="A15" s="15"/>
      <c r="B15" s="16"/>
      <c r="C15" s="17"/>
      <c r="D15" s="17"/>
      <c r="E15" s="18"/>
      <c r="F15" s="18"/>
      <c r="G15" s="18"/>
      <c r="H15" s="18"/>
      <c r="I15" s="19" t="n">
        <f aca="false">E15-F15-G15</f>
        <v>0</v>
      </c>
      <c r="J15" s="19" t="n">
        <f aca="false">IF(B15="",0,VLOOKUP(B15,Tabla1[],2,0))</f>
        <v>0</v>
      </c>
      <c r="K15" s="19" t="n">
        <f aca="false">IF(E15&lt;0,J15*(-1),J15)</f>
        <v>0</v>
      </c>
      <c r="L15" s="20"/>
      <c r="M15" s="20"/>
      <c r="Q15" s="21" t="n">
        <v>13</v>
      </c>
      <c r="R15" s="21" t="s">
        <v>33</v>
      </c>
      <c r="S15" s="21" t="n">
        <f aca="false">COUNTIFS($E$3:$E$150,"&gt;="&amp;0,$B$3:$B$150,R15)</f>
        <v>0</v>
      </c>
      <c r="T15" s="21" t="n">
        <f aca="false">COUNTIFS($E$3:$E$150,"&lt;"&amp;0,$B$3:$B$150,R15)</f>
        <v>0</v>
      </c>
    </row>
    <row r="16" customFormat="false" ht="16.5" hidden="false" customHeight="true" outlineLevel="0" collapsed="false">
      <c r="A16" s="15"/>
      <c r="B16" s="16"/>
      <c r="C16" s="17"/>
      <c r="D16" s="17"/>
      <c r="E16" s="18"/>
      <c r="F16" s="18"/>
      <c r="G16" s="18"/>
      <c r="H16" s="18"/>
      <c r="I16" s="19" t="n">
        <f aca="false">E16-F16-G16</f>
        <v>0</v>
      </c>
      <c r="J16" s="19" t="n">
        <f aca="false">IF(B16="",0,VLOOKUP(B16,Tabla1[],2,0))</f>
        <v>0</v>
      </c>
      <c r="K16" s="19" t="n">
        <f aca="false">IF(E16&lt;0,J16*(-1),J16)</f>
        <v>0</v>
      </c>
      <c r="L16" s="20"/>
      <c r="M16" s="20"/>
      <c r="Q16" s="21" t="n">
        <v>14</v>
      </c>
      <c r="R16" s="21" t="s">
        <v>34</v>
      </c>
      <c r="S16" s="21" t="n">
        <f aca="false">COUNTIFS($E$3:$E$150,"&gt;="&amp;0,$B$3:$B$150,R16)</f>
        <v>0</v>
      </c>
      <c r="T16" s="21" t="n">
        <f aca="false">COUNTIFS($E$3:$E$150,"&lt;"&amp;0,$B$3:$B$150,R16)</f>
        <v>0</v>
      </c>
    </row>
    <row r="17" customFormat="false" ht="16.5" hidden="false" customHeight="true" outlineLevel="0" collapsed="false">
      <c r="A17" s="15"/>
      <c r="B17" s="16"/>
      <c r="C17" s="17"/>
      <c r="D17" s="17"/>
      <c r="E17" s="18"/>
      <c r="F17" s="18"/>
      <c r="G17" s="18"/>
      <c r="H17" s="18"/>
      <c r="I17" s="19" t="n">
        <f aca="false">E17-F17-G17</f>
        <v>0</v>
      </c>
      <c r="J17" s="19" t="n">
        <f aca="false">IF(B17="",0,VLOOKUP(B17,Tabla1[],2,0))</f>
        <v>0</v>
      </c>
      <c r="K17" s="19" t="n">
        <f aca="false">IF(E17&lt;0,J17*(-1),J17)</f>
        <v>0</v>
      </c>
      <c r="L17" s="20"/>
      <c r="M17" s="20"/>
      <c r="Q17" s="21" t="n">
        <v>15</v>
      </c>
      <c r="R17" s="21" t="s">
        <v>35</v>
      </c>
      <c r="S17" s="21" t="n">
        <f aca="false">COUNTIFS($E$3:$E$150,"&gt;="&amp;0,$B$3:$B$150,R17)</f>
        <v>0</v>
      </c>
      <c r="T17" s="21" t="n">
        <f aca="false">COUNTIFS($E$3:$E$150,"&lt;"&amp;0,$B$3:$B$150,R17)</f>
        <v>0</v>
      </c>
    </row>
    <row r="18" customFormat="false" ht="16.5" hidden="false" customHeight="true" outlineLevel="0" collapsed="false">
      <c r="A18" s="15"/>
      <c r="B18" s="16"/>
      <c r="C18" s="17"/>
      <c r="D18" s="17"/>
      <c r="E18" s="18"/>
      <c r="F18" s="18"/>
      <c r="G18" s="18"/>
      <c r="H18" s="18"/>
      <c r="I18" s="19" t="n">
        <f aca="false">E18-F18-G18</f>
        <v>0</v>
      </c>
      <c r="J18" s="19" t="n">
        <f aca="false">IF(B18="",0,VLOOKUP(B18,Tabla1[],2,0))</f>
        <v>0</v>
      </c>
      <c r="K18" s="19" t="n">
        <f aca="false">IF(E18&lt;0,J18*(-1),J18)</f>
        <v>0</v>
      </c>
      <c r="L18" s="20"/>
      <c r="M18" s="20"/>
      <c r="Q18" s="21" t="n">
        <v>16</v>
      </c>
      <c r="R18" s="21" t="s">
        <v>36</v>
      </c>
      <c r="S18" s="21" t="n">
        <f aca="false">COUNTIFS($E$3:$E$150,"&gt;="&amp;0,$B$3:$B$150,R18)</f>
        <v>0</v>
      </c>
      <c r="T18" s="21" t="n">
        <f aca="false">COUNTIFS($E$3:$E$150,"&lt;"&amp;0,$B$3:$B$150,R18)</f>
        <v>0</v>
      </c>
    </row>
    <row r="19" customFormat="false" ht="16.5" hidden="false" customHeight="true" outlineLevel="0" collapsed="false">
      <c r="A19" s="15"/>
      <c r="B19" s="16"/>
      <c r="C19" s="17"/>
      <c r="D19" s="17"/>
      <c r="E19" s="18"/>
      <c r="F19" s="18"/>
      <c r="G19" s="18"/>
      <c r="H19" s="18"/>
      <c r="I19" s="19" t="n">
        <f aca="false">E19-F19-G19</f>
        <v>0</v>
      </c>
      <c r="J19" s="19" t="n">
        <f aca="false">IF(B19="",0,VLOOKUP(B19,Tabla1[],2,0))</f>
        <v>0</v>
      </c>
      <c r="K19" s="19" t="n">
        <f aca="false">IF(E19&lt;0,J19*(-1),J19)</f>
        <v>0</v>
      </c>
      <c r="L19" s="20"/>
      <c r="M19" s="20"/>
      <c r="Q19" s="21" t="n">
        <v>17</v>
      </c>
      <c r="R19" s="21" t="s">
        <v>37</v>
      </c>
      <c r="S19" s="21" t="n">
        <f aca="false">COUNTIFS($E$3:$E$150,"&gt;="&amp;0,$B$3:$B$150,R19)</f>
        <v>0</v>
      </c>
      <c r="T19" s="21" t="n">
        <f aca="false">COUNTIFS($E$3:$E$150,"&lt;"&amp;0,$B$3:$B$150,R19)</f>
        <v>0</v>
      </c>
    </row>
    <row r="20" customFormat="false" ht="16.5" hidden="false" customHeight="true" outlineLevel="0" collapsed="false">
      <c r="A20" s="15"/>
      <c r="B20" s="16"/>
      <c r="C20" s="17"/>
      <c r="D20" s="17"/>
      <c r="E20" s="18"/>
      <c r="F20" s="18"/>
      <c r="G20" s="18"/>
      <c r="H20" s="18"/>
      <c r="I20" s="19" t="n">
        <f aca="false">E20-F20-G20</f>
        <v>0</v>
      </c>
      <c r="J20" s="19" t="n">
        <f aca="false">IF(B20="",0,VLOOKUP(B20,Tabla1[],2,0))</f>
        <v>0</v>
      </c>
      <c r="K20" s="19" t="n">
        <f aca="false">IF(E20&lt;0,J20*(-1),J20)</f>
        <v>0</v>
      </c>
      <c r="L20" s="20"/>
      <c r="M20" s="20"/>
      <c r="Q20" s="21" t="n">
        <v>18</v>
      </c>
      <c r="R20" s="21" t="s">
        <v>38</v>
      </c>
      <c r="S20" s="21" t="n">
        <f aca="false">COUNTIFS($E$3:$E$150,"&gt;="&amp;0,$B$3:$B$150,R20)+COUNTIFS($E$3:$E$150,"&gt;="&amp;0,$B$3:$B$150,"BAT DET COMO ADAP")</f>
        <v>0</v>
      </c>
      <c r="T20" s="21" t="n">
        <f aca="false">COUNTIFS($E$3:$E$150,"&lt;"&amp;0,$B$3:$B$150,R20)+COUNTIFS($E$3:$E$150,"&lt;"&amp;0,$B$3:$B$150,"BAT DET COMO ADAP")</f>
        <v>0</v>
      </c>
    </row>
    <row r="21" customFormat="false" ht="16.5" hidden="false" customHeight="true" outlineLevel="0" collapsed="false">
      <c r="A21" s="15"/>
      <c r="B21" s="16"/>
      <c r="C21" s="17"/>
      <c r="D21" s="17"/>
      <c r="E21" s="18"/>
      <c r="F21" s="18"/>
      <c r="G21" s="18"/>
      <c r="H21" s="18"/>
      <c r="I21" s="19" t="n">
        <f aca="false">E21-F21-G21</f>
        <v>0</v>
      </c>
      <c r="J21" s="19" t="n">
        <f aca="false">IF(B21="",0,VLOOKUP(B21,Tabla1[],2,0))</f>
        <v>0</v>
      </c>
      <c r="K21" s="19" t="n">
        <f aca="false">IF(E21&lt;0,J21*(-1),J21)</f>
        <v>0</v>
      </c>
      <c r="L21" s="20"/>
      <c r="M21" s="20"/>
      <c r="Q21" s="21" t="n">
        <v>19</v>
      </c>
      <c r="R21" s="21" t="s">
        <v>39</v>
      </c>
      <c r="S21" s="21" t="n">
        <f aca="false">COUNTIFS($E$3:$E$150,"&gt;="&amp;0,$B$3:$B$150,R21)+COUNTIFS($E$3:$E$150,"&gt;="&amp;0,$B$3:$B$150,"BAT INTERNA")+COUNTIFS($E$3:$E$150,"&gt;="&amp;0,$B$3:$B$150,"BAT COMO ADAP")</f>
        <v>0</v>
      </c>
      <c r="T21" s="21" t="n">
        <f aca="false">COUNTIFS($E$3:$E$150,"&lt;"&amp;0,$B$3:$B$150,R21)+COUNTIFS($E$3:$E$150,"&lt;"&amp;0,$B$3:$B$150,"BAT INTERNA")+COUNTIFS($E$3:$E$150,"&lt;"&amp;0,$B$3:$B$150,"BAT COMO ADAP")</f>
        <v>0</v>
      </c>
    </row>
    <row r="22" customFormat="false" ht="16.5" hidden="false" customHeight="true" outlineLevel="0" collapsed="false">
      <c r="A22" s="15"/>
      <c r="B22" s="16"/>
      <c r="C22" s="23"/>
      <c r="D22" s="23"/>
      <c r="E22" s="18"/>
      <c r="F22" s="18"/>
      <c r="G22" s="18"/>
      <c r="H22" s="18"/>
      <c r="I22" s="19" t="n">
        <f aca="false">E22-F22-G22</f>
        <v>0</v>
      </c>
      <c r="J22" s="19" t="n">
        <f aca="false">IF(B22="",0,VLOOKUP(B22,Tabla1[],2,0))</f>
        <v>0</v>
      </c>
      <c r="K22" s="19" t="n">
        <f aca="false">IF(E22&lt;0,J22*(-1),J22)</f>
        <v>0</v>
      </c>
      <c r="L22" s="20"/>
      <c r="M22" s="20"/>
      <c r="Q22" s="21" t="n">
        <v>20</v>
      </c>
      <c r="R22" s="21" t="s">
        <v>40</v>
      </c>
      <c r="S22" s="21" t="n">
        <f aca="false">COUNTIFS($E$3:$E$150,"&gt;="&amp;0,$B$3:$B$150,R22)</f>
        <v>0</v>
      </c>
      <c r="T22" s="21" t="n">
        <f aca="false">COUNTIFS($E$3:$E$150,"&lt;"&amp;0,$B$3:$B$150,R22)</f>
        <v>0</v>
      </c>
    </row>
    <row r="23" customFormat="false" ht="16.5" hidden="false" customHeight="true" outlineLevel="0" collapsed="false">
      <c r="A23" s="15"/>
      <c r="B23" s="16"/>
      <c r="C23" s="17"/>
      <c r="D23" s="17"/>
      <c r="E23" s="18"/>
      <c r="F23" s="18"/>
      <c r="G23" s="18"/>
      <c r="H23" s="18"/>
      <c r="I23" s="19" t="n">
        <f aca="false">E23-F23-G23</f>
        <v>0</v>
      </c>
      <c r="J23" s="19" t="n">
        <f aca="false">IF(B23="",0,VLOOKUP(B23,Tabla1[],2,0))</f>
        <v>0</v>
      </c>
      <c r="K23" s="19" t="n">
        <f aca="false">IF(E23&lt;0,J23*(-1),J23)</f>
        <v>0</v>
      </c>
      <c r="L23" s="20"/>
      <c r="M23" s="20"/>
      <c r="Q23" s="21" t="n">
        <v>21</v>
      </c>
      <c r="R23" s="21" t="s">
        <v>41</v>
      </c>
      <c r="S23" s="21" t="n">
        <f aca="false">COUNTIFS($E$3:$E$150,"&gt;="&amp;0,$B$3:$B$150,R23)</f>
        <v>0</v>
      </c>
      <c r="T23" s="21" t="n">
        <f aca="false">COUNTIFS($E$3:$E$150,"&lt;"&amp;0,$B$3:$B$150,R23)</f>
        <v>0</v>
      </c>
    </row>
    <row r="24" customFormat="false" ht="16.5" hidden="false" customHeight="true" outlineLevel="0" collapsed="false">
      <c r="A24" s="15"/>
      <c r="B24" s="16"/>
      <c r="C24" s="17"/>
      <c r="D24" s="17"/>
      <c r="E24" s="18"/>
      <c r="F24" s="18"/>
      <c r="G24" s="18"/>
      <c r="H24" s="18"/>
      <c r="I24" s="19" t="n">
        <f aca="false">E24-F24-G24</f>
        <v>0</v>
      </c>
      <c r="J24" s="19" t="n">
        <f aca="false">IF(B24="",0,VLOOKUP(B24,Tabla1[],2,0))</f>
        <v>0</v>
      </c>
      <c r="K24" s="19" t="n">
        <f aca="false">IF(E24&lt;0,J24*(-1),J24)</f>
        <v>0</v>
      </c>
      <c r="L24" s="20"/>
      <c r="M24" s="20"/>
      <c r="Q24" s="21" t="n">
        <v>22</v>
      </c>
      <c r="R24" s="21" t="s">
        <v>42</v>
      </c>
      <c r="S24" s="21" t="n">
        <f aca="false">COUNTIFS($E$3:$E$150,"&gt;="&amp;0,$B$3:$B$150,R24)</f>
        <v>0</v>
      </c>
      <c r="T24" s="21" t="n">
        <f aca="false">COUNTIFS($E$3:$E$150,"&lt;"&amp;0,$B$3:$B$150,R24)</f>
        <v>0</v>
      </c>
    </row>
    <row r="25" customFormat="false" ht="16.5" hidden="false" customHeight="true" outlineLevel="0" collapsed="false">
      <c r="A25" s="15"/>
      <c r="B25" s="16"/>
      <c r="C25" s="17"/>
      <c r="D25" s="17"/>
      <c r="E25" s="18"/>
      <c r="F25" s="18"/>
      <c r="G25" s="18"/>
      <c r="H25" s="18"/>
      <c r="I25" s="19" t="n">
        <f aca="false">E25-F25-G25</f>
        <v>0</v>
      </c>
      <c r="J25" s="19" t="n">
        <f aca="false">IF(B25="",0,VLOOKUP(B25,Tabla1[],2,0))</f>
        <v>0</v>
      </c>
      <c r="K25" s="19" t="n">
        <f aca="false">IF(E25&lt;0,J25*(-1),J25)</f>
        <v>0</v>
      </c>
      <c r="L25" s="20"/>
      <c r="M25" s="20"/>
      <c r="Q25" s="21" t="n">
        <v>23</v>
      </c>
      <c r="R25" s="21" t="s">
        <v>43</v>
      </c>
      <c r="S25" s="21" t="n">
        <f aca="false">COUNTIFS($E$3:$E$150,"&gt;="&amp;0,$B$3:$B$150,R25)</f>
        <v>0</v>
      </c>
      <c r="T25" s="21" t="n">
        <f aca="false">COUNTIFS($E$3:$E$150,"&lt;"&amp;0,$B$3:$B$150,R25)</f>
        <v>0</v>
      </c>
    </row>
    <row r="26" customFormat="false" ht="16.5" hidden="false" customHeight="true" outlineLevel="0" collapsed="false">
      <c r="A26" s="15"/>
      <c r="B26" s="16"/>
      <c r="C26" s="17"/>
      <c r="D26" s="17"/>
      <c r="E26" s="18"/>
      <c r="F26" s="18"/>
      <c r="G26" s="18"/>
      <c r="H26" s="18"/>
      <c r="I26" s="19" t="n">
        <f aca="false">E26-F26-G26</f>
        <v>0</v>
      </c>
      <c r="J26" s="19" t="n">
        <f aca="false">IF(B26="",0,VLOOKUP(B26,Tabla1[],2,0))</f>
        <v>0</v>
      </c>
      <c r="K26" s="19" t="n">
        <f aca="false">IF(E26&lt;0,J26*(-1),J26)</f>
        <v>0</v>
      </c>
      <c r="L26" s="20"/>
      <c r="M26" s="20"/>
      <c r="Q26" s="21" t="n">
        <v>24</v>
      </c>
      <c r="R26" s="21" t="s">
        <v>44</v>
      </c>
      <c r="S26" s="21" t="n">
        <f aca="false">COUNTIFS($E$3:$E$150,"&gt;="&amp;0,$B$3:$B$150,R26)</f>
        <v>0</v>
      </c>
      <c r="T26" s="21" t="n">
        <f aca="false">COUNTIFS($E$3:$E$150,"&lt;"&amp;0,$B$3:$B$150,R26)</f>
        <v>0</v>
      </c>
    </row>
    <row r="27" customFormat="false" ht="16.5" hidden="false" customHeight="true" outlineLevel="0" collapsed="false">
      <c r="A27" s="15"/>
      <c r="B27" s="16"/>
      <c r="C27" s="17"/>
      <c r="D27" s="17"/>
      <c r="E27" s="18"/>
      <c r="F27" s="18"/>
      <c r="G27" s="18"/>
      <c r="H27" s="18"/>
      <c r="I27" s="19" t="n">
        <f aca="false">E27-F27-G27</f>
        <v>0</v>
      </c>
      <c r="J27" s="19" t="n">
        <f aca="false">IF(B27="",0,VLOOKUP(B27,Tabla1[],2,0))</f>
        <v>0</v>
      </c>
      <c r="K27" s="19" t="n">
        <f aca="false">IF(E27&lt;0,J27*(-1),J27)</f>
        <v>0</v>
      </c>
      <c r="L27" s="20"/>
      <c r="M27" s="20"/>
      <c r="Q27" s="21" t="n">
        <v>25</v>
      </c>
      <c r="R27" s="21" t="s">
        <v>45</v>
      </c>
      <c r="S27" s="21" t="n">
        <f aca="false">COUNTIFS($E$3:$E$150,"&gt;="&amp;0,$B$3:$B$150,R27)</f>
        <v>0</v>
      </c>
      <c r="T27" s="21" t="n">
        <f aca="false">COUNTIFS($E$3:$E$150,"&lt;"&amp;0,$B$3:$B$150,R27)</f>
        <v>0</v>
      </c>
    </row>
    <row r="28" customFormat="false" ht="16.5" hidden="false" customHeight="true" outlineLevel="0" collapsed="false">
      <c r="A28" s="15"/>
      <c r="B28" s="16"/>
      <c r="C28" s="17"/>
      <c r="D28" s="17"/>
      <c r="E28" s="18"/>
      <c r="F28" s="18"/>
      <c r="G28" s="18"/>
      <c r="H28" s="18"/>
      <c r="I28" s="19" t="n">
        <f aca="false">E28-F28-G28</f>
        <v>0</v>
      </c>
      <c r="J28" s="19" t="n">
        <f aca="false">IF(B28="",0,VLOOKUP(B28,Tabla1[],2,0))</f>
        <v>0</v>
      </c>
      <c r="K28" s="19" t="n">
        <f aca="false">IF(E28&lt;0,J28*(-1),J28)</f>
        <v>0</v>
      </c>
      <c r="L28" s="20"/>
      <c r="M28" s="20"/>
      <c r="Q28" s="21" t="n">
        <v>26</v>
      </c>
      <c r="R28" s="21" t="s">
        <v>46</v>
      </c>
      <c r="S28" s="21" t="n">
        <f aca="false">COUNTIFS($E$3:$E$150,"&gt;="&amp;0,$B$3:$B$150,R28)</f>
        <v>0</v>
      </c>
      <c r="T28" s="21" t="n">
        <f aca="false">COUNTIFS($E$3:$E$150,"&lt;"&amp;0,$B$3:$B$150,R28)</f>
        <v>0</v>
      </c>
    </row>
    <row r="29" customFormat="false" ht="16.5" hidden="false" customHeight="true" outlineLevel="0" collapsed="false">
      <c r="A29" s="15"/>
      <c r="B29" s="16"/>
      <c r="C29" s="17"/>
      <c r="D29" s="17"/>
      <c r="E29" s="18"/>
      <c r="F29" s="18"/>
      <c r="G29" s="18"/>
      <c r="H29" s="18"/>
      <c r="I29" s="19" t="n">
        <f aca="false">E29-F29-G29</f>
        <v>0</v>
      </c>
      <c r="J29" s="19" t="n">
        <f aca="false">IF(B29="",0,VLOOKUP(B29,Tabla1[],2,0))</f>
        <v>0</v>
      </c>
      <c r="K29" s="19" t="n">
        <f aca="false">IF(E29&lt;0,J29*(-1),J29)</f>
        <v>0</v>
      </c>
      <c r="L29" s="20"/>
      <c r="M29" s="20"/>
      <c r="Q29" s="21" t="n">
        <v>27</v>
      </c>
      <c r="R29" s="21" t="s">
        <v>47</v>
      </c>
      <c r="S29" s="21" t="n">
        <f aca="false">COUNTIFS($E$3:$E$150,"&gt;="&amp;0,$B$3:$B$150,R29)</f>
        <v>0</v>
      </c>
      <c r="T29" s="21" t="n">
        <f aca="false">COUNTIFS($E$3:$E$150,"&lt;"&amp;0,$B$3:$B$150,R29)</f>
        <v>0</v>
      </c>
    </row>
    <row r="30" customFormat="false" ht="16.5" hidden="false" customHeight="true" outlineLevel="0" collapsed="false">
      <c r="A30" s="15"/>
      <c r="B30" s="16"/>
      <c r="C30" s="17"/>
      <c r="D30" s="17"/>
      <c r="E30" s="18"/>
      <c r="F30" s="18"/>
      <c r="G30" s="18"/>
      <c r="H30" s="18"/>
      <c r="I30" s="19" t="n">
        <f aca="false">E30-F30-G30</f>
        <v>0</v>
      </c>
      <c r="J30" s="19" t="n">
        <f aca="false">IF(B30="",0,VLOOKUP(B30,Tabla1[],2,0))</f>
        <v>0</v>
      </c>
      <c r="K30" s="19" t="n">
        <f aca="false">IF(E30&lt;0,J30*(-1),J30)</f>
        <v>0</v>
      </c>
      <c r="L30" s="20"/>
      <c r="M30" s="20"/>
      <c r="Q30" s="21" t="n">
        <v>28</v>
      </c>
      <c r="R30" s="21" t="s">
        <v>48</v>
      </c>
      <c r="S30" s="21" t="n">
        <f aca="false">COUNTIFS($E$3:$E$150,"&gt;="&amp;0,$B$3:$B$150,R30)</f>
        <v>0</v>
      </c>
      <c r="T30" s="21" t="n">
        <f aca="false">COUNTIFS($E$3:$E$150,"&lt;"&amp;0,$B$3:$B$150,R30)</f>
        <v>0</v>
      </c>
    </row>
    <row r="31" customFormat="false" ht="16.5" hidden="false" customHeight="true" outlineLevel="0" collapsed="false">
      <c r="A31" s="15"/>
      <c r="B31" s="16"/>
      <c r="C31" s="17"/>
      <c r="D31" s="17"/>
      <c r="E31" s="18"/>
      <c r="F31" s="18"/>
      <c r="G31" s="18"/>
      <c r="H31" s="18"/>
      <c r="I31" s="19" t="n">
        <f aca="false">E31-F31-G31</f>
        <v>0</v>
      </c>
      <c r="J31" s="19" t="n">
        <f aca="false">IF(B31="",0,VLOOKUP(B31,Tabla1[],2,0))</f>
        <v>0</v>
      </c>
      <c r="K31" s="19" t="n">
        <f aca="false">IF(E31&lt;0,J31*(-1),J31)</f>
        <v>0</v>
      </c>
      <c r="L31" s="20"/>
      <c r="M31" s="20"/>
      <c r="Q31" s="21" t="n">
        <v>29</v>
      </c>
      <c r="R31" s="21" t="s">
        <v>49</v>
      </c>
      <c r="S31" s="21" t="n">
        <f aca="false">COUNTIFS($E$3:$E$150,"&gt;="&amp;0,$B$3:$B$150,R31)</f>
        <v>0</v>
      </c>
      <c r="T31" s="21" t="n">
        <f aca="false">COUNTIFS($E$3:$E$150,"&lt;"&amp;0,$B$3:$B$150,R31)</f>
        <v>0</v>
      </c>
    </row>
    <row r="32" customFormat="false" ht="16.5" hidden="false" customHeight="true" outlineLevel="0" collapsed="false">
      <c r="A32" s="15"/>
      <c r="B32" s="16"/>
      <c r="C32" s="17"/>
      <c r="D32" s="17"/>
      <c r="E32" s="18"/>
      <c r="F32" s="18"/>
      <c r="G32" s="18"/>
      <c r="H32" s="18"/>
      <c r="I32" s="19" t="n">
        <f aca="false">E32-F32-G32</f>
        <v>0</v>
      </c>
      <c r="J32" s="19" t="n">
        <f aca="false">IF(B32="",0,VLOOKUP(B32,Tabla1[],2,0))</f>
        <v>0</v>
      </c>
      <c r="K32" s="19" t="n">
        <f aca="false">IF(E32&lt;0,J32*(-1),J32)</f>
        <v>0</v>
      </c>
      <c r="L32" s="20"/>
      <c r="M32" s="20"/>
      <c r="Q32" s="21" t="n">
        <v>30</v>
      </c>
      <c r="R32" s="21" t="s">
        <v>50</v>
      </c>
      <c r="S32" s="21" t="n">
        <f aca="false">COUNTIFS($E$3:$E$150,"&gt;="&amp;0,$B$3:$B$150,R32)</f>
        <v>0</v>
      </c>
      <c r="T32" s="21" t="n">
        <f aca="false">COUNTIFS($E$3:$E$150,"&lt;"&amp;0,$B$3:$B$150,R32)</f>
        <v>0</v>
      </c>
    </row>
    <row r="33" customFormat="false" ht="16.5" hidden="false" customHeight="true" outlineLevel="0" collapsed="false">
      <c r="A33" s="15"/>
      <c r="B33" s="16"/>
      <c r="C33" s="17"/>
      <c r="D33" s="17"/>
      <c r="E33" s="18"/>
      <c r="F33" s="18"/>
      <c r="G33" s="18"/>
      <c r="H33" s="18"/>
      <c r="I33" s="19" t="n">
        <f aca="false">E33-F33-G33</f>
        <v>0</v>
      </c>
      <c r="J33" s="19" t="n">
        <f aca="false">IF(B33="",0,VLOOKUP(B33,Tabla1[],2,0))</f>
        <v>0</v>
      </c>
      <c r="K33" s="19" t="n">
        <f aca="false">IF(E33&lt;0,J33*(-1),J33)</f>
        <v>0</v>
      </c>
      <c r="L33" s="20"/>
      <c r="M33" s="20"/>
      <c r="Q33" s="21" t="n">
        <v>31</v>
      </c>
      <c r="R33" s="21" t="s">
        <v>51</v>
      </c>
      <c r="S33" s="21" t="n">
        <f aca="false">COUNTIFS($E$3:$E$150,"&gt;="&amp;0,$B$3:$B$150,R33)</f>
        <v>0</v>
      </c>
      <c r="T33" s="21" t="n">
        <f aca="false">COUNTIFS($E$3:$E$150,"&lt;"&amp;0,$B$3:$B$150,R33)</f>
        <v>0</v>
      </c>
    </row>
    <row r="34" customFormat="false" ht="16.5" hidden="false" customHeight="true" outlineLevel="0" collapsed="false">
      <c r="A34" s="15"/>
      <c r="B34" s="16"/>
      <c r="C34" s="17"/>
      <c r="D34" s="17"/>
      <c r="E34" s="18"/>
      <c r="F34" s="18"/>
      <c r="G34" s="18"/>
      <c r="H34" s="18"/>
      <c r="I34" s="19" t="n">
        <f aca="false">E34-F34-G34</f>
        <v>0</v>
      </c>
      <c r="J34" s="19" t="n">
        <f aca="false">IF(B34="",0,VLOOKUP(B34,Tabla1[],2,0))</f>
        <v>0</v>
      </c>
      <c r="K34" s="19" t="n">
        <f aca="false">IF(E34&lt;0,J34*(-1),J34)</f>
        <v>0</v>
      </c>
      <c r="L34" s="20"/>
      <c r="M34" s="20"/>
      <c r="Q34" s="21" t="n">
        <v>32</v>
      </c>
      <c r="R34" s="21" t="s">
        <v>52</v>
      </c>
      <c r="S34" s="21" t="n">
        <f aca="false">COUNTIFS($E$3:$E$150,"&gt;="&amp;0,$B$3:$B$150,R34)</f>
        <v>0</v>
      </c>
      <c r="T34" s="21" t="n">
        <f aca="false">COUNTIFS($E$3:$E$150,"&lt;"&amp;0,$B$3:$B$150,R34)</f>
        <v>0</v>
      </c>
    </row>
    <row r="35" customFormat="false" ht="16.5" hidden="false" customHeight="true" outlineLevel="0" collapsed="false">
      <c r="A35" s="15"/>
      <c r="B35" s="16"/>
      <c r="C35" s="17"/>
      <c r="D35" s="17"/>
      <c r="E35" s="18"/>
      <c r="F35" s="18"/>
      <c r="G35" s="18"/>
      <c r="H35" s="18"/>
      <c r="I35" s="19" t="n">
        <f aca="false">E35-F35-G35</f>
        <v>0</v>
      </c>
      <c r="J35" s="19" t="n">
        <f aca="false">IF(B35="",0,VLOOKUP(B35,Tabla1[],2,0))</f>
        <v>0</v>
      </c>
      <c r="K35" s="19" t="n">
        <f aca="false">IF(E35&lt;0,J35*(-1),J35)</f>
        <v>0</v>
      </c>
      <c r="L35" s="20"/>
      <c r="M35" s="20"/>
      <c r="Q35" s="21" t="n">
        <v>33</v>
      </c>
      <c r="R35" s="21" t="s">
        <v>53</v>
      </c>
      <c r="S35" s="21" t="n">
        <f aca="false">COUNTIFS($E$3:$E$150,"&gt;="&amp;0,$B$3:$B$150,R35)</f>
        <v>0</v>
      </c>
      <c r="T35" s="21" t="n">
        <f aca="false">COUNTIFS($E$3:$E$150,"&lt;"&amp;0,$B$3:$B$150,R35)</f>
        <v>0</v>
      </c>
    </row>
    <row r="36" customFormat="false" ht="16.5" hidden="false" customHeight="true" outlineLevel="0" collapsed="false">
      <c r="A36" s="15"/>
      <c r="B36" s="16"/>
      <c r="C36" s="17"/>
      <c r="D36" s="17"/>
      <c r="E36" s="18"/>
      <c r="F36" s="18"/>
      <c r="G36" s="18"/>
      <c r="H36" s="18"/>
      <c r="I36" s="19" t="n">
        <f aca="false">E36-F36-G36</f>
        <v>0</v>
      </c>
      <c r="J36" s="19" t="n">
        <f aca="false">IF(B36="",0,VLOOKUP(B36,Tabla1[],2,0))</f>
        <v>0</v>
      </c>
      <c r="K36" s="19" t="n">
        <f aca="false">IF(E36&lt;0,J36*(-1),J36)</f>
        <v>0</v>
      </c>
      <c r="L36" s="20"/>
      <c r="M36" s="20"/>
      <c r="Q36" s="21" t="n">
        <v>34</v>
      </c>
      <c r="R36" s="21" t="s">
        <v>54</v>
      </c>
      <c r="S36" s="21" t="n">
        <f aca="false">COUNTIFS($E$3:$E$150,"&gt;="&amp;0,$B$3:$B$150,R36)</f>
        <v>0</v>
      </c>
      <c r="T36" s="21" t="n">
        <f aca="false">COUNTIFS($E$3:$E$150,"&lt;"&amp;0,$B$3:$B$150,R36)</f>
        <v>0</v>
      </c>
    </row>
    <row r="37" customFormat="false" ht="16.5" hidden="false" customHeight="true" outlineLevel="0" collapsed="false">
      <c r="A37" s="15"/>
      <c r="B37" s="16"/>
      <c r="C37" s="17"/>
      <c r="D37" s="17"/>
      <c r="E37" s="18"/>
      <c r="F37" s="18"/>
      <c r="G37" s="18"/>
      <c r="H37" s="18"/>
      <c r="I37" s="19" t="n">
        <f aca="false">E37-F37-G37</f>
        <v>0</v>
      </c>
      <c r="J37" s="19" t="n">
        <f aca="false">IF(B37="",0,VLOOKUP(B37,Tabla1[],2,0))</f>
        <v>0</v>
      </c>
      <c r="K37" s="19" t="n">
        <f aca="false">IF(E37&lt;0,J37*(-1),J37)</f>
        <v>0</v>
      </c>
      <c r="L37" s="20"/>
      <c r="M37" s="20"/>
      <c r="Q37" s="21" t="n">
        <v>35</v>
      </c>
      <c r="R37" s="21" t="s">
        <v>55</v>
      </c>
      <c r="S37" s="21" t="n">
        <f aca="false">COUNTIFS($E$3:$E$150,"&gt;="&amp;0,$B$3:$B$150,R37)</f>
        <v>0</v>
      </c>
      <c r="T37" s="21" t="n">
        <f aca="false">COUNTIFS($E$3:$E$150,"&lt;"&amp;0,$B$3:$B$150,R37)</f>
        <v>0</v>
      </c>
    </row>
    <row r="38" customFormat="false" ht="16.5" hidden="false" customHeight="true" outlineLevel="0" collapsed="false">
      <c r="A38" s="15"/>
      <c r="B38" s="16"/>
      <c r="C38" s="17"/>
      <c r="D38" s="17"/>
      <c r="E38" s="18"/>
      <c r="F38" s="18"/>
      <c r="G38" s="18"/>
      <c r="H38" s="18"/>
      <c r="I38" s="19" t="n">
        <f aca="false">E38-F38-G38</f>
        <v>0</v>
      </c>
      <c r="J38" s="19" t="n">
        <f aca="false">IF(B38="",0,VLOOKUP(B38,Tabla1[],2,0))</f>
        <v>0</v>
      </c>
      <c r="K38" s="19" t="n">
        <f aca="false">IF(E38&lt;0,J38*(-1),J38)</f>
        <v>0</v>
      </c>
      <c r="L38" s="20"/>
      <c r="M38" s="20"/>
      <c r="Q38" s="21" t="n">
        <v>36</v>
      </c>
      <c r="R38" s="21" t="s">
        <v>56</v>
      </c>
      <c r="S38" s="21" t="n">
        <f aca="false">COUNTIFS($E$3:$E$150,"&gt;="&amp;0,$B$3:$B$150,R38)</f>
        <v>0</v>
      </c>
      <c r="T38" s="21" t="n">
        <f aca="false">COUNTIFS($E$3:$E$150,"&lt;"&amp;0,$B$3:$B$150,R38)</f>
        <v>0</v>
      </c>
    </row>
    <row r="39" customFormat="false" ht="16.5" hidden="false" customHeight="true" outlineLevel="0" collapsed="false">
      <c r="A39" s="15"/>
      <c r="B39" s="16"/>
      <c r="C39" s="17"/>
      <c r="D39" s="17"/>
      <c r="E39" s="18"/>
      <c r="F39" s="18"/>
      <c r="G39" s="18"/>
      <c r="H39" s="18"/>
      <c r="I39" s="19" t="n">
        <f aca="false">E39-F39-G39</f>
        <v>0</v>
      </c>
      <c r="J39" s="19" t="n">
        <f aca="false">IF(B39="",0,VLOOKUP(B39,Tabla1[],2,0))</f>
        <v>0</v>
      </c>
      <c r="K39" s="19" t="n">
        <f aca="false">IF(E39&lt;0,J39*(-1),J39)</f>
        <v>0</v>
      </c>
      <c r="L39" s="20"/>
      <c r="M39" s="20"/>
      <c r="Q39" s="21" t="n">
        <v>37</v>
      </c>
      <c r="R39" s="21" t="s">
        <v>57</v>
      </c>
      <c r="S39" s="21" t="n">
        <f aca="false">COUNTIFS($E$3:$E$150,"&gt;="&amp;0,$B$3:$B$150,R39)</f>
        <v>0</v>
      </c>
      <c r="T39" s="21" t="n">
        <f aca="false">COUNTIFS($E$3:$E$150,"&lt;"&amp;0,$B$3:$B$150,R39)</f>
        <v>0</v>
      </c>
    </row>
    <row r="40" customFormat="false" ht="16.5" hidden="false" customHeight="true" outlineLevel="0" collapsed="false">
      <c r="A40" s="15"/>
      <c r="B40" s="16"/>
      <c r="C40" s="17"/>
      <c r="D40" s="17"/>
      <c r="E40" s="18"/>
      <c r="F40" s="18"/>
      <c r="G40" s="18"/>
      <c r="H40" s="18"/>
      <c r="I40" s="19" t="n">
        <f aca="false">E40-F40-G40</f>
        <v>0</v>
      </c>
      <c r="J40" s="19" t="n">
        <f aca="false">IF(B40="",0,VLOOKUP(B40,Tabla1[],2,0))</f>
        <v>0</v>
      </c>
      <c r="K40" s="19" t="n">
        <f aca="false">IF(E40&lt;0,J40*(-1),J40)</f>
        <v>0</v>
      </c>
      <c r="L40" s="20"/>
      <c r="M40" s="20"/>
      <c r="Q40" s="21" t="n">
        <v>38</v>
      </c>
      <c r="R40" s="21" t="s">
        <v>58</v>
      </c>
      <c r="S40" s="21" t="n">
        <f aca="false">COUNTIFS($E$3:$E$150,"&gt;="&amp;0,$B$3:$B$150,R40)</f>
        <v>0</v>
      </c>
      <c r="T40" s="21" t="n">
        <f aca="false">COUNTIFS($E$3:$E$150,"&lt;"&amp;0,$B$3:$B$150,R40)</f>
        <v>0</v>
      </c>
    </row>
    <row r="41" customFormat="false" ht="16.5" hidden="false" customHeight="true" outlineLevel="0" collapsed="false">
      <c r="A41" s="15"/>
      <c r="B41" s="16"/>
      <c r="C41" s="17"/>
      <c r="D41" s="17"/>
      <c r="E41" s="18"/>
      <c r="F41" s="18"/>
      <c r="G41" s="18"/>
      <c r="H41" s="18"/>
      <c r="I41" s="19" t="n">
        <f aca="false">E41-F41-G41</f>
        <v>0</v>
      </c>
      <c r="J41" s="19" t="n">
        <f aca="false">IF(B41="",0,VLOOKUP(B41,Tabla1[],2,0))</f>
        <v>0</v>
      </c>
      <c r="K41" s="19" t="n">
        <f aca="false">IF(E41&lt;0,J41*(-1),J41)</f>
        <v>0</v>
      </c>
      <c r="L41" s="20"/>
      <c r="M41" s="20"/>
      <c r="Q41" s="21" t="n">
        <v>39</v>
      </c>
      <c r="R41" s="21" t="s">
        <v>59</v>
      </c>
      <c r="S41" s="21" t="n">
        <f aca="false">COUNTIFS($E$3:$E$150,"&gt;="&amp;0,$B$3:$B$150,R41)</f>
        <v>0</v>
      </c>
      <c r="T41" s="21" t="n">
        <f aca="false">COUNTIFS($E$3:$E$150,"&lt;"&amp;0,$B$3:$B$150,R41)</f>
        <v>0</v>
      </c>
    </row>
    <row r="42" customFormat="false" ht="16.5" hidden="false" customHeight="true" outlineLevel="0" collapsed="false">
      <c r="A42" s="15"/>
      <c r="B42" s="16"/>
      <c r="C42" s="17"/>
      <c r="D42" s="17"/>
      <c r="E42" s="18"/>
      <c r="F42" s="18"/>
      <c r="G42" s="18"/>
      <c r="H42" s="18"/>
      <c r="I42" s="19" t="n">
        <f aca="false">E42-F42-G42</f>
        <v>0</v>
      </c>
      <c r="J42" s="19" t="n">
        <f aca="false">IF(B42="",0,VLOOKUP(B42,Tabla1[],2,0))</f>
        <v>0</v>
      </c>
      <c r="K42" s="19" t="n">
        <f aca="false">IF(E42&lt;0,J42*(-1),J42)</f>
        <v>0</v>
      </c>
      <c r="L42" s="20"/>
      <c r="M42" s="20"/>
      <c r="Q42" s="21" t="n">
        <v>40</v>
      </c>
      <c r="R42" s="21" t="s">
        <v>60</v>
      </c>
      <c r="S42" s="21" t="n">
        <f aca="false">COUNTIFS($E$3:$E$150,"&gt;="&amp;0,$B$3:$B$150,R42)</f>
        <v>0</v>
      </c>
      <c r="T42" s="21" t="n">
        <f aca="false">COUNTIFS($E$3:$E$150,"&lt;"&amp;0,$B$3:$B$150,R42)</f>
        <v>0</v>
      </c>
    </row>
    <row r="43" customFormat="false" ht="16.5" hidden="false" customHeight="true" outlineLevel="0" collapsed="false">
      <c r="A43" s="15"/>
      <c r="B43" s="16"/>
      <c r="C43" s="17"/>
      <c r="D43" s="17"/>
      <c r="E43" s="18"/>
      <c r="F43" s="18"/>
      <c r="G43" s="18"/>
      <c r="H43" s="18"/>
      <c r="I43" s="19" t="n">
        <f aca="false">E43-F43-G43</f>
        <v>0</v>
      </c>
      <c r="J43" s="19" t="n">
        <f aca="false">IF(B43="",0,VLOOKUP(B43,Tabla1[],2,0))</f>
        <v>0</v>
      </c>
      <c r="K43" s="19" t="n">
        <f aca="false">IF(E43&lt;0,J43*(-1),J43)</f>
        <v>0</v>
      </c>
      <c r="L43" s="20"/>
      <c r="M43" s="20"/>
      <c r="Q43" s="21" t="n">
        <v>41</v>
      </c>
      <c r="R43" s="21" t="s">
        <v>61</v>
      </c>
      <c r="S43" s="21" t="n">
        <f aca="false">COUNTIFS($E$3:$E$150,"&gt;="&amp;0,$B$3:$B$150,R43)</f>
        <v>0</v>
      </c>
      <c r="T43" s="21" t="n">
        <f aca="false">COUNTIFS($E$3:$E$150,"&lt;"&amp;0,$B$3:$B$150,R43)</f>
        <v>0</v>
      </c>
    </row>
    <row r="44" customFormat="false" ht="16.5" hidden="false" customHeight="true" outlineLevel="0" collapsed="false">
      <c r="A44" s="15"/>
      <c r="B44" s="16"/>
      <c r="C44" s="17"/>
      <c r="D44" s="17"/>
      <c r="E44" s="18"/>
      <c r="F44" s="18"/>
      <c r="G44" s="18"/>
      <c r="H44" s="18"/>
      <c r="I44" s="19" t="n">
        <f aca="false">E44-F44-G44</f>
        <v>0</v>
      </c>
      <c r="J44" s="19" t="n">
        <f aca="false">IF(B44="",0,VLOOKUP(B44,Tabla1[],2,0))</f>
        <v>0</v>
      </c>
      <c r="K44" s="19" t="n">
        <f aca="false">IF(E44&lt;0,J44*(-1),J44)</f>
        <v>0</v>
      </c>
      <c r="L44" s="20"/>
      <c r="M44" s="20"/>
      <c r="Q44" s="21" t="n">
        <v>42</v>
      </c>
      <c r="R44" s="21" t="s">
        <v>62</v>
      </c>
      <c r="S44" s="21" t="n">
        <f aca="false">COUNTIFS($E$3:$E$150,"&gt;="&amp;0,$B$3:$B$150,R44)</f>
        <v>0</v>
      </c>
      <c r="T44" s="21" t="n">
        <f aca="false">COUNTIFS($E$3:$E$150,"&lt;"&amp;0,$B$3:$B$150,R44)</f>
        <v>0</v>
      </c>
    </row>
    <row r="45" customFormat="false" ht="16.5" hidden="false" customHeight="true" outlineLevel="0" collapsed="false">
      <c r="A45" s="15"/>
      <c r="B45" s="16"/>
      <c r="C45" s="17"/>
      <c r="D45" s="17"/>
      <c r="E45" s="18"/>
      <c r="F45" s="18"/>
      <c r="G45" s="18"/>
      <c r="H45" s="18"/>
      <c r="I45" s="19" t="n">
        <f aca="false">E45-F45-G45</f>
        <v>0</v>
      </c>
      <c r="J45" s="19" t="n">
        <f aca="false">IF(B45="",0,VLOOKUP(B45,Tabla1[],2,0))</f>
        <v>0</v>
      </c>
      <c r="K45" s="19" t="n">
        <f aca="false">IF(E45&lt;0,J45*(-1),J45)</f>
        <v>0</v>
      </c>
      <c r="L45" s="20"/>
      <c r="M45" s="20"/>
      <c r="Q45" s="21" t="n">
        <v>43</v>
      </c>
      <c r="R45" s="21" t="s">
        <v>63</v>
      </c>
      <c r="S45" s="21" t="n">
        <f aca="false">COUNTIFS($E$3:$E$150,"&gt;="&amp;0,$B$3:$B$150,R45)</f>
        <v>0</v>
      </c>
      <c r="T45" s="21" t="n">
        <f aca="false">COUNTIFS($E$3:$E$150,"&lt;"&amp;0,$B$3:$B$150,R45)</f>
        <v>0</v>
      </c>
    </row>
    <row r="46" customFormat="false" ht="16.5" hidden="false" customHeight="true" outlineLevel="0" collapsed="false">
      <c r="A46" s="15"/>
      <c r="B46" s="16"/>
      <c r="C46" s="17"/>
      <c r="D46" s="17"/>
      <c r="E46" s="18"/>
      <c r="F46" s="18"/>
      <c r="G46" s="18"/>
      <c r="H46" s="18"/>
      <c r="I46" s="19" t="n">
        <f aca="false">E46-F46-G46</f>
        <v>0</v>
      </c>
      <c r="J46" s="19" t="n">
        <f aca="false">IF(B46="",0,VLOOKUP(B46,Tabla1[],2,0))</f>
        <v>0</v>
      </c>
      <c r="K46" s="19" t="n">
        <f aca="false">IF(E46&lt;0,J46*(-1),J46)</f>
        <v>0</v>
      </c>
      <c r="L46" s="20"/>
      <c r="M46" s="20"/>
      <c r="Q46" s="21" t="n">
        <v>44</v>
      </c>
      <c r="R46" s="21" t="s">
        <v>64</v>
      </c>
      <c r="S46" s="21" t="n">
        <f aca="false">COUNTIFS($E$3:$E$150,"&gt;="&amp;0,$B$3:$B$150,R46)</f>
        <v>0</v>
      </c>
      <c r="T46" s="21" t="n">
        <f aca="false">COUNTIFS($E$3:$E$150,"&lt;"&amp;0,$B$3:$B$150,R46)</f>
        <v>0</v>
      </c>
    </row>
    <row r="47" customFormat="false" ht="16.5" hidden="false" customHeight="true" outlineLevel="0" collapsed="false">
      <c r="A47" s="15"/>
      <c r="B47" s="16"/>
      <c r="C47" s="17"/>
      <c r="D47" s="17"/>
      <c r="E47" s="18"/>
      <c r="F47" s="18"/>
      <c r="G47" s="18"/>
      <c r="H47" s="18"/>
      <c r="I47" s="19" t="n">
        <f aca="false">E47-F47-G47</f>
        <v>0</v>
      </c>
      <c r="J47" s="19" t="n">
        <f aca="false">IF(B47="",0,VLOOKUP(B47,Tabla1[],2,0))</f>
        <v>0</v>
      </c>
      <c r="K47" s="19" t="n">
        <f aca="false">IF(E47&lt;0,J47*(-1),J47)</f>
        <v>0</v>
      </c>
      <c r="L47" s="20"/>
      <c r="M47" s="20"/>
      <c r="Q47" s="21" t="n">
        <v>45</v>
      </c>
      <c r="R47" s="21" t="s">
        <v>65</v>
      </c>
      <c r="S47" s="21" t="n">
        <f aca="false">COUNTIFS($E$3:$E$150,"&gt;="&amp;0,$B$3:$B$150,R47)</f>
        <v>0</v>
      </c>
      <c r="T47" s="21" t="n">
        <f aca="false">COUNTIFS($E$3:$E$150,"&lt;"&amp;0,$B$3:$B$150,R47)</f>
        <v>0</v>
      </c>
    </row>
    <row r="48" customFormat="false" ht="16.5" hidden="false" customHeight="true" outlineLevel="0" collapsed="false">
      <c r="A48" s="15"/>
      <c r="B48" s="16"/>
      <c r="C48" s="17"/>
      <c r="D48" s="17"/>
      <c r="E48" s="18"/>
      <c r="F48" s="18"/>
      <c r="G48" s="18"/>
      <c r="H48" s="18"/>
      <c r="I48" s="19" t="n">
        <f aca="false">E48-F48-G48</f>
        <v>0</v>
      </c>
      <c r="J48" s="19" t="n">
        <f aca="false">IF(B48="",0,VLOOKUP(B48,Tabla1[],2,0))</f>
        <v>0</v>
      </c>
      <c r="K48" s="19" t="n">
        <f aca="false">IF(E48&lt;0,J48*(-1),J48)</f>
        <v>0</v>
      </c>
      <c r="L48" s="20"/>
      <c r="M48" s="20"/>
      <c r="Q48" s="21" t="n">
        <v>46</v>
      </c>
      <c r="R48" s="21" t="s">
        <v>66</v>
      </c>
      <c r="S48" s="21" t="n">
        <f aca="false">H151/2</f>
        <v>0</v>
      </c>
      <c r="T48" s="21"/>
    </row>
    <row r="49" customFormat="false" ht="16.5" hidden="false" customHeight="true" outlineLevel="0" collapsed="false">
      <c r="A49" s="15"/>
      <c r="B49" s="16"/>
      <c r="C49" s="17"/>
      <c r="D49" s="17"/>
      <c r="E49" s="18"/>
      <c r="F49" s="18"/>
      <c r="G49" s="18"/>
      <c r="H49" s="18"/>
      <c r="I49" s="19" t="n">
        <f aca="false">E49-F49-G49</f>
        <v>0</v>
      </c>
      <c r="J49" s="19" t="n">
        <f aca="false">IF(B49="",0,VLOOKUP(B49,Tabla1[],2,0))</f>
        <v>0</v>
      </c>
      <c r="K49" s="19" t="n">
        <f aca="false">IF(E49&lt;0,J49*(-1),J49)</f>
        <v>0</v>
      </c>
      <c r="L49" s="20"/>
      <c r="M49" s="20"/>
      <c r="Q49" s="21" t="n">
        <v>47</v>
      </c>
      <c r="R49" s="21" t="s">
        <v>67</v>
      </c>
      <c r="S49" s="21" t="n">
        <f aca="false">COUNTIFS($E$3:$E$150,"&gt;="&amp;0,$B$3:$B$150,R49)</f>
        <v>0</v>
      </c>
      <c r="T49" s="21" t="n">
        <f aca="false">COUNTIFS($E$3:$E$150,"&lt;"&amp;0,$B$3:$B$150,R49)</f>
        <v>0</v>
      </c>
    </row>
    <row r="50" customFormat="false" ht="16.5" hidden="false" customHeight="true" outlineLevel="0" collapsed="false">
      <c r="A50" s="15"/>
      <c r="B50" s="16"/>
      <c r="C50" s="17"/>
      <c r="D50" s="17"/>
      <c r="E50" s="18"/>
      <c r="F50" s="18"/>
      <c r="G50" s="18"/>
      <c r="H50" s="18"/>
      <c r="I50" s="19" t="n">
        <f aca="false">E50-F50-G50</f>
        <v>0</v>
      </c>
      <c r="J50" s="19" t="n">
        <f aca="false">IF(B50="",0,VLOOKUP(B50,Tabla1[],2,0))</f>
        <v>0</v>
      </c>
      <c r="K50" s="19" t="n">
        <f aca="false">IF(E50&lt;0,J50*(-1),J50)</f>
        <v>0</v>
      </c>
      <c r="L50" s="20"/>
      <c r="M50" s="20"/>
      <c r="Q50" s="21" t="n">
        <v>48</v>
      </c>
      <c r="R50" s="21" t="s">
        <v>68</v>
      </c>
      <c r="S50" s="21" t="n">
        <f aca="false">COUNTIFS($E$3:$E$150,"&gt;="&amp;0,$B$3:$B$150,R50)</f>
        <v>0</v>
      </c>
      <c r="T50" s="21" t="n">
        <f aca="false">COUNTIFS($E$3:$E$150,"&lt;"&amp;0,$B$3:$B$150,R50)</f>
        <v>0</v>
      </c>
    </row>
    <row r="51" customFormat="false" ht="16.5" hidden="false" customHeight="true" outlineLevel="0" collapsed="false">
      <c r="A51" s="15"/>
      <c r="B51" s="16"/>
      <c r="C51" s="17"/>
      <c r="D51" s="17"/>
      <c r="E51" s="18"/>
      <c r="F51" s="18"/>
      <c r="G51" s="18"/>
      <c r="H51" s="18"/>
      <c r="I51" s="19" t="n">
        <f aca="false">E51-F51-G51</f>
        <v>0</v>
      </c>
      <c r="J51" s="19" t="n">
        <f aca="false">IF(B51="",0,VLOOKUP(B51,Tabla1[],2,0))</f>
        <v>0</v>
      </c>
      <c r="K51" s="19" t="n">
        <f aca="false">IF(E51&lt;0,J51*(-1),J51)</f>
        <v>0</v>
      </c>
      <c r="L51" s="20"/>
      <c r="M51" s="20"/>
      <c r="Q51" s="21" t="n">
        <v>49</v>
      </c>
      <c r="R51" s="21" t="s">
        <v>69</v>
      </c>
      <c r="S51" s="21" t="n">
        <f aca="false">COUNTIFS($E$3:$E$150,"&gt;="&amp;0,$B$3:$B$150,R51)</f>
        <v>0</v>
      </c>
      <c r="T51" s="21" t="n">
        <f aca="false">COUNTIFS($E$3:$E$150,"&lt;"&amp;0,$B$3:$B$150,R51)</f>
        <v>0</v>
      </c>
    </row>
    <row r="52" customFormat="false" ht="16.5" hidden="false" customHeight="true" outlineLevel="0" collapsed="false">
      <c r="A52" s="15"/>
      <c r="B52" s="16"/>
      <c r="C52" s="17"/>
      <c r="D52" s="17"/>
      <c r="E52" s="18"/>
      <c r="F52" s="18"/>
      <c r="G52" s="18"/>
      <c r="H52" s="18"/>
      <c r="I52" s="19" t="n">
        <f aca="false">E52-F52-G52</f>
        <v>0</v>
      </c>
      <c r="J52" s="19" t="n">
        <f aca="false">IF(B52="",0,VLOOKUP(B52,Tabla1[],2,0))</f>
        <v>0</v>
      </c>
      <c r="K52" s="19" t="n">
        <f aca="false">IF(E52&lt;0,J52*(-1),J52)</f>
        <v>0</v>
      </c>
      <c r="L52" s="20"/>
      <c r="M52" s="20"/>
      <c r="Q52" s="21" t="n">
        <v>50</v>
      </c>
      <c r="R52" s="21" t="s">
        <v>70</v>
      </c>
      <c r="S52" s="21" t="n">
        <f aca="false">COUNTIFS($E$3:$E$150,"&gt;="&amp;0,$B$3:$B$150,R52)</f>
        <v>0</v>
      </c>
      <c r="T52" s="21" t="n">
        <f aca="false">COUNTIFS($E$3:$E$150,"&lt;"&amp;0,$B$3:$B$150,R52)</f>
        <v>0</v>
      </c>
    </row>
    <row r="53" customFormat="false" ht="16.5" hidden="false" customHeight="true" outlineLevel="0" collapsed="false">
      <c r="A53" s="15"/>
      <c r="B53" s="16"/>
      <c r="C53" s="17"/>
      <c r="D53" s="17"/>
      <c r="E53" s="18"/>
      <c r="F53" s="18"/>
      <c r="G53" s="18"/>
      <c r="H53" s="18"/>
      <c r="I53" s="19" t="n">
        <f aca="false">E53-F53-G53</f>
        <v>0</v>
      </c>
      <c r="J53" s="19" t="n">
        <f aca="false">IF(B53="",0,VLOOKUP(B53,Tabla1[],2,0))</f>
        <v>0</v>
      </c>
      <c r="K53" s="19" t="n">
        <f aca="false">IF(E53&lt;0,J53*(-1),J53)</f>
        <v>0</v>
      </c>
      <c r="L53" s="20"/>
      <c r="M53" s="20"/>
      <c r="Q53" s="21" t="n">
        <v>51</v>
      </c>
      <c r="R53" s="21" t="s">
        <v>71</v>
      </c>
      <c r="S53" s="21" t="n">
        <f aca="false">COUNTIFS($E$3:$E$150,"&gt;="&amp;0,$B$3:$B$150,R53)</f>
        <v>0</v>
      </c>
      <c r="T53" s="21" t="n">
        <f aca="false">COUNTIFS($E$3:$E$150,"&lt;"&amp;0,$B$3:$B$150,R53)</f>
        <v>0</v>
      </c>
    </row>
    <row r="54" customFormat="false" ht="16.5" hidden="false" customHeight="true" outlineLevel="0" collapsed="false">
      <c r="A54" s="15"/>
      <c r="B54" s="16"/>
      <c r="C54" s="17"/>
      <c r="D54" s="17"/>
      <c r="E54" s="18"/>
      <c r="F54" s="18"/>
      <c r="G54" s="18"/>
      <c r="H54" s="18"/>
      <c r="I54" s="19" t="n">
        <f aca="false">E54-F54-G54</f>
        <v>0</v>
      </c>
      <c r="J54" s="19" t="n">
        <f aca="false">IF(B54="",0,VLOOKUP(B54,Tabla1[],2,0))</f>
        <v>0</v>
      </c>
      <c r="K54" s="19" t="n">
        <f aca="false">IF(E54&lt;0,J54*(-1),J54)</f>
        <v>0</v>
      </c>
      <c r="L54" s="20"/>
      <c r="M54" s="20"/>
      <c r="Q54" s="21" t="n">
        <v>52</v>
      </c>
      <c r="R54" s="21" t="s">
        <v>72</v>
      </c>
      <c r="S54" s="21" t="n">
        <f aca="false">COUNTIFS($E$3:$E$150,"&gt;="&amp;0,$B$3:$B$150,R54)</f>
        <v>0</v>
      </c>
      <c r="T54" s="21" t="n">
        <f aca="false">COUNTIFS($E$3:$E$150,"&lt;"&amp;0,$B$3:$B$150,R54)</f>
        <v>0</v>
      </c>
    </row>
    <row r="55" customFormat="false" ht="16.5" hidden="false" customHeight="true" outlineLevel="0" collapsed="false">
      <c r="A55" s="15"/>
      <c r="B55" s="16"/>
      <c r="C55" s="17"/>
      <c r="D55" s="17"/>
      <c r="E55" s="18"/>
      <c r="F55" s="18"/>
      <c r="G55" s="18"/>
      <c r="H55" s="18"/>
      <c r="I55" s="19" t="n">
        <f aca="false">E55-F55-G55</f>
        <v>0</v>
      </c>
      <c r="J55" s="19" t="n">
        <f aca="false">IF(B55="",0,VLOOKUP(B55,Tabla1[],2,0))</f>
        <v>0</v>
      </c>
      <c r="K55" s="19" t="n">
        <f aca="false">IF(E55&lt;0,J55*(-1),J55)</f>
        <v>0</v>
      </c>
      <c r="L55" s="20"/>
      <c r="M55" s="20"/>
      <c r="Q55" s="21" t="n">
        <v>53</v>
      </c>
      <c r="R55" s="21" t="s">
        <v>73</v>
      </c>
      <c r="S55" s="21" t="n">
        <f aca="false">COUNTIFS($E$3:$E$150,"&gt;="&amp;0,$B$3:$B$150,R55)</f>
        <v>0</v>
      </c>
      <c r="T55" s="21" t="n">
        <f aca="false">COUNTIFS($E$3:$E$150,"&lt;"&amp;0,$B$3:$B$150,R55)</f>
        <v>0</v>
      </c>
    </row>
    <row r="56" customFormat="false" ht="16.5" hidden="false" customHeight="true" outlineLevel="0" collapsed="false">
      <c r="A56" s="15"/>
      <c r="B56" s="16"/>
      <c r="C56" s="17"/>
      <c r="D56" s="17"/>
      <c r="E56" s="18"/>
      <c r="F56" s="18"/>
      <c r="G56" s="18"/>
      <c r="H56" s="18"/>
      <c r="I56" s="19" t="n">
        <f aca="false">E56-F56-G56</f>
        <v>0</v>
      </c>
      <c r="J56" s="19" t="n">
        <f aca="false">IF(B56="",0,VLOOKUP(B56,Tabla1[],2,0))</f>
        <v>0</v>
      </c>
      <c r="K56" s="19" t="n">
        <f aca="false">IF(E56&lt;0,J56*(-1),J56)</f>
        <v>0</v>
      </c>
      <c r="L56" s="20"/>
      <c r="M56" s="20"/>
      <c r="Q56" s="21" t="n">
        <v>54</v>
      </c>
      <c r="R56" s="21" t="s">
        <v>74</v>
      </c>
      <c r="S56" s="21" t="n">
        <f aca="false">COUNTIFS($E$3:$E$150,"&gt;="&amp;0,$B$3:$B$150,R56)</f>
        <v>0</v>
      </c>
      <c r="T56" s="21" t="n">
        <f aca="false">COUNTIFS($E$3:$E$150,"&lt;"&amp;0,$B$3:$B$150,R56)</f>
        <v>0</v>
      </c>
    </row>
    <row r="57" customFormat="false" ht="16.5" hidden="false" customHeight="true" outlineLevel="0" collapsed="false">
      <c r="A57" s="15"/>
      <c r="B57" s="16"/>
      <c r="C57" s="17"/>
      <c r="D57" s="17"/>
      <c r="E57" s="18"/>
      <c r="F57" s="18"/>
      <c r="G57" s="18"/>
      <c r="H57" s="18"/>
      <c r="I57" s="19" t="n">
        <f aca="false">E57-F57-G57</f>
        <v>0</v>
      </c>
      <c r="J57" s="19" t="n">
        <f aca="false">IF(B57="",0,VLOOKUP(B57,Tabla1[],2,0))</f>
        <v>0</v>
      </c>
      <c r="K57" s="19" t="n">
        <f aca="false">IF(E57&lt;0,J57*(-1),J57)</f>
        <v>0</v>
      </c>
      <c r="L57" s="20"/>
      <c r="M57" s="20"/>
      <c r="Q57" s="21" t="n">
        <v>55</v>
      </c>
      <c r="R57" s="21" t="s">
        <v>75</v>
      </c>
      <c r="S57" s="21" t="n">
        <f aca="false">COUNTIFS($E$3:$E$150,"&gt;="&amp;0,$B$3:$B$150,R57)</f>
        <v>0</v>
      </c>
      <c r="T57" s="21" t="n">
        <f aca="false">COUNTIFS($E$3:$E$150,"&lt;"&amp;0,$B$3:$B$150,R57)</f>
        <v>0</v>
      </c>
    </row>
    <row r="58" customFormat="false" ht="16.5" hidden="false" customHeight="true" outlineLevel="0" collapsed="false">
      <c r="A58" s="15"/>
      <c r="B58" s="16"/>
      <c r="C58" s="17"/>
      <c r="D58" s="17"/>
      <c r="E58" s="18"/>
      <c r="F58" s="18"/>
      <c r="G58" s="18"/>
      <c r="H58" s="18"/>
      <c r="I58" s="19" t="n">
        <f aca="false">E58-F58-G58</f>
        <v>0</v>
      </c>
      <c r="J58" s="19" t="n">
        <f aca="false">IF(B58="",0,VLOOKUP(B58,Tabla1[],2,0))</f>
        <v>0</v>
      </c>
      <c r="K58" s="19" t="n">
        <f aca="false">IF(E58&lt;0,J58*(-1),J58)</f>
        <v>0</v>
      </c>
      <c r="L58" s="20"/>
      <c r="M58" s="20"/>
      <c r="Q58" s="21" t="n">
        <v>56</v>
      </c>
      <c r="R58" s="21" t="s">
        <v>76</v>
      </c>
      <c r="S58" s="21" t="n">
        <f aca="false">COUNTIFS($E$3:$E$150,"&gt;="&amp;0,$B$3:$B$150,R58)</f>
        <v>0</v>
      </c>
      <c r="T58" s="21" t="n">
        <f aca="false">COUNTIFS($E$3:$E$150,"&lt;"&amp;0,$B$3:$B$150,R58)</f>
        <v>0</v>
      </c>
    </row>
    <row r="59" customFormat="false" ht="16.5" hidden="false" customHeight="true" outlineLevel="0" collapsed="false">
      <c r="A59" s="15"/>
      <c r="B59" s="16"/>
      <c r="C59" s="17"/>
      <c r="D59" s="17"/>
      <c r="E59" s="18"/>
      <c r="F59" s="18"/>
      <c r="G59" s="18"/>
      <c r="H59" s="18"/>
      <c r="I59" s="19" t="n">
        <f aca="false">E59-F59-G59</f>
        <v>0</v>
      </c>
      <c r="J59" s="19" t="n">
        <f aca="false">IF(B59="",0,VLOOKUP(B59,Tabla1[],2,0))</f>
        <v>0</v>
      </c>
      <c r="K59" s="19" t="n">
        <f aca="false">IF(E59&lt;0,J59*(-1),J59)</f>
        <v>0</v>
      </c>
      <c r="L59" s="20"/>
      <c r="M59" s="20"/>
      <c r="Q59" s="21" t="n">
        <v>57</v>
      </c>
      <c r="R59" s="21" t="s">
        <v>77</v>
      </c>
      <c r="S59" s="21" t="n">
        <f aca="false">COUNTIFS($E$3:$E$150,"&gt;="&amp;0,$B$3:$B$150,R59)</f>
        <v>0</v>
      </c>
      <c r="T59" s="21" t="n">
        <f aca="false">COUNTIFS($E$3:$E$150,"&lt;"&amp;0,$B$3:$B$150,R59)</f>
        <v>0</v>
      </c>
    </row>
    <row r="60" customFormat="false" ht="16.5" hidden="false" customHeight="true" outlineLevel="0" collapsed="false">
      <c r="A60" s="15"/>
      <c r="B60" s="16"/>
      <c r="C60" s="17"/>
      <c r="D60" s="17"/>
      <c r="E60" s="18"/>
      <c r="F60" s="18"/>
      <c r="G60" s="18"/>
      <c r="H60" s="18"/>
      <c r="I60" s="19" t="n">
        <f aca="false">E60-F60-G60</f>
        <v>0</v>
      </c>
      <c r="J60" s="19" t="n">
        <f aca="false">IF(B60="",0,VLOOKUP(B60,Tabla1[],2,0))</f>
        <v>0</v>
      </c>
      <c r="K60" s="19" t="n">
        <f aca="false">IF(E60&lt;0,J60*(-1),J60)</f>
        <v>0</v>
      </c>
      <c r="L60" s="20"/>
      <c r="M60" s="20"/>
      <c r="Q60" s="21" t="n">
        <v>58</v>
      </c>
      <c r="R60" s="21" t="s">
        <v>78</v>
      </c>
      <c r="S60" s="21" t="n">
        <f aca="false">COUNTIFS($E$3:$E$150,"&gt;="&amp;0,$B$3:$B$150,R60)</f>
        <v>0</v>
      </c>
      <c r="T60" s="21" t="n">
        <f aca="false">COUNTIFS($E$3:$E$150,"&lt;"&amp;0,$B$3:$B$150,R60)</f>
        <v>0</v>
      </c>
    </row>
    <row r="61" customFormat="false" ht="16.5" hidden="false" customHeight="true" outlineLevel="0" collapsed="false">
      <c r="A61" s="15"/>
      <c r="B61" s="16"/>
      <c r="C61" s="17"/>
      <c r="D61" s="17"/>
      <c r="E61" s="18"/>
      <c r="F61" s="18"/>
      <c r="G61" s="18"/>
      <c r="H61" s="18"/>
      <c r="I61" s="19" t="n">
        <f aca="false">E61-F61-G61</f>
        <v>0</v>
      </c>
      <c r="J61" s="19" t="n">
        <f aca="false">IF(B61="",0,VLOOKUP(B61,Tabla1[],2,0))</f>
        <v>0</v>
      </c>
      <c r="K61" s="19" t="n">
        <f aca="false">IF(E61&lt;0,J61*(-1),J61)</f>
        <v>0</v>
      </c>
      <c r="L61" s="20"/>
      <c r="M61" s="20"/>
      <c r="Q61" s="21" t="n">
        <v>59</v>
      </c>
      <c r="R61" s="21" t="s">
        <v>79</v>
      </c>
      <c r="S61" s="21" t="n">
        <f aca="false">COUNTIFS($E$3:$E$150,"&gt;="&amp;0,$B$3:$B$150,R61)</f>
        <v>0</v>
      </c>
      <c r="T61" s="21" t="n">
        <f aca="false">COUNTIFS($E$3:$E$150,"&lt;"&amp;0,$B$3:$B$150,R61)</f>
        <v>0</v>
      </c>
    </row>
    <row r="62" customFormat="false" ht="16.5" hidden="false" customHeight="true" outlineLevel="0" collapsed="false">
      <c r="A62" s="15"/>
      <c r="B62" s="16"/>
      <c r="C62" s="17"/>
      <c r="D62" s="17"/>
      <c r="E62" s="18"/>
      <c r="F62" s="18"/>
      <c r="G62" s="18"/>
      <c r="H62" s="18"/>
      <c r="I62" s="19" t="n">
        <f aca="false">E62-F62-G62</f>
        <v>0</v>
      </c>
      <c r="J62" s="19" t="n">
        <f aca="false">IF(B62="",0,VLOOKUP(B62,Tabla1[],2,0))</f>
        <v>0</v>
      </c>
      <c r="K62" s="19" t="n">
        <f aca="false">IF(E62&lt;0,J62*(-1),J62)</f>
        <v>0</v>
      </c>
      <c r="L62" s="20"/>
      <c r="M62" s="20"/>
      <c r="Q62" s="21" t="n">
        <v>60</v>
      </c>
      <c r="R62" s="21" t="s">
        <v>80</v>
      </c>
      <c r="S62" s="21" t="n">
        <f aca="false">COUNTIFS($E$3:$E$150,"&gt;="&amp;0,$B$3:$B$150,R62)</f>
        <v>0</v>
      </c>
      <c r="T62" s="21" t="n">
        <f aca="false">COUNTIFS($E$3:$E$150,"&lt;"&amp;0,$B$3:$B$150,R62)</f>
        <v>0</v>
      </c>
    </row>
    <row r="63" customFormat="false" ht="16.5" hidden="false" customHeight="true" outlineLevel="0" collapsed="false">
      <c r="A63" s="15"/>
      <c r="B63" s="16"/>
      <c r="C63" s="17"/>
      <c r="D63" s="17"/>
      <c r="E63" s="18"/>
      <c r="F63" s="18"/>
      <c r="G63" s="18"/>
      <c r="H63" s="18"/>
      <c r="I63" s="19" t="n">
        <f aca="false">E63-F63-G63</f>
        <v>0</v>
      </c>
      <c r="J63" s="19" t="n">
        <f aca="false">IF(B63="",0,VLOOKUP(B63,Tabla1[],2,0))</f>
        <v>0</v>
      </c>
      <c r="K63" s="19" t="n">
        <f aca="false">IF(E63&lt;0,J63*(-1),J63)</f>
        <v>0</v>
      </c>
      <c r="L63" s="20"/>
      <c r="M63" s="20"/>
      <c r="Q63" s="21" t="n">
        <v>61</v>
      </c>
      <c r="R63" s="21" t="s">
        <v>81</v>
      </c>
      <c r="S63" s="21" t="n">
        <f aca="false">COUNTIFS($E$3:$E$150,"&gt;="&amp;0,$B$3:$B$150,R63)</f>
        <v>0</v>
      </c>
      <c r="T63" s="21" t="n">
        <f aca="false">COUNTIFS($E$3:$E$150,"&lt;"&amp;0,$B$3:$B$150,R63)</f>
        <v>0</v>
      </c>
    </row>
    <row r="64" customFormat="false" ht="16.5" hidden="false" customHeight="true" outlineLevel="0" collapsed="false">
      <c r="A64" s="15"/>
      <c r="B64" s="16"/>
      <c r="C64" s="17"/>
      <c r="D64" s="17"/>
      <c r="E64" s="18"/>
      <c r="F64" s="18"/>
      <c r="G64" s="18"/>
      <c r="H64" s="18"/>
      <c r="I64" s="19" t="n">
        <f aca="false">E64-F64-G64</f>
        <v>0</v>
      </c>
      <c r="J64" s="19" t="n">
        <f aca="false">IF(B64="",0,VLOOKUP(B64,Tabla1[],2,0))</f>
        <v>0</v>
      </c>
      <c r="K64" s="19" t="n">
        <f aca="false">IF(E64&lt;0,J64*(-1),J64)</f>
        <v>0</v>
      </c>
      <c r="L64" s="20"/>
      <c r="M64" s="20"/>
      <c r="Q64" s="21" t="n">
        <v>62</v>
      </c>
      <c r="R64" s="21" t="s">
        <v>82</v>
      </c>
      <c r="S64" s="21" t="n">
        <f aca="false">COUNTIFS($E$3:$E$150,"&gt;="&amp;0,$B$3:$B$150,R64)</f>
        <v>0</v>
      </c>
      <c r="T64" s="21" t="n">
        <f aca="false">COUNTIFS($E$3:$E$150,"&lt;"&amp;0,$B$3:$B$150,R64)</f>
        <v>0</v>
      </c>
    </row>
    <row r="65" customFormat="false" ht="16.5" hidden="false" customHeight="true" outlineLevel="0" collapsed="false">
      <c r="A65" s="15"/>
      <c r="B65" s="16"/>
      <c r="C65" s="17"/>
      <c r="D65" s="17"/>
      <c r="E65" s="18"/>
      <c r="F65" s="18"/>
      <c r="G65" s="18"/>
      <c r="H65" s="18"/>
      <c r="I65" s="19" t="n">
        <f aca="false">E65-F65-G65</f>
        <v>0</v>
      </c>
      <c r="J65" s="19" t="n">
        <f aca="false">IF(B65="",0,VLOOKUP(B65,Tabla1[],2,0))</f>
        <v>0</v>
      </c>
      <c r="K65" s="19" t="n">
        <f aca="false">IF(E65&lt;0,J65*(-1),J65)</f>
        <v>0</v>
      </c>
      <c r="L65" s="20"/>
      <c r="M65" s="20"/>
      <c r="Q65" s="21" t="n">
        <v>63</v>
      </c>
      <c r="R65" s="21" t="s">
        <v>83</v>
      </c>
      <c r="S65" s="21" t="n">
        <f aca="false">COUNTIFS($E$3:$E$150,"&gt;="&amp;0,$B$3:$B$150,R65)</f>
        <v>0</v>
      </c>
      <c r="T65" s="21" t="n">
        <f aca="false">COUNTIFS($E$3:$E$150,"&lt;"&amp;0,$B$3:$B$150,R65)</f>
        <v>0</v>
      </c>
    </row>
    <row r="66" customFormat="false" ht="16.5" hidden="false" customHeight="true" outlineLevel="0" collapsed="false">
      <c r="A66" s="15"/>
      <c r="B66" s="16"/>
      <c r="C66" s="17"/>
      <c r="D66" s="17"/>
      <c r="E66" s="18"/>
      <c r="F66" s="18"/>
      <c r="G66" s="18"/>
      <c r="H66" s="18"/>
      <c r="I66" s="19" t="n">
        <f aca="false">E66-F66-G66</f>
        <v>0</v>
      </c>
      <c r="J66" s="19" t="n">
        <f aca="false">IF(B66="",0,VLOOKUP(B66,Tabla1[],2,0))</f>
        <v>0</v>
      </c>
      <c r="K66" s="19" t="n">
        <f aca="false">IF(E66&lt;0,J66*(-1),J66)</f>
        <v>0</v>
      </c>
      <c r="L66" s="20"/>
      <c r="M66" s="20"/>
      <c r="Q66" s="21" t="n">
        <v>64</v>
      </c>
      <c r="R66" s="21" t="s">
        <v>84</v>
      </c>
      <c r="S66" s="21" t="n">
        <f aca="false">COUNTIFS($E$3:$E$150,"&gt;="&amp;0,$B$3:$B$150,R66)</f>
        <v>0</v>
      </c>
      <c r="T66" s="21" t="n">
        <f aca="false">COUNTIFS($E$3:$E$150,"&lt;"&amp;0,$B$3:$B$150,R66)</f>
        <v>0</v>
      </c>
    </row>
    <row r="67" customFormat="false" ht="16.5" hidden="false" customHeight="true" outlineLevel="0" collapsed="false">
      <c r="A67" s="15"/>
      <c r="B67" s="16"/>
      <c r="C67" s="17"/>
      <c r="D67" s="17"/>
      <c r="E67" s="18"/>
      <c r="F67" s="18"/>
      <c r="G67" s="18"/>
      <c r="H67" s="18"/>
      <c r="I67" s="19" t="n">
        <f aca="false">E67-F67-G67</f>
        <v>0</v>
      </c>
      <c r="J67" s="19" t="n">
        <f aca="false">IF(B67="",0,VLOOKUP(B67,Tabla1[],2,0))</f>
        <v>0</v>
      </c>
      <c r="K67" s="19" t="n">
        <f aca="false">IF(E67&lt;0,J67*(-1),J67)</f>
        <v>0</v>
      </c>
      <c r="L67" s="20"/>
      <c r="M67" s="20"/>
      <c r="Q67" s="21" t="n">
        <v>65</v>
      </c>
      <c r="R67" s="21" t="s">
        <v>85</v>
      </c>
      <c r="S67" s="21" t="n">
        <f aca="false">COUNTIFS($E$3:$E$150,"&gt;="&amp;0,$B$3:$B$150,R67)</f>
        <v>0</v>
      </c>
      <c r="T67" s="21" t="n">
        <f aca="false">COUNTIFS($E$3:$E$150,"&lt;"&amp;0,$B$3:$B$150,R67)</f>
        <v>0</v>
      </c>
    </row>
    <row r="68" customFormat="false" ht="16.5" hidden="false" customHeight="true" outlineLevel="0" collapsed="false">
      <c r="A68" s="15"/>
      <c r="B68" s="16"/>
      <c r="C68" s="17"/>
      <c r="D68" s="17"/>
      <c r="E68" s="18"/>
      <c r="F68" s="18"/>
      <c r="G68" s="18"/>
      <c r="H68" s="18"/>
      <c r="I68" s="19" t="n">
        <f aca="false">E68-F68-G68</f>
        <v>0</v>
      </c>
      <c r="J68" s="19" t="n">
        <f aca="false">IF(B68="",0,VLOOKUP(B68,Tabla1[],2,0))</f>
        <v>0</v>
      </c>
      <c r="K68" s="19" t="n">
        <f aca="false">IF(E68&lt;0,J68*(-1),J68)</f>
        <v>0</v>
      </c>
      <c r="L68" s="20"/>
      <c r="M68" s="20"/>
      <c r="Q68" s="21" t="n">
        <v>66</v>
      </c>
      <c r="R68" s="21" t="s">
        <v>86</v>
      </c>
      <c r="S68" s="21" t="n">
        <f aca="false">COUNTIFS($E$3:$E$150,"&gt;="&amp;0,$B$3:$B$150,R68)</f>
        <v>0</v>
      </c>
      <c r="T68" s="21" t="n">
        <f aca="false">COUNTIFS($E$3:$E$150,"&lt;"&amp;0,$B$3:$B$150,R68)</f>
        <v>0</v>
      </c>
    </row>
    <row r="69" customFormat="false" ht="16.5" hidden="false" customHeight="true" outlineLevel="0" collapsed="false">
      <c r="A69" s="15"/>
      <c r="B69" s="16"/>
      <c r="C69" s="17"/>
      <c r="D69" s="17"/>
      <c r="E69" s="18"/>
      <c r="F69" s="18"/>
      <c r="G69" s="18"/>
      <c r="H69" s="18"/>
      <c r="I69" s="19" t="n">
        <f aca="false">E69-F69-G69</f>
        <v>0</v>
      </c>
      <c r="J69" s="19" t="n">
        <f aca="false">IF(B69="",0,VLOOKUP(B69,Tabla1[],2,0))</f>
        <v>0</v>
      </c>
      <c r="K69" s="19" t="n">
        <f aca="false">IF(E69&lt;0,J69*(-1),J69)</f>
        <v>0</v>
      </c>
      <c r="L69" s="20"/>
      <c r="M69" s="20"/>
      <c r="Q69" s="21" t="n">
        <v>67</v>
      </c>
      <c r="R69" s="21" t="s">
        <v>87</v>
      </c>
      <c r="S69" s="21" t="n">
        <f aca="false">COUNTIFS($E$3:$E$150,"&gt;="&amp;0,$B$3:$B$150,R69)</f>
        <v>0</v>
      </c>
      <c r="T69" s="21" t="n">
        <f aca="false">COUNTIFS($E$3:$E$150,"&lt;"&amp;0,$B$3:$B$150,R69)</f>
        <v>0</v>
      </c>
    </row>
    <row r="70" customFormat="false" ht="16.5" hidden="false" customHeight="true" outlineLevel="0" collapsed="false">
      <c r="A70" s="15"/>
      <c r="B70" s="16"/>
      <c r="C70" s="17"/>
      <c r="D70" s="17"/>
      <c r="E70" s="18"/>
      <c r="F70" s="18"/>
      <c r="G70" s="18"/>
      <c r="H70" s="18"/>
      <c r="I70" s="19" t="n">
        <f aca="false">E70-F70-G70</f>
        <v>0</v>
      </c>
      <c r="J70" s="19" t="n">
        <f aca="false">IF(B70="",0,VLOOKUP(B70,Tabla1[],2,0))</f>
        <v>0</v>
      </c>
      <c r="K70" s="19" t="n">
        <f aca="false">IF(E70&lt;0,J70*(-1),J70)</f>
        <v>0</v>
      </c>
      <c r="L70" s="20"/>
      <c r="M70" s="20"/>
      <c r="Q70" s="21" t="n">
        <v>68</v>
      </c>
      <c r="R70" s="21" t="s">
        <v>88</v>
      </c>
      <c r="S70" s="21" t="n">
        <f aca="false">COUNTIFS($E$3:$E$150,"&gt;="&amp;0,$B$3:$B$150,R70)</f>
        <v>0</v>
      </c>
      <c r="T70" s="21" t="n">
        <f aca="false">COUNTIFS($E$3:$E$150,"&lt;"&amp;0,$B$3:$B$150,R70)</f>
        <v>0</v>
      </c>
    </row>
    <row r="71" customFormat="false" ht="16.5" hidden="false" customHeight="true" outlineLevel="0" collapsed="false">
      <c r="A71" s="15"/>
      <c r="B71" s="16"/>
      <c r="C71" s="17"/>
      <c r="D71" s="17"/>
      <c r="E71" s="18"/>
      <c r="F71" s="18"/>
      <c r="G71" s="18"/>
      <c r="H71" s="18"/>
      <c r="I71" s="19" t="n">
        <f aca="false">E71-F71-G71</f>
        <v>0</v>
      </c>
      <c r="J71" s="19" t="n">
        <f aca="false">IF(B71="",0,VLOOKUP(B71,Tabla1[],2,0))</f>
        <v>0</v>
      </c>
      <c r="K71" s="19" t="n">
        <f aca="false">IF(E71&lt;0,J71*(-1),J71)</f>
        <v>0</v>
      </c>
      <c r="L71" s="20"/>
      <c r="M71" s="20"/>
      <c r="Q71" s="21" t="n">
        <v>69</v>
      </c>
      <c r="R71" s="21" t="s">
        <v>89</v>
      </c>
      <c r="S71" s="21" t="n">
        <f aca="false">COUNTIFS($E$3:$E$150,"&gt;="&amp;0,$B$3:$B$150,R71)</f>
        <v>0</v>
      </c>
      <c r="T71" s="21" t="n">
        <f aca="false">COUNTIFS($E$3:$E$150,"&lt;"&amp;0,$B$3:$B$150,R71)</f>
        <v>0</v>
      </c>
    </row>
    <row r="72" customFormat="false" ht="16.5" hidden="false" customHeight="true" outlineLevel="0" collapsed="false">
      <c r="A72" s="15"/>
      <c r="B72" s="16"/>
      <c r="C72" s="17"/>
      <c r="D72" s="17"/>
      <c r="E72" s="18"/>
      <c r="F72" s="18"/>
      <c r="G72" s="18"/>
      <c r="H72" s="18"/>
      <c r="I72" s="19" t="n">
        <f aca="false">E72-F72-G72</f>
        <v>0</v>
      </c>
      <c r="J72" s="19" t="n">
        <f aca="false">IF(B72="",0,VLOOKUP(B72,Tabla1[],2,0))</f>
        <v>0</v>
      </c>
      <c r="K72" s="19" t="n">
        <f aca="false">IF(E72&lt;0,J72*(-1),J72)</f>
        <v>0</v>
      </c>
      <c r="L72" s="20"/>
      <c r="M72" s="20"/>
      <c r="Q72" s="21" t="n">
        <v>70</v>
      </c>
      <c r="R72" s="21" t="s">
        <v>90</v>
      </c>
      <c r="S72" s="21" t="n">
        <f aca="false">COUNTIFS($E$3:$E$150,"&gt;="&amp;0,$B$3:$B$150,R72)</f>
        <v>0</v>
      </c>
      <c r="T72" s="21" t="n">
        <f aca="false">COUNTIFS($E$3:$E$150,"&lt;"&amp;0,$B$3:$B$150,R72)</f>
        <v>0</v>
      </c>
    </row>
    <row r="73" customFormat="false" ht="16.5" hidden="false" customHeight="true" outlineLevel="0" collapsed="false">
      <c r="A73" s="15"/>
      <c r="B73" s="16"/>
      <c r="C73" s="17"/>
      <c r="D73" s="17"/>
      <c r="E73" s="18"/>
      <c r="F73" s="18"/>
      <c r="G73" s="18"/>
      <c r="H73" s="18"/>
      <c r="I73" s="19" t="n">
        <f aca="false">E73-F73-G73</f>
        <v>0</v>
      </c>
      <c r="J73" s="19" t="n">
        <f aca="false">IF(B73="",0,VLOOKUP(B73,Tabla1[],2,0))</f>
        <v>0</v>
      </c>
      <c r="K73" s="19" t="n">
        <f aca="false">IF(E73&lt;0,J73*(-1),J73)</f>
        <v>0</v>
      </c>
      <c r="L73" s="20"/>
      <c r="M73" s="20"/>
      <c r="Q73" s="21" t="n">
        <v>71</v>
      </c>
      <c r="R73" s="21" t="s">
        <v>91</v>
      </c>
      <c r="S73" s="21" t="n">
        <f aca="false">COUNTIFS($E$3:$E$150,"&gt;="&amp;0,$B$3:$B$150,R73)</f>
        <v>0</v>
      </c>
      <c r="T73" s="21" t="n">
        <f aca="false">COUNTIFS($E$3:$E$150,"&lt;"&amp;0,$B$3:$B$150,R73)</f>
        <v>0</v>
      </c>
    </row>
    <row r="74" customFormat="false" ht="16.5" hidden="false" customHeight="true" outlineLevel="0" collapsed="false">
      <c r="A74" s="15"/>
      <c r="B74" s="16"/>
      <c r="C74" s="17"/>
      <c r="D74" s="17"/>
      <c r="E74" s="18"/>
      <c r="F74" s="18"/>
      <c r="G74" s="18"/>
      <c r="H74" s="18"/>
      <c r="I74" s="19" t="n">
        <f aca="false">E74-F74-G74</f>
        <v>0</v>
      </c>
      <c r="J74" s="19" t="n">
        <f aca="false">IF(B74="",0,VLOOKUP(B74,Tabla1[],2,0))</f>
        <v>0</v>
      </c>
      <c r="K74" s="19" t="n">
        <f aca="false">IF(E74&lt;0,J74*(-1),J74)</f>
        <v>0</v>
      </c>
      <c r="L74" s="20"/>
      <c r="M74" s="20"/>
      <c r="Q74" s="21" t="n">
        <v>72</v>
      </c>
      <c r="R74" s="21" t="s">
        <v>92</v>
      </c>
      <c r="S74" s="21" t="n">
        <f aca="false">COUNTIFS($E$3:$E$150,"&gt;="&amp;0,$B$3:$B$150,R74)</f>
        <v>0</v>
      </c>
      <c r="T74" s="21" t="n">
        <f aca="false">COUNTIFS($E$3:$E$150,"&lt;"&amp;0,$B$3:$B$150,R74)</f>
        <v>0</v>
      </c>
    </row>
    <row r="75" customFormat="false" ht="16.5" hidden="false" customHeight="true" outlineLevel="0" collapsed="false">
      <c r="A75" s="15"/>
      <c r="B75" s="16"/>
      <c r="C75" s="17"/>
      <c r="D75" s="17"/>
      <c r="E75" s="18"/>
      <c r="F75" s="18"/>
      <c r="G75" s="18"/>
      <c r="H75" s="18"/>
      <c r="I75" s="19" t="n">
        <f aca="false">E75-F75-G75</f>
        <v>0</v>
      </c>
      <c r="J75" s="19" t="n">
        <f aca="false">IF(B75="",0,VLOOKUP(B75,Tabla1[],2,0))</f>
        <v>0</v>
      </c>
      <c r="K75" s="19" t="n">
        <f aca="false">IF(E75&lt;0,J75*(-1),J75)</f>
        <v>0</v>
      </c>
      <c r="L75" s="20"/>
      <c r="M75" s="20"/>
      <c r="Q75" s="21" t="n">
        <v>73</v>
      </c>
      <c r="R75" s="21" t="s">
        <v>93</v>
      </c>
      <c r="S75" s="21" t="n">
        <f aca="false">COUNTIFS($E$3:$E$150,"&gt;="&amp;0,$B$3:$B$150,R75)</f>
        <v>0</v>
      </c>
      <c r="T75" s="21" t="n">
        <f aca="false">COUNTIFS($E$3:$E$150,"&lt;"&amp;0,$B$3:$B$150,R75)</f>
        <v>0</v>
      </c>
    </row>
    <row r="76" customFormat="false" ht="16.5" hidden="false" customHeight="true" outlineLevel="0" collapsed="false">
      <c r="A76" s="15"/>
      <c r="B76" s="16"/>
      <c r="C76" s="17"/>
      <c r="D76" s="17"/>
      <c r="E76" s="18"/>
      <c r="F76" s="18"/>
      <c r="G76" s="18"/>
      <c r="H76" s="18"/>
      <c r="I76" s="19" t="n">
        <f aca="false">E76-F76-G76</f>
        <v>0</v>
      </c>
      <c r="J76" s="19" t="n">
        <f aca="false">IF(B76="",0,VLOOKUP(B76,Tabla1[],2,0))</f>
        <v>0</v>
      </c>
      <c r="K76" s="19" t="n">
        <f aca="false">IF(E76&lt;0,J76*(-1),J76)</f>
        <v>0</v>
      </c>
      <c r="L76" s="20"/>
      <c r="M76" s="20"/>
      <c r="Q76" s="24" t="n">
        <v>74</v>
      </c>
      <c r="R76" s="24" t="s">
        <v>94</v>
      </c>
      <c r="S76" s="24" t="n">
        <f aca="false">COUNTIFS($E$3:$E$150,"&gt;="&amp;0,$B$3:$B$150,R76)</f>
        <v>0</v>
      </c>
      <c r="T76" s="24" t="n">
        <f aca="false">COUNTIFS($E$3:$E$150,"&lt;"&amp;0,$B$3:$B$150,R76)</f>
        <v>0</v>
      </c>
    </row>
    <row r="77" customFormat="false" ht="16.5" hidden="false" customHeight="true" outlineLevel="0" collapsed="false">
      <c r="A77" s="15"/>
      <c r="B77" s="16"/>
      <c r="C77" s="17"/>
      <c r="D77" s="17"/>
      <c r="E77" s="18"/>
      <c r="F77" s="18"/>
      <c r="G77" s="18"/>
      <c r="H77" s="18"/>
      <c r="I77" s="19" t="n">
        <f aca="false">E77-F77-G77</f>
        <v>0</v>
      </c>
      <c r="J77" s="19" t="n">
        <f aca="false">IF(B77="",0,VLOOKUP(B77,Tabla1[],2,0))</f>
        <v>0</v>
      </c>
      <c r="K77" s="19" t="n">
        <f aca="false">IF(E77&lt;0,J77*(-1),J77)</f>
        <v>0</v>
      </c>
      <c r="L77" s="20"/>
      <c r="M77" s="20"/>
    </row>
    <row r="78" customFormat="false" ht="16.5" hidden="false" customHeight="true" outlineLevel="0" collapsed="false">
      <c r="A78" s="15"/>
      <c r="B78" s="16"/>
      <c r="C78" s="17"/>
      <c r="D78" s="17"/>
      <c r="E78" s="18"/>
      <c r="F78" s="18"/>
      <c r="G78" s="18"/>
      <c r="H78" s="18"/>
      <c r="I78" s="19" t="n">
        <f aca="false">E78-F78-G78</f>
        <v>0</v>
      </c>
      <c r="J78" s="19" t="n">
        <f aca="false">IF(B78="",0,VLOOKUP(B78,Tabla1[],2,0))</f>
        <v>0</v>
      </c>
      <c r="K78" s="19" t="n">
        <f aca="false">IF(E78&lt;0,J78*(-1),J78)</f>
        <v>0</v>
      </c>
      <c r="L78" s="20"/>
      <c r="M78" s="20"/>
    </row>
    <row r="79" customFormat="false" ht="16.5" hidden="false" customHeight="true" outlineLevel="0" collapsed="false">
      <c r="A79" s="15"/>
      <c r="B79" s="16"/>
      <c r="C79" s="17"/>
      <c r="D79" s="17"/>
      <c r="E79" s="18"/>
      <c r="F79" s="18"/>
      <c r="G79" s="18"/>
      <c r="H79" s="18"/>
      <c r="I79" s="19" t="n">
        <f aca="false">E79-F79-G79</f>
        <v>0</v>
      </c>
      <c r="J79" s="19" t="n">
        <f aca="false">IF(B79="",0,VLOOKUP(B79,Tabla1[],2,0))</f>
        <v>0</v>
      </c>
      <c r="K79" s="19" t="n">
        <f aca="false">IF(E79&lt;0,J79*(-1),J79)</f>
        <v>0</v>
      </c>
      <c r="L79" s="20"/>
      <c r="M79" s="20"/>
    </row>
    <row r="80" customFormat="false" ht="16.5" hidden="false" customHeight="true" outlineLevel="0" collapsed="false">
      <c r="A80" s="15"/>
      <c r="B80" s="16"/>
      <c r="C80" s="17"/>
      <c r="D80" s="17"/>
      <c r="E80" s="18"/>
      <c r="F80" s="18"/>
      <c r="G80" s="18"/>
      <c r="H80" s="18"/>
      <c r="I80" s="19" t="n">
        <f aca="false">E80-F80-G80</f>
        <v>0</v>
      </c>
      <c r="J80" s="19" t="n">
        <f aca="false">IF(B80="",0,VLOOKUP(B80,Tabla1[],2,0))</f>
        <v>0</v>
      </c>
      <c r="K80" s="19" t="n">
        <f aca="false">IF(E80&lt;0,J80*(-1),J80)</f>
        <v>0</v>
      </c>
      <c r="L80" s="20"/>
      <c r="M80" s="20"/>
    </row>
    <row r="81" customFormat="false" ht="16.5" hidden="false" customHeight="true" outlineLevel="0" collapsed="false">
      <c r="A81" s="15"/>
      <c r="B81" s="16"/>
      <c r="C81" s="17"/>
      <c r="D81" s="17"/>
      <c r="E81" s="18"/>
      <c r="F81" s="18"/>
      <c r="G81" s="18"/>
      <c r="H81" s="18"/>
      <c r="I81" s="19" t="n">
        <f aca="false">E81-F81-G81</f>
        <v>0</v>
      </c>
      <c r="J81" s="19" t="n">
        <f aca="false">IF(B81="",0,VLOOKUP(B81,Tabla1[],2,0))</f>
        <v>0</v>
      </c>
      <c r="K81" s="19" t="n">
        <f aca="false">IF(E81&lt;0,J81*(-1),J81)</f>
        <v>0</v>
      </c>
      <c r="L81" s="20"/>
      <c r="M81" s="20"/>
    </row>
    <row r="82" customFormat="false" ht="16.5" hidden="false" customHeight="true" outlineLevel="0" collapsed="false">
      <c r="A82" s="15"/>
      <c r="B82" s="16"/>
      <c r="C82" s="17"/>
      <c r="D82" s="17"/>
      <c r="E82" s="18"/>
      <c r="F82" s="18"/>
      <c r="G82" s="18"/>
      <c r="H82" s="18"/>
      <c r="I82" s="19" t="n">
        <f aca="false">E82-F82-G82</f>
        <v>0</v>
      </c>
      <c r="J82" s="19" t="n">
        <f aca="false">IF(B82="",0,VLOOKUP(B82,Tabla1[],2,0))</f>
        <v>0</v>
      </c>
      <c r="K82" s="19" t="n">
        <f aca="false">IF(E82&lt;0,J82*(-1),J82)</f>
        <v>0</v>
      </c>
      <c r="L82" s="20"/>
      <c r="M82" s="20"/>
    </row>
    <row r="83" customFormat="false" ht="16.5" hidden="false" customHeight="true" outlineLevel="0" collapsed="false">
      <c r="A83" s="15"/>
      <c r="B83" s="16"/>
      <c r="C83" s="17"/>
      <c r="D83" s="17"/>
      <c r="E83" s="18"/>
      <c r="F83" s="18"/>
      <c r="G83" s="18"/>
      <c r="H83" s="18"/>
      <c r="I83" s="19" t="n">
        <f aca="false">E83-F83-G83</f>
        <v>0</v>
      </c>
      <c r="J83" s="19" t="n">
        <f aca="false">IF(B83="",0,VLOOKUP(B83,Tabla1[],2,0))</f>
        <v>0</v>
      </c>
      <c r="K83" s="19" t="n">
        <f aca="false">IF(E83&lt;0,J83*(-1),J83)</f>
        <v>0</v>
      </c>
      <c r="L83" s="20"/>
      <c r="M83" s="20"/>
    </row>
    <row r="84" customFormat="false" ht="16.5" hidden="false" customHeight="true" outlineLevel="0" collapsed="false">
      <c r="A84" s="15"/>
      <c r="B84" s="16"/>
      <c r="C84" s="17"/>
      <c r="D84" s="17"/>
      <c r="E84" s="18"/>
      <c r="F84" s="18"/>
      <c r="G84" s="18"/>
      <c r="H84" s="18"/>
      <c r="I84" s="19" t="n">
        <f aca="false">E84-F84-G84</f>
        <v>0</v>
      </c>
      <c r="J84" s="19" t="n">
        <f aca="false">IF(B84="",0,VLOOKUP(B84,Tabla1[],2,0))</f>
        <v>0</v>
      </c>
      <c r="K84" s="19" t="n">
        <f aca="false">IF(E84&lt;0,J84*(-1),J84)</f>
        <v>0</v>
      </c>
      <c r="L84" s="20"/>
      <c r="M84" s="20"/>
    </row>
    <row r="85" customFormat="false" ht="16.5" hidden="false" customHeight="true" outlineLevel="0" collapsed="false">
      <c r="A85" s="15"/>
      <c r="B85" s="16"/>
      <c r="C85" s="17"/>
      <c r="D85" s="17"/>
      <c r="E85" s="18"/>
      <c r="F85" s="18"/>
      <c r="G85" s="18"/>
      <c r="H85" s="18"/>
      <c r="I85" s="19" t="n">
        <f aca="false">E85-F85-G85</f>
        <v>0</v>
      </c>
      <c r="J85" s="19" t="n">
        <f aca="false">IF(B85="",0,VLOOKUP(B85,Tabla1[],2,0))</f>
        <v>0</v>
      </c>
      <c r="K85" s="19" t="n">
        <f aca="false">IF(E85&lt;0,J85*(-1),J85)</f>
        <v>0</v>
      </c>
      <c r="L85" s="20"/>
      <c r="M85" s="20"/>
    </row>
    <row r="86" customFormat="false" ht="16.5" hidden="false" customHeight="true" outlineLevel="0" collapsed="false">
      <c r="A86" s="15"/>
      <c r="B86" s="16"/>
      <c r="C86" s="17"/>
      <c r="D86" s="17"/>
      <c r="E86" s="18"/>
      <c r="F86" s="18"/>
      <c r="G86" s="18"/>
      <c r="H86" s="18"/>
      <c r="I86" s="19" t="n">
        <f aca="false">E86-F86-G86</f>
        <v>0</v>
      </c>
      <c r="J86" s="19" t="n">
        <f aca="false">IF(B86="",0,VLOOKUP(B86,Tabla1[],2,0))</f>
        <v>0</v>
      </c>
      <c r="K86" s="19" t="n">
        <f aca="false">IF(E86&lt;0,J86*(-1),J86)</f>
        <v>0</v>
      </c>
      <c r="L86" s="20"/>
      <c r="M86" s="20"/>
    </row>
    <row r="87" customFormat="false" ht="16.5" hidden="false" customHeight="true" outlineLevel="0" collapsed="false">
      <c r="A87" s="15"/>
      <c r="B87" s="16"/>
      <c r="C87" s="17"/>
      <c r="D87" s="17"/>
      <c r="E87" s="18"/>
      <c r="F87" s="18"/>
      <c r="G87" s="18"/>
      <c r="H87" s="18"/>
      <c r="I87" s="19" t="n">
        <f aca="false">E87-F87-G87</f>
        <v>0</v>
      </c>
      <c r="J87" s="19" t="n">
        <f aca="false">IF(B87="",0,VLOOKUP(B87,Tabla1[],2,0))</f>
        <v>0</v>
      </c>
      <c r="K87" s="19" t="n">
        <f aca="false">IF(E87&lt;0,J87*(-1),J87)</f>
        <v>0</v>
      </c>
      <c r="L87" s="20"/>
      <c r="M87" s="20"/>
    </row>
    <row r="88" customFormat="false" ht="16.5" hidden="false" customHeight="true" outlineLevel="0" collapsed="false">
      <c r="A88" s="15"/>
      <c r="B88" s="16"/>
      <c r="C88" s="17"/>
      <c r="D88" s="17"/>
      <c r="E88" s="18"/>
      <c r="F88" s="18"/>
      <c r="G88" s="18"/>
      <c r="H88" s="18"/>
      <c r="I88" s="19" t="n">
        <f aca="false">E88-F88-G88</f>
        <v>0</v>
      </c>
      <c r="J88" s="19" t="n">
        <f aca="false">IF(B88="",0,VLOOKUP(B88,Tabla1[],2,0))</f>
        <v>0</v>
      </c>
      <c r="K88" s="19" t="n">
        <f aca="false">IF(E88&lt;0,J88*(-1),J88)</f>
        <v>0</v>
      </c>
      <c r="L88" s="20"/>
      <c r="M88" s="20"/>
    </row>
    <row r="89" customFormat="false" ht="16.5" hidden="false" customHeight="true" outlineLevel="0" collapsed="false">
      <c r="A89" s="15"/>
      <c r="B89" s="16"/>
      <c r="C89" s="17"/>
      <c r="D89" s="17"/>
      <c r="E89" s="18"/>
      <c r="F89" s="18"/>
      <c r="G89" s="18"/>
      <c r="H89" s="18"/>
      <c r="I89" s="19" t="n">
        <f aca="false">E89-F89-G89</f>
        <v>0</v>
      </c>
      <c r="J89" s="19" t="n">
        <f aca="false">IF(B89="",0,VLOOKUP(B89,Tabla1[],2,0))</f>
        <v>0</v>
      </c>
      <c r="K89" s="19" t="n">
        <f aca="false">IF(E89&lt;0,J89*(-1),J89)</f>
        <v>0</v>
      </c>
      <c r="L89" s="20"/>
      <c r="M89" s="20"/>
    </row>
    <row r="90" customFormat="false" ht="16.5" hidden="false" customHeight="true" outlineLevel="0" collapsed="false">
      <c r="A90" s="15"/>
      <c r="B90" s="16"/>
      <c r="C90" s="17"/>
      <c r="D90" s="17"/>
      <c r="E90" s="18"/>
      <c r="F90" s="18"/>
      <c r="G90" s="18"/>
      <c r="H90" s="18"/>
      <c r="I90" s="19" t="n">
        <f aca="false">E90-F90-G90</f>
        <v>0</v>
      </c>
      <c r="J90" s="19" t="n">
        <f aca="false">IF(B90="",0,VLOOKUP(B90,Tabla1[],2,0))</f>
        <v>0</v>
      </c>
      <c r="K90" s="19" t="n">
        <f aca="false">IF(E90&lt;0,J90*(-1),J90)</f>
        <v>0</v>
      </c>
      <c r="L90" s="20"/>
      <c r="M90" s="20"/>
    </row>
    <row r="91" customFormat="false" ht="16.5" hidden="false" customHeight="true" outlineLevel="0" collapsed="false">
      <c r="A91" s="15"/>
      <c r="B91" s="16"/>
      <c r="C91" s="17"/>
      <c r="D91" s="17"/>
      <c r="E91" s="18"/>
      <c r="F91" s="18"/>
      <c r="G91" s="18"/>
      <c r="H91" s="18"/>
      <c r="I91" s="19" t="n">
        <f aca="false">E91-F91-G91</f>
        <v>0</v>
      </c>
      <c r="J91" s="19" t="n">
        <f aca="false">IF(B91="",0,VLOOKUP(B91,Tabla1[],2,0))</f>
        <v>0</v>
      </c>
      <c r="K91" s="19" t="n">
        <f aca="false">IF(E91&lt;0,J91*(-1),J91)</f>
        <v>0</v>
      </c>
      <c r="L91" s="20"/>
      <c r="M91" s="20"/>
    </row>
    <row r="92" customFormat="false" ht="16.5" hidden="false" customHeight="true" outlineLevel="0" collapsed="false">
      <c r="A92" s="15"/>
      <c r="B92" s="16"/>
      <c r="C92" s="17"/>
      <c r="D92" s="17"/>
      <c r="E92" s="18"/>
      <c r="F92" s="18"/>
      <c r="G92" s="18"/>
      <c r="H92" s="18"/>
      <c r="I92" s="19" t="n">
        <f aca="false">E92-F92-G92</f>
        <v>0</v>
      </c>
      <c r="J92" s="19" t="n">
        <f aca="false">IF(B92="",0,VLOOKUP(B92,Tabla1[],2,0))</f>
        <v>0</v>
      </c>
      <c r="K92" s="19" t="n">
        <f aca="false">IF(E92&lt;0,J92*(-1),J92)</f>
        <v>0</v>
      </c>
      <c r="L92" s="20"/>
      <c r="M92" s="20"/>
    </row>
    <row r="93" customFormat="false" ht="16.5" hidden="false" customHeight="true" outlineLevel="0" collapsed="false">
      <c r="A93" s="15"/>
      <c r="B93" s="16"/>
      <c r="C93" s="17"/>
      <c r="D93" s="17"/>
      <c r="E93" s="18"/>
      <c r="F93" s="18"/>
      <c r="G93" s="18"/>
      <c r="H93" s="18"/>
      <c r="I93" s="19" t="n">
        <f aca="false">E93-F93-G93</f>
        <v>0</v>
      </c>
      <c r="J93" s="19" t="n">
        <f aca="false">IF(B93="",0,VLOOKUP(B93,Tabla1[],2,0))</f>
        <v>0</v>
      </c>
      <c r="K93" s="19" t="n">
        <f aca="false">IF(E93&lt;0,J93*(-1),J93)</f>
        <v>0</v>
      </c>
      <c r="L93" s="20"/>
      <c r="M93" s="20"/>
    </row>
    <row r="94" customFormat="false" ht="16.5" hidden="false" customHeight="true" outlineLevel="0" collapsed="false">
      <c r="A94" s="15"/>
      <c r="B94" s="16"/>
      <c r="C94" s="17"/>
      <c r="D94" s="17"/>
      <c r="E94" s="18"/>
      <c r="F94" s="18"/>
      <c r="G94" s="18"/>
      <c r="H94" s="18"/>
      <c r="I94" s="19" t="n">
        <f aca="false">E94-F94-G94</f>
        <v>0</v>
      </c>
      <c r="J94" s="19" t="n">
        <f aca="false">IF(B94="",0,VLOOKUP(B94,Tabla1[],2,0))</f>
        <v>0</v>
      </c>
      <c r="K94" s="19" t="n">
        <f aca="false">IF(E94&lt;0,J94*(-1),J94)</f>
        <v>0</v>
      </c>
      <c r="L94" s="20"/>
      <c r="M94" s="20"/>
    </row>
    <row r="95" customFormat="false" ht="16.5" hidden="false" customHeight="true" outlineLevel="0" collapsed="false">
      <c r="A95" s="15"/>
      <c r="B95" s="16"/>
      <c r="C95" s="17"/>
      <c r="D95" s="17"/>
      <c r="E95" s="18"/>
      <c r="F95" s="18"/>
      <c r="G95" s="18"/>
      <c r="H95" s="18"/>
      <c r="I95" s="19" t="n">
        <f aca="false">E95-F95-G95</f>
        <v>0</v>
      </c>
      <c r="J95" s="19" t="n">
        <f aca="false">IF(B95="",0,VLOOKUP(B95,Tabla1[],2,0))</f>
        <v>0</v>
      </c>
      <c r="K95" s="19" t="n">
        <f aca="false">IF(E95&lt;0,J95*(-1),J95)</f>
        <v>0</v>
      </c>
      <c r="L95" s="20"/>
      <c r="M95" s="20"/>
    </row>
    <row r="96" customFormat="false" ht="16.5" hidden="false" customHeight="true" outlineLevel="0" collapsed="false">
      <c r="A96" s="15"/>
      <c r="B96" s="16"/>
      <c r="C96" s="17"/>
      <c r="D96" s="17"/>
      <c r="E96" s="18"/>
      <c r="F96" s="18"/>
      <c r="G96" s="18"/>
      <c r="H96" s="18"/>
      <c r="I96" s="19" t="n">
        <f aca="false">E96-F96-G96</f>
        <v>0</v>
      </c>
      <c r="J96" s="19" t="n">
        <f aca="false">IF(B96="",0,VLOOKUP(B96,Tabla1[],2,0))</f>
        <v>0</v>
      </c>
      <c r="K96" s="19" t="n">
        <f aca="false">IF(E96&lt;0,J96*(-1),J96)</f>
        <v>0</v>
      </c>
      <c r="L96" s="20"/>
      <c r="M96" s="20"/>
    </row>
    <row r="97" customFormat="false" ht="16.5" hidden="false" customHeight="true" outlineLevel="0" collapsed="false">
      <c r="A97" s="15"/>
      <c r="B97" s="16"/>
      <c r="C97" s="17"/>
      <c r="D97" s="17"/>
      <c r="E97" s="18"/>
      <c r="F97" s="18"/>
      <c r="G97" s="18"/>
      <c r="H97" s="18"/>
      <c r="I97" s="19" t="n">
        <f aca="false">E97-F97-G97</f>
        <v>0</v>
      </c>
      <c r="J97" s="19" t="n">
        <f aca="false">IF(B97="",0,VLOOKUP(B97,Tabla1[],2,0))</f>
        <v>0</v>
      </c>
      <c r="K97" s="19" t="n">
        <f aca="false">IF(E97&lt;0,J97*(-1),J97)</f>
        <v>0</v>
      </c>
      <c r="L97" s="20"/>
      <c r="M97" s="20"/>
    </row>
    <row r="98" customFormat="false" ht="16.5" hidden="false" customHeight="true" outlineLevel="0" collapsed="false">
      <c r="A98" s="15"/>
      <c r="B98" s="16"/>
      <c r="C98" s="17"/>
      <c r="D98" s="17"/>
      <c r="E98" s="18"/>
      <c r="F98" s="18"/>
      <c r="G98" s="18"/>
      <c r="H98" s="18"/>
      <c r="I98" s="19" t="n">
        <f aca="false">E98-F98-G98</f>
        <v>0</v>
      </c>
      <c r="J98" s="19" t="n">
        <f aca="false">IF(B98="",0,VLOOKUP(B98,Tabla1[],2,0))</f>
        <v>0</v>
      </c>
      <c r="K98" s="19" t="n">
        <f aca="false">IF(E98&lt;0,J98*(-1),J98)</f>
        <v>0</v>
      </c>
      <c r="L98" s="20"/>
      <c r="M98" s="20"/>
    </row>
    <row r="99" customFormat="false" ht="16.5" hidden="false" customHeight="true" outlineLevel="0" collapsed="false">
      <c r="A99" s="15"/>
      <c r="B99" s="16"/>
      <c r="C99" s="17"/>
      <c r="D99" s="17"/>
      <c r="E99" s="18"/>
      <c r="F99" s="18"/>
      <c r="G99" s="18"/>
      <c r="H99" s="18"/>
      <c r="I99" s="19" t="n">
        <f aca="false">E99-F99-G99</f>
        <v>0</v>
      </c>
      <c r="J99" s="19" t="n">
        <f aca="false">IF(B99="",0,VLOOKUP(B99,Tabla1[],2,0))</f>
        <v>0</v>
      </c>
      <c r="K99" s="19" t="n">
        <f aca="false">IF(E99&lt;0,J99*(-1),J99)</f>
        <v>0</v>
      </c>
      <c r="L99" s="20"/>
      <c r="M99" s="20"/>
    </row>
    <row r="100" customFormat="false" ht="16.5" hidden="false" customHeight="true" outlineLevel="0" collapsed="false">
      <c r="A100" s="15"/>
      <c r="B100" s="16"/>
      <c r="C100" s="17"/>
      <c r="D100" s="17"/>
      <c r="E100" s="18"/>
      <c r="F100" s="18"/>
      <c r="G100" s="18"/>
      <c r="H100" s="18"/>
      <c r="I100" s="19" t="n">
        <f aca="false">E100-F100-G100</f>
        <v>0</v>
      </c>
      <c r="J100" s="19" t="n">
        <f aca="false">IF(B100="",0,VLOOKUP(B100,Tabla1[],2,0))</f>
        <v>0</v>
      </c>
      <c r="K100" s="19" t="n">
        <f aca="false">IF(E100&lt;0,J100*(-1),J100)</f>
        <v>0</v>
      </c>
      <c r="L100" s="20"/>
      <c r="M100" s="20"/>
    </row>
    <row r="101" customFormat="false" ht="16.5" hidden="false" customHeight="true" outlineLevel="0" collapsed="false">
      <c r="A101" s="15"/>
      <c r="B101" s="16"/>
      <c r="C101" s="17"/>
      <c r="D101" s="17"/>
      <c r="E101" s="18"/>
      <c r="F101" s="18"/>
      <c r="G101" s="18"/>
      <c r="H101" s="18"/>
      <c r="I101" s="19" t="n">
        <f aca="false">E101-F101-G101</f>
        <v>0</v>
      </c>
      <c r="J101" s="19" t="n">
        <f aca="false">IF(B101="",0,VLOOKUP(B101,Tabla1[],2,0))</f>
        <v>0</v>
      </c>
      <c r="K101" s="19" t="n">
        <f aca="false">IF(E101&lt;0,J101*(-1),J101)</f>
        <v>0</v>
      </c>
      <c r="L101" s="20"/>
      <c r="M101" s="20"/>
    </row>
    <row r="102" customFormat="false" ht="16.5" hidden="false" customHeight="true" outlineLevel="0" collapsed="false">
      <c r="A102" s="15"/>
      <c r="B102" s="16"/>
      <c r="C102" s="17"/>
      <c r="D102" s="17"/>
      <c r="E102" s="18"/>
      <c r="F102" s="18"/>
      <c r="G102" s="18"/>
      <c r="H102" s="18"/>
      <c r="I102" s="19" t="n">
        <f aca="false">E102-F102-G102</f>
        <v>0</v>
      </c>
      <c r="J102" s="19" t="n">
        <f aca="false">IF(B102="",0,VLOOKUP(B102,Tabla1[],2,0))</f>
        <v>0</v>
      </c>
      <c r="K102" s="19" t="n">
        <f aca="false">IF(E102&lt;0,J102*(-1),J102)</f>
        <v>0</v>
      </c>
      <c r="L102" s="20"/>
      <c r="M102" s="20"/>
    </row>
    <row r="103" customFormat="false" ht="16.5" hidden="false" customHeight="true" outlineLevel="0" collapsed="false">
      <c r="A103" s="15"/>
      <c r="B103" s="16"/>
      <c r="C103" s="17"/>
      <c r="D103" s="17"/>
      <c r="E103" s="18"/>
      <c r="F103" s="18"/>
      <c r="G103" s="18"/>
      <c r="H103" s="18"/>
      <c r="I103" s="19" t="n">
        <f aca="false">E103-F103-G103</f>
        <v>0</v>
      </c>
      <c r="J103" s="19" t="n">
        <f aca="false">IF(B103="",0,VLOOKUP(B103,Tabla1[],2,0))</f>
        <v>0</v>
      </c>
      <c r="K103" s="19" t="n">
        <f aca="false">IF(E103&lt;0,J103*(-1),J103)</f>
        <v>0</v>
      </c>
      <c r="L103" s="20"/>
      <c r="M103" s="20"/>
    </row>
    <row r="104" customFormat="false" ht="16.5" hidden="false" customHeight="true" outlineLevel="0" collapsed="false">
      <c r="A104" s="15"/>
      <c r="B104" s="16"/>
      <c r="C104" s="17"/>
      <c r="D104" s="17"/>
      <c r="E104" s="18"/>
      <c r="F104" s="18"/>
      <c r="G104" s="18"/>
      <c r="H104" s="18"/>
      <c r="I104" s="19" t="n">
        <f aca="false">E104-F104-G104</f>
        <v>0</v>
      </c>
      <c r="J104" s="19" t="n">
        <f aca="false">IF(B104="",0,VLOOKUP(B104,Tabla1[],2,0))</f>
        <v>0</v>
      </c>
      <c r="K104" s="19" t="n">
        <f aca="false">IF(E104&lt;0,J104*(-1),J104)</f>
        <v>0</v>
      </c>
      <c r="L104" s="20"/>
      <c r="M104" s="20"/>
    </row>
    <row r="105" customFormat="false" ht="16.5" hidden="false" customHeight="true" outlineLevel="0" collapsed="false">
      <c r="A105" s="15"/>
      <c r="B105" s="16"/>
      <c r="C105" s="17"/>
      <c r="D105" s="17"/>
      <c r="E105" s="18"/>
      <c r="F105" s="18"/>
      <c r="G105" s="18"/>
      <c r="H105" s="18"/>
      <c r="I105" s="19" t="n">
        <f aca="false">E105-F105-G105</f>
        <v>0</v>
      </c>
      <c r="J105" s="19" t="n">
        <f aca="false">IF(B105="",0,VLOOKUP(B105,Tabla1[],2,0))</f>
        <v>0</v>
      </c>
      <c r="K105" s="19" t="n">
        <f aca="false">IF(E105&lt;0,J105*(-1),J105)</f>
        <v>0</v>
      </c>
      <c r="L105" s="20"/>
      <c r="M105" s="20"/>
    </row>
    <row r="106" customFormat="false" ht="16.5" hidden="false" customHeight="true" outlineLevel="0" collapsed="false">
      <c r="A106" s="15"/>
      <c r="B106" s="16"/>
      <c r="C106" s="17"/>
      <c r="D106" s="17"/>
      <c r="E106" s="18"/>
      <c r="F106" s="18"/>
      <c r="G106" s="18"/>
      <c r="H106" s="18"/>
      <c r="I106" s="19" t="n">
        <f aca="false">E106-F106-G106</f>
        <v>0</v>
      </c>
      <c r="J106" s="19" t="n">
        <f aca="false">IF(B106="",0,VLOOKUP(B106,Tabla1[],2,0))</f>
        <v>0</v>
      </c>
      <c r="K106" s="19" t="n">
        <f aca="false">IF(E106&lt;0,J106*(-1),J106)</f>
        <v>0</v>
      </c>
      <c r="L106" s="20"/>
      <c r="M106" s="20"/>
    </row>
    <row r="107" customFormat="false" ht="16.5" hidden="false" customHeight="true" outlineLevel="0" collapsed="false">
      <c r="A107" s="15"/>
      <c r="B107" s="16"/>
      <c r="C107" s="17"/>
      <c r="D107" s="17"/>
      <c r="E107" s="18"/>
      <c r="F107" s="18"/>
      <c r="G107" s="18"/>
      <c r="H107" s="18"/>
      <c r="I107" s="19" t="n">
        <f aca="false">E107-F107-G107</f>
        <v>0</v>
      </c>
      <c r="J107" s="19" t="n">
        <f aca="false">IF(B107="",0,VLOOKUP(B107,Tabla1[],2,0))</f>
        <v>0</v>
      </c>
      <c r="K107" s="19" t="n">
        <f aca="false">IF(E107&lt;0,J107*(-1),J107)</f>
        <v>0</v>
      </c>
      <c r="L107" s="20"/>
      <c r="M107" s="20"/>
    </row>
    <row r="108" customFormat="false" ht="16.5" hidden="false" customHeight="true" outlineLevel="0" collapsed="false">
      <c r="A108" s="15"/>
      <c r="B108" s="16"/>
      <c r="C108" s="17"/>
      <c r="D108" s="17"/>
      <c r="E108" s="18"/>
      <c r="F108" s="18"/>
      <c r="G108" s="18"/>
      <c r="H108" s="18"/>
      <c r="I108" s="19" t="n">
        <f aca="false">E108-F108-G108</f>
        <v>0</v>
      </c>
      <c r="J108" s="19" t="n">
        <f aca="false">IF(B108="",0,VLOOKUP(B108,Tabla1[],2,0))</f>
        <v>0</v>
      </c>
      <c r="K108" s="19" t="n">
        <f aca="false">IF(E108&lt;0,J108*(-1),J108)</f>
        <v>0</v>
      </c>
      <c r="L108" s="20"/>
      <c r="M108" s="20"/>
    </row>
    <row r="109" customFormat="false" ht="16.5" hidden="false" customHeight="true" outlineLevel="0" collapsed="false">
      <c r="A109" s="15"/>
      <c r="B109" s="16"/>
      <c r="C109" s="17"/>
      <c r="D109" s="17"/>
      <c r="E109" s="18"/>
      <c r="F109" s="18"/>
      <c r="G109" s="18"/>
      <c r="H109" s="18"/>
      <c r="I109" s="19" t="n">
        <f aca="false">E109-F109-G109</f>
        <v>0</v>
      </c>
      <c r="J109" s="19" t="n">
        <f aca="false">IF(B109="",0,VLOOKUP(B109,Tabla1[],2,0))</f>
        <v>0</v>
      </c>
      <c r="K109" s="19" t="n">
        <f aca="false">IF(E109&lt;0,J109*(-1),J109)</f>
        <v>0</v>
      </c>
      <c r="L109" s="20"/>
      <c r="M109" s="20"/>
    </row>
    <row r="110" customFormat="false" ht="16.5" hidden="false" customHeight="true" outlineLevel="0" collapsed="false">
      <c r="A110" s="15"/>
      <c r="B110" s="16"/>
      <c r="C110" s="17"/>
      <c r="D110" s="17"/>
      <c r="E110" s="18"/>
      <c r="F110" s="18"/>
      <c r="G110" s="18"/>
      <c r="H110" s="18"/>
      <c r="I110" s="19" t="n">
        <f aca="false">E110-F110-G110</f>
        <v>0</v>
      </c>
      <c r="J110" s="19" t="n">
        <f aca="false">IF(B110="",0,VLOOKUP(B110,Tabla1[],2,0))</f>
        <v>0</v>
      </c>
      <c r="K110" s="19" t="n">
        <f aca="false">IF(E110&lt;0,J110*(-1),J110)</f>
        <v>0</v>
      </c>
      <c r="L110" s="20"/>
      <c r="M110" s="20"/>
    </row>
    <row r="111" customFormat="false" ht="16.5" hidden="false" customHeight="true" outlineLevel="0" collapsed="false">
      <c r="A111" s="15"/>
      <c r="B111" s="16"/>
      <c r="C111" s="17"/>
      <c r="D111" s="17"/>
      <c r="E111" s="18"/>
      <c r="F111" s="18"/>
      <c r="G111" s="18"/>
      <c r="H111" s="18"/>
      <c r="I111" s="19" t="n">
        <f aca="false">E111-F111-G111</f>
        <v>0</v>
      </c>
      <c r="J111" s="19" t="n">
        <f aca="false">IF(B111="",0,VLOOKUP(B111,Tabla1[],2,0))</f>
        <v>0</v>
      </c>
      <c r="K111" s="19" t="n">
        <f aca="false">IF(E111&lt;0,J111*(-1),J111)</f>
        <v>0</v>
      </c>
      <c r="L111" s="20"/>
      <c r="M111" s="20"/>
    </row>
    <row r="112" customFormat="false" ht="16.5" hidden="false" customHeight="true" outlineLevel="0" collapsed="false">
      <c r="A112" s="15"/>
      <c r="B112" s="16"/>
      <c r="C112" s="17"/>
      <c r="D112" s="17"/>
      <c r="E112" s="18"/>
      <c r="F112" s="18"/>
      <c r="G112" s="18"/>
      <c r="H112" s="18"/>
      <c r="I112" s="19" t="n">
        <f aca="false">E112-F112-G112</f>
        <v>0</v>
      </c>
      <c r="J112" s="19" t="n">
        <f aca="false">IF(B112="",0,VLOOKUP(B112,Tabla1[],2,0))</f>
        <v>0</v>
      </c>
      <c r="K112" s="19" t="n">
        <f aca="false">IF(E112&lt;0,J112*(-1),J112)</f>
        <v>0</v>
      </c>
      <c r="L112" s="20"/>
      <c r="M112" s="20"/>
    </row>
    <row r="113" customFormat="false" ht="16.5" hidden="false" customHeight="true" outlineLevel="0" collapsed="false">
      <c r="A113" s="15"/>
      <c r="B113" s="16"/>
      <c r="C113" s="17"/>
      <c r="D113" s="17"/>
      <c r="E113" s="18"/>
      <c r="F113" s="18"/>
      <c r="G113" s="18"/>
      <c r="H113" s="18"/>
      <c r="I113" s="19" t="n">
        <f aca="false">E113-F113-G113</f>
        <v>0</v>
      </c>
      <c r="J113" s="19" t="n">
        <f aca="false">IF(B113="",0,VLOOKUP(B113,Tabla1[],2,0))</f>
        <v>0</v>
      </c>
      <c r="K113" s="19" t="n">
        <f aca="false">IF(E113&lt;0,J113*(-1),J113)</f>
        <v>0</v>
      </c>
      <c r="L113" s="20"/>
      <c r="M113" s="20"/>
    </row>
    <row r="114" customFormat="false" ht="16.5" hidden="false" customHeight="true" outlineLevel="0" collapsed="false">
      <c r="A114" s="15"/>
      <c r="B114" s="16"/>
      <c r="C114" s="17"/>
      <c r="D114" s="17"/>
      <c r="E114" s="18"/>
      <c r="F114" s="18"/>
      <c r="G114" s="18"/>
      <c r="H114" s="18"/>
      <c r="I114" s="19" t="n">
        <f aca="false">E114-F114-G114</f>
        <v>0</v>
      </c>
      <c r="J114" s="19" t="n">
        <f aca="false">IF(B114="",0,VLOOKUP(B114,Tabla1[],2,0))</f>
        <v>0</v>
      </c>
      <c r="K114" s="19" t="n">
        <f aca="false">IF(E114&lt;0,J114*(-1),J114)</f>
        <v>0</v>
      </c>
      <c r="L114" s="20"/>
      <c r="M114" s="20"/>
    </row>
    <row r="115" customFormat="false" ht="16.5" hidden="false" customHeight="true" outlineLevel="0" collapsed="false">
      <c r="A115" s="15"/>
      <c r="B115" s="16"/>
      <c r="C115" s="17"/>
      <c r="D115" s="17"/>
      <c r="E115" s="18"/>
      <c r="F115" s="18"/>
      <c r="G115" s="18"/>
      <c r="H115" s="18"/>
      <c r="I115" s="19" t="n">
        <f aca="false">E115-F115-G115</f>
        <v>0</v>
      </c>
      <c r="J115" s="19" t="n">
        <f aca="false">IF(B115="",0,VLOOKUP(B115,Tabla1[],2,0))</f>
        <v>0</v>
      </c>
      <c r="K115" s="19" t="n">
        <f aca="false">IF(E115&lt;0,J115*(-1),J115)</f>
        <v>0</v>
      </c>
      <c r="L115" s="20"/>
      <c r="M115" s="20"/>
    </row>
    <row r="116" customFormat="false" ht="16.5" hidden="false" customHeight="true" outlineLevel="0" collapsed="false">
      <c r="A116" s="15"/>
      <c r="B116" s="16"/>
      <c r="C116" s="17"/>
      <c r="D116" s="17"/>
      <c r="E116" s="18"/>
      <c r="F116" s="18"/>
      <c r="G116" s="18"/>
      <c r="H116" s="18"/>
      <c r="I116" s="19" t="n">
        <f aca="false">E116-F116-G116</f>
        <v>0</v>
      </c>
      <c r="J116" s="19" t="n">
        <f aca="false">IF(B116="",0,VLOOKUP(B116,Tabla1[],2,0))</f>
        <v>0</v>
      </c>
      <c r="K116" s="19" t="n">
        <f aca="false">IF(E116&lt;0,J116*(-1),J116)</f>
        <v>0</v>
      </c>
      <c r="L116" s="20"/>
      <c r="M116" s="20"/>
    </row>
    <row r="117" customFormat="false" ht="16.5" hidden="false" customHeight="true" outlineLevel="0" collapsed="false">
      <c r="A117" s="15"/>
      <c r="B117" s="16"/>
      <c r="C117" s="17"/>
      <c r="D117" s="17"/>
      <c r="E117" s="18"/>
      <c r="F117" s="18"/>
      <c r="G117" s="18"/>
      <c r="H117" s="18"/>
      <c r="I117" s="19" t="n">
        <f aca="false">E117-F117-G117</f>
        <v>0</v>
      </c>
      <c r="J117" s="19" t="n">
        <f aca="false">IF(B117="",0,VLOOKUP(B117,Tabla1[],2,0))</f>
        <v>0</v>
      </c>
      <c r="K117" s="19" t="n">
        <f aca="false">IF(E117&lt;0,J117*(-1),J117)</f>
        <v>0</v>
      </c>
      <c r="L117" s="20"/>
      <c r="M117" s="20"/>
    </row>
    <row r="118" customFormat="false" ht="16.5" hidden="false" customHeight="true" outlineLevel="0" collapsed="false">
      <c r="A118" s="15"/>
      <c r="B118" s="16"/>
      <c r="C118" s="17"/>
      <c r="D118" s="17"/>
      <c r="E118" s="18"/>
      <c r="F118" s="18"/>
      <c r="G118" s="18"/>
      <c r="H118" s="18"/>
      <c r="I118" s="19" t="n">
        <f aca="false">E118-F118-G118</f>
        <v>0</v>
      </c>
      <c r="J118" s="19" t="n">
        <f aca="false">IF(B118="",0,VLOOKUP(B118,Tabla1[],2,0))</f>
        <v>0</v>
      </c>
      <c r="K118" s="19" t="n">
        <f aca="false">IF(E118&lt;0,J118*(-1),J118)</f>
        <v>0</v>
      </c>
      <c r="L118" s="20"/>
      <c r="M118" s="20"/>
    </row>
    <row r="119" customFormat="false" ht="16.5" hidden="false" customHeight="true" outlineLevel="0" collapsed="false">
      <c r="A119" s="15"/>
      <c r="B119" s="16"/>
      <c r="C119" s="17"/>
      <c r="D119" s="17"/>
      <c r="E119" s="18"/>
      <c r="F119" s="18"/>
      <c r="G119" s="18"/>
      <c r="H119" s="18"/>
      <c r="I119" s="19" t="n">
        <f aca="false">E119-F119-G119</f>
        <v>0</v>
      </c>
      <c r="J119" s="19" t="n">
        <f aca="false">IF(B119="",0,VLOOKUP(B119,Tabla1[],2,0))</f>
        <v>0</v>
      </c>
      <c r="K119" s="19" t="n">
        <f aca="false">IF(E119&lt;0,J119*(-1),J119)</f>
        <v>0</v>
      </c>
      <c r="L119" s="20"/>
      <c r="M119" s="20"/>
    </row>
    <row r="120" customFormat="false" ht="16.5" hidden="false" customHeight="true" outlineLevel="0" collapsed="false">
      <c r="A120" s="15"/>
      <c r="B120" s="16"/>
      <c r="C120" s="17"/>
      <c r="D120" s="17"/>
      <c r="E120" s="18"/>
      <c r="F120" s="18"/>
      <c r="G120" s="18"/>
      <c r="H120" s="18"/>
      <c r="I120" s="19" t="n">
        <f aca="false">E120-F120-G120</f>
        <v>0</v>
      </c>
      <c r="J120" s="19" t="n">
        <f aca="false">IF(B120="",0,VLOOKUP(B120,Tabla1[],2,0))</f>
        <v>0</v>
      </c>
      <c r="K120" s="19" t="n">
        <f aca="false">IF(E120&lt;0,J120*(-1),J120)</f>
        <v>0</v>
      </c>
      <c r="L120" s="20"/>
      <c r="M120" s="20"/>
    </row>
    <row r="121" customFormat="false" ht="16.5" hidden="false" customHeight="true" outlineLevel="0" collapsed="false">
      <c r="A121" s="15"/>
      <c r="B121" s="16"/>
      <c r="C121" s="17"/>
      <c r="D121" s="17"/>
      <c r="E121" s="18"/>
      <c r="F121" s="18"/>
      <c r="G121" s="18"/>
      <c r="H121" s="18"/>
      <c r="I121" s="19" t="n">
        <f aca="false">E121-F121-G121</f>
        <v>0</v>
      </c>
      <c r="J121" s="19" t="n">
        <f aca="false">IF(B121="",0,VLOOKUP(B121,Tabla1[],2,0))</f>
        <v>0</v>
      </c>
      <c r="K121" s="19" t="n">
        <f aca="false">IF(E121&lt;0,J121*(-1),J121)</f>
        <v>0</v>
      </c>
      <c r="L121" s="20"/>
      <c r="M121" s="20"/>
    </row>
    <row r="122" customFormat="false" ht="16.5" hidden="false" customHeight="true" outlineLevel="0" collapsed="false">
      <c r="A122" s="15"/>
      <c r="B122" s="16"/>
      <c r="C122" s="17"/>
      <c r="D122" s="17"/>
      <c r="E122" s="18"/>
      <c r="F122" s="18"/>
      <c r="G122" s="18"/>
      <c r="H122" s="18"/>
      <c r="I122" s="19" t="n">
        <f aca="false">E122-F122-G122</f>
        <v>0</v>
      </c>
      <c r="J122" s="19" t="n">
        <f aca="false">IF(B122="",0,VLOOKUP(B122,Tabla1[],2,0))</f>
        <v>0</v>
      </c>
      <c r="K122" s="19" t="n">
        <f aca="false">IF(E122&lt;0,J122*(-1),J122)</f>
        <v>0</v>
      </c>
      <c r="L122" s="20"/>
      <c r="M122" s="20"/>
    </row>
    <row r="123" customFormat="false" ht="16.5" hidden="false" customHeight="true" outlineLevel="0" collapsed="false">
      <c r="A123" s="15"/>
      <c r="B123" s="16"/>
      <c r="C123" s="17"/>
      <c r="D123" s="17"/>
      <c r="E123" s="18"/>
      <c r="F123" s="18"/>
      <c r="G123" s="18"/>
      <c r="H123" s="18"/>
      <c r="I123" s="19" t="n">
        <f aca="false">E123-F123-G123</f>
        <v>0</v>
      </c>
      <c r="J123" s="19" t="n">
        <f aca="false">IF(B123="",0,VLOOKUP(B123,Tabla1[],2,0))</f>
        <v>0</v>
      </c>
      <c r="K123" s="19" t="n">
        <f aca="false">IF(E123&lt;0,J123*(-1),J123)</f>
        <v>0</v>
      </c>
      <c r="L123" s="20"/>
      <c r="M123" s="20"/>
    </row>
    <row r="124" customFormat="false" ht="16.5" hidden="false" customHeight="true" outlineLevel="0" collapsed="false">
      <c r="A124" s="15"/>
      <c r="B124" s="16"/>
      <c r="C124" s="17"/>
      <c r="D124" s="17"/>
      <c r="E124" s="18"/>
      <c r="F124" s="18"/>
      <c r="G124" s="18"/>
      <c r="H124" s="18"/>
      <c r="I124" s="19" t="n">
        <f aca="false">E124-F124-G124</f>
        <v>0</v>
      </c>
      <c r="J124" s="19" t="n">
        <f aca="false">IF(B124="",0,VLOOKUP(B124,Tabla1[],2,0))</f>
        <v>0</v>
      </c>
      <c r="K124" s="19" t="n">
        <f aca="false">IF(E124&lt;0,J124*(-1),J124)</f>
        <v>0</v>
      </c>
      <c r="L124" s="20"/>
      <c r="M124" s="20"/>
    </row>
    <row r="125" customFormat="false" ht="16.5" hidden="false" customHeight="true" outlineLevel="0" collapsed="false">
      <c r="A125" s="15"/>
      <c r="B125" s="16"/>
      <c r="C125" s="17"/>
      <c r="D125" s="17"/>
      <c r="E125" s="18"/>
      <c r="F125" s="18"/>
      <c r="G125" s="18"/>
      <c r="H125" s="18"/>
      <c r="I125" s="19" t="n">
        <f aca="false">E125-F125-G125</f>
        <v>0</v>
      </c>
      <c r="J125" s="19" t="n">
        <f aca="false">IF(B125="",0,VLOOKUP(B125,Tabla1[],2,0))</f>
        <v>0</v>
      </c>
      <c r="K125" s="19" t="n">
        <f aca="false">IF(E125&lt;0,J125*(-1),J125)</f>
        <v>0</v>
      </c>
      <c r="L125" s="20"/>
      <c r="M125" s="20"/>
    </row>
    <row r="126" customFormat="false" ht="16.5" hidden="false" customHeight="true" outlineLevel="0" collapsed="false">
      <c r="A126" s="15"/>
      <c r="B126" s="16"/>
      <c r="C126" s="17"/>
      <c r="D126" s="17"/>
      <c r="E126" s="18"/>
      <c r="F126" s="18"/>
      <c r="G126" s="18"/>
      <c r="H126" s="18"/>
      <c r="I126" s="19" t="n">
        <f aca="false">E126-F126-G126</f>
        <v>0</v>
      </c>
      <c r="J126" s="19" t="n">
        <f aca="false">IF(B126="",0,VLOOKUP(B126,Tabla1[],2,0))</f>
        <v>0</v>
      </c>
      <c r="K126" s="19" t="n">
        <f aca="false">IF(E126&lt;0,J126*(-1),J126)</f>
        <v>0</v>
      </c>
      <c r="L126" s="20"/>
      <c r="M126" s="20"/>
    </row>
    <row r="127" customFormat="false" ht="16.5" hidden="false" customHeight="true" outlineLevel="0" collapsed="false">
      <c r="A127" s="15"/>
      <c r="B127" s="16"/>
      <c r="C127" s="17"/>
      <c r="D127" s="17"/>
      <c r="E127" s="18"/>
      <c r="F127" s="18"/>
      <c r="G127" s="18"/>
      <c r="H127" s="18"/>
      <c r="I127" s="19" t="n">
        <f aca="false">E127-F127-G127</f>
        <v>0</v>
      </c>
      <c r="J127" s="19" t="n">
        <f aca="false">IF(B127="",0,VLOOKUP(B127,Tabla1[],2,0))</f>
        <v>0</v>
      </c>
      <c r="K127" s="19" t="n">
        <f aca="false">IF(E127&lt;0,J127*(-1),J127)</f>
        <v>0</v>
      </c>
      <c r="L127" s="20"/>
      <c r="M127" s="20"/>
    </row>
    <row r="128" customFormat="false" ht="16.5" hidden="false" customHeight="true" outlineLevel="0" collapsed="false">
      <c r="A128" s="15"/>
      <c r="B128" s="16"/>
      <c r="C128" s="17"/>
      <c r="D128" s="17"/>
      <c r="E128" s="18"/>
      <c r="F128" s="18"/>
      <c r="G128" s="18"/>
      <c r="H128" s="18"/>
      <c r="I128" s="19" t="n">
        <f aca="false">E128-F128-G128</f>
        <v>0</v>
      </c>
      <c r="J128" s="19" t="n">
        <f aca="false">IF(B128="",0,VLOOKUP(B128,Tabla1[],2,0))</f>
        <v>0</v>
      </c>
      <c r="K128" s="19" t="n">
        <f aca="false">IF(E128&lt;0,J128*(-1),J128)</f>
        <v>0</v>
      </c>
      <c r="L128" s="20"/>
      <c r="M128" s="20"/>
    </row>
    <row r="129" customFormat="false" ht="16.5" hidden="false" customHeight="true" outlineLevel="0" collapsed="false">
      <c r="A129" s="15"/>
      <c r="B129" s="16"/>
      <c r="C129" s="17"/>
      <c r="D129" s="17"/>
      <c r="E129" s="18"/>
      <c r="F129" s="18"/>
      <c r="G129" s="18"/>
      <c r="H129" s="18"/>
      <c r="I129" s="19" t="n">
        <f aca="false">E129-F129-G129</f>
        <v>0</v>
      </c>
      <c r="J129" s="19" t="n">
        <f aca="false">IF(B129="",0,VLOOKUP(B129,Tabla1[],2,0))</f>
        <v>0</v>
      </c>
      <c r="K129" s="19" t="n">
        <f aca="false">IF(E129&lt;0,J129*(-1),J129)</f>
        <v>0</v>
      </c>
      <c r="L129" s="20"/>
      <c r="M129" s="20"/>
    </row>
    <row r="130" customFormat="false" ht="16.5" hidden="false" customHeight="true" outlineLevel="0" collapsed="false">
      <c r="A130" s="15"/>
      <c r="B130" s="16"/>
      <c r="C130" s="17"/>
      <c r="D130" s="17"/>
      <c r="E130" s="18"/>
      <c r="F130" s="18"/>
      <c r="G130" s="18"/>
      <c r="H130" s="18"/>
      <c r="I130" s="19" t="n">
        <f aca="false">E130-F130-G130</f>
        <v>0</v>
      </c>
      <c r="J130" s="19" t="n">
        <f aca="false">IF(B130="",0,VLOOKUP(B130,Tabla1[],2,0))</f>
        <v>0</v>
      </c>
      <c r="K130" s="19" t="n">
        <f aca="false">IF(E130&lt;0,J130*(-1),J130)</f>
        <v>0</v>
      </c>
      <c r="L130" s="20"/>
      <c r="M130" s="20"/>
    </row>
    <row r="131" customFormat="false" ht="16.5" hidden="false" customHeight="true" outlineLevel="0" collapsed="false">
      <c r="A131" s="15"/>
      <c r="B131" s="16"/>
      <c r="C131" s="17"/>
      <c r="D131" s="17"/>
      <c r="E131" s="18"/>
      <c r="F131" s="18"/>
      <c r="G131" s="18"/>
      <c r="H131" s="18"/>
      <c r="I131" s="19" t="n">
        <f aca="false">E131-F131-G131</f>
        <v>0</v>
      </c>
      <c r="J131" s="19" t="n">
        <f aca="false">IF(B131="",0,VLOOKUP(B131,Tabla1[],2,0))</f>
        <v>0</v>
      </c>
      <c r="K131" s="19" t="n">
        <f aca="false">IF(E131&lt;0,J131*(-1),J131)</f>
        <v>0</v>
      </c>
      <c r="L131" s="20"/>
      <c r="M131" s="20"/>
    </row>
    <row r="132" customFormat="false" ht="16.5" hidden="false" customHeight="true" outlineLevel="0" collapsed="false">
      <c r="A132" s="15"/>
      <c r="B132" s="16"/>
      <c r="C132" s="17"/>
      <c r="D132" s="17"/>
      <c r="E132" s="18"/>
      <c r="F132" s="18"/>
      <c r="G132" s="18"/>
      <c r="H132" s="18"/>
      <c r="I132" s="19" t="n">
        <f aca="false">E132-F132-G132</f>
        <v>0</v>
      </c>
      <c r="J132" s="19" t="n">
        <f aca="false">IF(B132="",0,VLOOKUP(B132,Tabla1[],2,0))</f>
        <v>0</v>
      </c>
      <c r="K132" s="19" t="n">
        <f aca="false">IF(E132&lt;0,J132*(-1),J132)</f>
        <v>0</v>
      </c>
      <c r="L132" s="20"/>
      <c r="M132" s="20"/>
    </row>
    <row r="133" customFormat="false" ht="16.5" hidden="false" customHeight="true" outlineLevel="0" collapsed="false">
      <c r="A133" s="15"/>
      <c r="B133" s="16"/>
      <c r="C133" s="17"/>
      <c r="D133" s="17"/>
      <c r="E133" s="18"/>
      <c r="F133" s="18"/>
      <c r="G133" s="18"/>
      <c r="H133" s="18"/>
      <c r="I133" s="19" t="n">
        <f aca="false">E133-F133-G133</f>
        <v>0</v>
      </c>
      <c r="J133" s="19" t="n">
        <f aca="false">IF(B133="",0,VLOOKUP(B133,Tabla1[],2,0))</f>
        <v>0</v>
      </c>
      <c r="K133" s="19" t="n">
        <f aca="false">IF(E133&lt;0,J133*(-1),J133)</f>
        <v>0</v>
      </c>
      <c r="L133" s="20"/>
      <c r="M133" s="20"/>
    </row>
    <row r="134" customFormat="false" ht="16.5" hidden="false" customHeight="true" outlineLevel="0" collapsed="false">
      <c r="A134" s="15"/>
      <c r="B134" s="16"/>
      <c r="C134" s="17"/>
      <c r="D134" s="17"/>
      <c r="E134" s="18"/>
      <c r="F134" s="18"/>
      <c r="G134" s="18"/>
      <c r="H134" s="18"/>
      <c r="I134" s="19" t="n">
        <f aca="false">E134-F134-G134</f>
        <v>0</v>
      </c>
      <c r="J134" s="19" t="n">
        <f aca="false">IF(B134="",0,VLOOKUP(B134,Tabla1[],2,0))</f>
        <v>0</v>
      </c>
      <c r="K134" s="19" t="n">
        <f aca="false">IF(E134&lt;0,J134*(-1),J134)</f>
        <v>0</v>
      </c>
      <c r="L134" s="20"/>
      <c r="M134" s="20"/>
    </row>
    <row r="135" customFormat="false" ht="16.5" hidden="false" customHeight="true" outlineLevel="0" collapsed="false">
      <c r="A135" s="15"/>
      <c r="B135" s="16"/>
      <c r="C135" s="17"/>
      <c r="D135" s="17"/>
      <c r="E135" s="18"/>
      <c r="F135" s="18"/>
      <c r="G135" s="18"/>
      <c r="H135" s="18"/>
      <c r="I135" s="19" t="n">
        <f aca="false">E135-F135-G135</f>
        <v>0</v>
      </c>
      <c r="J135" s="19" t="n">
        <f aca="false">IF(B135="",0,VLOOKUP(B135,Tabla1[],2,0))</f>
        <v>0</v>
      </c>
      <c r="K135" s="19" t="n">
        <f aca="false">IF(E135&lt;0,J135*(-1),J135)</f>
        <v>0</v>
      </c>
      <c r="L135" s="20"/>
      <c r="M135" s="20"/>
    </row>
    <row r="136" customFormat="false" ht="16.5" hidden="false" customHeight="true" outlineLevel="0" collapsed="false">
      <c r="A136" s="15"/>
      <c r="B136" s="16"/>
      <c r="C136" s="17"/>
      <c r="D136" s="17"/>
      <c r="E136" s="18"/>
      <c r="F136" s="18"/>
      <c r="G136" s="18"/>
      <c r="H136" s="18"/>
      <c r="I136" s="19" t="n">
        <f aca="false">E136-F136-G136</f>
        <v>0</v>
      </c>
      <c r="J136" s="19" t="n">
        <f aca="false">IF(B136="",0,VLOOKUP(B136,Tabla1[],2,0))</f>
        <v>0</v>
      </c>
      <c r="K136" s="19" t="n">
        <f aca="false">IF(E136&lt;0,J136*(-1),J136)</f>
        <v>0</v>
      </c>
      <c r="L136" s="20"/>
      <c r="M136" s="20"/>
    </row>
    <row r="137" customFormat="false" ht="16.5" hidden="false" customHeight="true" outlineLevel="0" collapsed="false">
      <c r="A137" s="15"/>
      <c r="B137" s="16"/>
      <c r="C137" s="17"/>
      <c r="D137" s="17"/>
      <c r="E137" s="18"/>
      <c r="F137" s="18"/>
      <c r="G137" s="18"/>
      <c r="H137" s="18"/>
      <c r="I137" s="19" t="n">
        <f aca="false">E137-F137-G137</f>
        <v>0</v>
      </c>
      <c r="J137" s="19" t="n">
        <f aca="false">IF(B137="",0,VLOOKUP(B137,Tabla1[],2,0))</f>
        <v>0</v>
      </c>
      <c r="K137" s="19" t="n">
        <f aca="false">IF(E137&lt;0,J137*(-1),J137)</f>
        <v>0</v>
      </c>
      <c r="L137" s="20"/>
      <c r="M137" s="20"/>
    </row>
    <row r="138" customFormat="false" ht="16.5" hidden="false" customHeight="true" outlineLevel="0" collapsed="false">
      <c r="A138" s="15"/>
      <c r="B138" s="16"/>
      <c r="C138" s="17"/>
      <c r="D138" s="17"/>
      <c r="E138" s="18"/>
      <c r="F138" s="18"/>
      <c r="G138" s="18"/>
      <c r="H138" s="18"/>
      <c r="I138" s="19" t="n">
        <f aca="false">E138-F138-G138</f>
        <v>0</v>
      </c>
      <c r="J138" s="19" t="n">
        <f aca="false">IF(B138="",0,VLOOKUP(B138,Tabla1[],2,0))</f>
        <v>0</v>
      </c>
      <c r="K138" s="19" t="n">
        <f aca="false">IF(E138&lt;0,J138*(-1),J138)</f>
        <v>0</v>
      </c>
      <c r="L138" s="20"/>
      <c r="M138" s="20"/>
    </row>
    <row r="139" customFormat="false" ht="16.5" hidden="false" customHeight="true" outlineLevel="0" collapsed="false">
      <c r="A139" s="15"/>
      <c r="B139" s="16"/>
      <c r="C139" s="17"/>
      <c r="D139" s="17"/>
      <c r="E139" s="18"/>
      <c r="F139" s="18"/>
      <c r="G139" s="18"/>
      <c r="H139" s="18"/>
      <c r="I139" s="19" t="n">
        <f aca="false">E139-F139-G139</f>
        <v>0</v>
      </c>
      <c r="J139" s="19" t="n">
        <f aca="false">IF(B139="",0,VLOOKUP(B139,Tabla1[],2,0))</f>
        <v>0</v>
      </c>
      <c r="K139" s="19" t="n">
        <f aca="false">IF(E139&lt;0,J139*(-1),J139)</f>
        <v>0</v>
      </c>
      <c r="L139" s="20"/>
      <c r="M139" s="20"/>
    </row>
    <row r="140" customFormat="false" ht="16.5" hidden="false" customHeight="true" outlineLevel="0" collapsed="false">
      <c r="A140" s="15"/>
      <c r="B140" s="16"/>
      <c r="C140" s="17"/>
      <c r="D140" s="17"/>
      <c r="E140" s="18"/>
      <c r="F140" s="18"/>
      <c r="G140" s="18"/>
      <c r="H140" s="18"/>
      <c r="I140" s="19" t="n">
        <f aca="false">E140-F140-G140</f>
        <v>0</v>
      </c>
      <c r="J140" s="19" t="n">
        <f aca="false">IF(B140="",0,VLOOKUP(B140,Tabla1[],2,0))</f>
        <v>0</v>
      </c>
      <c r="K140" s="19" t="n">
        <f aca="false">IF(E140&lt;0,J140*(-1),J140)</f>
        <v>0</v>
      </c>
      <c r="L140" s="20"/>
      <c r="M140" s="20"/>
    </row>
    <row r="141" customFormat="false" ht="16.5" hidden="false" customHeight="true" outlineLevel="0" collapsed="false">
      <c r="A141" s="15"/>
      <c r="B141" s="16"/>
      <c r="C141" s="17"/>
      <c r="D141" s="17"/>
      <c r="E141" s="18"/>
      <c r="F141" s="18"/>
      <c r="G141" s="18"/>
      <c r="H141" s="18"/>
      <c r="I141" s="19" t="n">
        <f aca="false">E141-F141-G141</f>
        <v>0</v>
      </c>
      <c r="J141" s="19" t="n">
        <f aca="false">IF(B141="",0,VLOOKUP(B141,Tabla1[],2,0))</f>
        <v>0</v>
      </c>
      <c r="K141" s="19" t="n">
        <f aca="false">IF(E141&lt;0,J141*(-1),J141)</f>
        <v>0</v>
      </c>
      <c r="L141" s="20"/>
      <c r="M141" s="20"/>
    </row>
    <row r="142" customFormat="false" ht="16.5" hidden="false" customHeight="true" outlineLevel="0" collapsed="false">
      <c r="A142" s="15"/>
      <c r="B142" s="16"/>
      <c r="C142" s="17"/>
      <c r="D142" s="17"/>
      <c r="E142" s="18"/>
      <c r="F142" s="18"/>
      <c r="G142" s="18"/>
      <c r="H142" s="18"/>
      <c r="I142" s="19" t="n">
        <f aca="false">E142-F142-G142</f>
        <v>0</v>
      </c>
      <c r="J142" s="19" t="n">
        <f aca="false">IF(B142="",0,VLOOKUP(B142,Tabla1[],2,0))</f>
        <v>0</v>
      </c>
      <c r="K142" s="19" t="n">
        <f aca="false">IF(E142&lt;0,J142*(-1),J142)</f>
        <v>0</v>
      </c>
      <c r="L142" s="20"/>
      <c r="M142" s="20"/>
    </row>
    <row r="143" customFormat="false" ht="16.5" hidden="false" customHeight="true" outlineLevel="0" collapsed="false">
      <c r="A143" s="15"/>
      <c r="B143" s="16"/>
      <c r="C143" s="17"/>
      <c r="D143" s="17"/>
      <c r="E143" s="18"/>
      <c r="F143" s="18"/>
      <c r="G143" s="18"/>
      <c r="H143" s="18"/>
      <c r="I143" s="19" t="n">
        <f aca="false">E143-F143-G143</f>
        <v>0</v>
      </c>
      <c r="J143" s="19" t="n">
        <f aca="false">IF(B143="",0,VLOOKUP(B143,Tabla1[],2,0))</f>
        <v>0</v>
      </c>
      <c r="K143" s="19" t="n">
        <f aca="false">IF(E143&lt;0,J143*(-1),J143)</f>
        <v>0</v>
      </c>
      <c r="L143" s="20"/>
      <c r="M143" s="20"/>
    </row>
    <row r="144" customFormat="false" ht="16.5" hidden="false" customHeight="true" outlineLevel="0" collapsed="false">
      <c r="A144" s="15"/>
      <c r="B144" s="16"/>
      <c r="C144" s="17"/>
      <c r="D144" s="17"/>
      <c r="E144" s="18"/>
      <c r="F144" s="18"/>
      <c r="G144" s="18"/>
      <c r="H144" s="18"/>
      <c r="I144" s="19" t="n">
        <f aca="false">E144-F144-G144</f>
        <v>0</v>
      </c>
      <c r="J144" s="19" t="n">
        <f aca="false">IF(B144="",0,VLOOKUP(B144,Tabla1[],2,0))</f>
        <v>0</v>
      </c>
      <c r="K144" s="19" t="n">
        <f aca="false">IF(E144&lt;0,J144*(-1),J144)</f>
        <v>0</v>
      </c>
      <c r="L144" s="20"/>
      <c r="M144" s="20"/>
    </row>
    <row r="145" customFormat="false" ht="16.5" hidden="false" customHeight="true" outlineLevel="0" collapsed="false">
      <c r="A145" s="15"/>
      <c r="B145" s="16"/>
      <c r="C145" s="17"/>
      <c r="D145" s="17"/>
      <c r="E145" s="18"/>
      <c r="F145" s="18"/>
      <c r="G145" s="18"/>
      <c r="H145" s="18"/>
      <c r="I145" s="19" t="n">
        <f aca="false">E145-F145-G145</f>
        <v>0</v>
      </c>
      <c r="J145" s="19" t="n">
        <f aca="false">IF(B145="",0,VLOOKUP(B145,Tabla1[],2,0))</f>
        <v>0</v>
      </c>
      <c r="K145" s="19" t="n">
        <f aca="false">IF(E145&lt;0,J145*(-1),J145)</f>
        <v>0</v>
      </c>
      <c r="L145" s="20"/>
      <c r="M145" s="20"/>
    </row>
    <row r="146" customFormat="false" ht="16.5" hidden="false" customHeight="true" outlineLevel="0" collapsed="false">
      <c r="A146" s="15"/>
      <c r="B146" s="16"/>
      <c r="C146" s="17"/>
      <c r="D146" s="17"/>
      <c r="E146" s="18"/>
      <c r="F146" s="18"/>
      <c r="G146" s="18"/>
      <c r="H146" s="18"/>
      <c r="I146" s="19" t="n">
        <f aca="false">E146-F146-G146</f>
        <v>0</v>
      </c>
      <c r="J146" s="19" t="n">
        <f aca="false">IF(B146="",0,VLOOKUP(B146,Tabla1[],2,0))</f>
        <v>0</v>
      </c>
      <c r="K146" s="19" t="n">
        <f aca="false">IF(E146&lt;0,J146*(-1),J146)</f>
        <v>0</v>
      </c>
      <c r="L146" s="20"/>
      <c r="M146" s="20"/>
    </row>
    <row r="147" customFormat="false" ht="16.5" hidden="false" customHeight="true" outlineLevel="0" collapsed="false">
      <c r="A147" s="15"/>
      <c r="B147" s="16"/>
      <c r="C147" s="17"/>
      <c r="D147" s="17"/>
      <c r="E147" s="18"/>
      <c r="F147" s="18"/>
      <c r="G147" s="18"/>
      <c r="H147" s="18"/>
      <c r="I147" s="19" t="n">
        <f aca="false">E147-F147-G147</f>
        <v>0</v>
      </c>
      <c r="J147" s="19" t="n">
        <f aca="false">IF(B147="",0,VLOOKUP(B147,Tabla1[],2,0))</f>
        <v>0</v>
      </c>
      <c r="K147" s="19" t="n">
        <f aca="false">IF(E147&lt;0,J147*(-1),J147)</f>
        <v>0</v>
      </c>
      <c r="L147" s="20"/>
      <c r="M147" s="20"/>
    </row>
    <row r="148" customFormat="false" ht="16.5" hidden="false" customHeight="true" outlineLevel="0" collapsed="false">
      <c r="A148" s="15"/>
      <c r="B148" s="16"/>
      <c r="C148" s="17"/>
      <c r="D148" s="17"/>
      <c r="E148" s="18"/>
      <c r="F148" s="18"/>
      <c r="G148" s="18"/>
      <c r="H148" s="18"/>
      <c r="I148" s="19" t="n">
        <f aca="false">E148-F148-G148</f>
        <v>0</v>
      </c>
      <c r="J148" s="19" t="n">
        <f aca="false">IF(B148="",0,VLOOKUP(B148,Tabla1[],2,0))</f>
        <v>0</v>
      </c>
      <c r="K148" s="19" t="n">
        <f aca="false">IF(E148&lt;0,J148*(-1),J148)</f>
        <v>0</v>
      </c>
      <c r="L148" s="20"/>
      <c r="M148" s="20"/>
    </row>
    <row r="149" customFormat="false" ht="16.5" hidden="false" customHeight="true" outlineLevel="0" collapsed="false">
      <c r="A149" s="15"/>
      <c r="B149" s="16"/>
      <c r="C149" s="17"/>
      <c r="D149" s="17"/>
      <c r="E149" s="18"/>
      <c r="F149" s="18"/>
      <c r="G149" s="18"/>
      <c r="H149" s="18"/>
      <c r="I149" s="19" t="n">
        <f aca="false">E149-F149-G149</f>
        <v>0</v>
      </c>
      <c r="J149" s="19" t="n">
        <f aca="false">IF(B149="",0,VLOOKUP(B149,Tabla1[],2,0))</f>
        <v>0</v>
      </c>
      <c r="K149" s="19" t="n">
        <f aca="false">IF(E149&lt;0,J149*(-1),J149)</f>
        <v>0</v>
      </c>
      <c r="L149" s="20"/>
      <c r="M149" s="20"/>
    </row>
    <row r="150" customFormat="false" ht="16.5" hidden="false" customHeight="true" outlineLevel="0" collapsed="false">
      <c r="A150" s="25"/>
      <c r="B150" s="16"/>
      <c r="C150" s="26"/>
      <c r="D150" s="26"/>
      <c r="E150" s="18"/>
      <c r="F150" s="18"/>
      <c r="G150" s="18"/>
      <c r="H150" s="18"/>
      <c r="I150" s="19" t="n">
        <f aca="false">E150-F150-G150</f>
        <v>0</v>
      </c>
      <c r="J150" s="19" t="n">
        <f aca="false">IF(B150="",0,VLOOKUP(B150,Tabla1[],2,0))</f>
        <v>0</v>
      </c>
      <c r="K150" s="19" t="n">
        <f aca="false">IF(E150&lt;0,J150*(-1),J150)</f>
        <v>0</v>
      </c>
      <c r="L150" s="27"/>
      <c r="M150" s="27"/>
    </row>
    <row r="151" customFormat="false" ht="16.5" hidden="false" customHeight="true" outlineLevel="0" collapsed="false">
      <c r="A151" s="28" t="s">
        <v>95</v>
      </c>
      <c r="B151" s="29"/>
      <c r="C151" s="30"/>
      <c r="D151" s="31"/>
      <c r="E151" s="32" t="n">
        <f aca="false">SUM(E3:E150)</f>
        <v>0</v>
      </c>
      <c r="F151" s="32" t="n">
        <f aca="false">SUM(F3:F150)</f>
        <v>0</v>
      </c>
      <c r="G151" s="32" t="n">
        <f aca="false">SUM(G3:G150)</f>
        <v>0</v>
      </c>
      <c r="H151" s="32" t="n">
        <f aca="false">SUM(H3:H150)</f>
        <v>0</v>
      </c>
      <c r="I151" s="33" t="n">
        <f aca="false">SUM(I3:I150)</f>
        <v>0</v>
      </c>
      <c r="J151" s="33"/>
      <c r="K151" s="33" t="n">
        <f aca="false">SUM(K3:K150)</f>
        <v>0</v>
      </c>
      <c r="L151" s="10"/>
      <c r="M151" s="10"/>
    </row>
    <row r="152" customFormat="false" ht="16.5" hidden="false" customHeight="true" outlineLevel="0" collapsed="false">
      <c r="A152" s="34" t="s">
        <v>96</v>
      </c>
      <c r="B152" s="34"/>
      <c r="C152" s="35"/>
      <c r="D152" s="36"/>
      <c r="E152" s="37" t="s">
        <v>97</v>
      </c>
      <c r="F152" s="37"/>
      <c r="G152" s="38"/>
      <c r="H152" s="38"/>
      <c r="I152" s="38"/>
      <c r="J152" s="38"/>
      <c r="K152" s="38"/>
      <c r="L152" s="38"/>
      <c r="M152" s="36"/>
    </row>
    <row r="153" customFormat="false" ht="16.5" hidden="false" customHeight="true" outlineLevel="0" collapsed="false">
      <c r="A153" s="39" t="s">
        <v>98</v>
      </c>
      <c r="B153" s="33" t="n">
        <f aca="false">D152+D153+D154+D155</f>
        <v>0</v>
      </c>
      <c r="C153" s="40"/>
      <c r="D153" s="41"/>
      <c r="E153" s="42"/>
      <c r="F153" s="42"/>
      <c r="G153" s="42"/>
      <c r="H153" s="42"/>
      <c r="I153" s="42"/>
      <c r="J153" s="42"/>
      <c r="K153" s="42"/>
      <c r="L153" s="42"/>
      <c r="M153" s="41"/>
    </row>
    <row r="154" customFormat="false" ht="16.5" hidden="false" customHeight="true" outlineLevel="0" collapsed="false">
      <c r="A154" s="43" t="s">
        <v>99</v>
      </c>
      <c r="B154" s="18"/>
      <c r="C154" s="40"/>
      <c r="D154" s="41"/>
      <c r="E154" s="42"/>
      <c r="F154" s="42"/>
      <c r="G154" s="42"/>
      <c r="H154" s="42"/>
      <c r="I154" s="42"/>
      <c r="J154" s="42"/>
      <c r="K154" s="42"/>
      <c r="L154" s="42"/>
      <c r="M154" s="41"/>
    </row>
    <row r="155" customFormat="false" ht="16.5" hidden="false" customHeight="true" outlineLevel="0" collapsed="false">
      <c r="A155" s="44" t="s">
        <v>100</v>
      </c>
      <c r="B155" s="32" t="n">
        <f aca="false">(E151-D152-D153-D154-D155-B154)</f>
        <v>0</v>
      </c>
      <c r="C155" s="45"/>
      <c r="D155" s="46"/>
      <c r="E155" s="47"/>
      <c r="F155" s="47"/>
      <c r="G155" s="47"/>
      <c r="H155" s="47"/>
      <c r="I155" s="47"/>
      <c r="J155" s="47"/>
      <c r="K155" s="47"/>
      <c r="L155" s="47"/>
      <c r="M155" s="46"/>
    </row>
    <row r="157" customFormat="false" ht="16.5" hidden="false" customHeight="true" outlineLevel="0" collapsed="false">
      <c r="A157" s="14" t="s">
        <v>6</v>
      </c>
      <c r="B157" s="14" t="s">
        <v>101</v>
      </c>
      <c r="C157" s="14" t="s">
        <v>102</v>
      </c>
      <c r="D157" s="14" t="s">
        <v>103</v>
      </c>
    </row>
    <row r="158" customFormat="false" ht="16.5" hidden="false" customHeight="true" outlineLevel="0" collapsed="false">
      <c r="A158" s="48"/>
      <c r="B158" s="49"/>
      <c r="C158" s="49"/>
      <c r="D158" s="50"/>
    </row>
    <row r="159" customFormat="false" ht="16.5" hidden="false" customHeight="true" outlineLevel="0" collapsed="false">
      <c r="A159" s="51"/>
      <c r="B159" s="22"/>
      <c r="C159" s="22"/>
      <c r="D159" s="52"/>
    </row>
    <row r="160" customFormat="false" ht="16.5" hidden="false" customHeight="true" outlineLevel="0" collapsed="false">
      <c r="A160" s="51"/>
      <c r="B160" s="22"/>
      <c r="C160" s="22"/>
      <c r="D160" s="52"/>
    </row>
    <row r="161" customFormat="false" ht="16.5" hidden="false" customHeight="true" outlineLevel="0" collapsed="false">
      <c r="A161" s="51"/>
      <c r="B161" s="22"/>
      <c r="C161" s="22"/>
      <c r="D161" s="52"/>
    </row>
    <row r="162" customFormat="false" ht="16.5" hidden="false" customHeight="true" outlineLevel="0" collapsed="false">
      <c r="A162" s="51"/>
      <c r="B162" s="22"/>
      <c r="C162" s="22"/>
      <c r="D162" s="52"/>
    </row>
    <row r="163" customFormat="false" ht="16.5" hidden="false" customHeight="true" outlineLevel="0" collapsed="false">
      <c r="A163" s="51"/>
      <c r="B163" s="22"/>
      <c r="C163" s="22"/>
      <c r="D163" s="52"/>
    </row>
    <row r="164" customFormat="false" ht="16.5" hidden="false" customHeight="true" outlineLevel="0" collapsed="false">
      <c r="A164" s="51"/>
      <c r="B164" s="22"/>
      <c r="C164" s="22"/>
      <c r="D164" s="52"/>
    </row>
    <row r="165" customFormat="false" ht="16.5" hidden="false" customHeight="true" outlineLevel="0" collapsed="false">
      <c r="A165" s="51"/>
      <c r="B165" s="22"/>
      <c r="C165" s="22"/>
      <c r="D165" s="52"/>
    </row>
    <row r="166" customFormat="false" ht="16.5" hidden="false" customHeight="true" outlineLevel="0" collapsed="false">
      <c r="A166" s="51"/>
      <c r="B166" s="22"/>
      <c r="C166" s="22"/>
      <c r="D166" s="52"/>
    </row>
    <row r="167" customFormat="false" ht="16.5" hidden="false" customHeight="true" outlineLevel="0" collapsed="false">
      <c r="A167" s="51"/>
      <c r="B167" s="22"/>
      <c r="C167" s="22"/>
      <c r="D167" s="52"/>
    </row>
    <row r="168" customFormat="false" ht="16.5" hidden="false" customHeight="true" outlineLevel="0" collapsed="false">
      <c r="A168" s="51"/>
      <c r="B168" s="22"/>
      <c r="C168" s="22"/>
      <c r="D168" s="52"/>
    </row>
    <row r="169" customFormat="false" ht="16.5" hidden="false" customHeight="true" outlineLevel="0" collapsed="false">
      <c r="A169" s="51"/>
      <c r="B169" s="22"/>
      <c r="C169" s="22"/>
      <c r="D169" s="52"/>
    </row>
    <row r="170" customFormat="false" ht="16.5" hidden="false" customHeight="true" outlineLevel="0" collapsed="false">
      <c r="A170" s="51"/>
      <c r="B170" s="22"/>
      <c r="C170" s="22"/>
      <c r="D170" s="52"/>
    </row>
    <row r="171" customFormat="false" ht="16.5" hidden="false" customHeight="true" outlineLevel="0" collapsed="false">
      <c r="A171" s="51"/>
      <c r="B171" s="22"/>
      <c r="C171" s="22"/>
      <c r="D171" s="52"/>
    </row>
    <row r="172" customFormat="false" ht="16.5" hidden="false" customHeight="true" outlineLevel="0" collapsed="false">
      <c r="A172" s="51"/>
      <c r="B172" s="22"/>
      <c r="C172" s="22"/>
      <c r="D172" s="52"/>
    </row>
    <row r="173" customFormat="false" ht="16.5" hidden="false" customHeight="true" outlineLevel="0" collapsed="false">
      <c r="A173" s="51"/>
      <c r="B173" s="22"/>
      <c r="C173" s="22"/>
      <c r="D173" s="52"/>
    </row>
    <row r="174" customFormat="false" ht="16.5" hidden="false" customHeight="true" outlineLevel="0" collapsed="false">
      <c r="A174" s="51"/>
      <c r="B174" s="22"/>
      <c r="C174" s="22"/>
      <c r="D174" s="52"/>
    </row>
    <row r="175" customFormat="false" ht="16.5" hidden="false" customHeight="true" outlineLevel="0" collapsed="false">
      <c r="A175" s="51"/>
      <c r="B175" s="22"/>
      <c r="C175" s="22"/>
      <c r="D175" s="52"/>
    </row>
    <row r="176" customFormat="false" ht="16.5" hidden="false" customHeight="true" outlineLevel="0" collapsed="false">
      <c r="A176" s="51"/>
      <c r="B176" s="22"/>
      <c r="C176" s="22"/>
      <c r="D176" s="52"/>
    </row>
    <row r="177" customFormat="false" ht="16.5" hidden="false" customHeight="true" outlineLevel="0" collapsed="false">
      <c r="A177" s="53"/>
      <c r="B177" s="54"/>
      <c r="C177" s="54"/>
      <c r="D177" s="55"/>
    </row>
    <row r="424" customFormat="false" ht="16.5" hidden="false" customHeight="true" outlineLevel="0" collapsed="false">
      <c r="B424" s="0" t="n">
        <v>6</v>
      </c>
    </row>
  </sheetData>
  <sheetProtection algorithmName="SHA-512" hashValue="iYJGDS3T3MHczOS+2haaXZQL8HXEJE36myiTzYL6W98vh/1nOn54gZgNwQuMEh/X1R736FCNBcCoyXJ6sTiFVQ==" saltValue="1pTpKGqFKArRai3I4b5ihg==" spinCount="100000" sheet="true" objects="true" scenarios="true"/>
  <mergeCells count="309">
    <mergeCell ref="A1:B1"/>
    <mergeCell ref="C1:D1"/>
    <mergeCell ref="F1:G1"/>
    <mergeCell ref="H1:M1"/>
    <mergeCell ref="C2:D2"/>
    <mergeCell ref="L2:M2"/>
    <mergeCell ref="C3:D3"/>
    <mergeCell ref="L3:M3"/>
    <mergeCell ref="C4:D4"/>
    <mergeCell ref="L4:M4"/>
    <mergeCell ref="C5:D5"/>
    <mergeCell ref="L5:M5"/>
    <mergeCell ref="C6:D6"/>
    <mergeCell ref="L6:M6"/>
    <mergeCell ref="C7:D7"/>
    <mergeCell ref="L7:M7"/>
    <mergeCell ref="C8:D8"/>
    <mergeCell ref="L8:M8"/>
    <mergeCell ref="C9:D9"/>
    <mergeCell ref="L9:M9"/>
    <mergeCell ref="C10:D10"/>
    <mergeCell ref="L10:M10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  <mergeCell ref="C17:D17"/>
    <mergeCell ref="L17:M17"/>
    <mergeCell ref="C18:D18"/>
    <mergeCell ref="L18:M18"/>
    <mergeCell ref="C19:D19"/>
    <mergeCell ref="L19:M19"/>
    <mergeCell ref="C20:D20"/>
    <mergeCell ref="L20:M20"/>
    <mergeCell ref="C21:D21"/>
    <mergeCell ref="L21:M21"/>
    <mergeCell ref="C22:D22"/>
    <mergeCell ref="L22:M22"/>
    <mergeCell ref="C23:D23"/>
    <mergeCell ref="L23:M23"/>
    <mergeCell ref="C24:D24"/>
    <mergeCell ref="L24:M24"/>
    <mergeCell ref="C25:D25"/>
    <mergeCell ref="L25:M25"/>
    <mergeCell ref="C26:D26"/>
    <mergeCell ref="L26:M26"/>
    <mergeCell ref="C27:D27"/>
    <mergeCell ref="L27:M27"/>
    <mergeCell ref="C28:D28"/>
    <mergeCell ref="L28:M28"/>
    <mergeCell ref="C29:D29"/>
    <mergeCell ref="L29:M29"/>
    <mergeCell ref="C30:D30"/>
    <mergeCell ref="L30:M30"/>
    <mergeCell ref="C31:D31"/>
    <mergeCell ref="L31:M31"/>
    <mergeCell ref="C32:D32"/>
    <mergeCell ref="L32:M32"/>
    <mergeCell ref="C33:D33"/>
    <mergeCell ref="L33:M33"/>
    <mergeCell ref="C34:D34"/>
    <mergeCell ref="L34:M34"/>
    <mergeCell ref="C35:D35"/>
    <mergeCell ref="L35:M35"/>
    <mergeCell ref="C36:D36"/>
    <mergeCell ref="L36:M36"/>
    <mergeCell ref="C37:D37"/>
    <mergeCell ref="L37:M37"/>
    <mergeCell ref="C38:D38"/>
    <mergeCell ref="L38:M38"/>
    <mergeCell ref="C39:D39"/>
    <mergeCell ref="L39:M39"/>
    <mergeCell ref="C40:D40"/>
    <mergeCell ref="L40:M40"/>
    <mergeCell ref="C41:D41"/>
    <mergeCell ref="L41:M41"/>
    <mergeCell ref="C42:D42"/>
    <mergeCell ref="L42:M42"/>
    <mergeCell ref="C43:D43"/>
    <mergeCell ref="L43:M43"/>
    <mergeCell ref="C44:D44"/>
    <mergeCell ref="L44:M44"/>
    <mergeCell ref="C45:D45"/>
    <mergeCell ref="L45:M45"/>
    <mergeCell ref="C46:D46"/>
    <mergeCell ref="L46:M46"/>
    <mergeCell ref="C47:D47"/>
    <mergeCell ref="L47:M47"/>
    <mergeCell ref="C48:D48"/>
    <mergeCell ref="L48:M48"/>
    <mergeCell ref="C49:D49"/>
    <mergeCell ref="L49:M49"/>
    <mergeCell ref="C50:D50"/>
    <mergeCell ref="L50:M50"/>
    <mergeCell ref="C51:D51"/>
    <mergeCell ref="L51:M51"/>
    <mergeCell ref="C52:D52"/>
    <mergeCell ref="L52:M52"/>
    <mergeCell ref="C53:D53"/>
    <mergeCell ref="L53:M53"/>
    <mergeCell ref="C54:D54"/>
    <mergeCell ref="L54:M54"/>
    <mergeCell ref="C55:D55"/>
    <mergeCell ref="L55:M55"/>
    <mergeCell ref="C56:D56"/>
    <mergeCell ref="L56:M56"/>
    <mergeCell ref="C57:D57"/>
    <mergeCell ref="L57:M57"/>
    <mergeCell ref="C58:D58"/>
    <mergeCell ref="L58:M58"/>
    <mergeCell ref="C59:D59"/>
    <mergeCell ref="L59:M59"/>
    <mergeCell ref="C60:D60"/>
    <mergeCell ref="L60:M60"/>
    <mergeCell ref="C61:D61"/>
    <mergeCell ref="L61:M61"/>
    <mergeCell ref="C62:D62"/>
    <mergeCell ref="L62:M62"/>
    <mergeCell ref="C63:D63"/>
    <mergeCell ref="L63:M63"/>
    <mergeCell ref="C64:D64"/>
    <mergeCell ref="L64:M64"/>
    <mergeCell ref="C65:D65"/>
    <mergeCell ref="L65:M65"/>
    <mergeCell ref="C66:D66"/>
    <mergeCell ref="L66:M66"/>
    <mergeCell ref="C67:D67"/>
    <mergeCell ref="L67:M67"/>
    <mergeCell ref="C68:D68"/>
    <mergeCell ref="L68:M68"/>
    <mergeCell ref="C69:D69"/>
    <mergeCell ref="L69:M69"/>
    <mergeCell ref="C70:D70"/>
    <mergeCell ref="L70:M70"/>
    <mergeCell ref="C71:D71"/>
    <mergeCell ref="L71:M71"/>
    <mergeCell ref="C72:D72"/>
    <mergeCell ref="L72:M72"/>
    <mergeCell ref="C73:D73"/>
    <mergeCell ref="L73:M73"/>
    <mergeCell ref="C74:D74"/>
    <mergeCell ref="L74:M74"/>
    <mergeCell ref="C75:D75"/>
    <mergeCell ref="L75:M75"/>
    <mergeCell ref="C76:D76"/>
    <mergeCell ref="L76:M76"/>
    <mergeCell ref="C77:D77"/>
    <mergeCell ref="L77:M77"/>
    <mergeCell ref="C78:D78"/>
    <mergeCell ref="L78:M78"/>
    <mergeCell ref="C79:D79"/>
    <mergeCell ref="L79:M79"/>
    <mergeCell ref="C80:D80"/>
    <mergeCell ref="L80:M80"/>
    <mergeCell ref="C81:D81"/>
    <mergeCell ref="L81:M81"/>
    <mergeCell ref="C82:D82"/>
    <mergeCell ref="L82:M82"/>
    <mergeCell ref="C83:D83"/>
    <mergeCell ref="L83:M83"/>
    <mergeCell ref="C84:D84"/>
    <mergeCell ref="L84:M84"/>
    <mergeCell ref="C85:D85"/>
    <mergeCell ref="L85:M85"/>
    <mergeCell ref="C86:D86"/>
    <mergeCell ref="L86:M86"/>
    <mergeCell ref="C87:D87"/>
    <mergeCell ref="L87:M87"/>
    <mergeCell ref="C88:D88"/>
    <mergeCell ref="L88:M88"/>
    <mergeCell ref="C89:D89"/>
    <mergeCell ref="L89:M89"/>
    <mergeCell ref="C90:D90"/>
    <mergeCell ref="L90:M90"/>
    <mergeCell ref="C91:D91"/>
    <mergeCell ref="L91:M91"/>
    <mergeCell ref="C92:D92"/>
    <mergeCell ref="L92:M92"/>
    <mergeCell ref="C93:D93"/>
    <mergeCell ref="L93:M93"/>
    <mergeCell ref="C94:D94"/>
    <mergeCell ref="L94:M94"/>
    <mergeCell ref="C95:D95"/>
    <mergeCell ref="L95:M95"/>
    <mergeCell ref="C96:D96"/>
    <mergeCell ref="L96:M96"/>
    <mergeCell ref="C97:D97"/>
    <mergeCell ref="L97:M97"/>
    <mergeCell ref="C98:D98"/>
    <mergeCell ref="L98:M98"/>
    <mergeCell ref="C99:D99"/>
    <mergeCell ref="L99:M99"/>
    <mergeCell ref="C100:D100"/>
    <mergeCell ref="L100:M100"/>
    <mergeCell ref="C101:D101"/>
    <mergeCell ref="L101:M101"/>
    <mergeCell ref="C102:D102"/>
    <mergeCell ref="L102:M102"/>
    <mergeCell ref="C103:D103"/>
    <mergeCell ref="L103:M103"/>
    <mergeCell ref="C104:D104"/>
    <mergeCell ref="L104:M104"/>
    <mergeCell ref="C105:D105"/>
    <mergeCell ref="L105:M105"/>
    <mergeCell ref="C106:D106"/>
    <mergeCell ref="L106:M106"/>
    <mergeCell ref="C107:D107"/>
    <mergeCell ref="L107:M107"/>
    <mergeCell ref="C108:D108"/>
    <mergeCell ref="L108:M108"/>
    <mergeCell ref="C109:D109"/>
    <mergeCell ref="L109:M109"/>
    <mergeCell ref="C110:D110"/>
    <mergeCell ref="L110:M110"/>
    <mergeCell ref="C111:D111"/>
    <mergeCell ref="L111:M111"/>
    <mergeCell ref="C112:D112"/>
    <mergeCell ref="L112:M112"/>
    <mergeCell ref="C113:D113"/>
    <mergeCell ref="L113:M113"/>
    <mergeCell ref="C114:D114"/>
    <mergeCell ref="L114:M114"/>
    <mergeCell ref="C115:D115"/>
    <mergeCell ref="L115:M115"/>
    <mergeCell ref="C116:D116"/>
    <mergeCell ref="L116:M116"/>
    <mergeCell ref="C117:D117"/>
    <mergeCell ref="L117:M117"/>
    <mergeCell ref="C118:D118"/>
    <mergeCell ref="L118:M118"/>
    <mergeCell ref="C119:D119"/>
    <mergeCell ref="L119:M119"/>
    <mergeCell ref="C120:D120"/>
    <mergeCell ref="L120:M120"/>
    <mergeCell ref="C121:D121"/>
    <mergeCell ref="L121:M121"/>
    <mergeCell ref="C122:D122"/>
    <mergeCell ref="L122:M122"/>
    <mergeCell ref="C123:D123"/>
    <mergeCell ref="L123:M123"/>
    <mergeCell ref="C124:D124"/>
    <mergeCell ref="L124:M124"/>
    <mergeCell ref="C125:D125"/>
    <mergeCell ref="L125:M125"/>
    <mergeCell ref="C126:D126"/>
    <mergeCell ref="L126:M126"/>
    <mergeCell ref="C127:D127"/>
    <mergeCell ref="L127:M127"/>
    <mergeCell ref="C128:D128"/>
    <mergeCell ref="L128:M128"/>
    <mergeCell ref="C129:D129"/>
    <mergeCell ref="L129:M129"/>
    <mergeCell ref="C130:D130"/>
    <mergeCell ref="L130:M130"/>
    <mergeCell ref="C131:D131"/>
    <mergeCell ref="L131:M131"/>
    <mergeCell ref="C132:D132"/>
    <mergeCell ref="L132:M132"/>
    <mergeCell ref="C133:D133"/>
    <mergeCell ref="L133:M133"/>
    <mergeCell ref="C134:D134"/>
    <mergeCell ref="L134:M134"/>
    <mergeCell ref="C135:D135"/>
    <mergeCell ref="L135:M135"/>
    <mergeCell ref="C136:D136"/>
    <mergeCell ref="L136:M136"/>
    <mergeCell ref="C137:D137"/>
    <mergeCell ref="L137:M137"/>
    <mergeCell ref="C138:D138"/>
    <mergeCell ref="L138:M138"/>
    <mergeCell ref="C139:D139"/>
    <mergeCell ref="L139:M139"/>
    <mergeCell ref="C140:D140"/>
    <mergeCell ref="L140:M140"/>
    <mergeCell ref="C141:D141"/>
    <mergeCell ref="L141:M141"/>
    <mergeCell ref="C142:D142"/>
    <mergeCell ref="L142:M142"/>
    <mergeCell ref="C143:D143"/>
    <mergeCell ref="L143:M143"/>
    <mergeCell ref="C144:D144"/>
    <mergeCell ref="L144:M144"/>
    <mergeCell ref="C145:D145"/>
    <mergeCell ref="L145:M145"/>
    <mergeCell ref="C146:D146"/>
    <mergeCell ref="L146:M146"/>
    <mergeCell ref="C147:D147"/>
    <mergeCell ref="L147:M147"/>
    <mergeCell ref="C148:D148"/>
    <mergeCell ref="L148:M148"/>
    <mergeCell ref="C149:D149"/>
    <mergeCell ref="L149:M149"/>
    <mergeCell ref="C150:D150"/>
    <mergeCell ref="L150:M150"/>
    <mergeCell ref="L151:M151"/>
    <mergeCell ref="A152:B152"/>
    <mergeCell ref="E152:F152"/>
    <mergeCell ref="G152:L152"/>
    <mergeCell ref="E153:L153"/>
    <mergeCell ref="E154:L154"/>
    <mergeCell ref="E155:L155"/>
  </mergeCells>
  <conditionalFormatting sqref="B153 B155 E151:K151">
    <cfRule type="cellIs" priority="2" operator="equal" aboveAverage="0" equalAverage="0" bottom="0" percent="0" rank="0" text="" dxfId="34">
      <formula>0</formula>
    </cfRule>
  </conditionalFormatting>
  <conditionalFormatting sqref="E151:K151 J71:K117 I3:K70 I118:K150">
    <cfRule type="cellIs" priority="3" operator="lessThan" aboveAverage="0" equalAverage="0" bottom="0" percent="0" rank="0" text="" dxfId="35">
      <formula>0</formula>
    </cfRule>
  </conditionalFormatting>
  <conditionalFormatting sqref="B155">
    <cfRule type="cellIs" priority="4" operator="lessThan" aboveAverage="0" equalAverage="0" bottom="0" percent="0" rank="0" text="" dxfId="36">
      <formula>0</formula>
    </cfRule>
  </conditionalFormatting>
  <conditionalFormatting sqref="K68">
    <cfRule type="cellIs" priority="5" operator="equal" aboveAverage="0" equalAverage="0" bottom="0" percent="0" rank="0" text="" dxfId="37">
      <formula>0</formula>
    </cfRule>
  </conditionalFormatting>
  <conditionalFormatting sqref="I3:I67 K3:K150">
    <cfRule type="cellIs" priority="6" operator="equal" aboveAverage="0" equalAverage="0" bottom="0" percent="0" rank="0" text="" dxfId="38">
      <formula>0</formula>
    </cfRule>
  </conditionalFormatting>
  <conditionalFormatting sqref="I69:K70 I118:K151 I153:K163">
    <cfRule type="cellIs" priority="7" operator="equal" aboveAverage="0" equalAverage="0" bottom="0" percent="0" rank="0" text="" dxfId="39">
      <formula>0</formula>
    </cfRule>
  </conditionalFormatting>
  <conditionalFormatting sqref="I68:K69 J3:J67 J70:J150">
    <cfRule type="cellIs" priority="8" operator="equal" aboveAverage="0" equalAverage="0" bottom="0" percent="0" rank="0" text="" dxfId="40">
      <formula>0</formula>
    </cfRule>
  </conditionalFormatting>
  <conditionalFormatting sqref="I71:K81 I108:K117">
    <cfRule type="cellIs" priority="9" operator="lessThan" aboveAverage="0" equalAverage="0" bottom="0" percent="0" rank="0" text="" dxfId="41">
      <formula>0</formula>
    </cfRule>
  </conditionalFormatting>
  <conditionalFormatting sqref="I71:K81 I108:K117">
    <cfRule type="cellIs" priority="10" operator="equal" aboveAverage="0" equalAverage="0" bottom="0" percent="0" rank="0" text="" dxfId="42">
      <formula>0</formula>
    </cfRule>
  </conditionalFormatting>
  <conditionalFormatting sqref="B153:B155 D155 M152:M155 E151:K151 I3:K150">
    <cfRule type="cellIs" priority="11" operator="lessThan" aboveAverage="0" equalAverage="0" bottom="0" percent="0" rank="0" text="" dxfId="43">
      <formula>0</formula>
    </cfRule>
  </conditionalFormatting>
  <conditionalFormatting sqref="I82:K107">
    <cfRule type="cellIs" priority="12" operator="equal" aboveAverage="0" equalAverage="0" bottom="0" percent="0" rank="0" text="" dxfId="44">
      <formula>0</formula>
    </cfRule>
  </conditionalFormatting>
  <conditionalFormatting sqref="K44:K46 K67">
    <cfRule type="cellIs" priority="13" operator="lessThan" aboveAverage="0" equalAverage="0" bottom="0" percent="0" rank="0" text="" dxfId="45">
      <formula>0</formula>
    </cfRule>
  </conditionalFormatting>
  <conditionalFormatting sqref="K44 K67">
    <cfRule type="cellIs" priority="14" operator="equal" aboveAverage="0" equalAverage="0" bottom="0" percent="0" rank="0" text="" dxfId="46">
      <formula>0</formula>
    </cfRule>
  </conditionalFormatting>
  <conditionalFormatting sqref="K45:K46">
    <cfRule type="cellIs" priority="15" operator="equal" aboveAverage="0" equalAverage="0" bottom="0" percent="0" rank="0" text="" dxfId="47">
      <formula>0</formula>
    </cfRule>
  </conditionalFormatting>
  <conditionalFormatting sqref="K44:K45 K67">
    <cfRule type="cellIs" priority="16" operator="equal" aboveAverage="0" equalAverage="0" bottom="0" percent="0" rank="0" text="" dxfId="48">
      <formula>0</formula>
    </cfRule>
  </conditionalFormatting>
  <conditionalFormatting sqref="K47:K57">
    <cfRule type="cellIs" priority="17" operator="lessThan" aboveAverage="0" equalAverage="0" bottom="0" percent="0" rank="0" text="" dxfId="49">
      <formula>0</formula>
    </cfRule>
  </conditionalFormatting>
  <conditionalFormatting sqref="K47:K57">
    <cfRule type="cellIs" priority="18" operator="equal" aboveAverage="0" equalAverage="0" bottom="0" percent="0" rank="0" text="" dxfId="50">
      <formula>0</formula>
    </cfRule>
  </conditionalFormatting>
  <conditionalFormatting sqref="K58:K66">
    <cfRule type="cellIs" priority="19" operator="lessThan" aboveAverage="0" equalAverage="0" bottom="0" percent="0" rank="0" text="" dxfId="51">
      <formula>0</formula>
    </cfRule>
  </conditionalFormatting>
  <conditionalFormatting sqref="K58:K66">
    <cfRule type="cellIs" priority="20" operator="equal" aboveAverage="0" equalAverage="0" bottom="0" percent="0" rank="0" text="" dxfId="52">
      <formula>0</formula>
    </cfRule>
  </conditionalFormatting>
  <conditionalFormatting sqref="D152:D154">
    <cfRule type="cellIs" priority="21" operator="lessThan" aboveAverage="0" equalAverage="0" bottom="0" percent="0" rank="0" text="" dxfId="53">
      <formula>0</formula>
    </cfRule>
  </conditionalFormatting>
  <conditionalFormatting sqref="E118:H150 H3:H9 E14:H70 F10:H13">
    <cfRule type="cellIs" priority="22" operator="lessThan" aboveAverage="0" equalAverage="0" bottom="0" percent="0" rank="0" text="" dxfId="54">
      <formula>0</formula>
    </cfRule>
  </conditionalFormatting>
  <conditionalFormatting sqref="E71:H81 E108:H117">
    <cfRule type="cellIs" priority="23" operator="lessThan" aboveAverage="0" equalAverage="0" bottom="0" percent="0" rank="0" text="" dxfId="55">
      <formula>0</formula>
    </cfRule>
  </conditionalFormatting>
  <conditionalFormatting sqref="H3:H9 E14:H150 F10:H13">
    <cfRule type="cellIs" priority="24" operator="lessThan" aboveAverage="0" equalAverage="0" bottom="0" percent="0" rank="0" text="" dxfId="56">
      <formula>0</formula>
    </cfRule>
  </conditionalFormatting>
  <conditionalFormatting sqref="C12:C150">
    <cfRule type="containsText" priority="25" operator="containsText" aboveAverage="0" equalAverage="0" bottom="0" percent="0" rank="0" text="devolucion" dxfId="57">
      <formula>NOT(ISERROR(SEARCH("devolucion",C12)))</formula>
    </cfRule>
  </conditionalFormatting>
  <conditionalFormatting sqref="G3:G9">
    <cfRule type="cellIs" priority="26" operator="lessThan" aboveAverage="0" equalAverage="0" bottom="0" percent="0" rank="0" text="" dxfId="58">
      <formula>0</formula>
    </cfRule>
  </conditionalFormatting>
  <conditionalFormatting sqref="G3:G9">
    <cfRule type="cellIs" priority="27" operator="lessThan" aboveAverage="0" equalAverage="0" bottom="0" percent="0" rank="0" text="" dxfId="59">
      <formula>0</formula>
    </cfRule>
  </conditionalFormatting>
  <conditionalFormatting sqref="C12:D150">
    <cfRule type="containsText" priority="28" operator="containsText" aboveAverage="0" equalAverage="0" bottom="0" percent="0" rank="0" text="reposicion" dxfId="60">
      <formula>NOT(ISERROR(SEARCH("reposicion",C12)))</formula>
    </cfRule>
  </conditionalFormatting>
  <conditionalFormatting sqref="C3:C11">
    <cfRule type="containsText" priority="29" operator="containsText" aboveAverage="0" equalAverage="0" bottom="0" percent="0" rank="0" text="devolucion" dxfId="61">
      <formula>NOT(ISERROR(SEARCH("devolucion",C3)))</formula>
    </cfRule>
  </conditionalFormatting>
  <conditionalFormatting sqref="C3:D11">
    <cfRule type="containsText" priority="30" operator="containsText" aboveAverage="0" equalAverage="0" bottom="0" percent="0" rank="0" text="reposicion" dxfId="62">
      <formula>NOT(ISERROR(SEARCH("reposicion",C3)))</formula>
    </cfRule>
  </conditionalFormatting>
  <conditionalFormatting sqref="E10:E13">
    <cfRule type="cellIs" priority="31" operator="lessThan" aboveAverage="0" equalAverage="0" bottom="0" percent="0" rank="0" text="" dxfId="63">
      <formula>0</formula>
    </cfRule>
  </conditionalFormatting>
  <conditionalFormatting sqref="E10:E13">
    <cfRule type="cellIs" priority="32" operator="lessThan" aboveAverage="0" equalAverage="0" bottom="0" percent="0" rank="0" text="" dxfId="64">
      <formula>0</formula>
    </cfRule>
  </conditionalFormatting>
  <conditionalFormatting sqref="E3:E10">
    <cfRule type="cellIs" priority="33" operator="lessThan" aboveAverage="0" equalAverage="0" bottom="0" percent="0" rank="0" text="" dxfId="65">
      <formula>0</formula>
    </cfRule>
  </conditionalFormatting>
  <conditionalFormatting sqref="E3:E10">
    <cfRule type="cellIs" priority="34" operator="lessThan" aboveAverage="0" equalAverage="0" bottom="0" percent="0" rank="0" text="" dxfId="66">
      <formula>0</formula>
    </cfRule>
  </conditionalFormatting>
  <conditionalFormatting sqref="F3:F9">
    <cfRule type="cellIs" priority="35" operator="lessThan" aboveAverage="0" equalAverage="0" bottom="0" percent="0" rank="0" text="" dxfId="67">
      <formula>0</formula>
    </cfRule>
  </conditionalFormatting>
  <conditionalFormatting sqref="F3:F9">
    <cfRule type="cellIs" priority="36" operator="lessThan" aboveAverage="0" equalAverage="0" bottom="0" percent="0" rank="0" text="" dxfId="68">
      <formula>0</formula>
    </cfRule>
  </conditionalFormatting>
  <dataValidations count="9">
    <dataValidation allowBlank="true" errorStyle="stop" operator="between" promptTitle="Tercio del Día" showDropDown="false" showErrorMessage="true" showInputMessage="true" sqref="N2" type="none">
      <formula1>0</formula1>
      <formula2>0</formula2>
    </dataValidation>
    <dataValidation allowBlank="true" errorStyle="stop" operator="between" prompt="TECLEE EL VALOR DEL SOBRANTE EN CASO DE HABERLO" promptTitle="SOBRANTE DEL DIA" showDropDown="false" showErrorMessage="true" showInputMessage="true" sqref="O2" type="none">
      <formula1>0</formula1>
      <formula2>0</formula2>
    </dataValidation>
    <dataValidation allowBlank="true" error="Entre solo Valores Permitidos" errorStyle="stop" errorTitle="Valor Incorrecto" operator="between" promptTitle="Valor de la(s) Tarjeta(s) en cuc" showDropDown="false" showErrorMessage="true" showInputMessage="true" sqref="H3:H150" type="whole">
      <formula1>0</formula1>
      <formula2>4200</formula2>
    </dataValidation>
    <dataValidation allowBlank="true" errorStyle="stop" errorTitle="ENTRADA DE VALOR INCORRECTO" operator="between" prompt="Teclear (-) en caso de Devolución" promptTitle="Importante" showDropDown="false" showErrorMessage="true" showInputMessage="true" sqref="E3:G150" type="decimal">
      <formula1>-50000</formula1>
      <formula2>50000</formula2>
    </dataValidation>
    <dataValidation allowBlank="true" error="Entre la hora de forma correcta:&#10;HH:MM" errorStyle="stop" errorTitle="Hora Incorrecta" operator="between" showDropDown="false" showErrorMessage="true" showInputMessage="true" sqref="A3:A150" type="time">
      <formula1>0</formula1>
      <formula2>0.999988425925926</formula2>
    </dataValidation>
    <dataValidation allowBlank="true" error="Entre solo Valores Permitidos" errorStyle="stop" errorTitle="Valor Incorrecto" operator="between" showDropDown="false" showErrorMessage="true" showInputMessage="true" sqref="I3:I150 K3:K150 D152:D155 M152:M155 B154" type="decimal">
      <formula1>0</formula1>
      <formula2>10000</formula2>
    </dataValidation>
    <dataValidation allowBlank="true" errorStyle="stop" operator="between" showDropDown="false" showErrorMessage="true" showInputMessage="true" sqref="B158:B177" type="list">
      <formula1>DEN!$A$3:$A$38</formula1>
      <formula2>0</formula2>
    </dataValidation>
    <dataValidation allowBlank="true" error="TECLEE SOLO VALORES DE LA LISTA" errorStyle="stop" errorTitle="ENTRADA INCORRECTA" operator="between" prompt="TECLEE O SELECCIONE DE LA LISTA LA PIEZA O TRABAJO" promptTitle="TRABAJO REALIZADO" showDropDown="false" showErrorMessage="true" showInputMessage="true" sqref="B3:B150" type="list">
      <formula1>DEN!$D$3:$D$216</formula1>
      <formula2>0</formula2>
    </dataValidation>
    <dataValidation allowBlank="true" error="Introduzca un Nombre Valido" errorStyle="stop" errorTitle="Nombre Incorrecto" operator="between" showDropDown="false" showErrorMessage="true" showInputMessage="true" sqref="L3:M150" type="list">
      <formula1>DEN!$A:$A</formula1>
      <formula2>0</formula2>
    </dataValidation>
  </dataValidations>
  <printOptions headings="false" gridLines="false" gridLinesSet="true" horizontalCentered="true" verticalCentered="tru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63" activePane="bottomLeft" state="frozen"/>
      <selection pane="topLeft" activeCell="A1" activeCellId="0" sqref="A1"/>
      <selection pane="bottomLeft" activeCell="L3" activeCellId="0" sqref="L3"/>
    </sheetView>
  </sheetViews>
  <sheetFormatPr defaultColWidth="9.14453125" defaultRowHeight="16.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1.43"/>
    <col collapsed="false" customWidth="true" hidden="false" outlineLevel="0" max="3" min="3" style="0" width="33.29"/>
    <col collapsed="false" customWidth="true" hidden="false" outlineLevel="0" max="4" min="4" style="0" width="10.71"/>
    <col collapsed="false" customWidth="true" hidden="false" outlineLevel="0" max="5" min="5" style="0" width="7.28"/>
    <col collapsed="false" customWidth="true" hidden="false" outlineLevel="0" max="10" min="6" style="0" width="5"/>
    <col collapsed="false" customWidth="true" hidden="false" outlineLevel="0" max="11" min="11" style="0" width="7.43"/>
    <col collapsed="false" customWidth="true" hidden="false" outlineLevel="0" max="12" min="12" style="0" width="2.43"/>
    <col collapsed="false" customWidth="true" hidden="false" outlineLevel="0" max="13" min="13" style="0" width="11.43"/>
    <col collapsed="false" customWidth="true" hidden="false" outlineLevel="0" max="17" min="17" style="0" width="3"/>
    <col collapsed="false" customWidth="true" hidden="false" outlineLevel="0" max="18" min="18" style="0" width="21"/>
    <col collapsed="false" customWidth="true" hidden="false" outlineLevel="0" max="19" min="19" style="0" width="8.72"/>
    <col collapsed="false" customWidth="true" hidden="false" outlineLevel="0" max="20" min="20" style="0" width="11.15"/>
  </cols>
  <sheetData>
    <row r="1" customFormat="false" ht="16.5" hidden="false" customHeight="true" outlineLevel="0" collapsed="false">
      <c r="A1" s="1" t="s">
        <v>0</v>
      </c>
      <c r="B1" s="1"/>
      <c r="C1" s="56" t="str">
        <f aca="false">Domingo!C1</f>
        <v>T1</v>
      </c>
      <c r="D1" s="56"/>
      <c r="E1" s="1" t="s">
        <v>2</v>
      </c>
      <c r="F1" s="3" t="s">
        <v>105</v>
      </c>
      <c r="G1" s="3"/>
      <c r="H1" s="4" t="n">
        <f aca="false">Domingo!H1+2</f>
        <v>44915</v>
      </c>
      <c r="I1" s="4"/>
      <c r="J1" s="4"/>
      <c r="K1" s="4"/>
      <c r="L1" s="4"/>
      <c r="M1" s="4"/>
      <c r="N1" s="5" t="s">
        <v>4</v>
      </c>
      <c r="O1" s="5" t="s">
        <v>5</v>
      </c>
    </row>
    <row r="2" customFormat="false" ht="16.5" hidden="false" customHeight="true" outlineLevel="0" collapsed="false">
      <c r="A2" s="7" t="s">
        <v>6</v>
      </c>
      <c r="B2" s="8" t="s">
        <v>7</v>
      </c>
      <c r="C2" s="9" t="s">
        <v>8</v>
      </c>
      <c r="D2" s="9"/>
      <c r="E2" s="10" t="s">
        <v>9</v>
      </c>
      <c r="F2" s="10" t="s">
        <v>10</v>
      </c>
      <c r="G2" s="10" t="s">
        <v>11</v>
      </c>
      <c r="H2" s="10" t="s">
        <v>12</v>
      </c>
      <c r="I2" s="11" t="s">
        <v>13</v>
      </c>
      <c r="J2" s="11" t="s">
        <v>14</v>
      </c>
      <c r="K2" s="11" t="s">
        <v>15</v>
      </c>
      <c r="L2" s="10" t="s">
        <v>16</v>
      </c>
      <c r="M2" s="10"/>
      <c r="N2" s="12" t="n">
        <f aca="false">ROUND(((E151-F151-G151-H151)/3),3)</f>
        <v>0</v>
      </c>
      <c r="O2" s="13"/>
      <c r="Q2" s="14" t="s">
        <v>17</v>
      </c>
      <c r="R2" s="14" t="s">
        <v>18</v>
      </c>
      <c r="S2" s="14" t="s">
        <v>19</v>
      </c>
      <c r="T2" s="14" t="s">
        <v>20</v>
      </c>
    </row>
    <row r="3" customFormat="false" ht="16.5" hidden="false" customHeight="true" outlineLevel="0" collapsed="false">
      <c r="A3" s="15"/>
      <c r="B3" s="16"/>
      <c r="C3" s="17"/>
      <c r="D3" s="17"/>
      <c r="E3" s="18"/>
      <c r="F3" s="18"/>
      <c r="G3" s="18"/>
      <c r="H3" s="18"/>
      <c r="I3" s="19" t="n">
        <f aca="false">E3-F3-G3</f>
        <v>0</v>
      </c>
      <c r="J3" s="19" t="n">
        <f aca="false">IF(B3="",0,VLOOKUP(B3,Tabla1[],2,0))</f>
        <v>0</v>
      </c>
      <c r="K3" s="19" t="n">
        <f aca="false">IF(E3&lt;0,J3*(-1),J3)</f>
        <v>0</v>
      </c>
      <c r="L3" s="20"/>
      <c r="M3" s="20"/>
      <c r="Q3" s="21" t="n">
        <v>1</v>
      </c>
      <c r="R3" s="21" t="s">
        <v>21</v>
      </c>
      <c r="S3" s="21" t="n">
        <f aca="false">COUNTIFS($E$3:$E$150,"&gt;="&amp;0,$B$3:$B$150,R3)</f>
        <v>0</v>
      </c>
      <c r="T3" s="21" t="n">
        <f aca="false">COUNTIFS($E$3:$E$150,"&lt;"&amp;0,$B$3:$B$150,R3)</f>
        <v>0</v>
      </c>
    </row>
    <row r="4" customFormat="false" ht="16.5" hidden="false" customHeight="true" outlineLevel="0" collapsed="false">
      <c r="A4" s="15"/>
      <c r="B4" s="16"/>
      <c r="C4" s="17"/>
      <c r="D4" s="17"/>
      <c r="E4" s="18"/>
      <c r="F4" s="18"/>
      <c r="G4" s="18"/>
      <c r="H4" s="18"/>
      <c r="I4" s="19" t="n">
        <f aca="false">E4-F4-G4</f>
        <v>0</v>
      </c>
      <c r="J4" s="19" t="n">
        <f aca="false">IF(B4="",0,VLOOKUP(B4,Tabla1[],2,0))</f>
        <v>0</v>
      </c>
      <c r="K4" s="19" t="n">
        <f aca="false">IF(E4&lt;0,J4*(-1),J4)</f>
        <v>0</v>
      </c>
      <c r="L4" s="20"/>
      <c r="M4" s="20"/>
      <c r="Q4" s="21" t="n">
        <v>2</v>
      </c>
      <c r="R4" s="21" t="s">
        <v>22</v>
      </c>
      <c r="S4" s="21" t="n">
        <f aca="false">COUNTIFS($E$3:$E$150,"&gt;="&amp;0,$B$3:$B$150,R4)</f>
        <v>0</v>
      </c>
      <c r="T4" s="21" t="n">
        <f aca="false">COUNTIFS($E$3:$E$150,"&lt;"&amp;0,$B$3:$B$150,R4)</f>
        <v>0</v>
      </c>
    </row>
    <row r="5" customFormat="false" ht="16.5" hidden="false" customHeight="true" outlineLevel="0" collapsed="false">
      <c r="A5" s="15"/>
      <c r="B5" s="16"/>
      <c r="C5" s="17"/>
      <c r="D5" s="17"/>
      <c r="E5" s="18"/>
      <c r="F5" s="18"/>
      <c r="G5" s="18"/>
      <c r="H5" s="18"/>
      <c r="I5" s="19" t="n">
        <f aca="false">E5-F5-G5</f>
        <v>0</v>
      </c>
      <c r="J5" s="19" t="n">
        <f aca="false">IF(B5="",0,VLOOKUP(B5,Tabla1[],2,0))</f>
        <v>0</v>
      </c>
      <c r="K5" s="19" t="n">
        <f aca="false">IF(E5&lt;0,J5*(-1),J5)</f>
        <v>0</v>
      </c>
      <c r="L5" s="20"/>
      <c r="M5" s="20"/>
      <c r="Q5" s="21" t="n">
        <v>3</v>
      </c>
      <c r="R5" s="21" t="s">
        <v>23</v>
      </c>
      <c r="S5" s="21" t="n">
        <f aca="false">COUNTIFS($E$3:$E$150,"&gt;="&amp;0,$B$3:$B$150,R5)</f>
        <v>0</v>
      </c>
      <c r="T5" s="21" t="n">
        <f aca="false">COUNTIFS($E$3:$E$150,"&lt;"&amp;0,$B$3:$B$150,R5)</f>
        <v>0</v>
      </c>
    </row>
    <row r="6" customFormat="false" ht="16.5" hidden="false" customHeight="true" outlineLevel="0" collapsed="false">
      <c r="A6" s="15"/>
      <c r="B6" s="16"/>
      <c r="C6" s="17"/>
      <c r="D6" s="17"/>
      <c r="E6" s="18"/>
      <c r="F6" s="18"/>
      <c r="G6" s="18"/>
      <c r="H6" s="18"/>
      <c r="I6" s="19" t="n">
        <f aca="false">E6-F6-G6</f>
        <v>0</v>
      </c>
      <c r="J6" s="19" t="n">
        <f aca="false">IF(B6="",0,VLOOKUP(B6,Tabla1[],2,0))</f>
        <v>0</v>
      </c>
      <c r="K6" s="19" t="n">
        <f aca="false">IF(E6&lt;0,J6*(-1),J6)</f>
        <v>0</v>
      </c>
      <c r="L6" s="20"/>
      <c r="M6" s="20"/>
      <c r="Q6" s="21" t="n">
        <v>4</v>
      </c>
      <c r="R6" s="21" t="s">
        <v>24</v>
      </c>
      <c r="S6" s="21" t="n">
        <f aca="false">COUNTIFS($E$3:$E$150,"&gt;="&amp;0,$B$3:$B$150,R6)</f>
        <v>0</v>
      </c>
      <c r="T6" s="21" t="n">
        <f aca="false">COUNTIFS($E$3:$E$150,"&lt;"&amp;0,$B$3:$B$150,R6)</f>
        <v>0</v>
      </c>
    </row>
    <row r="7" customFormat="false" ht="16.5" hidden="false" customHeight="true" outlineLevel="0" collapsed="false">
      <c r="A7" s="15"/>
      <c r="B7" s="16"/>
      <c r="C7" s="17"/>
      <c r="D7" s="17"/>
      <c r="E7" s="18"/>
      <c r="F7" s="18"/>
      <c r="G7" s="18"/>
      <c r="H7" s="18"/>
      <c r="I7" s="19" t="n">
        <f aca="false">E7-F7-G7</f>
        <v>0</v>
      </c>
      <c r="J7" s="19" t="n">
        <f aca="false">IF(B7="",0,VLOOKUP(B7,Tabla1[],2,0))</f>
        <v>0</v>
      </c>
      <c r="K7" s="19" t="n">
        <f aca="false">IF(E7&lt;0,J7*(-1),J7)</f>
        <v>0</v>
      </c>
      <c r="L7" s="20"/>
      <c r="M7" s="20"/>
      <c r="Q7" s="21" t="n">
        <v>5</v>
      </c>
      <c r="R7" s="21" t="s">
        <v>25</v>
      </c>
      <c r="S7" s="21" t="n">
        <f aca="false">COUNTIFS($E$3:$E$150,"&gt;="&amp;0,$B$3:$B$150,R7)</f>
        <v>0</v>
      </c>
      <c r="T7" s="21" t="n">
        <f aca="false">COUNTIFS($E$3:$E$150,"&lt;"&amp;0,$B$3:$B$150,R7)</f>
        <v>0</v>
      </c>
    </row>
    <row r="8" customFormat="false" ht="16.5" hidden="false" customHeight="true" outlineLevel="0" collapsed="false">
      <c r="A8" s="15"/>
      <c r="B8" s="16"/>
      <c r="C8" s="17"/>
      <c r="D8" s="17"/>
      <c r="E8" s="18"/>
      <c r="F8" s="18"/>
      <c r="G8" s="18"/>
      <c r="H8" s="18"/>
      <c r="I8" s="19" t="n">
        <f aca="false">E8-F8-G8</f>
        <v>0</v>
      </c>
      <c r="J8" s="19" t="n">
        <f aca="false">IF(B8="",0,VLOOKUP(B8,Tabla1[],2,0))</f>
        <v>0</v>
      </c>
      <c r="K8" s="19" t="n">
        <f aca="false">IF(E8&lt;0,J8*(-1),J8)</f>
        <v>0</v>
      </c>
      <c r="L8" s="20"/>
      <c r="M8" s="20"/>
      <c r="Q8" s="21" t="n">
        <v>6</v>
      </c>
      <c r="R8" s="21" t="s">
        <v>26</v>
      </c>
      <c r="S8" s="21" t="n">
        <f aca="false">COUNTIFS($E$3:$E$150,"&gt;="&amp;0,$B$3:$B$150,R8)</f>
        <v>0</v>
      </c>
      <c r="T8" s="21" t="n">
        <f aca="false">COUNTIFS($E$3:$E$150,"&lt;"&amp;0,$B$3:$B$150,R8)</f>
        <v>0</v>
      </c>
    </row>
    <row r="9" customFormat="false" ht="16.5" hidden="false" customHeight="true" outlineLevel="0" collapsed="false">
      <c r="A9" s="15"/>
      <c r="B9" s="16"/>
      <c r="C9" s="17"/>
      <c r="D9" s="17"/>
      <c r="E9" s="18"/>
      <c r="F9" s="18"/>
      <c r="G9" s="18"/>
      <c r="H9" s="18"/>
      <c r="I9" s="19" t="n">
        <f aca="false">E9-F9-G9</f>
        <v>0</v>
      </c>
      <c r="J9" s="19" t="n">
        <f aca="false">IF(B9="",0,VLOOKUP(B9,Tabla1[],2,0))</f>
        <v>0</v>
      </c>
      <c r="K9" s="19" t="n">
        <f aca="false">IF(E9&lt;0,J9*(-1),J9)</f>
        <v>0</v>
      </c>
      <c r="L9" s="20"/>
      <c r="M9" s="20"/>
      <c r="Q9" s="21" t="n">
        <v>7</v>
      </c>
      <c r="R9" s="21" t="s">
        <v>27</v>
      </c>
      <c r="S9" s="21" t="n">
        <f aca="false">COUNTIFS($E$3:$E$150,"&gt;="&amp;0,$B$3:$B$150,R9)</f>
        <v>0</v>
      </c>
      <c r="T9" s="21" t="n">
        <f aca="false">COUNTIFS($E$3:$E$150,"&lt;"&amp;0,$B$3:$B$150,R9)</f>
        <v>0</v>
      </c>
    </row>
    <row r="10" customFormat="false" ht="16.5" hidden="false" customHeight="true" outlineLevel="0" collapsed="false">
      <c r="A10" s="15"/>
      <c r="B10" s="16"/>
      <c r="C10" s="17"/>
      <c r="D10" s="17"/>
      <c r="E10" s="18"/>
      <c r="F10" s="18"/>
      <c r="G10" s="18"/>
      <c r="H10" s="18"/>
      <c r="I10" s="19" t="n">
        <f aca="false">E10-F10-G10</f>
        <v>0</v>
      </c>
      <c r="J10" s="19" t="n">
        <f aca="false">IF(B10="",0,VLOOKUP(B10,Tabla1[],2,0))</f>
        <v>0</v>
      </c>
      <c r="K10" s="19" t="n">
        <f aca="false">IF(E10&lt;0,J10*(-1),J10)</f>
        <v>0</v>
      </c>
      <c r="L10" s="20"/>
      <c r="M10" s="20"/>
      <c r="Q10" s="21" t="n">
        <v>8</v>
      </c>
      <c r="R10" s="21" t="s">
        <v>28</v>
      </c>
      <c r="S10" s="21" t="n">
        <f aca="false">COUNTIFS($E$3:$E$150,"&gt;="&amp;0,$B$3:$B$150,R10)</f>
        <v>0</v>
      </c>
      <c r="T10" s="21" t="n">
        <f aca="false">COUNTIFS($E$3:$E$150,"&lt;"&amp;0,$B$3:$B$150,R10)</f>
        <v>0</v>
      </c>
    </row>
    <row r="11" customFormat="false" ht="16.5" hidden="false" customHeight="true" outlineLevel="0" collapsed="false">
      <c r="A11" s="15"/>
      <c r="B11" s="16"/>
      <c r="C11" s="17"/>
      <c r="D11" s="17"/>
      <c r="E11" s="18"/>
      <c r="F11" s="18"/>
      <c r="G11" s="18"/>
      <c r="H11" s="18"/>
      <c r="I11" s="19" t="n">
        <f aca="false">E11-F11-G11</f>
        <v>0</v>
      </c>
      <c r="J11" s="19" t="n">
        <f aca="false">IF(B11="",0,VLOOKUP(B11,Tabla1[],2,0))</f>
        <v>0</v>
      </c>
      <c r="K11" s="19" t="n">
        <f aca="false">IF(E11&lt;0,J11*(-1),J11)</f>
        <v>0</v>
      </c>
      <c r="L11" s="20"/>
      <c r="M11" s="20"/>
      <c r="Q11" s="21" t="n">
        <v>9</v>
      </c>
      <c r="R11" s="21" t="s">
        <v>29</v>
      </c>
      <c r="S11" s="21" t="n">
        <f aca="false">COUNTIFS($E$3:$E$150,"&gt;="&amp;0,$B$3:$B$150,R11)</f>
        <v>0</v>
      </c>
      <c r="T11" s="21" t="n">
        <f aca="false">COUNTIFS($E$3:$E$150,"&lt;"&amp;0,$B$3:$B$150,R11)</f>
        <v>0</v>
      </c>
    </row>
    <row r="12" customFormat="false" ht="16.5" hidden="false" customHeight="true" outlineLevel="0" collapsed="false">
      <c r="A12" s="15"/>
      <c r="B12" s="16"/>
      <c r="C12" s="17"/>
      <c r="D12" s="17"/>
      <c r="E12" s="18"/>
      <c r="F12" s="18"/>
      <c r="G12" s="18"/>
      <c r="H12" s="18"/>
      <c r="I12" s="19" t="n">
        <f aca="false">E12-F12-G12</f>
        <v>0</v>
      </c>
      <c r="J12" s="19" t="n">
        <f aca="false">IF(B12="",0,VLOOKUP(B12,Tabla1[],2,0))</f>
        <v>0</v>
      </c>
      <c r="K12" s="19" t="n">
        <f aca="false">IF(E12&lt;0,J12*(-1),J12)</f>
        <v>0</v>
      </c>
      <c r="L12" s="20"/>
      <c r="M12" s="20"/>
      <c r="Q12" s="21" t="n">
        <v>10</v>
      </c>
      <c r="R12" s="21" t="s">
        <v>30</v>
      </c>
      <c r="S12" s="21" t="n">
        <f aca="false">COUNTIFS($E$3:$E$150,"&gt;="&amp;0,$B$3:$B$150,R12)</f>
        <v>0</v>
      </c>
      <c r="T12" s="21" t="n">
        <f aca="false">COUNTIFS($E$3:$E$150,"&lt;"&amp;0,$B$3:$B$150,R12)</f>
        <v>0</v>
      </c>
    </row>
    <row r="13" customFormat="false" ht="16.5" hidden="false" customHeight="true" outlineLevel="0" collapsed="false">
      <c r="A13" s="15"/>
      <c r="B13" s="16"/>
      <c r="C13" s="17"/>
      <c r="D13" s="17"/>
      <c r="E13" s="18"/>
      <c r="F13" s="18"/>
      <c r="G13" s="18"/>
      <c r="H13" s="18"/>
      <c r="I13" s="19" t="n">
        <f aca="false">E13-F13-G13</f>
        <v>0</v>
      </c>
      <c r="J13" s="19" t="n">
        <f aca="false">IF(B13="",0,VLOOKUP(B13,Tabla1[],2,0))</f>
        <v>0</v>
      </c>
      <c r="K13" s="19" t="n">
        <f aca="false">IF(E13&lt;0,J13*(-1),J13)</f>
        <v>0</v>
      </c>
      <c r="L13" s="20"/>
      <c r="M13" s="20"/>
      <c r="Q13" s="21" t="n">
        <v>11</v>
      </c>
      <c r="R13" s="21" t="s">
        <v>31</v>
      </c>
      <c r="S13" s="21" t="n">
        <f aca="false">COUNTIFS($E$3:$E$150,"&gt;="&amp;0,$B$3:$B$150,R13)</f>
        <v>0</v>
      </c>
      <c r="T13" s="21" t="n">
        <f aca="false">COUNTIFS($E$3:$E$150,"&lt;"&amp;0,$B$3:$B$150,R13)</f>
        <v>0</v>
      </c>
    </row>
    <row r="14" customFormat="false" ht="16.5" hidden="false" customHeight="true" outlineLevel="0" collapsed="false">
      <c r="A14" s="15"/>
      <c r="B14" s="16"/>
      <c r="C14" s="17"/>
      <c r="D14" s="17"/>
      <c r="E14" s="18"/>
      <c r="F14" s="18"/>
      <c r="G14" s="18"/>
      <c r="H14" s="18"/>
      <c r="I14" s="19" t="n">
        <f aca="false">E14-F14-G14</f>
        <v>0</v>
      </c>
      <c r="J14" s="19" t="n">
        <f aca="false">IF(B14="",0,VLOOKUP(B14,Tabla1[],2,0))</f>
        <v>0</v>
      </c>
      <c r="K14" s="19" t="n">
        <f aca="false">IF(E14&lt;0,J14*(-1),J14)</f>
        <v>0</v>
      </c>
      <c r="L14" s="20"/>
      <c r="M14" s="20"/>
      <c r="Q14" s="21" t="n">
        <v>12</v>
      </c>
      <c r="R14" s="21" t="s">
        <v>32</v>
      </c>
      <c r="S14" s="21" t="n">
        <f aca="false">COUNTIFS($E$3:$E$150,"&gt;="&amp;0,$B$3:$B$150,R14)</f>
        <v>0</v>
      </c>
      <c r="T14" s="21" t="n">
        <f aca="false">COUNTIFS($E$3:$E$150,"&lt;"&amp;0,$B$3:$B$150,R14)</f>
        <v>0</v>
      </c>
    </row>
    <row r="15" customFormat="false" ht="16.5" hidden="false" customHeight="true" outlineLevel="0" collapsed="false">
      <c r="A15" s="15"/>
      <c r="B15" s="16"/>
      <c r="C15" s="17"/>
      <c r="D15" s="17"/>
      <c r="E15" s="18"/>
      <c r="F15" s="18"/>
      <c r="G15" s="18"/>
      <c r="H15" s="18"/>
      <c r="I15" s="19" t="n">
        <f aca="false">E15-F15-G15</f>
        <v>0</v>
      </c>
      <c r="J15" s="19" t="n">
        <f aca="false">IF(B15="",0,VLOOKUP(B15,Tabla1[],2,0))</f>
        <v>0</v>
      </c>
      <c r="K15" s="19" t="n">
        <f aca="false">IF(E15&lt;0,J15*(-1),J15)</f>
        <v>0</v>
      </c>
      <c r="L15" s="20"/>
      <c r="M15" s="20"/>
      <c r="Q15" s="21" t="n">
        <v>13</v>
      </c>
      <c r="R15" s="21" t="s">
        <v>33</v>
      </c>
      <c r="S15" s="21" t="n">
        <f aca="false">COUNTIFS($E$3:$E$150,"&gt;="&amp;0,$B$3:$B$150,R15)</f>
        <v>0</v>
      </c>
      <c r="T15" s="21" t="n">
        <f aca="false">COUNTIFS($E$3:$E$150,"&lt;"&amp;0,$B$3:$B$150,R15)</f>
        <v>0</v>
      </c>
    </row>
    <row r="16" customFormat="false" ht="16.5" hidden="false" customHeight="true" outlineLevel="0" collapsed="false">
      <c r="A16" s="15"/>
      <c r="B16" s="16"/>
      <c r="C16" s="17"/>
      <c r="D16" s="17"/>
      <c r="E16" s="18"/>
      <c r="F16" s="18"/>
      <c r="G16" s="18"/>
      <c r="H16" s="18"/>
      <c r="I16" s="19" t="n">
        <f aca="false">E16-F16-G16</f>
        <v>0</v>
      </c>
      <c r="J16" s="19" t="n">
        <f aca="false">IF(B16="",0,VLOOKUP(B16,Tabla1[],2,0))</f>
        <v>0</v>
      </c>
      <c r="K16" s="19" t="n">
        <f aca="false">IF(E16&lt;0,J16*(-1),J16)</f>
        <v>0</v>
      </c>
      <c r="L16" s="20"/>
      <c r="M16" s="20"/>
      <c r="Q16" s="21" t="n">
        <v>14</v>
      </c>
      <c r="R16" s="21" t="s">
        <v>34</v>
      </c>
      <c r="S16" s="21" t="n">
        <f aca="false">COUNTIFS($E$3:$E$150,"&gt;="&amp;0,$B$3:$B$150,R16)</f>
        <v>0</v>
      </c>
      <c r="T16" s="21" t="n">
        <f aca="false">COUNTIFS($E$3:$E$150,"&lt;"&amp;0,$B$3:$B$150,R16)</f>
        <v>0</v>
      </c>
    </row>
    <row r="17" customFormat="false" ht="16.5" hidden="false" customHeight="true" outlineLevel="0" collapsed="false">
      <c r="A17" s="15"/>
      <c r="B17" s="16"/>
      <c r="C17" s="17"/>
      <c r="D17" s="17"/>
      <c r="E17" s="18"/>
      <c r="F17" s="18"/>
      <c r="G17" s="18"/>
      <c r="H17" s="18"/>
      <c r="I17" s="19" t="n">
        <f aca="false">E17-F17-G17</f>
        <v>0</v>
      </c>
      <c r="J17" s="19" t="n">
        <f aca="false">IF(B17="",0,VLOOKUP(B17,Tabla1[],2,0))</f>
        <v>0</v>
      </c>
      <c r="K17" s="19" t="n">
        <f aca="false">IF(E17&lt;0,J17*(-1),J17)</f>
        <v>0</v>
      </c>
      <c r="L17" s="20"/>
      <c r="M17" s="20"/>
      <c r="Q17" s="21" t="n">
        <v>15</v>
      </c>
      <c r="R17" s="21" t="s">
        <v>35</v>
      </c>
      <c r="S17" s="21" t="n">
        <f aca="false">COUNTIFS($E$3:$E$150,"&gt;="&amp;0,$B$3:$B$150,R17)</f>
        <v>0</v>
      </c>
      <c r="T17" s="21" t="n">
        <f aca="false">COUNTIFS($E$3:$E$150,"&lt;"&amp;0,$B$3:$B$150,R17)</f>
        <v>0</v>
      </c>
    </row>
    <row r="18" customFormat="false" ht="16.5" hidden="false" customHeight="true" outlineLevel="0" collapsed="false">
      <c r="A18" s="15"/>
      <c r="B18" s="16"/>
      <c r="C18" s="17"/>
      <c r="D18" s="17"/>
      <c r="E18" s="18"/>
      <c r="F18" s="18"/>
      <c r="G18" s="18"/>
      <c r="H18" s="18"/>
      <c r="I18" s="19" t="n">
        <f aca="false">E18-F18-G18</f>
        <v>0</v>
      </c>
      <c r="J18" s="19" t="n">
        <f aca="false">IF(B18="",0,VLOOKUP(B18,Tabla1[],2,0))</f>
        <v>0</v>
      </c>
      <c r="K18" s="19" t="n">
        <f aca="false">IF(E18&lt;0,J18*(-1),J18)</f>
        <v>0</v>
      </c>
      <c r="L18" s="20"/>
      <c r="M18" s="20"/>
      <c r="Q18" s="21" t="n">
        <v>16</v>
      </c>
      <c r="R18" s="21" t="s">
        <v>36</v>
      </c>
      <c r="S18" s="21" t="n">
        <f aca="false">COUNTIFS($E$3:$E$150,"&gt;="&amp;0,$B$3:$B$150,R18)</f>
        <v>0</v>
      </c>
      <c r="T18" s="21" t="n">
        <f aca="false">COUNTIFS($E$3:$E$150,"&lt;"&amp;0,$B$3:$B$150,R18)</f>
        <v>0</v>
      </c>
    </row>
    <row r="19" customFormat="false" ht="16.5" hidden="false" customHeight="true" outlineLevel="0" collapsed="false">
      <c r="A19" s="15"/>
      <c r="B19" s="16"/>
      <c r="C19" s="17"/>
      <c r="D19" s="17"/>
      <c r="E19" s="18"/>
      <c r="F19" s="18"/>
      <c r="G19" s="18"/>
      <c r="H19" s="18"/>
      <c r="I19" s="19" t="n">
        <f aca="false">E19-F19-G19</f>
        <v>0</v>
      </c>
      <c r="J19" s="19" t="n">
        <f aca="false">IF(B19="",0,VLOOKUP(B19,Tabla1[],2,0))</f>
        <v>0</v>
      </c>
      <c r="K19" s="19" t="n">
        <f aca="false">IF(E19&lt;0,J19*(-1),J19)</f>
        <v>0</v>
      </c>
      <c r="L19" s="20"/>
      <c r="M19" s="20"/>
      <c r="Q19" s="21" t="n">
        <v>17</v>
      </c>
      <c r="R19" s="21" t="s">
        <v>37</v>
      </c>
      <c r="S19" s="21" t="n">
        <f aca="false">COUNTIFS($E$3:$E$150,"&gt;="&amp;0,$B$3:$B$150,R19)</f>
        <v>0</v>
      </c>
      <c r="T19" s="21" t="n">
        <f aca="false">COUNTIFS($E$3:$E$150,"&lt;"&amp;0,$B$3:$B$150,R19)</f>
        <v>0</v>
      </c>
    </row>
    <row r="20" customFormat="false" ht="16.5" hidden="false" customHeight="true" outlineLevel="0" collapsed="false">
      <c r="A20" s="15"/>
      <c r="B20" s="16"/>
      <c r="C20" s="17"/>
      <c r="D20" s="17"/>
      <c r="E20" s="18"/>
      <c r="F20" s="18"/>
      <c r="G20" s="18"/>
      <c r="H20" s="18"/>
      <c r="I20" s="19" t="n">
        <f aca="false">E20-F20-G20</f>
        <v>0</v>
      </c>
      <c r="J20" s="19" t="n">
        <f aca="false">IF(B20="",0,VLOOKUP(B20,Tabla1[],2,0))</f>
        <v>0</v>
      </c>
      <c r="K20" s="19" t="n">
        <f aca="false">IF(E20&lt;0,J20*(-1),J20)</f>
        <v>0</v>
      </c>
      <c r="L20" s="20"/>
      <c r="M20" s="20"/>
      <c r="Q20" s="21" t="n">
        <v>18</v>
      </c>
      <c r="R20" s="21" t="s">
        <v>38</v>
      </c>
      <c r="S20" s="21" t="n">
        <f aca="false">COUNTIFS($E$3:$E$150,"&gt;="&amp;0,$B$3:$B$150,R20)+COUNTIFS($E$3:$E$150,"&gt;="&amp;0,$B$3:$B$150,"BAT DET COMO ADAP")</f>
        <v>0</v>
      </c>
      <c r="T20" s="21" t="n">
        <f aca="false">COUNTIFS($E$3:$E$150,"&lt;"&amp;0,$B$3:$B$150,R20)+COUNTIFS($E$3:$E$150,"&lt;"&amp;0,$B$3:$B$150,"BAT DET COMO ADAP")</f>
        <v>0</v>
      </c>
    </row>
    <row r="21" customFormat="false" ht="16.5" hidden="false" customHeight="true" outlineLevel="0" collapsed="false">
      <c r="A21" s="15"/>
      <c r="B21" s="16"/>
      <c r="C21" s="17"/>
      <c r="D21" s="17"/>
      <c r="E21" s="18"/>
      <c r="F21" s="18"/>
      <c r="G21" s="18"/>
      <c r="H21" s="18"/>
      <c r="I21" s="19" t="n">
        <f aca="false">E21-F21-G21</f>
        <v>0</v>
      </c>
      <c r="J21" s="19" t="n">
        <f aca="false">IF(B21="",0,VLOOKUP(B21,Tabla1[],2,0))</f>
        <v>0</v>
      </c>
      <c r="K21" s="19" t="n">
        <f aca="false">IF(E21&lt;0,J21*(-1),J21)</f>
        <v>0</v>
      </c>
      <c r="L21" s="20"/>
      <c r="M21" s="20"/>
      <c r="Q21" s="21" t="n">
        <v>19</v>
      </c>
      <c r="R21" s="21" t="s">
        <v>39</v>
      </c>
      <c r="S21" s="21" t="n">
        <f aca="false">COUNTIFS($E$3:$E$150,"&gt;="&amp;0,$B$3:$B$150,R21)+COUNTIFS($E$3:$E$150,"&gt;="&amp;0,$B$3:$B$150,"BAT INTERNA")+COUNTIFS($E$3:$E$150,"&gt;="&amp;0,$B$3:$B$150,"BAT COMO ADAP")</f>
        <v>0</v>
      </c>
      <c r="T21" s="21" t="n">
        <f aca="false">COUNTIFS($E$3:$E$150,"&lt;"&amp;0,$B$3:$B$150,R21)+COUNTIFS($E$3:$E$150,"&lt;"&amp;0,$B$3:$B$150,"BAT INTERNA")+COUNTIFS($E$3:$E$150,"&lt;"&amp;0,$B$3:$B$150,"BAT COMO ADAP")</f>
        <v>0</v>
      </c>
    </row>
    <row r="22" customFormat="false" ht="16.5" hidden="false" customHeight="true" outlineLevel="0" collapsed="false">
      <c r="A22" s="15"/>
      <c r="B22" s="16"/>
      <c r="C22" s="23"/>
      <c r="D22" s="23"/>
      <c r="E22" s="18"/>
      <c r="F22" s="18"/>
      <c r="G22" s="18"/>
      <c r="H22" s="18"/>
      <c r="I22" s="19" t="n">
        <f aca="false">E22-F22-G22</f>
        <v>0</v>
      </c>
      <c r="J22" s="19" t="n">
        <f aca="false">IF(B22="",0,VLOOKUP(B22,Tabla1[],2,0))</f>
        <v>0</v>
      </c>
      <c r="K22" s="19" t="n">
        <f aca="false">IF(E22&lt;0,J22*(-1),J22)</f>
        <v>0</v>
      </c>
      <c r="L22" s="20"/>
      <c r="M22" s="20"/>
      <c r="Q22" s="21" t="n">
        <v>20</v>
      </c>
      <c r="R22" s="21" t="s">
        <v>40</v>
      </c>
      <c r="S22" s="21" t="n">
        <f aca="false">COUNTIFS($E$3:$E$150,"&gt;="&amp;0,$B$3:$B$150,R22)</f>
        <v>0</v>
      </c>
      <c r="T22" s="21" t="n">
        <f aca="false">COUNTIFS($E$3:$E$150,"&lt;"&amp;0,$B$3:$B$150,R22)</f>
        <v>0</v>
      </c>
    </row>
    <row r="23" customFormat="false" ht="16.5" hidden="false" customHeight="true" outlineLevel="0" collapsed="false">
      <c r="A23" s="15"/>
      <c r="B23" s="16"/>
      <c r="C23" s="17"/>
      <c r="D23" s="17"/>
      <c r="E23" s="18"/>
      <c r="F23" s="18"/>
      <c r="G23" s="18"/>
      <c r="H23" s="18"/>
      <c r="I23" s="19" t="n">
        <f aca="false">E23-F23-G23</f>
        <v>0</v>
      </c>
      <c r="J23" s="19" t="n">
        <f aca="false">IF(B23="",0,VLOOKUP(B23,Tabla1[],2,0))</f>
        <v>0</v>
      </c>
      <c r="K23" s="19" t="n">
        <f aca="false">IF(E23&lt;0,J23*(-1),J23)</f>
        <v>0</v>
      </c>
      <c r="L23" s="20"/>
      <c r="M23" s="20"/>
      <c r="Q23" s="21" t="n">
        <v>21</v>
      </c>
      <c r="R23" s="21" t="s">
        <v>41</v>
      </c>
      <c r="S23" s="21" t="n">
        <f aca="false">COUNTIFS($E$3:$E$150,"&gt;="&amp;0,$B$3:$B$150,R23)</f>
        <v>0</v>
      </c>
      <c r="T23" s="21" t="n">
        <f aca="false">COUNTIFS($E$3:$E$150,"&lt;"&amp;0,$B$3:$B$150,R23)</f>
        <v>0</v>
      </c>
    </row>
    <row r="24" customFormat="false" ht="16.5" hidden="false" customHeight="true" outlineLevel="0" collapsed="false">
      <c r="A24" s="15"/>
      <c r="B24" s="16"/>
      <c r="C24" s="17"/>
      <c r="D24" s="17"/>
      <c r="E24" s="18"/>
      <c r="F24" s="18"/>
      <c r="G24" s="18"/>
      <c r="H24" s="18"/>
      <c r="I24" s="19" t="n">
        <f aca="false">E24-F24-G24</f>
        <v>0</v>
      </c>
      <c r="J24" s="19" t="n">
        <f aca="false">IF(B24="",0,VLOOKUP(B24,Tabla1[],2,0))</f>
        <v>0</v>
      </c>
      <c r="K24" s="19" t="n">
        <f aca="false">IF(E24&lt;0,J24*(-1),J24)</f>
        <v>0</v>
      </c>
      <c r="L24" s="20"/>
      <c r="M24" s="20"/>
      <c r="Q24" s="21" t="n">
        <v>22</v>
      </c>
      <c r="R24" s="21" t="s">
        <v>42</v>
      </c>
      <c r="S24" s="21" t="n">
        <f aca="false">COUNTIFS($E$3:$E$150,"&gt;="&amp;0,$B$3:$B$150,R24)</f>
        <v>0</v>
      </c>
      <c r="T24" s="21" t="n">
        <f aca="false">COUNTIFS($E$3:$E$150,"&lt;"&amp;0,$B$3:$B$150,R24)</f>
        <v>0</v>
      </c>
    </row>
    <row r="25" customFormat="false" ht="16.5" hidden="false" customHeight="true" outlineLevel="0" collapsed="false">
      <c r="A25" s="15"/>
      <c r="B25" s="16"/>
      <c r="C25" s="17"/>
      <c r="D25" s="17"/>
      <c r="E25" s="18"/>
      <c r="F25" s="18"/>
      <c r="G25" s="18"/>
      <c r="H25" s="18"/>
      <c r="I25" s="19" t="n">
        <f aca="false">E25-F25-G25</f>
        <v>0</v>
      </c>
      <c r="J25" s="19" t="n">
        <f aca="false">IF(B25="",0,VLOOKUP(B25,Tabla1[],2,0))</f>
        <v>0</v>
      </c>
      <c r="K25" s="19" t="n">
        <f aca="false">IF(E25&lt;0,J25*(-1),J25)</f>
        <v>0</v>
      </c>
      <c r="L25" s="20"/>
      <c r="M25" s="20"/>
      <c r="Q25" s="21" t="n">
        <v>23</v>
      </c>
      <c r="R25" s="21" t="s">
        <v>43</v>
      </c>
      <c r="S25" s="21" t="n">
        <f aca="false">COUNTIFS($E$3:$E$150,"&gt;="&amp;0,$B$3:$B$150,R25)</f>
        <v>0</v>
      </c>
      <c r="T25" s="21" t="n">
        <f aca="false">COUNTIFS($E$3:$E$150,"&lt;"&amp;0,$B$3:$B$150,R25)</f>
        <v>0</v>
      </c>
    </row>
    <row r="26" customFormat="false" ht="16.5" hidden="false" customHeight="true" outlineLevel="0" collapsed="false">
      <c r="A26" s="15"/>
      <c r="B26" s="16"/>
      <c r="C26" s="17"/>
      <c r="D26" s="17"/>
      <c r="E26" s="18"/>
      <c r="F26" s="18"/>
      <c r="G26" s="18"/>
      <c r="H26" s="18"/>
      <c r="I26" s="19" t="n">
        <f aca="false">E26-F26-G26</f>
        <v>0</v>
      </c>
      <c r="J26" s="19" t="n">
        <f aca="false">IF(B26="",0,VLOOKUP(B26,Tabla1[],2,0))</f>
        <v>0</v>
      </c>
      <c r="K26" s="19" t="n">
        <f aca="false">IF(E26&lt;0,J26*(-1),J26)</f>
        <v>0</v>
      </c>
      <c r="L26" s="20"/>
      <c r="M26" s="20"/>
      <c r="Q26" s="21" t="n">
        <v>24</v>
      </c>
      <c r="R26" s="21" t="s">
        <v>44</v>
      </c>
      <c r="S26" s="21" t="n">
        <f aca="false">COUNTIFS($E$3:$E$150,"&gt;="&amp;0,$B$3:$B$150,R26)</f>
        <v>0</v>
      </c>
      <c r="T26" s="21" t="n">
        <f aca="false">COUNTIFS($E$3:$E$150,"&lt;"&amp;0,$B$3:$B$150,R26)</f>
        <v>0</v>
      </c>
    </row>
    <row r="27" customFormat="false" ht="16.5" hidden="false" customHeight="true" outlineLevel="0" collapsed="false">
      <c r="A27" s="15"/>
      <c r="B27" s="16"/>
      <c r="C27" s="17"/>
      <c r="D27" s="17"/>
      <c r="E27" s="18"/>
      <c r="F27" s="18"/>
      <c r="G27" s="18"/>
      <c r="H27" s="18"/>
      <c r="I27" s="19" t="n">
        <f aca="false">E27-F27-G27</f>
        <v>0</v>
      </c>
      <c r="J27" s="19" t="n">
        <f aca="false">IF(B27="",0,VLOOKUP(B27,Tabla1[],2,0))</f>
        <v>0</v>
      </c>
      <c r="K27" s="19" t="n">
        <f aca="false">IF(E27&lt;0,J27*(-1),J27)</f>
        <v>0</v>
      </c>
      <c r="L27" s="20"/>
      <c r="M27" s="20"/>
      <c r="Q27" s="21" t="n">
        <v>25</v>
      </c>
      <c r="R27" s="21" t="s">
        <v>45</v>
      </c>
      <c r="S27" s="21" t="n">
        <f aca="false">COUNTIFS($E$3:$E$150,"&gt;="&amp;0,$B$3:$B$150,R27)</f>
        <v>0</v>
      </c>
      <c r="T27" s="21" t="n">
        <f aca="false">COUNTIFS($E$3:$E$150,"&lt;"&amp;0,$B$3:$B$150,R27)</f>
        <v>0</v>
      </c>
    </row>
    <row r="28" customFormat="false" ht="16.5" hidden="false" customHeight="true" outlineLevel="0" collapsed="false">
      <c r="A28" s="15"/>
      <c r="B28" s="16"/>
      <c r="C28" s="17"/>
      <c r="D28" s="17"/>
      <c r="E28" s="18"/>
      <c r="F28" s="18"/>
      <c r="G28" s="18"/>
      <c r="H28" s="18"/>
      <c r="I28" s="19" t="n">
        <f aca="false">E28-F28-G28</f>
        <v>0</v>
      </c>
      <c r="J28" s="19" t="n">
        <f aca="false">IF(B28="",0,VLOOKUP(B28,Tabla1[],2,0))</f>
        <v>0</v>
      </c>
      <c r="K28" s="19" t="n">
        <f aca="false">IF(E28&lt;0,J28*(-1),J28)</f>
        <v>0</v>
      </c>
      <c r="L28" s="20"/>
      <c r="M28" s="20"/>
      <c r="Q28" s="21" t="n">
        <v>26</v>
      </c>
      <c r="R28" s="21" t="s">
        <v>46</v>
      </c>
      <c r="S28" s="21" t="n">
        <f aca="false">COUNTIFS($E$3:$E$150,"&gt;="&amp;0,$B$3:$B$150,R28)</f>
        <v>0</v>
      </c>
      <c r="T28" s="21" t="n">
        <f aca="false">COUNTIFS($E$3:$E$150,"&lt;"&amp;0,$B$3:$B$150,R28)</f>
        <v>0</v>
      </c>
    </row>
    <row r="29" customFormat="false" ht="16.5" hidden="false" customHeight="true" outlineLevel="0" collapsed="false">
      <c r="A29" s="15"/>
      <c r="B29" s="16"/>
      <c r="C29" s="17"/>
      <c r="D29" s="17"/>
      <c r="E29" s="18"/>
      <c r="F29" s="18"/>
      <c r="G29" s="18"/>
      <c r="H29" s="18"/>
      <c r="I29" s="19" t="n">
        <f aca="false">E29-F29-G29</f>
        <v>0</v>
      </c>
      <c r="J29" s="19" t="n">
        <f aca="false">IF(B29="",0,VLOOKUP(B29,Tabla1[],2,0))</f>
        <v>0</v>
      </c>
      <c r="K29" s="19" t="n">
        <f aca="false">IF(E29&lt;0,J29*(-1),J29)</f>
        <v>0</v>
      </c>
      <c r="L29" s="20"/>
      <c r="M29" s="20"/>
      <c r="Q29" s="21" t="n">
        <v>27</v>
      </c>
      <c r="R29" s="21" t="s">
        <v>47</v>
      </c>
      <c r="S29" s="21" t="n">
        <f aca="false">COUNTIFS($E$3:$E$150,"&gt;="&amp;0,$B$3:$B$150,R29)</f>
        <v>0</v>
      </c>
      <c r="T29" s="21" t="n">
        <f aca="false">COUNTIFS($E$3:$E$150,"&lt;"&amp;0,$B$3:$B$150,R29)</f>
        <v>0</v>
      </c>
    </row>
    <row r="30" customFormat="false" ht="16.5" hidden="false" customHeight="true" outlineLevel="0" collapsed="false">
      <c r="A30" s="15"/>
      <c r="B30" s="16"/>
      <c r="C30" s="17"/>
      <c r="D30" s="17"/>
      <c r="E30" s="18"/>
      <c r="F30" s="18"/>
      <c r="G30" s="18"/>
      <c r="H30" s="18"/>
      <c r="I30" s="19" t="n">
        <f aca="false">E30-F30-G30</f>
        <v>0</v>
      </c>
      <c r="J30" s="19" t="n">
        <f aca="false">IF(B30="",0,VLOOKUP(B30,Tabla1[],2,0))</f>
        <v>0</v>
      </c>
      <c r="K30" s="19" t="n">
        <f aca="false">IF(E30&lt;0,J30*(-1),J30)</f>
        <v>0</v>
      </c>
      <c r="L30" s="20"/>
      <c r="M30" s="20"/>
      <c r="Q30" s="21" t="n">
        <v>28</v>
      </c>
      <c r="R30" s="21" t="s">
        <v>48</v>
      </c>
      <c r="S30" s="21" t="n">
        <f aca="false">COUNTIFS($E$3:$E$150,"&gt;="&amp;0,$B$3:$B$150,R30)</f>
        <v>0</v>
      </c>
      <c r="T30" s="21" t="n">
        <f aca="false">COUNTIFS($E$3:$E$150,"&lt;"&amp;0,$B$3:$B$150,R30)</f>
        <v>0</v>
      </c>
    </row>
    <row r="31" customFormat="false" ht="16.5" hidden="false" customHeight="true" outlineLevel="0" collapsed="false">
      <c r="A31" s="15"/>
      <c r="B31" s="16"/>
      <c r="C31" s="17"/>
      <c r="D31" s="17"/>
      <c r="E31" s="18"/>
      <c r="F31" s="18"/>
      <c r="G31" s="18"/>
      <c r="H31" s="18"/>
      <c r="I31" s="19" t="n">
        <f aca="false">E31-F31-G31</f>
        <v>0</v>
      </c>
      <c r="J31" s="19" t="n">
        <f aca="false">IF(B31="",0,VLOOKUP(B31,Tabla1[],2,0))</f>
        <v>0</v>
      </c>
      <c r="K31" s="19" t="n">
        <f aca="false">IF(E31&lt;0,J31*(-1),J31)</f>
        <v>0</v>
      </c>
      <c r="L31" s="20"/>
      <c r="M31" s="20"/>
      <c r="Q31" s="21" t="n">
        <v>29</v>
      </c>
      <c r="R31" s="21" t="s">
        <v>49</v>
      </c>
      <c r="S31" s="21" t="n">
        <f aca="false">COUNTIFS($E$3:$E$150,"&gt;="&amp;0,$B$3:$B$150,R31)</f>
        <v>0</v>
      </c>
      <c r="T31" s="21" t="n">
        <f aca="false">COUNTIFS($E$3:$E$150,"&lt;"&amp;0,$B$3:$B$150,R31)</f>
        <v>0</v>
      </c>
    </row>
    <row r="32" customFormat="false" ht="16.5" hidden="false" customHeight="true" outlineLevel="0" collapsed="false">
      <c r="A32" s="15"/>
      <c r="B32" s="16"/>
      <c r="C32" s="17"/>
      <c r="D32" s="17"/>
      <c r="E32" s="18"/>
      <c r="F32" s="18"/>
      <c r="G32" s="18"/>
      <c r="H32" s="18"/>
      <c r="I32" s="19" t="n">
        <f aca="false">E32-F32-G32</f>
        <v>0</v>
      </c>
      <c r="J32" s="19" t="n">
        <f aca="false">IF(B32="",0,VLOOKUP(B32,Tabla1[],2,0))</f>
        <v>0</v>
      </c>
      <c r="K32" s="19" t="n">
        <f aca="false">IF(E32&lt;0,J32*(-1),J32)</f>
        <v>0</v>
      </c>
      <c r="L32" s="20"/>
      <c r="M32" s="20"/>
      <c r="Q32" s="21" t="n">
        <v>30</v>
      </c>
      <c r="R32" s="21" t="s">
        <v>50</v>
      </c>
      <c r="S32" s="21" t="n">
        <f aca="false">COUNTIFS($E$3:$E$150,"&gt;="&amp;0,$B$3:$B$150,R32)</f>
        <v>0</v>
      </c>
      <c r="T32" s="21" t="n">
        <f aca="false">COUNTIFS($E$3:$E$150,"&lt;"&amp;0,$B$3:$B$150,R32)</f>
        <v>0</v>
      </c>
    </row>
    <row r="33" customFormat="false" ht="16.5" hidden="false" customHeight="true" outlineLevel="0" collapsed="false">
      <c r="A33" s="15"/>
      <c r="B33" s="16"/>
      <c r="C33" s="17"/>
      <c r="D33" s="17"/>
      <c r="E33" s="18"/>
      <c r="F33" s="18"/>
      <c r="G33" s="18"/>
      <c r="H33" s="18"/>
      <c r="I33" s="19" t="n">
        <f aca="false">E33-F33-G33</f>
        <v>0</v>
      </c>
      <c r="J33" s="19" t="n">
        <f aca="false">IF(B33="",0,VLOOKUP(B33,Tabla1[],2,0))</f>
        <v>0</v>
      </c>
      <c r="K33" s="19" t="n">
        <f aca="false">IF(E33&lt;0,J33*(-1),J33)</f>
        <v>0</v>
      </c>
      <c r="L33" s="20"/>
      <c r="M33" s="20"/>
      <c r="Q33" s="21" t="n">
        <v>31</v>
      </c>
      <c r="R33" s="21" t="s">
        <v>51</v>
      </c>
      <c r="S33" s="21" t="n">
        <f aca="false">COUNTIFS($E$3:$E$150,"&gt;="&amp;0,$B$3:$B$150,R33)</f>
        <v>0</v>
      </c>
      <c r="T33" s="21" t="n">
        <f aca="false">COUNTIFS($E$3:$E$150,"&lt;"&amp;0,$B$3:$B$150,R33)</f>
        <v>0</v>
      </c>
    </row>
    <row r="34" customFormat="false" ht="16.5" hidden="false" customHeight="true" outlineLevel="0" collapsed="false">
      <c r="A34" s="15"/>
      <c r="B34" s="16"/>
      <c r="C34" s="17"/>
      <c r="D34" s="17"/>
      <c r="E34" s="18"/>
      <c r="F34" s="18"/>
      <c r="G34" s="18"/>
      <c r="H34" s="18"/>
      <c r="I34" s="19" t="n">
        <f aca="false">E34-F34-G34</f>
        <v>0</v>
      </c>
      <c r="J34" s="19" t="n">
        <f aca="false">IF(B34="",0,VLOOKUP(B34,Tabla1[],2,0))</f>
        <v>0</v>
      </c>
      <c r="K34" s="19" t="n">
        <f aca="false">IF(E34&lt;0,J34*(-1),J34)</f>
        <v>0</v>
      </c>
      <c r="L34" s="20"/>
      <c r="M34" s="20"/>
      <c r="Q34" s="21" t="n">
        <v>32</v>
      </c>
      <c r="R34" s="21" t="s">
        <v>52</v>
      </c>
      <c r="S34" s="21" t="n">
        <f aca="false">COUNTIFS($E$3:$E$150,"&gt;="&amp;0,$B$3:$B$150,R34)</f>
        <v>0</v>
      </c>
      <c r="T34" s="21" t="n">
        <f aca="false">COUNTIFS($E$3:$E$150,"&lt;"&amp;0,$B$3:$B$150,R34)</f>
        <v>0</v>
      </c>
    </row>
    <row r="35" customFormat="false" ht="16.5" hidden="false" customHeight="true" outlineLevel="0" collapsed="false">
      <c r="A35" s="15"/>
      <c r="B35" s="16"/>
      <c r="C35" s="17"/>
      <c r="D35" s="17"/>
      <c r="E35" s="18"/>
      <c r="F35" s="18"/>
      <c r="G35" s="18"/>
      <c r="H35" s="18"/>
      <c r="I35" s="19" t="n">
        <f aca="false">E35-F35-G35</f>
        <v>0</v>
      </c>
      <c r="J35" s="19" t="n">
        <f aca="false">IF(B35="",0,VLOOKUP(B35,Tabla1[],2,0))</f>
        <v>0</v>
      </c>
      <c r="K35" s="19" t="n">
        <f aca="false">IF(E35&lt;0,J35*(-1),J35)</f>
        <v>0</v>
      </c>
      <c r="L35" s="20"/>
      <c r="M35" s="20"/>
      <c r="Q35" s="21" t="n">
        <v>33</v>
      </c>
      <c r="R35" s="21" t="s">
        <v>53</v>
      </c>
      <c r="S35" s="21" t="n">
        <f aca="false">COUNTIFS($E$3:$E$150,"&gt;="&amp;0,$B$3:$B$150,R35)</f>
        <v>0</v>
      </c>
      <c r="T35" s="21" t="n">
        <f aca="false">COUNTIFS($E$3:$E$150,"&lt;"&amp;0,$B$3:$B$150,R35)</f>
        <v>0</v>
      </c>
    </row>
    <row r="36" customFormat="false" ht="16.5" hidden="false" customHeight="true" outlineLevel="0" collapsed="false">
      <c r="A36" s="15"/>
      <c r="B36" s="16"/>
      <c r="C36" s="17"/>
      <c r="D36" s="17"/>
      <c r="E36" s="18"/>
      <c r="F36" s="18"/>
      <c r="G36" s="18"/>
      <c r="H36" s="18"/>
      <c r="I36" s="19" t="n">
        <f aca="false">E36-F36-G36</f>
        <v>0</v>
      </c>
      <c r="J36" s="19" t="n">
        <f aca="false">IF(B36="",0,VLOOKUP(B36,Tabla1[],2,0))</f>
        <v>0</v>
      </c>
      <c r="K36" s="19" t="n">
        <f aca="false">IF(E36&lt;0,J36*(-1),J36)</f>
        <v>0</v>
      </c>
      <c r="L36" s="20"/>
      <c r="M36" s="20"/>
      <c r="Q36" s="21" t="n">
        <v>34</v>
      </c>
      <c r="R36" s="21" t="s">
        <v>54</v>
      </c>
      <c r="S36" s="21" t="n">
        <f aca="false">COUNTIFS($E$3:$E$150,"&gt;="&amp;0,$B$3:$B$150,R36)</f>
        <v>0</v>
      </c>
      <c r="T36" s="21" t="n">
        <f aca="false">COUNTIFS($E$3:$E$150,"&lt;"&amp;0,$B$3:$B$150,R36)</f>
        <v>0</v>
      </c>
    </row>
    <row r="37" customFormat="false" ht="16.5" hidden="false" customHeight="true" outlineLevel="0" collapsed="false">
      <c r="A37" s="15"/>
      <c r="B37" s="16"/>
      <c r="C37" s="17"/>
      <c r="D37" s="17"/>
      <c r="E37" s="18"/>
      <c r="F37" s="18"/>
      <c r="G37" s="18"/>
      <c r="H37" s="18"/>
      <c r="I37" s="19" t="n">
        <f aca="false">E37-F37-G37</f>
        <v>0</v>
      </c>
      <c r="J37" s="19" t="n">
        <f aca="false">IF(B37="",0,VLOOKUP(B37,Tabla1[],2,0))</f>
        <v>0</v>
      </c>
      <c r="K37" s="19" t="n">
        <f aca="false">IF(E37&lt;0,J37*(-1),J37)</f>
        <v>0</v>
      </c>
      <c r="L37" s="20"/>
      <c r="M37" s="20"/>
      <c r="Q37" s="21" t="n">
        <v>35</v>
      </c>
      <c r="R37" s="21" t="s">
        <v>55</v>
      </c>
      <c r="S37" s="21" t="n">
        <f aca="false">COUNTIFS($E$3:$E$150,"&gt;="&amp;0,$B$3:$B$150,R37)</f>
        <v>0</v>
      </c>
      <c r="T37" s="21" t="n">
        <f aca="false">COUNTIFS($E$3:$E$150,"&lt;"&amp;0,$B$3:$B$150,R37)</f>
        <v>0</v>
      </c>
    </row>
    <row r="38" customFormat="false" ht="16.5" hidden="false" customHeight="true" outlineLevel="0" collapsed="false">
      <c r="A38" s="15"/>
      <c r="B38" s="16"/>
      <c r="C38" s="17"/>
      <c r="D38" s="17"/>
      <c r="E38" s="18"/>
      <c r="F38" s="18"/>
      <c r="G38" s="18"/>
      <c r="H38" s="18"/>
      <c r="I38" s="19" t="n">
        <f aca="false">E38-F38-G38</f>
        <v>0</v>
      </c>
      <c r="J38" s="19" t="n">
        <f aca="false">IF(B38="",0,VLOOKUP(B38,Tabla1[],2,0))</f>
        <v>0</v>
      </c>
      <c r="K38" s="19" t="n">
        <f aca="false">IF(E38&lt;0,J38*(-1),J38)</f>
        <v>0</v>
      </c>
      <c r="L38" s="20"/>
      <c r="M38" s="20"/>
      <c r="Q38" s="21" t="n">
        <v>36</v>
      </c>
      <c r="R38" s="21" t="s">
        <v>56</v>
      </c>
      <c r="S38" s="21" t="n">
        <f aca="false">COUNTIFS($E$3:$E$150,"&gt;="&amp;0,$B$3:$B$150,R38)</f>
        <v>0</v>
      </c>
      <c r="T38" s="21" t="n">
        <f aca="false">COUNTIFS($E$3:$E$150,"&lt;"&amp;0,$B$3:$B$150,R38)</f>
        <v>0</v>
      </c>
    </row>
    <row r="39" customFormat="false" ht="16.5" hidden="false" customHeight="true" outlineLevel="0" collapsed="false">
      <c r="A39" s="15"/>
      <c r="B39" s="16"/>
      <c r="C39" s="17"/>
      <c r="D39" s="17"/>
      <c r="E39" s="18"/>
      <c r="F39" s="18"/>
      <c r="G39" s="18"/>
      <c r="H39" s="18"/>
      <c r="I39" s="19" t="n">
        <f aca="false">E39-F39-G39</f>
        <v>0</v>
      </c>
      <c r="J39" s="19" t="n">
        <f aca="false">IF(B39="",0,VLOOKUP(B39,Tabla1[],2,0))</f>
        <v>0</v>
      </c>
      <c r="K39" s="19" t="n">
        <f aca="false">IF(E39&lt;0,J39*(-1),J39)</f>
        <v>0</v>
      </c>
      <c r="L39" s="20"/>
      <c r="M39" s="20"/>
      <c r="Q39" s="21" t="n">
        <v>37</v>
      </c>
      <c r="R39" s="21" t="s">
        <v>57</v>
      </c>
      <c r="S39" s="21" t="n">
        <f aca="false">COUNTIFS($E$3:$E$150,"&gt;="&amp;0,$B$3:$B$150,R39)</f>
        <v>0</v>
      </c>
      <c r="T39" s="21" t="n">
        <f aca="false">COUNTIFS($E$3:$E$150,"&lt;"&amp;0,$B$3:$B$150,R39)</f>
        <v>0</v>
      </c>
    </row>
    <row r="40" customFormat="false" ht="16.5" hidden="false" customHeight="true" outlineLevel="0" collapsed="false">
      <c r="A40" s="15"/>
      <c r="B40" s="16"/>
      <c r="C40" s="17"/>
      <c r="D40" s="17"/>
      <c r="E40" s="18"/>
      <c r="F40" s="18"/>
      <c r="G40" s="18"/>
      <c r="H40" s="18"/>
      <c r="I40" s="19" t="n">
        <f aca="false">E40-F40-G40</f>
        <v>0</v>
      </c>
      <c r="J40" s="19" t="n">
        <f aca="false">IF(B40="",0,VLOOKUP(B40,Tabla1[],2,0))</f>
        <v>0</v>
      </c>
      <c r="K40" s="19" t="n">
        <f aca="false">IF(E40&lt;0,J40*(-1),J40)</f>
        <v>0</v>
      </c>
      <c r="L40" s="20"/>
      <c r="M40" s="20"/>
      <c r="Q40" s="21" t="n">
        <v>38</v>
      </c>
      <c r="R40" s="21" t="s">
        <v>58</v>
      </c>
      <c r="S40" s="21" t="n">
        <f aca="false">COUNTIFS($E$3:$E$150,"&gt;="&amp;0,$B$3:$B$150,R40)</f>
        <v>0</v>
      </c>
      <c r="T40" s="21" t="n">
        <f aca="false">COUNTIFS($E$3:$E$150,"&lt;"&amp;0,$B$3:$B$150,R40)</f>
        <v>0</v>
      </c>
    </row>
    <row r="41" customFormat="false" ht="16.5" hidden="false" customHeight="true" outlineLevel="0" collapsed="false">
      <c r="A41" s="15"/>
      <c r="B41" s="16"/>
      <c r="C41" s="17"/>
      <c r="D41" s="17"/>
      <c r="E41" s="18"/>
      <c r="F41" s="18"/>
      <c r="G41" s="18"/>
      <c r="H41" s="18"/>
      <c r="I41" s="19" t="n">
        <f aca="false">E41-F41-G41</f>
        <v>0</v>
      </c>
      <c r="J41" s="19" t="n">
        <f aca="false">IF(B41="",0,VLOOKUP(B41,Tabla1[],2,0))</f>
        <v>0</v>
      </c>
      <c r="K41" s="19" t="n">
        <f aca="false">IF(E41&lt;0,J41*(-1),J41)</f>
        <v>0</v>
      </c>
      <c r="L41" s="20"/>
      <c r="M41" s="20"/>
      <c r="Q41" s="21" t="n">
        <v>39</v>
      </c>
      <c r="R41" s="21" t="s">
        <v>59</v>
      </c>
      <c r="S41" s="21" t="n">
        <f aca="false">COUNTIFS($E$3:$E$150,"&gt;="&amp;0,$B$3:$B$150,R41)</f>
        <v>0</v>
      </c>
      <c r="T41" s="21" t="n">
        <f aca="false">COUNTIFS($E$3:$E$150,"&lt;"&amp;0,$B$3:$B$150,R41)</f>
        <v>0</v>
      </c>
    </row>
    <row r="42" customFormat="false" ht="16.5" hidden="false" customHeight="true" outlineLevel="0" collapsed="false">
      <c r="A42" s="15"/>
      <c r="B42" s="16"/>
      <c r="C42" s="17"/>
      <c r="D42" s="17"/>
      <c r="E42" s="18"/>
      <c r="F42" s="18"/>
      <c r="G42" s="18"/>
      <c r="H42" s="18"/>
      <c r="I42" s="19" t="n">
        <f aca="false">E42-F42-G42</f>
        <v>0</v>
      </c>
      <c r="J42" s="19" t="n">
        <f aca="false">IF(B42="",0,VLOOKUP(B42,Tabla1[],2,0))</f>
        <v>0</v>
      </c>
      <c r="K42" s="19" t="n">
        <f aca="false">IF(E42&lt;0,J42*(-1),J42)</f>
        <v>0</v>
      </c>
      <c r="L42" s="20"/>
      <c r="M42" s="20"/>
      <c r="Q42" s="21" t="n">
        <v>40</v>
      </c>
      <c r="R42" s="21" t="s">
        <v>60</v>
      </c>
      <c r="S42" s="21" t="n">
        <f aca="false">COUNTIFS($E$3:$E$150,"&gt;="&amp;0,$B$3:$B$150,R42)</f>
        <v>0</v>
      </c>
      <c r="T42" s="21" t="n">
        <f aca="false">COUNTIFS($E$3:$E$150,"&lt;"&amp;0,$B$3:$B$150,R42)</f>
        <v>0</v>
      </c>
    </row>
    <row r="43" customFormat="false" ht="16.5" hidden="false" customHeight="true" outlineLevel="0" collapsed="false">
      <c r="A43" s="15"/>
      <c r="B43" s="16"/>
      <c r="C43" s="17"/>
      <c r="D43" s="17"/>
      <c r="E43" s="18"/>
      <c r="F43" s="18"/>
      <c r="G43" s="18"/>
      <c r="H43" s="18"/>
      <c r="I43" s="19" t="n">
        <f aca="false">E43-F43-G43</f>
        <v>0</v>
      </c>
      <c r="J43" s="19" t="n">
        <f aca="false">IF(B43="",0,VLOOKUP(B43,Tabla1[],2,0))</f>
        <v>0</v>
      </c>
      <c r="K43" s="19" t="n">
        <f aca="false">IF(E43&lt;0,J43*(-1),J43)</f>
        <v>0</v>
      </c>
      <c r="L43" s="20"/>
      <c r="M43" s="20"/>
      <c r="Q43" s="21" t="n">
        <v>41</v>
      </c>
      <c r="R43" s="21" t="s">
        <v>61</v>
      </c>
      <c r="S43" s="21" t="n">
        <f aca="false">COUNTIFS($E$3:$E$150,"&gt;="&amp;0,$B$3:$B$150,R43)</f>
        <v>0</v>
      </c>
      <c r="T43" s="21" t="n">
        <f aca="false">COUNTIFS($E$3:$E$150,"&lt;"&amp;0,$B$3:$B$150,R43)</f>
        <v>0</v>
      </c>
    </row>
    <row r="44" customFormat="false" ht="16.5" hidden="false" customHeight="true" outlineLevel="0" collapsed="false">
      <c r="A44" s="15"/>
      <c r="B44" s="16"/>
      <c r="C44" s="17"/>
      <c r="D44" s="17"/>
      <c r="E44" s="18"/>
      <c r="F44" s="18"/>
      <c r="G44" s="18"/>
      <c r="H44" s="18"/>
      <c r="I44" s="19" t="n">
        <f aca="false">E44-F44-G44</f>
        <v>0</v>
      </c>
      <c r="J44" s="19" t="n">
        <f aca="false">IF(B44="",0,VLOOKUP(B44,Tabla1[],2,0))</f>
        <v>0</v>
      </c>
      <c r="K44" s="19" t="n">
        <f aca="false">IF(E44&lt;0,J44*(-1),J44)</f>
        <v>0</v>
      </c>
      <c r="L44" s="20"/>
      <c r="M44" s="20"/>
      <c r="Q44" s="21" t="n">
        <v>42</v>
      </c>
      <c r="R44" s="21" t="s">
        <v>62</v>
      </c>
      <c r="S44" s="21" t="n">
        <f aca="false">COUNTIFS($E$3:$E$150,"&gt;="&amp;0,$B$3:$B$150,R44)</f>
        <v>0</v>
      </c>
      <c r="T44" s="21" t="n">
        <f aca="false">COUNTIFS($E$3:$E$150,"&lt;"&amp;0,$B$3:$B$150,R44)</f>
        <v>0</v>
      </c>
    </row>
    <row r="45" customFormat="false" ht="16.5" hidden="false" customHeight="true" outlineLevel="0" collapsed="false">
      <c r="A45" s="15"/>
      <c r="B45" s="16"/>
      <c r="C45" s="17"/>
      <c r="D45" s="17"/>
      <c r="E45" s="18"/>
      <c r="F45" s="18"/>
      <c r="G45" s="18"/>
      <c r="H45" s="18"/>
      <c r="I45" s="19" t="n">
        <f aca="false">E45-F45-G45</f>
        <v>0</v>
      </c>
      <c r="J45" s="19" t="n">
        <f aca="false">IF(B45="",0,VLOOKUP(B45,Tabla1[],2,0))</f>
        <v>0</v>
      </c>
      <c r="K45" s="19" t="n">
        <f aca="false">IF(E45&lt;0,J45*(-1),J45)</f>
        <v>0</v>
      </c>
      <c r="L45" s="20"/>
      <c r="M45" s="20"/>
      <c r="Q45" s="21" t="n">
        <v>43</v>
      </c>
      <c r="R45" s="21" t="s">
        <v>63</v>
      </c>
      <c r="S45" s="21" t="n">
        <f aca="false">COUNTIFS($E$3:$E$150,"&gt;="&amp;0,$B$3:$B$150,R45)</f>
        <v>0</v>
      </c>
      <c r="T45" s="21" t="n">
        <f aca="false">COUNTIFS($E$3:$E$150,"&lt;"&amp;0,$B$3:$B$150,R45)</f>
        <v>0</v>
      </c>
    </row>
    <row r="46" customFormat="false" ht="16.5" hidden="false" customHeight="true" outlineLevel="0" collapsed="false">
      <c r="A46" s="15"/>
      <c r="B46" s="16"/>
      <c r="C46" s="17"/>
      <c r="D46" s="17"/>
      <c r="E46" s="18"/>
      <c r="F46" s="18"/>
      <c r="G46" s="18"/>
      <c r="H46" s="18"/>
      <c r="I46" s="19" t="n">
        <f aca="false">E46-F46-G46</f>
        <v>0</v>
      </c>
      <c r="J46" s="19" t="n">
        <f aca="false">IF(B46="",0,VLOOKUP(B46,Tabla1[],2,0))</f>
        <v>0</v>
      </c>
      <c r="K46" s="19" t="n">
        <f aca="false">IF(E46&lt;0,J46*(-1),J46)</f>
        <v>0</v>
      </c>
      <c r="L46" s="20"/>
      <c r="M46" s="20"/>
      <c r="Q46" s="21" t="n">
        <v>44</v>
      </c>
      <c r="R46" s="21" t="s">
        <v>64</v>
      </c>
      <c r="S46" s="21" t="n">
        <f aca="false">COUNTIFS($E$3:$E$150,"&gt;="&amp;0,$B$3:$B$150,R46)</f>
        <v>0</v>
      </c>
      <c r="T46" s="21" t="n">
        <f aca="false">COUNTIFS($E$3:$E$150,"&lt;"&amp;0,$B$3:$B$150,R46)</f>
        <v>0</v>
      </c>
    </row>
    <row r="47" customFormat="false" ht="16.5" hidden="false" customHeight="true" outlineLevel="0" collapsed="false">
      <c r="A47" s="15"/>
      <c r="B47" s="16"/>
      <c r="C47" s="17"/>
      <c r="D47" s="17"/>
      <c r="E47" s="18"/>
      <c r="F47" s="18"/>
      <c r="G47" s="18"/>
      <c r="H47" s="18"/>
      <c r="I47" s="19" t="n">
        <f aca="false">E47-F47-G47</f>
        <v>0</v>
      </c>
      <c r="J47" s="19" t="n">
        <f aca="false">IF(B47="",0,VLOOKUP(B47,Tabla1[],2,0))</f>
        <v>0</v>
      </c>
      <c r="K47" s="19" t="n">
        <f aca="false">IF(E47&lt;0,J47*(-1),J47)</f>
        <v>0</v>
      </c>
      <c r="L47" s="20"/>
      <c r="M47" s="20"/>
      <c r="Q47" s="21" t="n">
        <v>45</v>
      </c>
      <c r="R47" s="21" t="s">
        <v>65</v>
      </c>
      <c r="S47" s="21" t="n">
        <f aca="false">COUNTIFS($E$3:$E$150,"&gt;="&amp;0,$B$3:$B$150,R47)</f>
        <v>0</v>
      </c>
      <c r="T47" s="21" t="n">
        <f aca="false">COUNTIFS($E$3:$E$150,"&lt;"&amp;0,$B$3:$B$150,R47)</f>
        <v>0</v>
      </c>
    </row>
    <row r="48" customFormat="false" ht="16.5" hidden="false" customHeight="true" outlineLevel="0" collapsed="false">
      <c r="A48" s="15"/>
      <c r="B48" s="16"/>
      <c r="C48" s="17"/>
      <c r="D48" s="17"/>
      <c r="E48" s="18"/>
      <c r="F48" s="18"/>
      <c r="G48" s="18"/>
      <c r="H48" s="18"/>
      <c r="I48" s="19" t="n">
        <f aca="false">E48-F48-G48</f>
        <v>0</v>
      </c>
      <c r="J48" s="19" t="n">
        <f aca="false">IF(B48="",0,VLOOKUP(B48,Tabla1[],2,0))</f>
        <v>0</v>
      </c>
      <c r="K48" s="19" t="n">
        <f aca="false">IF(E48&lt;0,J48*(-1),J48)</f>
        <v>0</v>
      </c>
      <c r="L48" s="20"/>
      <c r="M48" s="20"/>
      <c r="Q48" s="21" t="n">
        <v>46</v>
      </c>
      <c r="R48" s="21" t="s">
        <v>66</v>
      </c>
      <c r="S48" s="21" t="n">
        <f aca="false">H151/2</f>
        <v>0</v>
      </c>
      <c r="T48" s="21"/>
    </row>
    <row r="49" customFormat="false" ht="16.5" hidden="false" customHeight="true" outlineLevel="0" collapsed="false">
      <c r="A49" s="15"/>
      <c r="B49" s="16"/>
      <c r="C49" s="17"/>
      <c r="D49" s="17"/>
      <c r="E49" s="18"/>
      <c r="F49" s="18"/>
      <c r="G49" s="18"/>
      <c r="H49" s="18"/>
      <c r="I49" s="19" t="n">
        <f aca="false">E49-F49-G49</f>
        <v>0</v>
      </c>
      <c r="J49" s="19" t="n">
        <f aca="false">IF(B49="",0,VLOOKUP(B49,Tabla1[],2,0))</f>
        <v>0</v>
      </c>
      <c r="K49" s="19" t="n">
        <f aca="false">IF(E49&lt;0,J49*(-1),J49)</f>
        <v>0</v>
      </c>
      <c r="L49" s="20"/>
      <c r="M49" s="20"/>
      <c r="Q49" s="21" t="n">
        <v>47</v>
      </c>
      <c r="R49" s="21" t="s">
        <v>67</v>
      </c>
      <c r="S49" s="21" t="n">
        <f aca="false">COUNTIFS($E$3:$E$150,"&gt;="&amp;0,$B$3:$B$150,R49)</f>
        <v>0</v>
      </c>
      <c r="T49" s="21" t="n">
        <f aca="false">COUNTIFS($E$3:$E$150,"&lt;"&amp;0,$B$3:$B$150,R49)</f>
        <v>0</v>
      </c>
    </row>
    <row r="50" customFormat="false" ht="16.5" hidden="false" customHeight="true" outlineLevel="0" collapsed="false">
      <c r="A50" s="15"/>
      <c r="B50" s="16"/>
      <c r="C50" s="17"/>
      <c r="D50" s="17"/>
      <c r="E50" s="18"/>
      <c r="F50" s="18"/>
      <c r="G50" s="18"/>
      <c r="H50" s="18"/>
      <c r="I50" s="19" t="n">
        <f aca="false">E50-F50-G50</f>
        <v>0</v>
      </c>
      <c r="J50" s="19" t="n">
        <f aca="false">IF(B50="",0,VLOOKUP(B50,Tabla1[],2,0))</f>
        <v>0</v>
      </c>
      <c r="K50" s="19" t="n">
        <f aca="false">IF(E50&lt;0,J50*(-1),J50)</f>
        <v>0</v>
      </c>
      <c r="L50" s="20"/>
      <c r="M50" s="20"/>
      <c r="Q50" s="21" t="n">
        <v>48</v>
      </c>
      <c r="R50" s="21" t="s">
        <v>68</v>
      </c>
      <c r="S50" s="21" t="n">
        <f aca="false">COUNTIFS($E$3:$E$150,"&gt;="&amp;0,$B$3:$B$150,R50)</f>
        <v>0</v>
      </c>
      <c r="T50" s="21" t="n">
        <f aca="false">COUNTIFS($E$3:$E$150,"&lt;"&amp;0,$B$3:$B$150,R50)</f>
        <v>0</v>
      </c>
    </row>
    <row r="51" customFormat="false" ht="16.5" hidden="false" customHeight="true" outlineLevel="0" collapsed="false">
      <c r="A51" s="15"/>
      <c r="B51" s="16"/>
      <c r="C51" s="17"/>
      <c r="D51" s="17"/>
      <c r="E51" s="18"/>
      <c r="F51" s="18"/>
      <c r="G51" s="18"/>
      <c r="H51" s="18"/>
      <c r="I51" s="19" t="n">
        <f aca="false">E51-F51-G51</f>
        <v>0</v>
      </c>
      <c r="J51" s="19" t="n">
        <f aca="false">IF(B51="",0,VLOOKUP(B51,Tabla1[],2,0))</f>
        <v>0</v>
      </c>
      <c r="K51" s="19" t="n">
        <f aca="false">IF(E51&lt;0,J51*(-1),J51)</f>
        <v>0</v>
      </c>
      <c r="L51" s="20"/>
      <c r="M51" s="20"/>
      <c r="Q51" s="21" t="n">
        <v>49</v>
      </c>
      <c r="R51" s="21" t="s">
        <v>69</v>
      </c>
      <c r="S51" s="21" t="n">
        <f aca="false">COUNTIFS($E$3:$E$150,"&gt;="&amp;0,$B$3:$B$150,R51)</f>
        <v>0</v>
      </c>
      <c r="T51" s="21" t="n">
        <f aca="false">COUNTIFS($E$3:$E$150,"&lt;"&amp;0,$B$3:$B$150,R51)</f>
        <v>0</v>
      </c>
    </row>
    <row r="52" customFormat="false" ht="16.5" hidden="false" customHeight="true" outlineLevel="0" collapsed="false">
      <c r="A52" s="15"/>
      <c r="B52" s="16"/>
      <c r="C52" s="17"/>
      <c r="D52" s="17"/>
      <c r="E52" s="18"/>
      <c r="F52" s="18"/>
      <c r="G52" s="18"/>
      <c r="H52" s="18"/>
      <c r="I52" s="19" t="n">
        <f aca="false">E52-F52-G52</f>
        <v>0</v>
      </c>
      <c r="J52" s="19" t="n">
        <f aca="false">IF(B52="",0,VLOOKUP(B52,Tabla1[],2,0))</f>
        <v>0</v>
      </c>
      <c r="K52" s="19" t="n">
        <f aca="false">IF(E52&lt;0,J52*(-1),J52)</f>
        <v>0</v>
      </c>
      <c r="L52" s="20"/>
      <c r="M52" s="20"/>
      <c r="Q52" s="21" t="n">
        <v>50</v>
      </c>
      <c r="R52" s="21" t="s">
        <v>70</v>
      </c>
      <c r="S52" s="21" t="n">
        <f aca="false">COUNTIFS($E$3:$E$150,"&gt;="&amp;0,$B$3:$B$150,R52)</f>
        <v>0</v>
      </c>
      <c r="T52" s="21" t="n">
        <f aca="false">COUNTIFS($E$3:$E$150,"&lt;"&amp;0,$B$3:$B$150,R52)</f>
        <v>0</v>
      </c>
    </row>
    <row r="53" customFormat="false" ht="16.5" hidden="false" customHeight="true" outlineLevel="0" collapsed="false">
      <c r="A53" s="15"/>
      <c r="B53" s="16"/>
      <c r="C53" s="17"/>
      <c r="D53" s="17"/>
      <c r="E53" s="18"/>
      <c r="F53" s="18"/>
      <c r="G53" s="18"/>
      <c r="H53" s="18"/>
      <c r="I53" s="19" t="n">
        <f aca="false">E53-F53-G53</f>
        <v>0</v>
      </c>
      <c r="J53" s="19" t="n">
        <f aca="false">IF(B53="",0,VLOOKUP(B53,Tabla1[],2,0))</f>
        <v>0</v>
      </c>
      <c r="K53" s="19" t="n">
        <f aca="false">IF(E53&lt;0,J53*(-1),J53)</f>
        <v>0</v>
      </c>
      <c r="L53" s="20"/>
      <c r="M53" s="20"/>
      <c r="Q53" s="21" t="n">
        <v>51</v>
      </c>
      <c r="R53" s="21" t="s">
        <v>71</v>
      </c>
      <c r="S53" s="21" t="n">
        <f aca="false">COUNTIFS($E$3:$E$150,"&gt;="&amp;0,$B$3:$B$150,R53)</f>
        <v>0</v>
      </c>
      <c r="T53" s="21" t="n">
        <f aca="false">COUNTIFS($E$3:$E$150,"&lt;"&amp;0,$B$3:$B$150,R53)</f>
        <v>0</v>
      </c>
    </row>
    <row r="54" customFormat="false" ht="16.5" hidden="false" customHeight="true" outlineLevel="0" collapsed="false">
      <c r="A54" s="15"/>
      <c r="B54" s="16"/>
      <c r="C54" s="17"/>
      <c r="D54" s="17"/>
      <c r="E54" s="18"/>
      <c r="F54" s="18"/>
      <c r="G54" s="18"/>
      <c r="H54" s="18"/>
      <c r="I54" s="19" t="n">
        <f aca="false">E54-F54-G54</f>
        <v>0</v>
      </c>
      <c r="J54" s="19" t="n">
        <f aca="false">IF(B54="",0,VLOOKUP(B54,Tabla1[],2,0))</f>
        <v>0</v>
      </c>
      <c r="K54" s="19" t="n">
        <f aca="false">IF(E54&lt;0,J54*(-1),J54)</f>
        <v>0</v>
      </c>
      <c r="L54" s="20"/>
      <c r="M54" s="20"/>
      <c r="Q54" s="21" t="n">
        <v>52</v>
      </c>
      <c r="R54" s="21" t="s">
        <v>72</v>
      </c>
      <c r="S54" s="21" t="n">
        <f aca="false">COUNTIFS($E$3:$E$150,"&gt;="&amp;0,$B$3:$B$150,R54)</f>
        <v>0</v>
      </c>
      <c r="T54" s="21" t="n">
        <f aca="false">COUNTIFS($E$3:$E$150,"&lt;"&amp;0,$B$3:$B$150,R54)</f>
        <v>0</v>
      </c>
    </row>
    <row r="55" customFormat="false" ht="16.5" hidden="false" customHeight="true" outlineLevel="0" collapsed="false">
      <c r="A55" s="15"/>
      <c r="B55" s="16"/>
      <c r="C55" s="17"/>
      <c r="D55" s="17"/>
      <c r="E55" s="18"/>
      <c r="F55" s="18"/>
      <c r="G55" s="18"/>
      <c r="H55" s="18"/>
      <c r="I55" s="19" t="n">
        <f aca="false">E55-F55-G55</f>
        <v>0</v>
      </c>
      <c r="J55" s="19" t="n">
        <f aca="false">IF(B55="",0,VLOOKUP(B55,Tabla1[],2,0))</f>
        <v>0</v>
      </c>
      <c r="K55" s="19" t="n">
        <f aca="false">IF(E55&lt;0,J55*(-1),J55)</f>
        <v>0</v>
      </c>
      <c r="L55" s="20"/>
      <c r="M55" s="20"/>
      <c r="Q55" s="21" t="n">
        <v>53</v>
      </c>
      <c r="R55" s="21" t="s">
        <v>73</v>
      </c>
      <c r="S55" s="21" t="n">
        <f aca="false">COUNTIFS($E$3:$E$150,"&gt;="&amp;0,$B$3:$B$150,R55)</f>
        <v>0</v>
      </c>
      <c r="T55" s="21" t="n">
        <f aca="false">COUNTIFS($E$3:$E$150,"&lt;"&amp;0,$B$3:$B$150,R55)</f>
        <v>0</v>
      </c>
    </row>
    <row r="56" customFormat="false" ht="16.5" hidden="false" customHeight="true" outlineLevel="0" collapsed="false">
      <c r="A56" s="15"/>
      <c r="B56" s="16"/>
      <c r="C56" s="17"/>
      <c r="D56" s="17"/>
      <c r="E56" s="18"/>
      <c r="F56" s="18"/>
      <c r="G56" s="18"/>
      <c r="H56" s="18"/>
      <c r="I56" s="19" t="n">
        <f aca="false">E56-F56-G56</f>
        <v>0</v>
      </c>
      <c r="J56" s="19" t="n">
        <f aca="false">IF(B56="",0,VLOOKUP(B56,Tabla1[],2,0))</f>
        <v>0</v>
      </c>
      <c r="K56" s="19" t="n">
        <f aca="false">IF(E56&lt;0,J56*(-1),J56)</f>
        <v>0</v>
      </c>
      <c r="L56" s="20"/>
      <c r="M56" s="20"/>
      <c r="Q56" s="21" t="n">
        <v>54</v>
      </c>
      <c r="R56" s="21" t="s">
        <v>74</v>
      </c>
      <c r="S56" s="21" t="n">
        <f aca="false">COUNTIFS($E$3:$E$150,"&gt;="&amp;0,$B$3:$B$150,R56)</f>
        <v>0</v>
      </c>
      <c r="T56" s="21" t="n">
        <f aca="false">COUNTIFS($E$3:$E$150,"&lt;"&amp;0,$B$3:$B$150,R56)</f>
        <v>0</v>
      </c>
    </row>
    <row r="57" customFormat="false" ht="16.5" hidden="false" customHeight="true" outlineLevel="0" collapsed="false">
      <c r="A57" s="15"/>
      <c r="B57" s="16"/>
      <c r="C57" s="17"/>
      <c r="D57" s="17"/>
      <c r="E57" s="18"/>
      <c r="F57" s="18"/>
      <c r="G57" s="18"/>
      <c r="H57" s="18"/>
      <c r="I57" s="19" t="n">
        <f aca="false">E57-F57-G57</f>
        <v>0</v>
      </c>
      <c r="J57" s="19" t="n">
        <f aca="false">IF(B57="",0,VLOOKUP(B57,Tabla1[],2,0))</f>
        <v>0</v>
      </c>
      <c r="K57" s="19" t="n">
        <f aca="false">IF(E57&lt;0,J57*(-1),J57)</f>
        <v>0</v>
      </c>
      <c r="L57" s="20"/>
      <c r="M57" s="20"/>
      <c r="Q57" s="21" t="n">
        <v>55</v>
      </c>
      <c r="R57" s="21" t="s">
        <v>75</v>
      </c>
      <c r="S57" s="21" t="n">
        <f aca="false">COUNTIFS($E$3:$E$150,"&gt;="&amp;0,$B$3:$B$150,R57)</f>
        <v>0</v>
      </c>
      <c r="T57" s="21" t="n">
        <f aca="false">COUNTIFS($E$3:$E$150,"&lt;"&amp;0,$B$3:$B$150,R57)</f>
        <v>0</v>
      </c>
    </row>
    <row r="58" customFormat="false" ht="16.5" hidden="false" customHeight="true" outlineLevel="0" collapsed="false">
      <c r="A58" s="15"/>
      <c r="B58" s="16"/>
      <c r="C58" s="17"/>
      <c r="D58" s="17"/>
      <c r="E58" s="18"/>
      <c r="F58" s="18"/>
      <c r="G58" s="18"/>
      <c r="H58" s="18"/>
      <c r="I58" s="19" t="n">
        <f aca="false">E58-F58-G58</f>
        <v>0</v>
      </c>
      <c r="J58" s="19" t="n">
        <f aca="false">IF(B58="",0,VLOOKUP(B58,Tabla1[],2,0))</f>
        <v>0</v>
      </c>
      <c r="K58" s="19" t="n">
        <f aca="false">IF(E58&lt;0,J58*(-1),J58)</f>
        <v>0</v>
      </c>
      <c r="L58" s="20"/>
      <c r="M58" s="20"/>
      <c r="Q58" s="21" t="n">
        <v>56</v>
      </c>
      <c r="R58" s="21" t="s">
        <v>76</v>
      </c>
      <c r="S58" s="21" t="n">
        <f aca="false">COUNTIFS($E$3:$E$150,"&gt;="&amp;0,$B$3:$B$150,R58)</f>
        <v>0</v>
      </c>
      <c r="T58" s="21" t="n">
        <f aca="false">COUNTIFS($E$3:$E$150,"&lt;"&amp;0,$B$3:$B$150,R58)</f>
        <v>0</v>
      </c>
    </row>
    <row r="59" customFormat="false" ht="16.5" hidden="false" customHeight="true" outlineLevel="0" collapsed="false">
      <c r="A59" s="15"/>
      <c r="B59" s="16"/>
      <c r="C59" s="17"/>
      <c r="D59" s="17"/>
      <c r="E59" s="18"/>
      <c r="F59" s="18"/>
      <c r="G59" s="18"/>
      <c r="H59" s="18"/>
      <c r="I59" s="19" t="n">
        <f aca="false">E59-F59-G59</f>
        <v>0</v>
      </c>
      <c r="J59" s="19" t="n">
        <f aca="false">IF(B59="",0,VLOOKUP(B59,Tabla1[],2,0))</f>
        <v>0</v>
      </c>
      <c r="K59" s="19" t="n">
        <f aca="false">IF(E59&lt;0,J59*(-1),J59)</f>
        <v>0</v>
      </c>
      <c r="L59" s="20"/>
      <c r="M59" s="20"/>
      <c r="Q59" s="21" t="n">
        <v>57</v>
      </c>
      <c r="R59" s="21" t="s">
        <v>77</v>
      </c>
      <c r="S59" s="21" t="n">
        <f aca="false">COUNTIFS($E$3:$E$150,"&gt;="&amp;0,$B$3:$B$150,R59)</f>
        <v>0</v>
      </c>
      <c r="T59" s="21" t="n">
        <f aca="false">COUNTIFS($E$3:$E$150,"&lt;"&amp;0,$B$3:$B$150,R59)</f>
        <v>0</v>
      </c>
    </row>
    <row r="60" customFormat="false" ht="16.5" hidden="false" customHeight="true" outlineLevel="0" collapsed="false">
      <c r="A60" s="15"/>
      <c r="B60" s="16"/>
      <c r="C60" s="17"/>
      <c r="D60" s="17"/>
      <c r="E60" s="18"/>
      <c r="F60" s="18"/>
      <c r="G60" s="18"/>
      <c r="H60" s="18"/>
      <c r="I60" s="19" t="n">
        <f aca="false">E60-F60-G60</f>
        <v>0</v>
      </c>
      <c r="J60" s="19" t="n">
        <f aca="false">IF(B60="",0,VLOOKUP(B60,Tabla1[],2,0))</f>
        <v>0</v>
      </c>
      <c r="K60" s="19" t="n">
        <f aca="false">IF(E60&lt;0,J60*(-1),J60)</f>
        <v>0</v>
      </c>
      <c r="L60" s="20"/>
      <c r="M60" s="20"/>
      <c r="Q60" s="21" t="n">
        <v>58</v>
      </c>
      <c r="R60" s="21" t="s">
        <v>78</v>
      </c>
      <c r="S60" s="21" t="n">
        <f aca="false">COUNTIFS($E$3:$E$150,"&gt;="&amp;0,$B$3:$B$150,R60)</f>
        <v>0</v>
      </c>
      <c r="T60" s="21" t="n">
        <f aca="false">COUNTIFS($E$3:$E$150,"&lt;"&amp;0,$B$3:$B$150,R60)</f>
        <v>0</v>
      </c>
    </row>
    <row r="61" customFormat="false" ht="16.5" hidden="false" customHeight="true" outlineLevel="0" collapsed="false">
      <c r="A61" s="15"/>
      <c r="B61" s="16"/>
      <c r="C61" s="17"/>
      <c r="D61" s="17"/>
      <c r="E61" s="18"/>
      <c r="F61" s="18"/>
      <c r="G61" s="18"/>
      <c r="H61" s="18"/>
      <c r="I61" s="19" t="n">
        <f aca="false">E61-F61-G61</f>
        <v>0</v>
      </c>
      <c r="J61" s="19" t="n">
        <f aca="false">IF(B61="",0,VLOOKUP(B61,Tabla1[],2,0))</f>
        <v>0</v>
      </c>
      <c r="K61" s="19" t="n">
        <f aca="false">IF(E61&lt;0,J61*(-1),J61)</f>
        <v>0</v>
      </c>
      <c r="L61" s="20"/>
      <c r="M61" s="20"/>
      <c r="Q61" s="21" t="n">
        <v>59</v>
      </c>
      <c r="R61" s="21" t="s">
        <v>79</v>
      </c>
      <c r="S61" s="21" t="n">
        <f aca="false">COUNTIFS($E$3:$E$150,"&gt;="&amp;0,$B$3:$B$150,R61)</f>
        <v>0</v>
      </c>
      <c r="T61" s="21" t="n">
        <f aca="false">COUNTIFS($E$3:$E$150,"&lt;"&amp;0,$B$3:$B$150,R61)</f>
        <v>0</v>
      </c>
    </row>
    <row r="62" customFormat="false" ht="16.5" hidden="false" customHeight="true" outlineLevel="0" collapsed="false">
      <c r="A62" s="57"/>
      <c r="B62" s="16"/>
      <c r="C62" s="17"/>
      <c r="D62" s="17"/>
      <c r="E62" s="18"/>
      <c r="F62" s="18"/>
      <c r="G62" s="18"/>
      <c r="H62" s="18"/>
      <c r="I62" s="19" t="n">
        <f aca="false">E62-F62-G62</f>
        <v>0</v>
      </c>
      <c r="J62" s="19" t="n">
        <f aca="false">IF(B62="",0,VLOOKUP(B62,Tabla1[],2,0))</f>
        <v>0</v>
      </c>
      <c r="K62" s="19" t="n">
        <f aca="false">IF(E62&lt;0,J62*(-1),J62)</f>
        <v>0</v>
      </c>
      <c r="L62" s="20"/>
      <c r="M62" s="20"/>
      <c r="Q62" s="21" t="n">
        <v>60</v>
      </c>
      <c r="R62" s="21" t="s">
        <v>80</v>
      </c>
      <c r="S62" s="21" t="n">
        <f aca="false">COUNTIFS($E$3:$E$150,"&gt;="&amp;0,$B$3:$B$150,R62)</f>
        <v>0</v>
      </c>
      <c r="T62" s="21" t="n">
        <f aca="false">COUNTIFS($E$3:$E$150,"&lt;"&amp;0,$B$3:$B$150,R62)</f>
        <v>0</v>
      </c>
    </row>
    <row r="63" customFormat="false" ht="16.5" hidden="false" customHeight="true" outlineLevel="0" collapsed="false">
      <c r="A63" s="15"/>
      <c r="B63" s="16"/>
      <c r="C63" s="17"/>
      <c r="D63" s="17"/>
      <c r="E63" s="18"/>
      <c r="F63" s="18"/>
      <c r="G63" s="18"/>
      <c r="H63" s="18"/>
      <c r="I63" s="19" t="n">
        <f aca="false">E63-F63-G63</f>
        <v>0</v>
      </c>
      <c r="J63" s="19" t="n">
        <f aca="false">IF(B63="",0,VLOOKUP(B63,Tabla1[],2,0))</f>
        <v>0</v>
      </c>
      <c r="K63" s="19" t="n">
        <f aca="false">IF(E63&lt;0,J63*(-1),J63)</f>
        <v>0</v>
      </c>
      <c r="L63" s="20"/>
      <c r="M63" s="20"/>
      <c r="Q63" s="21" t="n">
        <v>61</v>
      </c>
      <c r="R63" s="21" t="s">
        <v>81</v>
      </c>
      <c r="S63" s="21" t="n">
        <f aca="false">COUNTIFS($E$3:$E$150,"&gt;="&amp;0,$B$3:$B$150,R63)</f>
        <v>0</v>
      </c>
      <c r="T63" s="21" t="n">
        <f aca="false">COUNTIFS($E$3:$E$150,"&lt;"&amp;0,$B$3:$B$150,R63)</f>
        <v>0</v>
      </c>
    </row>
    <row r="64" customFormat="false" ht="16.5" hidden="false" customHeight="true" outlineLevel="0" collapsed="false">
      <c r="A64" s="15"/>
      <c r="B64" s="16"/>
      <c r="C64" s="17"/>
      <c r="D64" s="17"/>
      <c r="E64" s="18"/>
      <c r="F64" s="18"/>
      <c r="G64" s="18"/>
      <c r="H64" s="18"/>
      <c r="I64" s="19" t="n">
        <f aca="false">E64-F64-G64</f>
        <v>0</v>
      </c>
      <c r="J64" s="19" t="n">
        <f aca="false">IF(B64="",0,VLOOKUP(B64,Tabla1[],2,0))</f>
        <v>0</v>
      </c>
      <c r="K64" s="19" t="n">
        <f aca="false">IF(E64&lt;0,J64*(-1),J64)</f>
        <v>0</v>
      </c>
      <c r="L64" s="20"/>
      <c r="M64" s="20"/>
      <c r="Q64" s="21" t="n">
        <v>62</v>
      </c>
      <c r="R64" s="21" t="s">
        <v>82</v>
      </c>
      <c r="S64" s="21" t="n">
        <f aca="false">COUNTIFS($E$3:$E$150,"&gt;="&amp;0,$B$3:$B$150,R64)</f>
        <v>0</v>
      </c>
      <c r="T64" s="21" t="n">
        <f aca="false">COUNTIFS($E$3:$E$150,"&lt;"&amp;0,$B$3:$B$150,R64)</f>
        <v>0</v>
      </c>
    </row>
    <row r="65" customFormat="false" ht="16.5" hidden="false" customHeight="true" outlineLevel="0" collapsed="false">
      <c r="A65" s="15"/>
      <c r="B65" s="16"/>
      <c r="C65" s="17"/>
      <c r="D65" s="17"/>
      <c r="E65" s="18"/>
      <c r="F65" s="18"/>
      <c r="G65" s="18"/>
      <c r="H65" s="18"/>
      <c r="I65" s="19" t="n">
        <f aca="false">E65-F65-G65</f>
        <v>0</v>
      </c>
      <c r="J65" s="19" t="n">
        <f aca="false">IF(B65="",0,VLOOKUP(B65,Tabla1[],2,0))</f>
        <v>0</v>
      </c>
      <c r="K65" s="19" t="n">
        <f aca="false">IF(E65&lt;0,J65*(-1),J65)</f>
        <v>0</v>
      </c>
      <c r="L65" s="20"/>
      <c r="M65" s="20"/>
      <c r="Q65" s="21" t="n">
        <v>63</v>
      </c>
      <c r="R65" s="21" t="s">
        <v>83</v>
      </c>
      <c r="S65" s="21" t="n">
        <f aca="false">COUNTIFS($E$3:$E$150,"&gt;="&amp;0,$B$3:$B$150,R65)</f>
        <v>0</v>
      </c>
      <c r="T65" s="21" t="n">
        <f aca="false">COUNTIFS($E$3:$E$150,"&lt;"&amp;0,$B$3:$B$150,R65)</f>
        <v>0</v>
      </c>
    </row>
    <row r="66" customFormat="false" ht="16.5" hidden="false" customHeight="true" outlineLevel="0" collapsed="false">
      <c r="A66" s="15"/>
      <c r="B66" s="16"/>
      <c r="C66" s="17"/>
      <c r="D66" s="17"/>
      <c r="E66" s="18"/>
      <c r="F66" s="18"/>
      <c r="G66" s="18"/>
      <c r="H66" s="18"/>
      <c r="I66" s="19" t="n">
        <f aca="false">E66-F66-G66</f>
        <v>0</v>
      </c>
      <c r="J66" s="19" t="n">
        <f aca="false">IF(B66="",0,VLOOKUP(B66,Tabla1[],2,0))</f>
        <v>0</v>
      </c>
      <c r="K66" s="19" t="n">
        <f aca="false">IF(E66&lt;0,J66*(-1),J66)</f>
        <v>0</v>
      </c>
      <c r="L66" s="20"/>
      <c r="M66" s="20"/>
      <c r="Q66" s="21" t="n">
        <v>64</v>
      </c>
      <c r="R66" s="21" t="s">
        <v>84</v>
      </c>
      <c r="S66" s="21" t="n">
        <f aca="false">COUNTIFS($E$3:$E$150,"&gt;="&amp;0,$B$3:$B$150,R66)</f>
        <v>0</v>
      </c>
      <c r="T66" s="21" t="n">
        <f aca="false">COUNTIFS($E$3:$E$150,"&lt;"&amp;0,$B$3:$B$150,R66)</f>
        <v>0</v>
      </c>
    </row>
    <row r="67" customFormat="false" ht="16.5" hidden="false" customHeight="true" outlineLevel="0" collapsed="false">
      <c r="A67" s="15"/>
      <c r="B67" s="16"/>
      <c r="C67" s="17"/>
      <c r="D67" s="17"/>
      <c r="E67" s="18"/>
      <c r="F67" s="18"/>
      <c r="G67" s="18"/>
      <c r="H67" s="18"/>
      <c r="I67" s="19" t="n">
        <f aca="false">E67-F67-G67</f>
        <v>0</v>
      </c>
      <c r="J67" s="19" t="n">
        <f aca="false">IF(B67="",0,VLOOKUP(B67,Tabla1[],2,0))</f>
        <v>0</v>
      </c>
      <c r="K67" s="19" t="n">
        <f aca="false">IF(E67&lt;0,J67*(-1),J67)</f>
        <v>0</v>
      </c>
      <c r="L67" s="20"/>
      <c r="M67" s="20"/>
      <c r="Q67" s="21" t="n">
        <v>65</v>
      </c>
      <c r="R67" s="21" t="s">
        <v>85</v>
      </c>
      <c r="S67" s="21" t="n">
        <f aca="false">COUNTIFS($E$3:$E$150,"&gt;="&amp;0,$B$3:$B$150,R67)</f>
        <v>0</v>
      </c>
      <c r="T67" s="21" t="n">
        <f aca="false">COUNTIFS($E$3:$E$150,"&lt;"&amp;0,$B$3:$B$150,R67)</f>
        <v>0</v>
      </c>
    </row>
    <row r="68" customFormat="false" ht="16.5" hidden="false" customHeight="true" outlineLevel="0" collapsed="false">
      <c r="A68" s="15"/>
      <c r="B68" s="16"/>
      <c r="C68" s="17"/>
      <c r="D68" s="17"/>
      <c r="E68" s="18"/>
      <c r="F68" s="18"/>
      <c r="G68" s="18"/>
      <c r="H68" s="18"/>
      <c r="I68" s="19" t="n">
        <f aca="false">E68-F68-G68</f>
        <v>0</v>
      </c>
      <c r="J68" s="19" t="n">
        <f aca="false">IF(B68="",0,VLOOKUP(B68,Tabla1[],2,0))</f>
        <v>0</v>
      </c>
      <c r="K68" s="19" t="n">
        <f aca="false">IF(E68&lt;0,J68*(-1),J68)</f>
        <v>0</v>
      </c>
      <c r="L68" s="20"/>
      <c r="M68" s="20"/>
      <c r="Q68" s="21" t="n">
        <v>66</v>
      </c>
      <c r="R68" s="21" t="s">
        <v>86</v>
      </c>
      <c r="S68" s="21" t="n">
        <f aca="false">COUNTIFS($E$3:$E$150,"&gt;="&amp;0,$B$3:$B$150,R68)</f>
        <v>0</v>
      </c>
      <c r="T68" s="21" t="n">
        <f aca="false">COUNTIFS($E$3:$E$150,"&lt;"&amp;0,$B$3:$B$150,R68)</f>
        <v>0</v>
      </c>
    </row>
    <row r="69" customFormat="false" ht="16.5" hidden="false" customHeight="true" outlineLevel="0" collapsed="false">
      <c r="A69" s="15"/>
      <c r="B69" s="16"/>
      <c r="C69" s="17"/>
      <c r="D69" s="17"/>
      <c r="E69" s="18"/>
      <c r="F69" s="18"/>
      <c r="G69" s="18"/>
      <c r="H69" s="18"/>
      <c r="I69" s="19" t="n">
        <f aca="false">E69-F69-G69</f>
        <v>0</v>
      </c>
      <c r="J69" s="19" t="n">
        <f aca="false">IF(B69="",0,VLOOKUP(B69,Tabla1[],2,0))</f>
        <v>0</v>
      </c>
      <c r="K69" s="19" t="n">
        <f aca="false">IF(E69&lt;0,J69*(-1),J69)</f>
        <v>0</v>
      </c>
      <c r="L69" s="20"/>
      <c r="M69" s="20"/>
      <c r="Q69" s="21" t="n">
        <v>67</v>
      </c>
      <c r="R69" s="21" t="s">
        <v>87</v>
      </c>
      <c r="S69" s="21" t="n">
        <f aca="false">COUNTIFS($E$3:$E$150,"&gt;="&amp;0,$B$3:$B$150,R69)</f>
        <v>0</v>
      </c>
      <c r="T69" s="21" t="n">
        <f aca="false">COUNTIFS($E$3:$E$150,"&lt;"&amp;0,$B$3:$B$150,R69)</f>
        <v>0</v>
      </c>
    </row>
    <row r="70" customFormat="false" ht="16.5" hidden="false" customHeight="true" outlineLevel="0" collapsed="false">
      <c r="A70" s="15"/>
      <c r="B70" s="16"/>
      <c r="C70" s="17"/>
      <c r="D70" s="17"/>
      <c r="E70" s="18"/>
      <c r="F70" s="18"/>
      <c r="G70" s="18"/>
      <c r="H70" s="18"/>
      <c r="I70" s="19" t="n">
        <f aca="false">E70-F70-G70</f>
        <v>0</v>
      </c>
      <c r="J70" s="19" t="n">
        <f aca="false">IF(B70="",0,VLOOKUP(B70,Tabla1[],2,0))</f>
        <v>0</v>
      </c>
      <c r="K70" s="19" t="n">
        <f aca="false">IF(E70&lt;0,J70*(-1),J70)</f>
        <v>0</v>
      </c>
      <c r="L70" s="20"/>
      <c r="M70" s="20"/>
      <c r="Q70" s="21" t="n">
        <v>68</v>
      </c>
      <c r="R70" s="21" t="s">
        <v>88</v>
      </c>
      <c r="S70" s="21" t="n">
        <f aca="false">COUNTIFS($E$3:$E$150,"&gt;="&amp;0,$B$3:$B$150,R70)</f>
        <v>0</v>
      </c>
      <c r="T70" s="21" t="n">
        <f aca="false">COUNTIFS($E$3:$E$150,"&lt;"&amp;0,$B$3:$B$150,R70)</f>
        <v>0</v>
      </c>
    </row>
    <row r="71" customFormat="false" ht="16.5" hidden="false" customHeight="true" outlineLevel="0" collapsed="false">
      <c r="A71" s="15"/>
      <c r="B71" s="16"/>
      <c r="C71" s="17"/>
      <c r="D71" s="17"/>
      <c r="E71" s="18"/>
      <c r="F71" s="18"/>
      <c r="G71" s="18"/>
      <c r="H71" s="18"/>
      <c r="I71" s="19" t="n">
        <f aca="false">E71-F71-G71</f>
        <v>0</v>
      </c>
      <c r="J71" s="19" t="n">
        <f aca="false">IF(B71="",0,VLOOKUP(B71,Tabla1[],2,0))</f>
        <v>0</v>
      </c>
      <c r="K71" s="19" t="n">
        <f aca="false">IF(E71&lt;0,J71*(-1),J71)</f>
        <v>0</v>
      </c>
      <c r="L71" s="20"/>
      <c r="M71" s="20"/>
      <c r="Q71" s="21" t="n">
        <v>69</v>
      </c>
      <c r="R71" s="21" t="s">
        <v>89</v>
      </c>
      <c r="S71" s="21" t="n">
        <f aca="false">COUNTIFS($E$3:$E$150,"&gt;="&amp;0,$B$3:$B$150,R71)</f>
        <v>0</v>
      </c>
      <c r="T71" s="21" t="n">
        <f aca="false">COUNTIFS($E$3:$E$150,"&lt;"&amp;0,$B$3:$B$150,R71)</f>
        <v>0</v>
      </c>
    </row>
    <row r="72" customFormat="false" ht="16.5" hidden="false" customHeight="true" outlineLevel="0" collapsed="false">
      <c r="A72" s="15"/>
      <c r="B72" s="16"/>
      <c r="C72" s="17"/>
      <c r="D72" s="17"/>
      <c r="E72" s="18"/>
      <c r="F72" s="18"/>
      <c r="G72" s="18"/>
      <c r="H72" s="18"/>
      <c r="I72" s="19" t="n">
        <f aca="false">E72-F72-G72</f>
        <v>0</v>
      </c>
      <c r="J72" s="19" t="n">
        <f aca="false">IF(B72="",0,VLOOKUP(B72,Tabla1[],2,0))</f>
        <v>0</v>
      </c>
      <c r="K72" s="19" t="n">
        <f aca="false">IF(E72&lt;0,J72*(-1),J72)</f>
        <v>0</v>
      </c>
      <c r="L72" s="20"/>
      <c r="M72" s="20"/>
      <c r="Q72" s="21" t="n">
        <v>70</v>
      </c>
      <c r="R72" s="21" t="s">
        <v>90</v>
      </c>
      <c r="S72" s="21" t="n">
        <f aca="false">COUNTIFS($E$3:$E$150,"&gt;="&amp;0,$B$3:$B$150,R72)</f>
        <v>0</v>
      </c>
      <c r="T72" s="21" t="n">
        <f aca="false">COUNTIFS($E$3:$E$150,"&lt;"&amp;0,$B$3:$B$150,R72)</f>
        <v>0</v>
      </c>
    </row>
    <row r="73" customFormat="false" ht="16.5" hidden="false" customHeight="true" outlineLevel="0" collapsed="false">
      <c r="A73" s="15"/>
      <c r="B73" s="16"/>
      <c r="C73" s="17"/>
      <c r="D73" s="17"/>
      <c r="E73" s="18"/>
      <c r="F73" s="18"/>
      <c r="G73" s="18"/>
      <c r="H73" s="18"/>
      <c r="I73" s="19" t="n">
        <f aca="false">E73-F73-G73</f>
        <v>0</v>
      </c>
      <c r="J73" s="19" t="n">
        <f aca="false">IF(B73="",0,VLOOKUP(B73,Tabla1[],2,0))</f>
        <v>0</v>
      </c>
      <c r="K73" s="19" t="n">
        <f aca="false">IF(E73&lt;0,J73*(-1),J73)</f>
        <v>0</v>
      </c>
      <c r="L73" s="20"/>
      <c r="M73" s="20"/>
      <c r="Q73" s="21" t="n">
        <v>71</v>
      </c>
      <c r="R73" s="21" t="s">
        <v>91</v>
      </c>
      <c r="S73" s="21" t="n">
        <f aca="false">COUNTIFS($E$3:$E$150,"&gt;="&amp;0,$B$3:$B$150,R73)</f>
        <v>0</v>
      </c>
      <c r="T73" s="21" t="n">
        <f aca="false">COUNTIFS($E$3:$E$150,"&lt;"&amp;0,$B$3:$B$150,R73)</f>
        <v>0</v>
      </c>
    </row>
    <row r="74" customFormat="false" ht="16.5" hidden="false" customHeight="true" outlineLevel="0" collapsed="false">
      <c r="A74" s="15"/>
      <c r="B74" s="16"/>
      <c r="C74" s="17"/>
      <c r="D74" s="17"/>
      <c r="E74" s="18"/>
      <c r="F74" s="18"/>
      <c r="G74" s="18"/>
      <c r="H74" s="18"/>
      <c r="I74" s="19" t="n">
        <f aca="false">E74-F74-G74</f>
        <v>0</v>
      </c>
      <c r="J74" s="19" t="n">
        <f aca="false">IF(B74="",0,VLOOKUP(B74,Tabla1[],2,0))</f>
        <v>0</v>
      </c>
      <c r="K74" s="19" t="n">
        <f aca="false">IF(E74&lt;0,J74*(-1),J74)</f>
        <v>0</v>
      </c>
      <c r="L74" s="20"/>
      <c r="M74" s="20"/>
      <c r="Q74" s="21" t="n">
        <v>72</v>
      </c>
      <c r="R74" s="21" t="s">
        <v>92</v>
      </c>
      <c r="S74" s="21" t="n">
        <f aca="false">COUNTIFS($E$3:$E$150,"&gt;="&amp;0,$B$3:$B$150,R74)</f>
        <v>0</v>
      </c>
      <c r="T74" s="21" t="n">
        <f aca="false">COUNTIFS($E$3:$E$150,"&lt;"&amp;0,$B$3:$B$150,R74)</f>
        <v>0</v>
      </c>
    </row>
    <row r="75" customFormat="false" ht="16.5" hidden="false" customHeight="true" outlineLevel="0" collapsed="false">
      <c r="A75" s="15"/>
      <c r="B75" s="16"/>
      <c r="C75" s="17"/>
      <c r="D75" s="17"/>
      <c r="E75" s="18"/>
      <c r="F75" s="18"/>
      <c r="G75" s="18"/>
      <c r="H75" s="18"/>
      <c r="I75" s="19" t="n">
        <f aca="false">E75-F75-G75</f>
        <v>0</v>
      </c>
      <c r="J75" s="19" t="n">
        <f aca="false">IF(B75="",0,VLOOKUP(B75,Tabla1[],2,0))</f>
        <v>0</v>
      </c>
      <c r="K75" s="19" t="n">
        <f aca="false">IF(E75&lt;0,J75*(-1),J75)</f>
        <v>0</v>
      </c>
      <c r="L75" s="20"/>
      <c r="M75" s="20"/>
      <c r="Q75" s="21" t="n">
        <v>73</v>
      </c>
      <c r="R75" s="21" t="s">
        <v>93</v>
      </c>
      <c r="S75" s="21" t="n">
        <f aca="false">COUNTIFS($E$3:$E$150,"&gt;="&amp;0,$B$3:$B$150,R75)</f>
        <v>0</v>
      </c>
      <c r="T75" s="21" t="n">
        <f aca="false">COUNTIFS($E$3:$E$150,"&lt;"&amp;0,$B$3:$B$150,R75)</f>
        <v>0</v>
      </c>
    </row>
    <row r="76" customFormat="false" ht="16.5" hidden="false" customHeight="true" outlineLevel="0" collapsed="false">
      <c r="A76" s="15"/>
      <c r="B76" s="16"/>
      <c r="C76" s="17"/>
      <c r="D76" s="17"/>
      <c r="E76" s="18"/>
      <c r="F76" s="18"/>
      <c r="G76" s="18"/>
      <c r="H76" s="18"/>
      <c r="I76" s="19" t="n">
        <f aca="false">E76-F76-G76</f>
        <v>0</v>
      </c>
      <c r="J76" s="19" t="n">
        <f aca="false">IF(B76="",0,VLOOKUP(B76,Tabla1[],2,0))</f>
        <v>0</v>
      </c>
      <c r="K76" s="19" t="n">
        <f aca="false">IF(E76&lt;0,J76*(-1),J76)</f>
        <v>0</v>
      </c>
      <c r="L76" s="20"/>
      <c r="M76" s="20"/>
      <c r="Q76" s="24" t="n">
        <v>74</v>
      </c>
      <c r="R76" s="24" t="s">
        <v>94</v>
      </c>
      <c r="S76" s="24" t="n">
        <f aca="false">COUNTIFS($E$3:$E$150,"&gt;="&amp;0,$B$3:$B$150,R76)</f>
        <v>0</v>
      </c>
      <c r="T76" s="24" t="n">
        <f aca="false">COUNTIFS($E$3:$E$150,"&lt;"&amp;0,$B$3:$B$150,R76)</f>
        <v>0</v>
      </c>
    </row>
    <row r="77" customFormat="false" ht="16.5" hidden="false" customHeight="true" outlineLevel="0" collapsed="false">
      <c r="A77" s="15"/>
      <c r="B77" s="16"/>
      <c r="C77" s="17"/>
      <c r="D77" s="17"/>
      <c r="E77" s="18"/>
      <c r="F77" s="18"/>
      <c r="G77" s="18"/>
      <c r="H77" s="18"/>
      <c r="I77" s="19" t="n">
        <f aca="false">E77-F77-G77</f>
        <v>0</v>
      </c>
      <c r="J77" s="19" t="n">
        <f aca="false">IF(B77="",0,VLOOKUP(B77,Tabla1[],2,0))</f>
        <v>0</v>
      </c>
      <c r="K77" s="19" t="n">
        <f aca="false">IF(E77&lt;0,J77*(-1),J77)</f>
        <v>0</v>
      </c>
      <c r="L77" s="20"/>
      <c r="M77" s="20"/>
    </row>
    <row r="78" customFormat="false" ht="16.5" hidden="false" customHeight="true" outlineLevel="0" collapsed="false">
      <c r="A78" s="15"/>
      <c r="B78" s="16"/>
      <c r="C78" s="17"/>
      <c r="D78" s="17"/>
      <c r="E78" s="18"/>
      <c r="F78" s="18"/>
      <c r="G78" s="18"/>
      <c r="H78" s="18"/>
      <c r="I78" s="19" t="n">
        <f aca="false">E78-F78-G78</f>
        <v>0</v>
      </c>
      <c r="J78" s="19" t="n">
        <f aca="false">IF(B78="",0,VLOOKUP(B78,Tabla1[],2,0))</f>
        <v>0</v>
      </c>
      <c r="K78" s="19" t="n">
        <f aca="false">IF(E78&lt;0,J78*(-1),J78)</f>
        <v>0</v>
      </c>
      <c r="L78" s="20"/>
      <c r="M78" s="20"/>
    </row>
    <row r="79" customFormat="false" ht="16.5" hidden="false" customHeight="true" outlineLevel="0" collapsed="false">
      <c r="A79" s="15"/>
      <c r="B79" s="16"/>
      <c r="C79" s="17"/>
      <c r="D79" s="17"/>
      <c r="E79" s="18"/>
      <c r="F79" s="18"/>
      <c r="G79" s="18"/>
      <c r="H79" s="18"/>
      <c r="I79" s="19" t="n">
        <f aca="false">E79-F79-G79</f>
        <v>0</v>
      </c>
      <c r="J79" s="19" t="n">
        <f aca="false">IF(B79="",0,VLOOKUP(B79,Tabla1[],2,0))</f>
        <v>0</v>
      </c>
      <c r="K79" s="19" t="n">
        <f aca="false">IF(E79&lt;0,J79*(-1),J79)</f>
        <v>0</v>
      </c>
      <c r="L79" s="20"/>
      <c r="M79" s="20"/>
    </row>
    <row r="80" customFormat="false" ht="16.5" hidden="false" customHeight="true" outlineLevel="0" collapsed="false">
      <c r="A80" s="15"/>
      <c r="B80" s="16"/>
      <c r="C80" s="17"/>
      <c r="D80" s="17"/>
      <c r="E80" s="18"/>
      <c r="F80" s="18"/>
      <c r="G80" s="18"/>
      <c r="H80" s="18"/>
      <c r="I80" s="19" t="n">
        <f aca="false">E80-F80-G80</f>
        <v>0</v>
      </c>
      <c r="J80" s="19" t="n">
        <f aca="false">IF(B80="",0,VLOOKUP(B80,Tabla1[],2,0))</f>
        <v>0</v>
      </c>
      <c r="K80" s="19" t="n">
        <f aca="false">IF(E80&lt;0,J80*(-1),J80)</f>
        <v>0</v>
      </c>
      <c r="L80" s="20"/>
      <c r="M80" s="20"/>
    </row>
    <row r="81" customFormat="false" ht="16.5" hidden="false" customHeight="true" outlineLevel="0" collapsed="false">
      <c r="A81" s="15"/>
      <c r="B81" s="16"/>
      <c r="C81" s="17"/>
      <c r="D81" s="17"/>
      <c r="E81" s="18"/>
      <c r="F81" s="18"/>
      <c r="G81" s="18"/>
      <c r="H81" s="18"/>
      <c r="I81" s="19" t="n">
        <f aca="false">E81-F81-G81</f>
        <v>0</v>
      </c>
      <c r="J81" s="19" t="n">
        <f aca="false">IF(B81="",0,VLOOKUP(B81,Tabla1[],2,0))</f>
        <v>0</v>
      </c>
      <c r="K81" s="19" t="n">
        <f aca="false">IF(E81&lt;0,J81*(-1),J81)</f>
        <v>0</v>
      </c>
      <c r="L81" s="20"/>
      <c r="M81" s="20"/>
    </row>
    <row r="82" customFormat="false" ht="16.5" hidden="false" customHeight="true" outlineLevel="0" collapsed="false">
      <c r="A82" s="15"/>
      <c r="B82" s="16"/>
      <c r="C82" s="17"/>
      <c r="D82" s="17"/>
      <c r="E82" s="18"/>
      <c r="F82" s="18"/>
      <c r="G82" s="18"/>
      <c r="H82" s="18"/>
      <c r="I82" s="19" t="n">
        <f aca="false">E82-F82-G82</f>
        <v>0</v>
      </c>
      <c r="J82" s="19" t="n">
        <f aca="false">IF(B82="",0,VLOOKUP(B82,Tabla1[],2,0))</f>
        <v>0</v>
      </c>
      <c r="K82" s="19" t="n">
        <f aca="false">IF(E82&lt;0,J82*(-1),J82)</f>
        <v>0</v>
      </c>
      <c r="L82" s="20"/>
      <c r="M82" s="20"/>
    </row>
    <row r="83" customFormat="false" ht="16.5" hidden="false" customHeight="true" outlineLevel="0" collapsed="false">
      <c r="A83" s="15"/>
      <c r="B83" s="16"/>
      <c r="C83" s="17"/>
      <c r="D83" s="17"/>
      <c r="E83" s="18"/>
      <c r="F83" s="18"/>
      <c r="G83" s="18"/>
      <c r="H83" s="18"/>
      <c r="I83" s="19" t="n">
        <f aca="false">E83-F83-G83</f>
        <v>0</v>
      </c>
      <c r="J83" s="19" t="n">
        <f aca="false">IF(B83="",0,VLOOKUP(B83,Tabla1[],2,0))</f>
        <v>0</v>
      </c>
      <c r="K83" s="19" t="n">
        <f aca="false">IF(E83&lt;0,J83*(-1),J83)</f>
        <v>0</v>
      </c>
      <c r="L83" s="20"/>
      <c r="M83" s="20"/>
    </row>
    <row r="84" customFormat="false" ht="16.5" hidden="false" customHeight="true" outlineLevel="0" collapsed="false">
      <c r="A84" s="15"/>
      <c r="B84" s="16"/>
      <c r="C84" s="17"/>
      <c r="D84" s="17"/>
      <c r="E84" s="18"/>
      <c r="F84" s="18"/>
      <c r="G84" s="18"/>
      <c r="H84" s="18"/>
      <c r="I84" s="19" t="n">
        <f aca="false">E84-F84-G84</f>
        <v>0</v>
      </c>
      <c r="J84" s="19" t="n">
        <f aca="false">IF(B84="",0,VLOOKUP(B84,Tabla1[],2,0))</f>
        <v>0</v>
      </c>
      <c r="K84" s="19" t="n">
        <f aca="false">IF(E84&lt;0,J84*(-1),J84)</f>
        <v>0</v>
      </c>
      <c r="L84" s="20"/>
      <c r="M84" s="20"/>
    </row>
    <row r="85" customFormat="false" ht="16.5" hidden="false" customHeight="true" outlineLevel="0" collapsed="false">
      <c r="A85" s="15"/>
      <c r="B85" s="16"/>
      <c r="C85" s="17"/>
      <c r="D85" s="17"/>
      <c r="E85" s="18"/>
      <c r="F85" s="18"/>
      <c r="G85" s="18"/>
      <c r="H85" s="18"/>
      <c r="I85" s="19" t="n">
        <f aca="false">E85-F85-G85</f>
        <v>0</v>
      </c>
      <c r="J85" s="19" t="n">
        <f aca="false">IF(B85="",0,VLOOKUP(B85,Tabla1[],2,0))</f>
        <v>0</v>
      </c>
      <c r="K85" s="19" t="n">
        <f aca="false">IF(E85&lt;0,J85*(-1),J85)</f>
        <v>0</v>
      </c>
      <c r="L85" s="20"/>
      <c r="M85" s="20"/>
    </row>
    <row r="86" customFormat="false" ht="16.5" hidden="false" customHeight="true" outlineLevel="0" collapsed="false">
      <c r="A86" s="15"/>
      <c r="B86" s="16"/>
      <c r="C86" s="17"/>
      <c r="D86" s="17"/>
      <c r="E86" s="18"/>
      <c r="F86" s="18"/>
      <c r="G86" s="18"/>
      <c r="H86" s="18"/>
      <c r="I86" s="19" t="n">
        <f aca="false">E86-F86-G86</f>
        <v>0</v>
      </c>
      <c r="J86" s="19" t="n">
        <f aca="false">IF(B86="",0,VLOOKUP(B86,Tabla1[],2,0))</f>
        <v>0</v>
      </c>
      <c r="K86" s="19" t="n">
        <f aca="false">IF(E86&lt;0,J86*(-1),J86)</f>
        <v>0</v>
      </c>
      <c r="L86" s="20"/>
      <c r="M86" s="20"/>
    </row>
    <row r="87" customFormat="false" ht="16.5" hidden="false" customHeight="true" outlineLevel="0" collapsed="false">
      <c r="A87" s="15"/>
      <c r="B87" s="16"/>
      <c r="C87" s="17"/>
      <c r="D87" s="17"/>
      <c r="E87" s="18"/>
      <c r="F87" s="18"/>
      <c r="G87" s="18"/>
      <c r="H87" s="18"/>
      <c r="I87" s="19" t="n">
        <f aca="false">E87-F87-G87</f>
        <v>0</v>
      </c>
      <c r="J87" s="19" t="n">
        <f aca="false">IF(B87="",0,VLOOKUP(B87,Tabla1[],2,0))</f>
        <v>0</v>
      </c>
      <c r="K87" s="19" t="n">
        <f aca="false">IF(E87&lt;0,J87*(-1),J87)</f>
        <v>0</v>
      </c>
      <c r="L87" s="20"/>
      <c r="M87" s="20"/>
    </row>
    <row r="88" customFormat="false" ht="16.5" hidden="false" customHeight="true" outlineLevel="0" collapsed="false">
      <c r="A88" s="15"/>
      <c r="B88" s="16"/>
      <c r="C88" s="17"/>
      <c r="D88" s="17"/>
      <c r="E88" s="18"/>
      <c r="F88" s="18"/>
      <c r="G88" s="18"/>
      <c r="H88" s="18"/>
      <c r="I88" s="19" t="n">
        <f aca="false">E88-F88-G88</f>
        <v>0</v>
      </c>
      <c r="J88" s="19" t="n">
        <f aca="false">IF(B88="",0,VLOOKUP(B88,Tabla1[],2,0))</f>
        <v>0</v>
      </c>
      <c r="K88" s="19" t="n">
        <f aca="false">IF(E88&lt;0,J88*(-1),J88)</f>
        <v>0</v>
      </c>
      <c r="L88" s="20"/>
      <c r="M88" s="20"/>
    </row>
    <row r="89" customFormat="false" ht="16.5" hidden="false" customHeight="true" outlineLevel="0" collapsed="false">
      <c r="A89" s="15"/>
      <c r="B89" s="16"/>
      <c r="C89" s="17"/>
      <c r="D89" s="17"/>
      <c r="E89" s="18"/>
      <c r="F89" s="18"/>
      <c r="G89" s="18"/>
      <c r="H89" s="18"/>
      <c r="I89" s="19" t="n">
        <f aca="false">E89-F89-G89</f>
        <v>0</v>
      </c>
      <c r="J89" s="19" t="n">
        <f aca="false">IF(B89="",0,VLOOKUP(B89,Tabla1[],2,0))</f>
        <v>0</v>
      </c>
      <c r="K89" s="19" t="n">
        <f aca="false">IF(E89&lt;0,J89*(-1),J89)</f>
        <v>0</v>
      </c>
      <c r="L89" s="20"/>
      <c r="M89" s="20"/>
    </row>
    <row r="90" customFormat="false" ht="16.5" hidden="false" customHeight="true" outlineLevel="0" collapsed="false">
      <c r="A90" s="15"/>
      <c r="B90" s="16"/>
      <c r="C90" s="17"/>
      <c r="D90" s="17"/>
      <c r="E90" s="18"/>
      <c r="F90" s="18"/>
      <c r="G90" s="18"/>
      <c r="H90" s="18"/>
      <c r="I90" s="19" t="n">
        <f aca="false">E90-F90-G90</f>
        <v>0</v>
      </c>
      <c r="J90" s="19" t="n">
        <f aca="false">IF(B90="",0,VLOOKUP(B90,Tabla1[],2,0))</f>
        <v>0</v>
      </c>
      <c r="K90" s="19" t="n">
        <f aca="false">IF(E90&lt;0,J90*(-1),J90)</f>
        <v>0</v>
      </c>
      <c r="L90" s="20"/>
      <c r="M90" s="20"/>
    </row>
    <row r="91" customFormat="false" ht="16.5" hidden="false" customHeight="true" outlineLevel="0" collapsed="false">
      <c r="A91" s="15"/>
      <c r="B91" s="16"/>
      <c r="C91" s="17"/>
      <c r="D91" s="17"/>
      <c r="E91" s="18"/>
      <c r="F91" s="18"/>
      <c r="G91" s="18"/>
      <c r="H91" s="18"/>
      <c r="I91" s="19" t="n">
        <f aca="false">E91-F91-G91</f>
        <v>0</v>
      </c>
      <c r="J91" s="19" t="n">
        <f aca="false">IF(B91="",0,VLOOKUP(B91,Tabla1[],2,0))</f>
        <v>0</v>
      </c>
      <c r="K91" s="19" t="n">
        <f aca="false">IF(E91&lt;0,J91*(-1),J91)</f>
        <v>0</v>
      </c>
      <c r="L91" s="20"/>
      <c r="M91" s="20"/>
    </row>
    <row r="92" customFormat="false" ht="16.5" hidden="false" customHeight="true" outlineLevel="0" collapsed="false">
      <c r="A92" s="15"/>
      <c r="B92" s="16"/>
      <c r="C92" s="17"/>
      <c r="D92" s="17"/>
      <c r="E92" s="18"/>
      <c r="F92" s="18"/>
      <c r="G92" s="18"/>
      <c r="H92" s="18"/>
      <c r="I92" s="19" t="n">
        <f aca="false">E92-F92-G92</f>
        <v>0</v>
      </c>
      <c r="J92" s="19" t="n">
        <f aca="false">IF(B92="",0,VLOOKUP(B92,Tabla1[],2,0))</f>
        <v>0</v>
      </c>
      <c r="K92" s="19" t="n">
        <f aca="false">IF(E92&lt;0,J92*(-1),J92)</f>
        <v>0</v>
      </c>
      <c r="L92" s="20"/>
      <c r="M92" s="20"/>
    </row>
    <row r="93" customFormat="false" ht="16.5" hidden="false" customHeight="true" outlineLevel="0" collapsed="false">
      <c r="A93" s="15"/>
      <c r="B93" s="16"/>
      <c r="C93" s="17"/>
      <c r="D93" s="17"/>
      <c r="E93" s="18"/>
      <c r="F93" s="18"/>
      <c r="G93" s="18"/>
      <c r="H93" s="18"/>
      <c r="I93" s="19" t="n">
        <f aca="false">E93-F93-G93</f>
        <v>0</v>
      </c>
      <c r="J93" s="19" t="n">
        <f aca="false">IF(B93="",0,VLOOKUP(B93,Tabla1[],2,0))</f>
        <v>0</v>
      </c>
      <c r="K93" s="19" t="n">
        <f aca="false">IF(E93&lt;0,J93*(-1),J93)</f>
        <v>0</v>
      </c>
      <c r="L93" s="20"/>
      <c r="M93" s="20"/>
    </row>
    <row r="94" customFormat="false" ht="16.5" hidden="false" customHeight="true" outlineLevel="0" collapsed="false">
      <c r="A94" s="15"/>
      <c r="B94" s="16"/>
      <c r="C94" s="17"/>
      <c r="D94" s="17"/>
      <c r="E94" s="18"/>
      <c r="F94" s="18"/>
      <c r="G94" s="18"/>
      <c r="H94" s="18"/>
      <c r="I94" s="19" t="n">
        <f aca="false">E94-F94-G94</f>
        <v>0</v>
      </c>
      <c r="J94" s="19" t="n">
        <f aca="false">IF(B94="",0,VLOOKUP(B94,Tabla1[],2,0))</f>
        <v>0</v>
      </c>
      <c r="K94" s="19" t="n">
        <f aca="false">IF(E94&lt;0,J94*(-1),J94)</f>
        <v>0</v>
      </c>
      <c r="L94" s="20"/>
      <c r="M94" s="20"/>
    </row>
    <row r="95" customFormat="false" ht="16.5" hidden="false" customHeight="true" outlineLevel="0" collapsed="false">
      <c r="A95" s="15"/>
      <c r="B95" s="16"/>
      <c r="C95" s="17"/>
      <c r="D95" s="17"/>
      <c r="E95" s="18"/>
      <c r="F95" s="18"/>
      <c r="G95" s="18"/>
      <c r="H95" s="18"/>
      <c r="I95" s="19" t="n">
        <f aca="false">E95-F95-G95</f>
        <v>0</v>
      </c>
      <c r="J95" s="19" t="n">
        <f aca="false">IF(B95="",0,VLOOKUP(B95,Tabla1[],2,0))</f>
        <v>0</v>
      </c>
      <c r="K95" s="19" t="n">
        <f aca="false">IF(E95&lt;0,J95*(-1),J95)</f>
        <v>0</v>
      </c>
      <c r="L95" s="20"/>
      <c r="M95" s="20"/>
    </row>
    <row r="96" customFormat="false" ht="16.5" hidden="false" customHeight="true" outlineLevel="0" collapsed="false">
      <c r="A96" s="15"/>
      <c r="B96" s="16"/>
      <c r="C96" s="17"/>
      <c r="D96" s="17"/>
      <c r="E96" s="18"/>
      <c r="F96" s="18"/>
      <c r="G96" s="18"/>
      <c r="H96" s="18"/>
      <c r="I96" s="19" t="n">
        <f aca="false">E96-F96-G96</f>
        <v>0</v>
      </c>
      <c r="J96" s="19" t="n">
        <f aca="false">IF(B96="",0,VLOOKUP(B96,Tabla1[],2,0))</f>
        <v>0</v>
      </c>
      <c r="K96" s="19" t="n">
        <f aca="false">IF(E96&lt;0,J96*(-1),J96)</f>
        <v>0</v>
      </c>
      <c r="L96" s="20"/>
      <c r="M96" s="20"/>
    </row>
    <row r="97" customFormat="false" ht="16.5" hidden="false" customHeight="true" outlineLevel="0" collapsed="false">
      <c r="A97" s="15"/>
      <c r="B97" s="16"/>
      <c r="C97" s="17"/>
      <c r="D97" s="17"/>
      <c r="E97" s="18"/>
      <c r="F97" s="18"/>
      <c r="G97" s="18"/>
      <c r="H97" s="18"/>
      <c r="I97" s="19" t="n">
        <f aca="false">E97-F97-G97</f>
        <v>0</v>
      </c>
      <c r="J97" s="19" t="n">
        <f aca="false">IF(B97="",0,VLOOKUP(B97,Tabla1[],2,0))</f>
        <v>0</v>
      </c>
      <c r="K97" s="19" t="n">
        <f aca="false">IF(E97&lt;0,J97*(-1),J97)</f>
        <v>0</v>
      </c>
      <c r="L97" s="20"/>
      <c r="M97" s="20"/>
    </row>
    <row r="98" customFormat="false" ht="16.5" hidden="false" customHeight="true" outlineLevel="0" collapsed="false">
      <c r="A98" s="15"/>
      <c r="B98" s="16"/>
      <c r="C98" s="17"/>
      <c r="D98" s="17"/>
      <c r="E98" s="18"/>
      <c r="F98" s="18"/>
      <c r="G98" s="18"/>
      <c r="H98" s="18"/>
      <c r="I98" s="19" t="n">
        <f aca="false">E98-F98-G98</f>
        <v>0</v>
      </c>
      <c r="J98" s="19" t="n">
        <f aca="false">IF(B98="",0,VLOOKUP(B98,Tabla1[],2,0))</f>
        <v>0</v>
      </c>
      <c r="K98" s="19" t="n">
        <f aca="false">IF(E98&lt;0,J98*(-1),J98)</f>
        <v>0</v>
      </c>
      <c r="L98" s="20"/>
      <c r="M98" s="20"/>
    </row>
    <row r="99" customFormat="false" ht="16.5" hidden="false" customHeight="true" outlineLevel="0" collapsed="false">
      <c r="A99" s="15"/>
      <c r="B99" s="16"/>
      <c r="C99" s="17"/>
      <c r="D99" s="17"/>
      <c r="E99" s="18"/>
      <c r="F99" s="18"/>
      <c r="G99" s="18"/>
      <c r="H99" s="18"/>
      <c r="I99" s="19" t="n">
        <f aca="false">E99-F99-G99</f>
        <v>0</v>
      </c>
      <c r="J99" s="19" t="n">
        <f aca="false">IF(B99="",0,VLOOKUP(B99,Tabla1[],2,0))</f>
        <v>0</v>
      </c>
      <c r="K99" s="19" t="n">
        <f aca="false">IF(E99&lt;0,J99*(-1),J99)</f>
        <v>0</v>
      </c>
      <c r="L99" s="20"/>
      <c r="M99" s="20"/>
    </row>
    <row r="100" customFormat="false" ht="16.5" hidden="false" customHeight="true" outlineLevel="0" collapsed="false">
      <c r="A100" s="15"/>
      <c r="B100" s="16"/>
      <c r="C100" s="17"/>
      <c r="D100" s="17"/>
      <c r="E100" s="18"/>
      <c r="F100" s="18"/>
      <c r="G100" s="18"/>
      <c r="H100" s="18"/>
      <c r="I100" s="19" t="n">
        <f aca="false">E100-F100-G100</f>
        <v>0</v>
      </c>
      <c r="J100" s="19" t="n">
        <f aca="false">IF(B100="",0,VLOOKUP(B100,Tabla1[],2,0))</f>
        <v>0</v>
      </c>
      <c r="K100" s="19" t="n">
        <f aca="false">IF(E100&lt;0,J100*(-1),J100)</f>
        <v>0</v>
      </c>
      <c r="L100" s="20"/>
      <c r="M100" s="20"/>
    </row>
    <row r="101" customFormat="false" ht="16.5" hidden="false" customHeight="true" outlineLevel="0" collapsed="false">
      <c r="A101" s="15"/>
      <c r="B101" s="16"/>
      <c r="C101" s="17"/>
      <c r="D101" s="17"/>
      <c r="E101" s="18"/>
      <c r="F101" s="18"/>
      <c r="G101" s="18"/>
      <c r="H101" s="18"/>
      <c r="I101" s="19" t="n">
        <f aca="false">E101-F101-G101</f>
        <v>0</v>
      </c>
      <c r="J101" s="19" t="n">
        <f aca="false">IF(B101="",0,VLOOKUP(B101,Tabla1[],2,0))</f>
        <v>0</v>
      </c>
      <c r="K101" s="19" t="n">
        <f aca="false">IF(E101&lt;0,J101*(-1),J101)</f>
        <v>0</v>
      </c>
      <c r="L101" s="20"/>
      <c r="M101" s="20"/>
    </row>
    <row r="102" customFormat="false" ht="16.5" hidden="false" customHeight="true" outlineLevel="0" collapsed="false">
      <c r="A102" s="15"/>
      <c r="B102" s="16"/>
      <c r="C102" s="17"/>
      <c r="D102" s="17"/>
      <c r="E102" s="18"/>
      <c r="F102" s="18"/>
      <c r="G102" s="18"/>
      <c r="H102" s="18"/>
      <c r="I102" s="19" t="n">
        <f aca="false">E102-F102-G102</f>
        <v>0</v>
      </c>
      <c r="J102" s="19" t="n">
        <f aca="false">IF(B102="",0,VLOOKUP(B102,Tabla1[],2,0))</f>
        <v>0</v>
      </c>
      <c r="K102" s="19" t="n">
        <f aca="false">IF(E102&lt;0,J102*(-1),J102)</f>
        <v>0</v>
      </c>
      <c r="L102" s="20"/>
      <c r="M102" s="20"/>
    </row>
    <row r="103" customFormat="false" ht="16.5" hidden="false" customHeight="true" outlineLevel="0" collapsed="false">
      <c r="A103" s="15"/>
      <c r="B103" s="16"/>
      <c r="C103" s="17"/>
      <c r="D103" s="17"/>
      <c r="E103" s="18"/>
      <c r="F103" s="18"/>
      <c r="G103" s="18"/>
      <c r="H103" s="18"/>
      <c r="I103" s="19" t="n">
        <f aca="false">E103-F103-G103</f>
        <v>0</v>
      </c>
      <c r="J103" s="19" t="n">
        <f aca="false">IF(B103="",0,VLOOKUP(B103,Tabla1[],2,0))</f>
        <v>0</v>
      </c>
      <c r="K103" s="19" t="n">
        <f aca="false">IF(E103&lt;0,J103*(-1),J103)</f>
        <v>0</v>
      </c>
      <c r="L103" s="20"/>
      <c r="M103" s="20"/>
    </row>
    <row r="104" customFormat="false" ht="16.5" hidden="false" customHeight="true" outlineLevel="0" collapsed="false">
      <c r="A104" s="15"/>
      <c r="B104" s="16"/>
      <c r="C104" s="17"/>
      <c r="D104" s="17"/>
      <c r="E104" s="18"/>
      <c r="F104" s="18"/>
      <c r="G104" s="18"/>
      <c r="H104" s="18"/>
      <c r="I104" s="19" t="n">
        <f aca="false">E104-F104-G104</f>
        <v>0</v>
      </c>
      <c r="J104" s="19" t="n">
        <f aca="false">IF(B104="",0,VLOOKUP(B104,Tabla1[],2,0))</f>
        <v>0</v>
      </c>
      <c r="K104" s="19" t="n">
        <f aca="false">IF(E104&lt;0,J104*(-1),J104)</f>
        <v>0</v>
      </c>
      <c r="L104" s="20"/>
      <c r="M104" s="20"/>
    </row>
    <row r="105" customFormat="false" ht="16.5" hidden="false" customHeight="true" outlineLevel="0" collapsed="false">
      <c r="A105" s="15"/>
      <c r="B105" s="16"/>
      <c r="C105" s="17"/>
      <c r="D105" s="17"/>
      <c r="E105" s="18"/>
      <c r="F105" s="18"/>
      <c r="G105" s="18"/>
      <c r="H105" s="18"/>
      <c r="I105" s="19" t="n">
        <f aca="false">E105-F105-G105</f>
        <v>0</v>
      </c>
      <c r="J105" s="19" t="n">
        <f aca="false">IF(B105="",0,VLOOKUP(B105,Tabla1[],2,0))</f>
        <v>0</v>
      </c>
      <c r="K105" s="19" t="n">
        <f aca="false">IF(E105&lt;0,J105*(-1),J105)</f>
        <v>0</v>
      </c>
      <c r="L105" s="20"/>
      <c r="M105" s="20"/>
    </row>
    <row r="106" customFormat="false" ht="16.5" hidden="false" customHeight="true" outlineLevel="0" collapsed="false">
      <c r="A106" s="15"/>
      <c r="B106" s="16"/>
      <c r="C106" s="17"/>
      <c r="D106" s="17"/>
      <c r="E106" s="18"/>
      <c r="F106" s="18"/>
      <c r="G106" s="18"/>
      <c r="H106" s="18"/>
      <c r="I106" s="19" t="n">
        <f aca="false">E106-F106-G106</f>
        <v>0</v>
      </c>
      <c r="J106" s="19" t="n">
        <f aca="false">IF(B106="",0,VLOOKUP(B106,Tabla1[],2,0))</f>
        <v>0</v>
      </c>
      <c r="K106" s="19" t="n">
        <f aca="false">IF(E106&lt;0,J106*(-1),J106)</f>
        <v>0</v>
      </c>
      <c r="L106" s="20"/>
      <c r="M106" s="20"/>
    </row>
    <row r="107" customFormat="false" ht="16.5" hidden="false" customHeight="true" outlineLevel="0" collapsed="false">
      <c r="A107" s="15"/>
      <c r="B107" s="16"/>
      <c r="C107" s="17"/>
      <c r="D107" s="17"/>
      <c r="E107" s="18"/>
      <c r="F107" s="18"/>
      <c r="G107" s="18"/>
      <c r="H107" s="18"/>
      <c r="I107" s="19" t="n">
        <f aca="false">E107-F107-G107</f>
        <v>0</v>
      </c>
      <c r="J107" s="19" t="n">
        <f aca="false">IF(B107="",0,VLOOKUP(B107,Tabla1[],2,0))</f>
        <v>0</v>
      </c>
      <c r="K107" s="19" t="n">
        <f aca="false">IF(E107&lt;0,J107*(-1),J107)</f>
        <v>0</v>
      </c>
      <c r="L107" s="20"/>
      <c r="M107" s="20"/>
    </row>
    <row r="108" customFormat="false" ht="16.5" hidden="false" customHeight="true" outlineLevel="0" collapsed="false">
      <c r="A108" s="15"/>
      <c r="B108" s="16"/>
      <c r="C108" s="17"/>
      <c r="D108" s="17"/>
      <c r="E108" s="18"/>
      <c r="F108" s="18"/>
      <c r="G108" s="18"/>
      <c r="H108" s="18"/>
      <c r="I108" s="19" t="n">
        <f aca="false">E108-F108-G108</f>
        <v>0</v>
      </c>
      <c r="J108" s="19" t="n">
        <f aca="false">IF(B108="",0,VLOOKUP(B108,Tabla1[],2,0))</f>
        <v>0</v>
      </c>
      <c r="K108" s="19" t="n">
        <f aca="false">IF(E108&lt;0,J108*(-1),J108)</f>
        <v>0</v>
      </c>
      <c r="L108" s="20"/>
      <c r="M108" s="20"/>
    </row>
    <row r="109" customFormat="false" ht="16.5" hidden="false" customHeight="true" outlineLevel="0" collapsed="false">
      <c r="A109" s="15"/>
      <c r="B109" s="16"/>
      <c r="C109" s="17"/>
      <c r="D109" s="17"/>
      <c r="E109" s="18"/>
      <c r="F109" s="18"/>
      <c r="G109" s="18"/>
      <c r="H109" s="18"/>
      <c r="I109" s="19" t="n">
        <f aca="false">E109-F109-G109</f>
        <v>0</v>
      </c>
      <c r="J109" s="19" t="n">
        <f aca="false">IF(B109="",0,VLOOKUP(B109,Tabla1[],2,0))</f>
        <v>0</v>
      </c>
      <c r="K109" s="19" t="n">
        <f aca="false">IF(E109&lt;0,J109*(-1),J109)</f>
        <v>0</v>
      </c>
      <c r="L109" s="20"/>
      <c r="M109" s="20"/>
    </row>
    <row r="110" customFormat="false" ht="16.5" hidden="false" customHeight="true" outlineLevel="0" collapsed="false">
      <c r="A110" s="15"/>
      <c r="B110" s="16"/>
      <c r="C110" s="17"/>
      <c r="D110" s="17"/>
      <c r="E110" s="18"/>
      <c r="F110" s="18"/>
      <c r="G110" s="18"/>
      <c r="H110" s="18"/>
      <c r="I110" s="19" t="n">
        <f aca="false">E110-F110-G110</f>
        <v>0</v>
      </c>
      <c r="J110" s="19" t="n">
        <f aca="false">IF(B110="",0,VLOOKUP(B110,Tabla1[],2,0))</f>
        <v>0</v>
      </c>
      <c r="K110" s="19" t="n">
        <f aca="false">IF(E110&lt;0,J110*(-1),J110)</f>
        <v>0</v>
      </c>
      <c r="L110" s="20"/>
      <c r="M110" s="20"/>
    </row>
    <row r="111" customFormat="false" ht="16.5" hidden="false" customHeight="true" outlineLevel="0" collapsed="false">
      <c r="A111" s="15"/>
      <c r="B111" s="16"/>
      <c r="C111" s="17"/>
      <c r="D111" s="17"/>
      <c r="E111" s="18"/>
      <c r="F111" s="18"/>
      <c r="G111" s="18"/>
      <c r="H111" s="18"/>
      <c r="I111" s="19" t="n">
        <f aca="false">E111-F111-G111</f>
        <v>0</v>
      </c>
      <c r="J111" s="19" t="n">
        <f aca="false">IF(B111="",0,VLOOKUP(B111,Tabla1[],2,0))</f>
        <v>0</v>
      </c>
      <c r="K111" s="19" t="n">
        <f aca="false">IF(E111&lt;0,J111*(-1),J111)</f>
        <v>0</v>
      </c>
      <c r="L111" s="20"/>
      <c r="M111" s="20"/>
    </row>
    <row r="112" customFormat="false" ht="16.5" hidden="false" customHeight="true" outlineLevel="0" collapsed="false">
      <c r="A112" s="15"/>
      <c r="B112" s="16"/>
      <c r="C112" s="17"/>
      <c r="D112" s="17"/>
      <c r="E112" s="18"/>
      <c r="F112" s="18"/>
      <c r="G112" s="18"/>
      <c r="H112" s="18"/>
      <c r="I112" s="19" t="n">
        <f aca="false">E112-F112-G112</f>
        <v>0</v>
      </c>
      <c r="J112" s="19" t="n">
        <f aca="false">IF(B112="",0,VLOOKUP(B112,Tabla1[],2,0))</f>
        <v>0</v>
      </c>
      <c r="K112" s="19" t="n">
        <f aca="false">IF(E112&lt;0,J112*(-1),J112)</f>
        <v>0</v>
      </c>
      <c r="L112" s="20"/>
      <c r="M112" s="20"/>
    </row>
    <row r="113" customFormat="false" ht="16.5" hidden="false" customHeight="true" outlineLevel="0" collapsed="false">
      <c r="A113" s="15"/>
      <c r="B113" s="16"/>
      <c r="C113" s="17"/>
      <c r="D113" s="17"/>
      <c r="E113" s="18"/>
      <c r="F113" s="18"/>
      <c r="G113" s="18"/>
      <c r="H113" s="18"/>
      <c r="I113" s="19" t="n">
        <f aca="false">E113-F113-G113</f>
        <v>0</v>
      </c>
      <c r="J113" s="19" t="n">
        <f aca="false">IF(B113="",0,VLOOKUP(B113,Tabla1[],2,0))</f>
        <v>0</v>
      </c>
      <c r="K113" s="19" t="n">
        <f aca="false">IF(E113&lt;0,J113*(-1),J113)</f>
        <v>0</v>
      </c>
      <c r="L113" s="20"/>
      <c r="M113" s="20"/>
    </row>
    <row r="114" customFormat="false" ht="16.5" hidden="false" customHeight="true" outlineLevel="0" collapsed="false">
      <c r="A114" s="15"/>
      <c r="B114" s="16"/>
      <c r="C114" s="17"/>
      <c r="D114" s="17"/>
      <c r="E114" s="18"/>
      <c r="F114" s="18"/>
      <c r="G114" s="18"/>
      <c r="H114" s="18"/>
      <c r="I114" s="19" t="n">
        <f aca="false">E114-F114-G114</f>
        <v>0</v>
      </c>
      <c r="J114" s="19" t="n">
        <f aca="false">IF(B114="",0,VLOOKUP(B114,Tabla1[],2,0))</f>
        <v>0</v>
      </c>
      <c r="K114" s="19" t="n">
        <f aca="false">IF(E114&lt;0,J114*(-1),J114)</f>
        <v>0</v>
      </c>
      <c r="L114" s="20"/>
      <c r="M114" s="20"/>
    </row>
    <row r="115" customFormat="false" ht="16.5" hidden="false" customHeight="true" outlineLevel="0" collapsed="false">
      <c r="A115" s="15"/>
      <c r="B115" s="16"/>
      <c r="C115" s="17"/>
      <c r="D115" s="17"/>
      <c r="E115" s="18"/>
      <c r="F115" s="18"/>
      <c r="G115" s="18"/>
      <c r="H115" s="18"/>
      <c r="I115" s="19" t="n">
        <f aca="false">E115-F115-G115</f>
        <v>0</v>
      </c>
      <c r="J115" s="19" t="n">
        <f aca="false">IF(B115="",0,VLOOKUP(B115,Tabla1[],2,0))</f>
        <v>0</v>
      </c>
      <c r="K115" s="19" t="n">
        <f aca="false">IF(E115&lt;0,J115*(-1),J115)</f>
        <v>0</v>
      </c>
      <c r="L115" s="20"/>
      <c r="M115" s="20"/>
    </row>
    <row r="116" customFormat="false" ht="16.5" hidden="false" customHeight="true" outlineLevel="0" collapsed="false">
      <c r="A116" s="15"/>
      <c r="B116" s="16"/>
      <c r="C116" s="17"/>
      <c r="D116" s="17"/>
      <c r="E116" s="18"/>
      <c r="F116" s="18"/>
      <c r="G116" s="18"/>
      <c r="H116" s="18"/>
      <c r="I116" s="19" t="n">
        <f aca="false">E116-F116-G116</f>
        <v>0</v>
      </c>
      <c r="J116" s="19" t="n">
        <f aca="false">IF(B116="",0,VLOOKUP(B116,Tabla1[],2,0))</f>
        <v>0</v>
      </c>
      <c r="K116" s="19" t="n">
        <f aca="false">IF(E116&lt;0,J116*(-1),J116)</f>
        <v>0</v>
      </c>
      <c r="L116" s="20"/>
      <c r="M116" s="20"/>
    </row>
    <row r="117" customFormat="false" ht="16.5" hidden="false" customHeight="true" outlineLevel="0" collapsed="false">
      <c r="A117" s="15"/>
      <c r="B117" s="16"/>
      <c r="C117" s="17"/>
      <c r="D117" s="17"/>
      <c r="E117" s="18"/>
      <c r="F117" s="18"/>
      <c r="G117" s="18"/>
      <c r="H117" s="18"/>
      <c r="I117" s="19" t="n">
        <f aca="false">E117-F117-G117</f>
        <v>0</v>
      </c>
      <c r="J117" s="19" t="n">
        <f aca="false">IF(B117="",0,VLOOKUP(B117,Tabla1[],2,0))</f>
        <v>0</v>
      </c>
      <c r="K117" s="19" t="n">
        <f aca="false">IF(E117&lt;0,J117*(-1),J117)</f>
        <v>0</v>
      </c>
      <c r="L117" s="20"/>
      <c r="M117" s="20"/>
    </row>
    <row r="118" customFormat="false" ht="16.5" hidden="false" customHeight="true" outlineLevel="0" collapsed="false">
      <c r="A118" s="15"/>
      <c r="B118" s="16"/>
      <c r="C118" s="17"/>
      <c r="D118" s="17"/>
      <c r="E118" s="18"/>
      <c r="F118" s="18"/>
      <c r="G118" s="18"/>
      <c r="H118" s="18"/>
      <c r="I118" s="19" t="n">
        <f aca="false">E118-F118-G118</f>
        <v>0</v>
      </c>
      <c r="J118" s="19" t="n">
        <f aca="false">IF(B118="",0,VLOOKUP(B118,Tabla1[],2,0))</f>
        <v>0</v>
      </c>
      <c r="K118" s="19" t="n">
        <f aca="false">IF(E118&lt;0,J118*(-1),J118)</f>
        <v>0</v>
      </c>
      <c r="L118" s="20"/>
      <c r="M118" s="20"/>
    </row>
    <row r="119" customFormat="false" ht="16.5" hidden="false" customHeight="true" outlineLevel="0" collapsed="false">
      <c r="A119" s="15"/>
      <c r="B119" s="16"/>
      <c r="C119" s="17"/>
      <c r="D119" s="17"/>
      <c r="E119" s="18"/>
      <c r="F119" s="18"/>
      <c r="G119" s="18"/>
      <c r="H119" s="18"/>
      <c r="I119" s="19" t="n">
        <f aca="false">E119-F119-G119</f>
        <v>0</v>
      </c>
      <c r="J119" s="19" t="n">
        <f aca="false">IF(B119="",0,VLOOKUP(B119,Tabla1[],2,0))</f>
        <v>0</v>
      </c>
      <c r="K119" s="19" t="n">
        <f aca="false">IF(E119&lt;0,J119*(-1),J119)</f>
        <v>0</v>
      </c>
      <c r="L119" s="20"/>
      <c r="M119" s="20"/>
    </row>
    <row r="120" customFormat="false" ht="16.5" hidden="false" customHeight="true" outlineLevel="0" collapsed="false">
      <c r="A120" s="15"/>
      <c r="B120" s="16"/>
      <c r="C120" s="17"/>
      <c r="D120" s="17"/>
      <c r="E120" s="18"/>
      <c r="F120" s="18"/>
      <c r="G120" s="18"/>
      <c r="H120" s="18"/>
      <c r="I120" s="19" t="n">
        <f aca="false">E120-F120-G120</f>
        <v>0</v>
      </c>
      <c r="J120" s="19" t="n">
        <f aca="false">IF(B120="",0,VLOOKUP(B120,Tabla1[],2,0))</f>
        <v>0</v>
      </c>
      <c r="K120" s="19" t="n">
        <f aca="false">IF(E120&lt;0,J120*(-1),J120)</f>
        <v>0</v>
      </c>
      <c r="L120" s="20"/>
      <c r="M120" s="20"/>
    </row>
    <row r="121" customFormat="false" ht="16.5" hidden="false" customHeight="true" outlineLevel="0" collapsed="false">
      <c r="A121" s="15"/>
      <c r="B121" s="16"/>
      <c r="C121" s="17"/>
      <c r="D121" s="17"/>
      <c r="E121" s="18"/>
      <c r="F121" s="18"/>
      <c r="G121" s="18"/>
      <c r="H121" s="18"/>
      <c r="I121" s="19" t="n">
        <f aca="false">E121-F121-G121</f>
        <v>0</v>
      </c>
      <c r="J121" s="19" t="n">
        <f aca="false">IF(B121="",0,VLOOKUP(B121,Tabla1[],2,0))</f>
        <v>0</v>
      </c>
      <c r="K121" s="19" t="n">
        <f aca="false">IF(E121&lt;0,J121*(-1),J121)</f>
        <v>0</v>
      </c>
      <c r="L121" s="20"/>
      <c r="M121" s="20"/>
    </row>
    <row r="122" customFormat="false" ht="16.5" hidden="false" customHeight="true" outlineLevel="0" collapsed="false">
      <c r="A122" s="15"/>
      <c r="B122" s="16"/>
      <c r="C122" s="17"/>
      <c r="D122" s="17"/>
      <c r="E122" s="18"/>
      <c r="F122" s="18"/>
      <c r="G122" s="18"/>
      <c r="H122" s="18"/>
      <c r="I122" s="19" t="n">
        <f aca="false">E122-F122-G122</f>
        <v>0</v>
      </c>
      <c r="J122" s="19" t="n">
        <f aca="false">IF(B122="",0,VLOOKUP(B122,Tabla1[],2,0))</f>
        <v>0</v>
      </c>
      <c r="K122" s="19" t="n">
        <f aca="false">IF(E122&lt;0,J122*(-1),J122)</f>
        <v>0</v>
      </c>
      <c r="L122" s="20"/>
      <c r="M122" s="20"/>
    </row>
    <row r="123" customFormat="false" ht="16.5" hidden="false" customHeight="true" outlineLevel="0" collapsed="false">
      <c r="A123" s="15"/>
      <c r="B123" s="16"/>
      <c r="C123" s="17"/>
      <c r="D123" s="17"/>
      <c r="E123" s="18"/>
      <c r="F123" s="18"/>
      <c r="G123" s="18"/>
      <c r="H123" s="18"/>
      <c r="I123" s="19" t="n">
        <f aca="false">E123-F123-G123</f>
        <v>0</v>
      </c>
      <c r="J123" s="19" t="n">
        <f aca="false">IF(B123="",0,VLOOKUP(B123,Tabla1[],2,0))</f>
        <v>0</v>
      </c>
      <c r="K123" s="19" t="n">
        <f aca="false">IF(E123&lt;0,J123*(-1),J123)</f>
        <v>0</v>
      </c>
      <c r="L123" s="20"/>
      <c r="M123" s="20"/>
    </row>
    <row r="124" customFormat="false" ht="16.5" hidden="false" customHeight="true" outlineLevel="0" collapsed="false">
      <c r="A124" s="15"/>
      <c r="B124" s="16"/>
      <c r="C124" s="17"/>
      <c r="D124" s="17"/>
      <c r="E124" s="18"/>
      <c r="F124" s="18"/>
      <c r="G124" s="18"/>
      <c r="H124" s="18"/>
      <c r="I124" s="19" t="n">
        <f aca="false">E124-F124-G124</f>
        <v>0</v>
      </c>
      <c r="J124" s="19" t="n">
        <f aca="false">IF(B124="",0,VLOOKUP(B124,Tabla1[],2,0))</f>
        <v>0</v>
      </c>
      <c r="K124" s="19" t="n">
        <f aca="false">IF(E124&lt;0,J124*(-1),J124)</f>
        <v>0</v>
      </c>
      <c r="L124" s="20"/>
      <c r="M124" s="20"/>
    </row>
    <row r="125" customFormat="false" ht="16.5" hidden="false" customHeight="true" outlineLevel="0" collapsed="false">
      <c r="A125" s="15"/>
      <c r="B125" s="16"/>
      <c r="C125" s="17"/>
      <c r="D125" s="17"/>
      <c r="E125" s="18"/>
      <c r="F125" s="18"/>
      <c r="G125" s="18"/>
      <c r="H125" s="18"/>
      <c r="I125" s="19" t="n">
        <f aca="false">E125-F125-G125</f>
        <v>0</v>
      </c>
      <c r="J125" s="19" t="n">
        <f aca="false">IF(B125="",0,VLOOKUP(B125,Tabla1[],2,0))</f>
        <v>0</v>
      </c>
      <c r="K125" s="19" t="n">
        <f aca="false">IF(E125&lt;0,J125*(-1),J125)</f>
        <v>0</v>
      </c>
      <c r="L125" s="20"/>
      <c r="M125" s="20"/>
    </row>
    <row r="126" customFormat="false" ht="16.5" hidden="false" customHeight="true" outlineLevel="0" collapsed="false">
      <c r="A126" s="15"/>
      <c r="B126" s="16"/>
      <c r="C126" s="17"/>
      <c r="D126" s="17"/>
      <c r="E126" s="18"/>
      <c r="F126" s="18"/>
      <c r="G126" s="18"/>
      <c r="H126" s="18"/>
      <c r="I126" s="19" t="n">
        <f aca="false">E126-F126-G126</f>
        <v>0</v>
      </c>
      <c r="J126" s="19" t="n">
        <f aca="false">IF(B126="",0,VLOOKUP(B126,Tabla1[],2,0))</f>
        <v>0</v>
      </c>
      <c r="K126" s="19" t="n">
        <f aca="false">IF(E126&lt;0,J126*(-1),J126)</f>
        <v>0</v>
      </c>
      <c r="L126" s="20"/>
      <c r="M126" s="20"/>
    </row>
    <row r="127" customFormat="false" ht="16.5" hidden="false" customHeight="true" outlineLevel="0" collapsed="false">
      <c r="A127" s="15"/>
      <c r="B127" s="16"/>
      <c r="C127" s="17"/>
      <c r="D127" s="17"/>
      <c r="E127" s="18"/>
      <c r="F127" s="18"/>
      <c r="G127" s="18"/>
      <c r="H127" s="18"/>
      <c r="I127" s="19" t="n">
        <f aca="false">E127-F127-G127</f>
        <v>0</v>
      </c>
      <c r="J127" s="19" t="n">
        <f aca="false">IF(B127="",0,VLOOKUP(B127,Tabla1[],2,0))</f>
        <v>0</v>
      </c>
      <c r="K127" s="19" t="n">
        <f aca="false">IF(E127&lt;0,J127*(-1),J127)</f>
        <v>0</v>
      </c>
      <c r="L127" s="20"/>
      <c r="M127" s="20"/>
    </row>
    <row r="128" customFormat="false" ht="16.5" hidden="false" customHeight="true" outlineLevel="0" collapsed="false">
      <c r="A128" s="15"/>
      <c r="B128" s="16"/>
      <c r="C128" s="17"/>
      <c r="D128" s="17"/>
      <c r="E128" s="18"/>
      <c r="F128" s="18"/>
      <c r="G128" s="18"/>
      <c r="H128" s="18"/>
      <c r="I128" s="19" t="n">
        <f aca="false">E128-F128-G128</f>
        <v>0</v>
      </c>
      <c r="J128" s="19" t="n">
        <f aca="false">IF(B128="",0,VLOOKUP(B128,Tabla1[],2,0))</f>
        <v>0</v>
      </c>
      <c r="K128" s="19" t="n">
        <f aca="false">IF(E128&lt;0,J128*(-1),J128)</f>
        <v>0</v>
      </c>
      <c r="L128" s="20"/>
      <c r="M128" s="20"/>
    </row>
    <row r="129" customFormat="false" ht="16.5" hidden="false" customHeight="true" outlineLevel="0" collapsed="false">
      <c r="A129" s="15"/>
      <c r="B129" s="16"/>
      <c r="C129" s="17"/>
      <c r="D129" s="17"/>
      <c r="E129" s="18"/>
      <c r="F129" s="18"/>
      <c r="G129" s="18"/>
      <c r="H129" s="18"/>
      <c r="I129" s="19" t="n">
        <f aca="false">E129-F129-G129</f>
        <v>0</v>
      </c>
      <c r="J129" s="19" t="n">
        <f aca="false">IF(B129="",0,VLOOKUP(B129,Tabla1[],2,0))</f>
        <v>0</v>
      </c>
      <c r="K129" s="19" t="n">
        <f aca="false">IF(E129&lt;0,J129*(-1),J129)</f>
        <v>0</v>
      </c>
      <c r="L129" s="20"/>
      <c r="M129" s="20"/>
    </row>
    <row r="130" customFormat="false" ht="16.5" hidden="false" customHeight="true" outlineLevel="0" collapsed="false">
      <c r="A130" s="15"/>
      <c r="B130" s="16"/>
      <c r="C130" s="17"/>
      <c r="D130" s="17"/>
      <c r="E130" s="18"/>
      <c r="F130" s="18"/>
      <c r="G130" s="18"/>
      <c r="H130" s="18"/>
      <c r="I130" s="19" t="n">
        <f aca="false">E130-F130-G130</f>
        <v>0</v>
      </c>
      <c r="J130" s="19" t="n">
        <f aca="false">IF(B130="",0,VLOOKUP(B130,Tabla1[],2,0))</f>
        <v>0</v>
      </c>
      <c r="K130" s="19" t="n">
        <f aca="false">IF(E130&lt;0,J130*(-1),J130)</f>
        <v>0</v>
      </c>
      <c r="L130" s="20"/>
      <c r="M130" s="20"/>
    </row>
    <row r="131" customFormat="false" ht="16.5" hidden="false" customHeight="true" outlineLevel="0" collapsed="false">
      <c r="A131" s="15"/>
      <c r="B131" s="16"/>
      <c r="C131" s="17"/>
      <c r="D131" s="17"/>
      <c r="E131" s="18"/>
      <c r="F131" s="18"/>
      <c r="G131" s="18"/>
      <c r="H131" s="18"/>
      <c r="I131" s="19" t="n">
        <f aca="false">E131-F131-G131</f>
        <v>0</v>
      </c>
      <c r="J131" s="19" t="n">
        <f aca="false">IF(B131="",0,VLOOKUP(B131,Tabla1[],2,0))</f>
        <v>0</v>
      </c>
      <c r="K131" s="19" t="n">
        <f aca="false">IF(E131&lt;0,J131*(-1),J131)</f>
        <v>0</v>
      </c>
      <c r="L131" s="20"/>
      <c r="M131" s="20"/>
    </row>
    <row r="132" customFormat="false" ht="16.5" hidden="false" customHeight="true" outlineLevel="0" collapsed="false">
      <c r="A132" s="15"/>
      <c r="B132" s="16"/>
      <c r="C132" s="17"/>
      <c r="D132" s="17"/>
      <c r="E132" s="18"/>
      <c r="F132" s="18"/>
      <c r="G132" s="18"/>
      <c r="H132" s="18"/>
      <c r="I132" s="19" t="n">
        <f aca="false">E132-F132-G132</f>
        <v>0</v>
      </c>
      <c r="J132" s="19" t="n">
        <f aca="false">IF(B132="",0,VLOOKUP(B132,Tabla1[],2,0))</f>
        <v>0</v>
      </c>
      <c r="K132" s="19" t="n">
        <f aca="false">IF(E132&lt;0,J132*(-1),J132)</f>
        <v>0</v>
      </c>
      <c r="L132" s="20"/>
      <c r="M132" s="20"/>
    </row>
    <row r="133" customFormat="false" ht="16.5" hidden="false" customHeight="true" outlineLevel="0" collapsed="false">
      <c r="A133" s="15"/>
      <c r="B133" s="16"/>
      <c r="C133" s="17"/>
      <c r="D133" s="17"/>
      <c r="E133" s="18"/>
      <c r="F133" s="18"/>
      <c r="G133" s="18"/>
      <c r="H133" s="18"/>
      <c r="I133" s="19" t="n">
        <f aca="false">E133-F133-G133</f>
        <v>0</v>
      </c>
      <c r="J133" s="19" t="n">
        <f aca="false">IF(B133="",0,VLOOKUP(B133,Tabla1[],2,0))</f>
        <v>0</v>
      </c>
      <c r="K133" s="19" t="n">
        <f aca="false">IF(E133&lt;0,J133*(-1),J133)</f>
        <v>0</v>
      </c>
      <c r="L133" s="20"/>
      <c r="M133" s="20"/>
    </row>
    <row r="134" customFormat="false" ht="16.5" hidden="false" customHeight="true" outlineLevel="0" collapsed="false">
      <c r="A134" s="15"/>
      <c r="B134" s="16"/>
      <c r="C134" s="17"/>
      <c r="D134" s="17"/>
      <c r="E134" s="18"/>
      <c r="F134" s="18"/>
      <c r="G134" s="18"/>
      <c r="H134" s="18"/>
      <c r="I134" s="19" t="n">
        <f aca="false">E134-F134-G134</f>
        <v>0</v>
      </c>
      <c r="J134" s="19" t="n">
        <f aca="false">IF(B134="",0,VLOOKUP(B134,Tabla1[],2,0))</f>
        <v>0</v>
      </c>
      <c r="K134" s="19" t="n">
        <f aca="false">IF(E134&lt;0,J134*(-1),J134)</f>
        <v>0</v>
      </c>
      <c r="L134" s="20"/>
      <c r="M134" s="20"/>
    </row>
    <row r="135" customFormat="false" ht="16.5" hidden="false" customHeight="true" outlineLevel="0" collapsed="false">
      <c r="A135" s="15"/>
      <c r="B135" s="16"/>
      <c r="C135" s="17"/>
      <c r="D135" s="17"/>
      <c r="E135" s="18"/>
      <c r="F135" s="18"/>
      <c r="G135" s="18"/>
      <c r="H135" s="18"/>
      <c r="I135" s="19" t="n">
        <f aca="false">E135-F135-G135</f>
        <v>0</v>
      </c>
      <c r="J135" s="19" t="n">
        <f aca="false">IF(B135="",0,VLOOKUP(B135,Tabla1[],2,0))</f>
        <v>0</v>
      </c>
      <c r="K135" s="19" t="n">
        <f aca="false">IF(E135&lt;0,J135*(-1),J135)</f>
        <v>0</v>
      </c>
      <c r="L135" s="20"/>
      <c r="M135" s="20"/>
    </row>
    <row r="136" customFormat="false" ht="16.5" hidden="false" customHeight="true" outlineLevel="0" collapsed="false">
      <c r="A136" s="15"/>
      <c r="B136" s="16"/>
      <c r="C136" s="17"/>
      <c r="D136" s="17"/>
      <c r="E136" s="18"/>
      <c r="F136" s="18"/>
      <c r="G136" s="18"/>
      <c r="H136" s="18"/>
      <c r="I136" s="19" t="n">
        <f aca="false">E136-F136-G136</f>
        <v>0</v>
      </c>
      <c r="J136" s="19" t="n">
        <f aca="false">IF(B136="",0,VLOOKUP(B136,Tabla1[],2,0))</f>
        <v>0</v>
      </c>
      <c r="K136" s="19" t="n">
        <f aca="false">IF(E136&lt;0,J136*(-1),J136)</f>
        <v>0</v>
      </c>
      <c r="L136" s="20"/>
      <c r="M136" s="20"/>
    </row>
    <row r="137" customFormat="false" ht="16.5" hidden="false" customHeight="true" outlineLevel="0" collapsed="false">
      <c r="A137" s="15"/>
      <c r="B137" s="16"/>
      <c r="C137" s="17"/>
      <c r="D137" s="17"/>
      <c r="E137" s="18"/>
      <c r="F137" s="18"/>
      <c r="G137" s="18"/>
      <c r="H137" s="18"/>
      <c r="I137" s="19" t="n">
        <f aca="false">E137-F137-G137</f>
        <v>0</v>
      </c>
      <c r="J137" s="19" t="n">
        <f aca="false">IF(B137="",0,VLOOKUP(B137,Tabla1[],2,0))</f>
        <v>0</v>
      </c>
      <c r="K137" s="19" t="n">
        <f aca="false">IF(E137&lt;0,J137*(-1),J137)</f>
        <v>0</v>
      </c>
      <c r="L137" s="20"/>
      <c r="M137" s="20"/>
    </row>
    <row r="138" customFormat="false" ht="16.5" hidden="false" customHeight="true" outlineLevel="0" collapsed="false">
      <c r="A138" s="15"/>
      <c r="B138" s="16"/>
      <c r="C138" s="17"/>
      <c r="D138" s="17"/>
      <c r="E138" s="18"/>
      <c r="F138" s="18"/>
      <c r="G138" s="18"/>
      <c r="H138" s="18"/>
      <c r="I138" s="19" t="n">
        <f aca="false">E138-F138-G138</f>
        <v>0</v>
      </c>
      <c r="J138" s="19" t="n">
        <f aca="false">IF(B138="",0,VLOOKUP(B138,Tabla1[],2,0))</f>
        <v>0</v>
      </c>
      <c r="K138" s="19" t="n">
        <f aca="false">IF(E138&lt;0,J138*(-1),J138)</f>
        <v>0</v>
      </c>
      <c r="L138" s="20"/>
      <c r="M138" s="20"/>
    </row>
    <row r="139" customFormat="false" ht="16.5" hidden="false" customHeight="true" outlineLevel="0" collapsed="false">
      <c r="A139" s="15"/>
      <c r="B139" s="16"/>
      <c r="C139" s="17"/>
      <c r="D139" s="17"/>
      <c r="E139" s="18"/>
      <c r="F139" s="18"/>
      <c r="G139" s="18"/>
      <c r="H139" s="18"/>
      <c r="I139" s="19" t="n">
        <f aca="false">E139-F139-G139</f>
        <v>0</v>
      </c>
      <c r="J139" s="19" t="n">
        <f aca="false">IF(B139="",0,VLOOKUP(B139,Tabla1[],2,0))</f>
        <v>0</v>
      </c>
      <c r="K139" s="19" t="n">
        <f aca="false">IF(E139&lt;0,J139*(-1),J139)</f>
        <v>0</v>
      </c>
      <c r="L139" s="20"/>
      <c r="M139" s="20"/>
    </row>
    <row r="140" customFormat="false" ht="16.5" hidden="false" customHeight="true" outlineLevel="0" collapsed="false">
      <c r="A140" s="15"/>
      <c r="B140" s="16"/>
      <c r="C140" s="17"/>
      <c r="D140" s="17"/>
      <c r="E140" s="18"/>
      <c r="F140" s="18"/>
      <c r="G140" s="18"/>
      <c r="H140" s="18"/>
      <c r="I140" s="19" t="n">
        <f aca="false">E140-F140-G140</f>
        <v>0</v>
      </c>
      <c r="J140" s="19" t="n">
        <f aca="false">IF(B140="",0,VLOOKUP(B140,Tabla1[],2,0))</f>
        <v>0</v>
      </c>
      <c r="K140" s="19" t="n">
        <f aca="false">IF(E140&lt;0,J140*(-1),J140)</f>
        <v>0</v>
      </c>
      <c r="L140" s="20"/>
      <c r="M140" s="20"/>
    </row>
    <row r="141" customFormat="false" ht="16.5" hidden="false" customHeight="true" outlineLevel="0" collapsed="false">
      <c r="A141" s="15"/>
      <c r="B141" s="16"/>
      <c r="C141" s="17"/>
      <c r="D141" s="17"/>
      <c r="E141" s="18"/>
      <c r="F141" s="18"/>
      <c r="G141" s="18"/>
      <c r="H141" s="18"/>
      <c r="I141" s="19" t="n">
        <f aca="false">E141-F141-G141</f>
        <v>0</v>
      </c>
      <c r="J141" s="19" t="n">
        <f aca="false">IF(B141="",0,VLOOKUP(B141,Tabla1[],2,0))</f>
        <v>0</v>
      </c>
      <c r="K141" s="19" t="n">
        <f aca="false">IF(E141&lt;0,J141*(-1),J141)</f>
        <v>0</v>
      </c>
      <c r="L141" s="20"/>
      <c r="M141" s="20"/>
    </row>
    <row r="142" customFormat="false" ht="16.5" hidden="false" customHeight="true" outlineLevel="0" collapsed="false">
      <c r="A142" s="15"/>
      <c r="B142" s="16"/>
      <c r="C142" s="17"/>
      <c r="D142" s="17"/>
      <c r="E142" s="18"/>
      <c r="F142" s="18"/>
      <c r="G142" s="18"/>
      <c r="H142" s="18"/>
      <c r="I142" s="19" t="n">
        <f aca="false">E142-F142-G142</f>
        <v>0</v>
      </c>
      <c r="J142" s="19" t="n">
        <f aca="false">IF(B142="",0,VLOOKUP(B142,Tabla1[],2,0))</f>
        <v>0</v>
      </c>
      <c r="K142" s="19" t="n">
        <f aca="false">IF(E142&lt;0,J142*(-1),J142)</f>
        <v>0</v>
      </c>
      <c r="L142" s="20"/>
      <c r="M142" s="20"/>
    </row>
    <row r="143" customFormat="false" ht="16.5" hidden="false" customHeight="true" outlineLevel="0" collapsed="false">
      <c r="A143" s="15"/>
      <c r="B143" s="16"/>
      <c r="C143" s="17"/>
      <c r="D143" s="17"/>
      <c r="E143" s="18"/>
      <c r="F143" s="18"/>
      <c r="G143" s="18"/>
      <c r="H143" s="18"/>
      <c r="I143" s="19" t="n">
        <f aca="false">E143-F143-G143</f>
        <v>0</v>
      </c>
      <c r="J143" s="19" t="n">
        <f aca="false">IF(B143="",0,VLOOKUP(B143,Tabla1[],2,0))</f>
        <v>0</v>
      </c>
      <c r="K143" s="19" t="n">
        <f aca="false">IF(E143&lt;0,J143*(-1),J143)</f>
        <v>0</v>
      </c>
      <c r="L143" s="20"/>
      <c r="M143" s="20"/>
    </row>
    <row r="144" customFormat="false" ht="16.5" hidden="false" customHeight="true" outlineLevel="0" collapsed="false">
      <c r="A144" s="15"/>
      <c r="B144" s="16"/>
      <c r="C144" s="17"/>
      <c r="D144" s="17"/>
      <c r="E144" s="18"/>
      <c r="F144" s="18"/>
      <c r="G144" s="18"/>
      <c r="H144" s="18"/>
      <c r="I144" s="19" t="n">
        <f aca="false">E144-F144-G144</f>
        <v>0</v>
      </c>
      <c r="J144" s="19" t="n">
        <f aca="false">IF(B144="",0,VLOOKUP(B144,Tabla1[],2,0))</f>
        <v>0</v>
      </c>
      <c r="K144" s="19" t="n">
        <f aca="false">IF(E144&lt;0,J144*(-1),J144)</f>
        <v>0</v>
      </c>
      <c r="L144" s="20"/>
      <c r="M144" s="20"/>
    </row>
    <row r="145" customFormat="false" ht="16.5" hidden="false" customHeight="true" outlineLevel="0" collapsed="false">
      <c r="A145" s="15"/>
      <c r="B145" s="16"/>
      <c r="C145" s="17"/>
      <c r="D145" s="17"/>
      <c r="E145" s="18"/>
      <c r="F145" s="18"/>
      <c r="G145" s="18"/>
      <c r="H145" s="18"/>
      <c r="I145" s="19" t="n">
        <f aca="false">E145-F145-G145</f>
        <v>0</v>
      </c>
      <c r="J145" s="19" t="n">
        <f aca="false">IF(B145="",0,VLOOKUP(B145,Tabla1[],2,0))</f>
        <v>0</v>
      </c>
      <c r="K145" s="19" t="n">
        <f aca="false">IF(E145&lt;0,J145*(-1),J145)</f>
        <v>0</v>
      </c>
      <c r="L145" s="20"/>
      <c r="M145" s="20"/>
    </row>
    <row r="146" customFormat="false" ht="16.5" hidden="false" customHeight="true" outlineLevel="0" collapsed="false">
      <c r="A146" s="15"/>
      <c r="B146" s="16"/>
      <c r="C146" s="17"/>
      <c r="D146" s="17"/>
      <c r="E146" s="18"/>
      <c r="F146" s="18"/>
      <c r="G146" s="18"/>
      <c r="H146" s="18"/>
      <c r="I146" s="19" t="n">
        <f aca="false">E146-F146-G146</f>
        <v>0</v>
      </c>
      <c r="J146" s="19" t="n">
        <f aca="false">IF(B146="",0,VLOOKUP(B146,Tabla1[],2,0))</f>
        <v>0</v>
      </c>
      <c r="K146" s="19" t="n">
        <f aca="false">IF(E146&lt;0,J146*(-1),J146)</f>
        <v>0</v>
      </c>
      <c r="L146" s="20"/>
      <c r="M146" s="20"/>
    </row>
    <row r="147" customFormat="false" ht="16.5" hidden="false" customHeight="true" outlineLevel="0" collapsed="false">
      <c r="A147" s="15"/>
      <c r="B147" s="16"/>
      <c r="C147" s="17"/>
      <c r="D147" s="17"/>
      <c r="E147" s="18"/>
      <c r="F147" s="18"/>
      <c r="G147" s="18"/>
      <c r="H147" s="18"/>
      <c r="I147" s="19" t="n">
        <f aca="false">E147-F147-G147</f>
        <v>0</v>
      </c>
      <c r="J147" s="19" t="n">
        <f aca="false">IF(B147="",0,VLOOKUP(B147,Tabla1[],2,0))</f>
        <v>0</v>
      </c>
      <c r="K147" s="19" t="n">
        <f aca="false">IF(E147&lt;0,J147*(-1),J147)</f>
        <v>0</v>
      </c>
      <c r="L147" s="20"/>
      <c r="M147" s="20"/>
    </row>
    <row r="148" customFormat="false" ht="16.5" hidden="false" customHeight="true" outlineLevel="0" collapsed="false">
      <c r="A148" s="15"/>
      <c r="B148" s="16"/>
      <c r="C148" s="17"/>
      <c r="D148" s="17"/>
      <c r="E148" s="18"/>
      <c r="F148" s="18"/>
      <c r="G148" s="18"/>
      <c r="H148" s="18"/>
      <c r="I148" s="19" t="n">
        <f aca="false">E148-F148-G148</f>
        <v>0</v>
      </c>
      <c r="J148" s="19" t="n">
        <f aca="false">IF(B148="",0,VLOOKUP(B148,Tabla1[],2,0))</f>
        <v>0</v>
      </c>
      <c r="K148" s="19" t="n">
        <f aca="false">IF(E148&lt;0,J148*(-1),J148)</f>
        <v>0</v>
      </c>
      <c r="L148" s="20"/>
      <c r="M148" s="20"/>
    </row>
    <row r="149" customFormat="false" ht="16.5" hidden="false" customHeight="true" outlineLevel="0" collapsed="false">
      <c r="A149" s="15"/>
      <c r="B149" s="16"/>
      <c r="C149" s="17"/>
      <c r="D149" s="17"/>
      <c r="E149" s="18"/>
      <c r="F149" s="18"/>
      <c r="G149" s="18"/>
      <c r="H149" s="18"/>
      <c r="I149" s="19" t="n">
        <f aca="false">E149-F149-G149</f>
        <v>0</v>
      </c>
      <c r="J149" s="19" t="n">
        <f aca="false">IF(B149="",0,VLOOKUP(B149,Tabla1[],2,0))</f>
        <v>0</v>
      </c>
      <c r="K149" s="19" t="n">
        <f aca="false">IF(E149&lt;0,J149*(-1),J149)</f>
        <v>0</v>
      </c>
      <c r="L149" s="20"/>
      <c r="M149" s="20"/>
    </row>
    <row r="150" customFormat="false" ht="16.5" hidden="false" customHeight="true" outlineLevel="0" collapsed="false">
      <c r="A150" s="25"/>
      <c r="B150" s="16"/>
      <c r="C150" s="26"/>
      <c r="D150" s="26"/>
      <c r="E150" s="18"/>
      <c r="F150" s="18"/>
      <c r="G150" s="18"/>
      <c r="H150" s="18"/>
      <c r="I150" s="19" t="n">
        <f aca="false">E150-F150-G150</f>
        <v>0</v>
      </c>
      <c r="J150" s="19" t="n">
        <f aca="false">IF(B150="",0,VLOOKUP(B150,Tabla1[],2,0))</f>
        <v>0</v>
      </c>
      <c r="K150" s="19" t="n">
        <f aca="false">IF(E150&lt;0,J150*(-1),J150)</f>
        <v>0</v>
      </c>
      <c r="L150" s="27"/>
      <c r="M150" s="27"/>
    </row>
    <row r="151" customFormat="false" ht="16.5" hidden="false" customHeight="true" outlineLevel="0" collapsed="false">
      <c r="A151" s="28" t="s">
        <v>95</v>
      </c>
      <c r="B151" s="29"/>
      <c r="C151" s="30"/>
      <c r="D151" s="31"/>
      <c r="E151" s="32" t="n">
        <f aca="false">SUM(E3:E150)</f>
        <v>0</v>
      </c>
      <c r="F151" s="32" t="n">
        <f aca="false">SUM(F3:F150)</f>
        <v>0</v>
      </c>
      <c r="G151" s="32" t="n">
        <f aca="false">SUM(G3:G150)</f>
        <v>0</v>
      </c>
      <c r="H151" s="32" t="n">
        <f aca="false">SUM(H3:H150)</f>
        <v>0</v>
      </c>
      <c r="I151" s="33" t="n">
        <f aca="false">SUM(I3:I150)</f>
        <v>0</v>
      </c>
      <c r="J151" s="33"/>
      <c r="K151" s="33" t="n">
        <f aca="false">SUM(K3:K150)</f>
        <v>0</v>
      </c>
      <c r="L151" s="10"/>
      <c r="M151" s="10"/>
    </row>
    <row r="152" customFormat="false" ht="16.5" hidden="false" customHeight="true" outlineLevel="0" collapsed="false">
      <c r="A152" s="34" t="s">
        <v>96</v>
      </c>
      <c r="B152" s="34"/>
      <c r="C152" s="35"/>
      <c r="D152" s="36"/>
      <c r="E152" s="37" t="s">
        <v>97</v>
      </c>
      <c r="F152" s="37"/>
      <c r="G152" s="38"/>
      <c r="H152" s="38"/>
      <c r="I152" s="38"/>
      <c r="J152" s="38"/>
      <c r="K152" s="38"/>
      <c r="L152" s="38"/>
      <c r="M152" s="36"/>
    </row>
    <row r="153" customFormat="false" ht="16.5" hidden="false" customHeight="true" outlineLevel="0" collapsed="false">
      <c r="A153" s="39" t="s">
        <v>98</v>
      </c>
      <c r="B153" s="33" t="n">
        <f aca="false">D152+D153+D154+D155</f>
        <v>0</v>
      </c>
      <c r="C153" s="40"/>
      <c r="D153" s="41"/>
      <c r="E153" s="42"/>
      <c r="F153" s="42"/>
      <c r="G153" s="42"/>
      <c r="H153" s="42"/>
      <c r="I153" s="42"/>
      <c r="J153" s="42"/>
      <c r="K153" s="42"/>
      <c r="L153" s="42"/>
      <c r="M153" s="41"/>
    </row>
    <row r="154" customFormat="false" ht="16.5" hidden="false" customHeight="true" outlineLevel="0" collapsed="false">
      <c r="A154" s="43" t="s">
        <v>99</v>
      </c>
      <c r="B154" s="18"/>
      <c r="C154" s="40"/>
      <c r="D154" s="41"/>
      <c r="E154" s="42"/>
      <c r="F154" s="42"/>
      <c r="G154" s="42"/>
      <c r="H154" s="42"/>
      <c r="I154" s="42"/>
      <c r="J154" s="42"/>
      <c r="K154" s="42"/>
      <c r="L154" s="42"/>
      <c r="M154" s="41"/>
    </row>
    <row r="155" customFormat="false" ht="16.5" hidden="false" customHeight="true" outlineLevel="0" collapsed="false">
      <c r="A155" s="44" t="s">
        <v>100</v>
      </c>
      <c r="B155" s="32" t="n">
        <f aca="false">(E151-D152-D153-D154-D155-B154)</f>
        <v>0</v>
      </c>
      <c r="C155" s="45"/>
      <c r="D155" s="46"/>
      <c r="E155" s="47"/>
      <c r="F155" s="47"/>
      <c r="G155" s="47"/>
      <c r="H155" s="47"/>
      <c r="I155" s="47"/>
      <c r="J155" s="47"/>
      <c r="K155" s="47"/>
      <c r="L155" s="47"/>
      <c r="M155" s="46"/>
    </row>
    <row r="157" customFormat="false" ht="16.5" hidden="false" customHeight="true" outlineLevel="0" collapsed="false">
      <c r="A157" s="14" t="s">
        <v>6</v>
      </c>
      <c r="B157" s="14" t="s">
        <v>101</v>
      </c>
      <c r="C157" s="14" t="s">
        <v>102</v>
      </c>
      <c r="D157" s="14" t="s">
        <v>103</v>
      </c>
    </row>
    <row r="158" customFormat="false" ht="16.5" hidden="false" customHeight="true" outlineLevel="0" collapsed="false">
      <c r="A158" s="48"/>
      <c r="B158" s="49"/>
      <c r="C158" s="49"/>
      <c r="D158" s="50"/>
    </row>
    <row r="159" customFormat="false" ht="16.5" hidden="false" customHeight="true" outlineLevel="0" collapsed="false">
      <c r="A159" s="51"/>
      <c r="B159" s="22"/>
      <c r="C159" s="22"/>
      <c r="D159" s="52"/>
    </row>
    <row r="160" customFormat="false" ht="16.5" hidden="false" customHeight="true" outlineLevel="0" collapsed="false">
      <c r="A160" s="51"/>
      <c r="B160" s="22"/>
      <c r="C160" s="22"/>
      <c r="D160" s="52"/>
    </row>
    <row r="161" customFormat="false" ht="16.5" hidden="false" customHeight="true" outlineLevel="0" collapsed="false">
      <c r="A161" s="51"/>
      <c r="B161" s="22"/>
      <c r="C161" s="22"/>
      <c r="D161" s="52"/>
    </row>
    <row r="162" customFormat="false" ht="16.5" hidden="false" customHeight="true" outlineLevel="0" collapsed="false">
      <c r="A162" s="51"/>
      <c r="B162" s="22"/>
      <c r="C162" s="22"/>
      <c r="D162" s="52"/>
    </row>
    <row r="163" customFormat="false" ht="16.5" hidden="false" customHeight="true" outlineLevel="0" collapsed="false">
      <c r="A163" s="51"/>
      <c r="B163" s="22"/>
      <c r="C163" s="22"/>
      <c r="D163" s="52"/>
    </row>
    <row r="164" customFormat="false" ht="16.5" hidden="false" customHeight="true" outlineLevel="0" collapsed="false">
      <c r="A164" s="51"/>
      <c r="B164" s="22"/>
      <c r="C164" s="22"/>
      <c r="D164" s="52"/>
    </row>
    <row r="165" customFormat="false" ht="16.5" hidden="false" customHeight="true" outlineLevel="0" collapsed="false">
      <c r="A165" s="51"/>
      <c r="B165" s="22"/>
      <c r="C165" s="22"/>
      <c r="D165" s="52"/>
    </row>
    <row r="166" customFormat="false" ht="16.5" hidden="false" customHeight="true" outlineLevel="0" collapsed="false">
      <c r="A166" s="51"/>
      <c r="B166" s="22"/>
      <c r="C166" s="22"/>
      <c r="D166" s="52"/>
    </row>
    <row r="167" customFormat="false" ht="16.5" hidden="false" customHeight="true" outlineLevel="0" collapsed="false">
      <c r="A167" s="51"/>
      <c r="B167" s="22"/>
      <c r="C167" s="22"/>
      <c r="D167" s="52"/>
    </row>
    <row r="168" customFormat="false" ht="16.5" hidden="false" customHeight="true" outlineLevel="0" collapsed="false">
      <c r="A168" s="51"/>
      <c r="B168" s="22"/>
      <c r="C168" s="22"/>
      <c r="D168" s="52"/>
    </row>
    <row r="169" customFormat="false" ht="16.5" hidden="false" customHeight="true" outlineLevel="0" collapsed="false">
      <c r="A169" s="51"/>
      <c r="B169" s="22"/>
      <c r="C169" s="22"/>
      <c r="D169" s="52"/>
    </row>
    <row r="170" customFormat="false" ht="16.5" hidden="false" customHeight="true" outlineLevel="0" collapsed="false">
      <c r="A170" s="51"/>
      <c r="B170" s="22"/>
      <c r="C170" s="22"/>
      <c r="D170" s="52"/>
    </row>
    <row r="171" customFormat="false" ht="16.5" hidden="false" customHeight="true" outlineLevel="0" collapsed="false">
      <c r="A171" s="51"/>
      <c r="B171" s="22"/>
      <c r="C171" s="22"/>
      <c r="D171" s="52"/>
    </row>
    <row r="172" customFormat="false" ht="16.5" hidden="false" customHeight="true" outlineLevel="0" collapsed="false">
      <c r="A172" s="51"/>
      <c r="B172" s="22"/>
      <c r="C172" s="22"/>
      <c r="D172" s="52"/>
    </row>
    <row r="173" customFormat="false" ht="16.5" hidden="false" customHeight="true" outlineLevel="0" collapsed="false">
      <c r="A173" s="51"/>
      <c r="B173" s="22"/>
      <c r="C173" s="22"/>
      <c r="D173" s="52"/>
    </row>
    <row r="174" customFormat="false" ht="16.5" hidden="false" customHeight="true" outlineLevel="0" collapsed="false">
      <c r="A174" s="51"/>
      <c r="B174" s="22"/>
      <c r="C174" s="22"/>
      <c r="D174" s="52"/>
    </row>
    <row r="175" customFormat="false" ht="16.5" hidden="false" customHeight="true" outlineLevel="0" collapsed="false">
      <c r="A175" s="51"/>
      <c r="B175" s="22"/>
      <c r="C175" s="22"/>
      <c r="D175" s="52"/>
    </row>
    <row r="176" customFormat="false" ht="16.5" hidden="false" customHeight="true" outlineLevel="0" collapsed="false">
      <c r="A176" s="51"/>
      <c r="B176" s="22"/>
      <c r="C176" s="22"/>
      <c r="D176" s="52"/>
    </row>
    <row r="177" customFormat="false" ht="16.5" hidden="false" customHeight="true" outlineLevel="0" collapsed="false">
      <c r="A177" s="53"/>
      <c r="B177" s="54"/>
      <c r="C177" s="54"/>
      <c r="D177" s="55"/>
    </row>
    <row r="424" customFormat="false" ht="16.5" hidden="false" customHeight="true" outlineLevel="0" collapsed="false">
      <c r="B424" s="0" t="n">
        <v>6</v>
      </c>
    </row>
  </sheetData>
  <sheetProtection algorithmName="SHA-512" hashValue="ncmj8Lsh5iyxBSvqVFTz2xpzrxS1arHvqY04V/NC36P4Oem/vDjV4ML+MyJEqCBFoJst+dZ64HrTDzvyTAdjgg==" saltValue="LSgXN44sIN5hPNGzvlY7ag==" spinCount="100000" sheet="true" objects="true" scenarios="true"/>
  <mergeCells count="309">
    <mergeCell ref="A1:B1"/>
    <mergeCell ref="C1:D1"/>
    <mergeCell ref="F1:G1"/>
    <mergeCell ref="H1:M1"/>
    <mergeCell ref="C2:D2"/>
    <mergeCell ref="L2:M2"/>
    <mergeCell ref="C3:D3"/>
    <mergeCell ref="L3:M3"/>
    <mergeCell ref="C4:D4"/>
    <mergeCell ref="L4:M4"/>
    <mergeCell ref="C5:D5"/>
    <mergeCell ref="L5:M5"/>
    <mergeCell ref="C6:D6"/>
    <mergeCell ref="L6:M6"/>
    <mergeCell ref="C7:D7"/>
    <mergeCell ref="L7:M7"/>
    <mergeCell ref="C8:D8"/>
    <mergeCell ref="L8:M8"/>
    <mergeCell ref="C9:D9"/>
    <mergeCell ref="L9:M9"/>
    <mergeCell ref="C10:D10"/>
    <mergeCell ref="L10:M10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  <mergeCell ref="C17:D17"/>
    <mergeCell ref="L17:M17"/>
    <mergeCell ref="C18:D18"/>
    <mergeCell ref="L18:M18"/>
    <mergeCell ref="C19:D19"/>
    <mergeCell ref="L19:M19"/>
    <mergeCell ref="C20:D20"/>
    <mergeCell ref="L20:M20"/>
    <mergeCell ref="C21:D21"/>
    <mergeCell ref="L21:M21"/>
    <mergeCell ref="C22:D22"/>
    <mergeCell ref="L22:M22"/>
    <mergeCell ref="C23:D23"/>
    <mergeCell ref="L23:M23"/>
    <mergeCell ref="C24:D24"/>
    <mergeCell ref="L24:M24"/>
    <mergeCell ref="C25:D25"/>
    <mergeCell ref="L25:M25"/>
    <mergeCell ref="C26:D26"/>
    <mergeCell ref="L26:M26"/>
    <mergeCell ref="C27:D27"/>
    <mergeCell ref="L27:M27"/>
    <mergeCell ref="C28:D28"/>
    <mergeCell ref="L28:M28"/>
    <mergeCell ref="C29:D29"/>
    <mergeCell ref="L29:M29"/>
    <mergeCell ref="C30:D30"/>
    <mergeCell ref="L30:M30"/>
    <mergeCell ref="C31:D31"/>
    <mergeCell ref="L31:M31"/>
    <mergeCell ref="C32:D32"/>
    <mergeCell ref="L32:M32"/>
    <mergeCell ref="C33:D33"/>
    <mergeCell ref="L33:M33"/>
    <mergeCell ref="C34:D34"/>
    <mergeCell ref="L34:M34"/>
    <mergeCell ref="C35:D35"/>
    <mergeCell ref="L35:M35"/>
    <mergeCell ref="C36:D36"/>
    <mergeCell ref="L36:M36"/>
    <mergeCell ref="C37:D37"/>
    <mergeCell ref="L37:M37"/>
    <mergeCell ref="C38:D38"/>
    <mergeCell ref="L38:M38"/>
    <mergeCell ref="C39:D39"/>
    <mergeCell ref="L39:M39"/>
    <mergeCell ref="C40:D40"/>
    <mergeCell ref="L40:M40"/>
    <mergeCell ref="C41:D41"/>
    <mergeCell ref="L41:M41"/>
    <mergeCell ref="C42:D42"/>
    <mergeCell ref="L42:M42"/>
    <mergeCell ref="C43:D43"/>
    <mergeCell ref="L43:M43"/>
    <mergeCell ref="C44:D44"/>
    <mergeCell ref="L44:M44"/>
    <mergeCell ref="C45:D45"/>
    <mergeCell ref="L45:M45"/>
    <mergeCell ref="C46:D46"/>
    <mergeCell ref="L46:M46"/>
    <mergeCell ref="C47:D47"/>
    <mergeCell ref="L47:M47"/>
    <mergeCell ref="C48:D48"/>
    <mergeCell ref="L48:M48"/>
    <mergeCell ref="C49:D49"/>
    <mergeCell ref="L49:M49"/>
    <mergeCell ref="C50:D50"/>
    <mergeCell ref="L50:M50"/>
    <mergeCell ref="C51:D51"/>
    <mergeCell ref="L51:M51"/>
    <mergeCell ref="C52:D52"/>
    <mergeCell ref="L52:M52"/>
    <mergeCell ref="C53:D53"/>
    <mergeCell ref="L53:M53"/>
    <mergeCell ref="C54:D54"/>
    <mergeCell ref="L54:M54"/>
    <mergeCell ref="C55:D55"/>
    <mergeCell ref="L55:M55"/>
    <mergeCell ref="C56:D56"/>
    <mergeCell ref="L56:M56"/>
    <mergeCell ref="C57:D57"/>
    <mergeCell ref="L57:M57"/>
    <mergeCell ref="C58:D58"/>
    <mergeCell ref="L58:M58"/>
    <mergeCell ref="C59:D59"/>
    <mergeCell ref="L59:M59"/>
    <mergeCell ref="C60:D60"/>
    <mergeCell ref="L60:M60"/>
    <mergeCell ref="C61:D61"/>
    <mergeCell ref="L61:M61"/>
    <mergeCell ref="C62:D62"/>
    <mergeCell ref="L62:M62"/>
    <mergeCell ref="C63:D63"/>
    <mergeCell ref="L63:M63"/>
    <mergeCell ref="C64:D64"/>
    <mergeCell ref="L64:M64"/>
    <mergeCell ref="C65:D65"/>
    <mergeCell ref="L65:M65"/>
    <mergeCell ref="C66:D66"/>
    <mergeCell ref="L66:M66"/>
    <mergeCell ref="C67:D67"/>
    <mergeCell ref="L67:M67"/>
    <mergeCell ref="C68:D68"/>
    <mergeCell ref="L68:M68"/>
    <mergeCell ref="C69:D69"/>
    <mergeCell ref="L69:M69"/>
    <mergeCell ref="C70:D70"/>
    <mergeCell ref="L70:M70"/>
    <mergeCell ref="C71:D71"/>
    <mergeCell ref="L71:M71"/>
    <mergeCell ref="C72:D72"/>
    <mergeCell ref="L72:M72"/>
    <mergeCell ref="C73:D73"/>
    <mergeCell ref="L73:M73"/>
    <mergeCell ref="C74:D74"/>
    <mergeCell ref="L74:M74"/>
    <mergeCell ref="C75:D75"/>
    <mergeCell ref="L75:M75"/>
    <mergeCell ref="C76:D76"/>
    <mergeCell ref="L76:M76"/>
    <mergeCell ref="C77:D77"/>
    <mergeCell ref="L77:M77"/>
    <mergeCell ref="C78:D78"/>
    <mergeCell ref="L78:M78"/>
    <mergeCell ref="C79:D79"/>
    <mergeCell ref="L79:M79"/>
    <mergeCell ref="C80:D80"/>
    <mergeCell ref="L80:M80"/>
    <mergeCell ref="C81:D81"/>
    <mergeCell ref="L81:M81"/>
    <mergeCell ref="C82:D82"/>
    <mergeCell ref="L82:M82"/>
    <mergeCell ref="C83:D83"/>
    <mergeCell ref="L83:M83"/>
    <mergeCell ref="C84:D84"/>
    <mergeCell ref="L84:M84"/>
    <mergeCell ref="C85:D85"/>
    <mergeCell ref="L85:M85"/>
    <mergeCell ref="C86:D86"/>
    <mergeCell ref="L86:M86"/>
    <mergeCell ref="C87:D87"/>
    <mergeCell ref="L87:M87"/>
    <mergeCell ref="C88:D88"/>
    <mergeCell ref="L88:M88"/>
    <mergeCell ref="C89:D89"/>
    <mergeCell ref="L89:M89"/>
    <mergeCell ref="C90:D90"/>
    <mergeCell ref="L90:M90"/>
    <mergeCell ref="C91:D91"/>
    <mergeCell ref="L91:M91"/>
    <mergeCell ref="C92:D92"/>
    <mergeCell ref="L92:M92"/>
    <mergeCell ref="C93:D93"/>
    <mergeCell ref="L93:M93"/>
    <mergeCell ref="C94:D94"/>
    <mergeCell ref="L94:M94"/>
    <mergeCell ref="C95:D95"/>
    <mergeCell ref="L95:M95"/>
    <mergeCell ref="C96:D96"/>
    <mergeCell ref="L96:M96"/>
    <mergeCell ref="C97:D97"/>
    <mergeCell ref="L97:M97"/>
    <mergeCell ref="C98:D98"/>
    <mergeCell ref="L98:M98"/>
    <mergeCell ref="C99:D99"/>
    <mergeCell ref="L99:M99"/>
    <mergeCell ref="C100:D100"/>
    <mergeCell ref="L100:M100"/>
    <mergeCell ref="C101:D101"/>
    <mergeCell ref="L101:M101"/>
    <mergeCell ref="C102:D102"/>
    <mergeCell ref="L102:M102"/>
    <mergeCell ref="C103:D103"/>
    <mergeCell ref="L103:M103"/>
    <mergeCell ref="C104:D104"/>
    <mergeCell ref="L104:M104"/>
    <mergeCell ref="C105:D105"/>
    <mergeCell ref="L105:M105"/>
    <mergeCell ref="C106:D106"/>
    <mergeCell ref="L106:M106"/>
    <mergeCell ref="C107:D107"/>
    <mergeCell ref="L107:M107"/>
    <mergeCell ref="C108:D108"/>
    <mergeCell ref="L108:M108"/>
    <mergeCell ref="C109:D109"/>
    <mergeCell ref="L109:M109"/>
    <mergeCell ref="C110:D110"/>
    <mergeCell ref="L110:M110"/>
    <mergeCell ref="C111:D111"/>
    <mergeCell ref="L111:M111"/>
    <mergeCell ref="C112:D112"/>
    <mergeCell ref="L112:M112"/>
    <mergeCell ref="C113:D113"/>
    <mergeCell ref="L113:M113"/>
    <mergeCell ref="C114:D114"/>
    <mergeCell ref="L114:M114"/>
    <mergeCell ref="C115:D115"/>
    <mergeCell ref="L115:M115"/>
    <mergeCell ref="C116:D116"/>
    <mergeCell ref="L116:M116"/>
    <mergeCell ref="C117:D117"/>
    <mergeCell ref="L117:M117"/>
    <mergeCell ref="C118:D118"/>
    <mergeCell ref="L118:M118"/>
    <mergeCell ref="C119:D119"/>
    <mergeCell ref="L119:M119"/>
    <mergeCell ref="C120:D120"/>
    <mergeCell ref="L120:M120"/>
    <mergeCell ref="C121:D121"/>
    <mergeCell ref="L121:M121"/>
    <mergeCell ref="C122:D122"/>
    <mergeCell ref="L122:M122"/>
    <mergeCell ref="C123:D123"/>
    <mergeCell ref="L123:M123"/>
    <mergeCell ref="C124:D124"/>
    <mergeCell ref="L124:M124"/>
    <mergeCell ref="C125:D125"/>
    <mergeCell ref="L125:M125"/>
    <mergeCell ref="C126:D126"/>
    <mergeCell ref="L126:M126"/>
    <mergeCell ref="C127:D127"/>
    <mergeCell ref="L127:M127"/>
    <mergeCell ref="C128:D128"/>
    <mergeCell ref="L128:M128"/>
    <mergeCell ref="C129:D129"/>
    <mergeCell ref="L129:M129"/>
    <mergeCell ref="C130:D130"/>
    <mergeCell ref="L130:M130"/>
    <mergeCell ref="C131:D131"/>
    <mergeCell ref="L131:M131"/>
    <mergeCell ref="C132:D132"/>
    <mergeCell ref="L132:M132"/>
    <mergeCell ref="C133:D133"/>
    <mergeCell ref="L133:M133"/>
    <mergeCell ref="C134:D134"/>
    <mergeCell ref="L134:M134"/>
    <mergeCell ref="C135:D135"/>
    <mergeCell ref="L135:M135"/>
    <mergeCell ref="C136:D136"/>
    <mergeCell ref="L136:M136"/>
    <mergeCell ref="C137:D137"/>
    <mergeCell ref="L137:M137"/>
    <mergeCell ref="C138:D138"/>
    <mergeCell ref="L138:M138"/>
    <mergeCell ref="C139:D139"/>
    <mergeCell ref="L139:M139"/>
    <mergeCell ref="C140:D140"/>
    <mergeCell ref="L140:M140"/>
    <mergeCell ref="C141:D141"/>
    <mergeCell ref="L141:M141"/>
    <mergeCell ref="C142:D142"/>
    <mergeCell ref="L142:M142"/>
    <mergeCell ref="C143:D143"/>
    <mergeCell ref="L143:M143"/>
    <mergeCell ref="C144:D144"/>
    <mergeCell ref="L144:M144"/>
    <mergeCell ref="C145:D145"/>
    <mergeCell ref="L145:M145"/>
    <mergeCell ref="C146:D146"/>
    <mergeCell ref="L146:M146"/>
    <mergeCell ref="C147:D147"/>
    <mergeCell ref="L147:M147"/>
    <mergeCell ref="C148:D148"/>
    <mergeCell ref="L148:M148"/>
    <mergeCell ref="C149:D149"/>
    <mergeCell ref="L149:M149"/>
    <mergeCell ref="C150:D150"/>
    <mergeCell ref="L150:M150"/>
    <mergeCell ref="L151:M151"/>
    <mergeCell ref="A152:B152"/>
    <mergeCell ref="E152:F152"/>
    <mergeCell ref="G152:L152"/>
    <mergeCell ref="E153:L153"/>
    <mergeCell ref="E154:L154"/>
    <mergeCell ref="E155:L155"/>
  </mergeCells>
  <conditionalFormatting sqref="B153 B155 E151:K151">
    <cfRule type="cellIs" priority="2" operator="equal" aboveAverage="0" equalAverage="0" bottom="0" percent="0" rank="0" text="" dxfId="69">
      <formula>0</formula>
    </cfRule>
  </conditionalFormatting>
  <conditionalFormatting sqref="E151:K151 J71:K117 I3:K70 I118:K150">
    <cfRule type="cellIs" priority="3" operator="lessThan" aboveAverage="0" equalAverage="0" bottom="0" percent="0" rank="0" text="" dxfId="70">
      <formula>0</formula>
    </cfRule>
  </conditionalFormatting>
  <conditionalFormatting sqref="B155">
    <cfRule type="cellIs" priority="4" operator="lessThan" aboveAverage="0" equalAverage="0" bottom="0" percent="0" rank="0" text="" dxfId="71">
      <formula>0</formula>
    </cfRule>
  </conditionalFormatting>
  <conditionalFormatting sqref="K68">
    <cfRule type="cellIs" priority="5" operator="equal" aboveAverage="0" equalAverage="0" bottom="0" percent="0" rank="0" text="" dxfId="72">
      <formula>0</formula>
    </cfRule>
  </conditionalFormatting>
  <conditionalFormatting sqref="I3:I67 K3:K150">
    <cfRule type="cellIs" priority="6" operator="equal" aboveAverage="0" equalAverage="0" bottom="0" percent="0" rank="0" text="" dxfId="73">
      <formula>0</formula>
    </cfRule>
  </conditionalFormatting>
  <conditionalFormatting sqref="I69:K70 I118:K151 I153:K163">
    <cfRule type="cellIs" priority="7" operator="equal" aboveAverage="0" equalAverage="0" bottom="0" percent="0" rank="0" text="" dxfId="74">
      <formula>0</formula>
    </cfRule>
  </conditionalFormatting>
  <conditionalFormatting sqref="I68:K69 J3:J67 J70:J150">
    <cfRule type="cellIs" priority="8" operator="equal" aboveAverage="0" equalAverage="0" bottom="0" percent="0" rank="0" text="" dxfId="75">
      <formula>0</formula>
    </cfRule>
  </conditionalFormatting>
  <conditionalFormatting sqref="I71:K81 I108:K117">
    <cfRule type="cellIs" priority="9" operator="lessThan" aboveAverage="0" equalAverage="0" bottom="0" percent="0" rank="0" text="" dxfId="76">
      <formula>0</formula>
    </cfRule>
  </conditionalFormatting>
  <conditionalFormatting sqref="I71:K81 I108:K117">
    <cfRule type="cellIs" priority="10" operator="equal" aboveAverage="0" equalAverage="0" bottom="0" percent="0" rank="0" text="" dxfId="77">
      <formula>0</formula>
    </cfRule>
  </conditionalFormatting>
  <conditionalFormatting sqref="B153:B155 M152:M155 E151:K151 I3:K150">
    <cfRule type="cellIs" priority="11" operator="lessThan" aboveAverage="0" equalAverage="0" bottom="0" percent="0" rank="0" text="" dxfId="78">
      <formula>0</formula>
    </cfRule>
  </conditionalFormatting>
  <conditionalFormatting sqref="I82:K107">
    <cfRule type="cellIs" priority="12" operator="equal" aboveAverage="0" equalAverage="0" bottom="0" percent="0" rank="0" text="" dxfId="79">
      <formula>0</formula>
    </cfRule>
  </conditionalFormatting>
  <conditionalFormatting sqref="K44:K46 K67">
    <cfRule type="cellIs" priority="13" operator="lessThan" aboveAverage="0" equalAverage="0" bottom="0" percent="0" rank="0" text="" dxfId="80">
      <formula>0</formula>
    </cfRule>
  </conditionalFormatting>
  <conditionalFormatting sqref="K44 K67">
    <cfRule type="cellIs" priority="14" operator="equal" aboveAverage="0" equalAverage="0" bottom="0" percent="0" rank="0" text="" dxfId="81">
      <formula>0</formula>
    </cfRule>
  </conditionalFormatting>
  <conditionalFormatting sqref="K45:K46">
    <cfRule type="cellIs" priority="15" operator="equal" aboveAverage="0" equalAverage="0" bottom="0" percent="0" rank="0" text="" dxfId="82">
      <formula>0</formula>
    </cfRule>
  </conditionalFormatting>
  <conditionalFormatting sqref="K44:K45 K67">
    <cfRule type="cellIs" priority="16" operator="equal" aboveAverage="0" equalAverage="0" bottom="0" percent="0" rank="0" text="" dxfId="83">
      <formula>0</formula>
    </cfRule>
  </conditionalFormatting>
  <conditionalFormatting sqref="K47:K57">
    <cfRule type="cellIs" priority="17" operator="lessThan" aboveAverage="0" equalAverage="0" bottom="0" percent="0" rank="0" text="" dxfId="84">
      <formula>0</formula>
    </cfRule>
  </conditionalFormatting>
  <conditionalFormatting sqref="K47:K57">
    <cfRule type="cellIs" priority="18" operator="equal" aboveAverage="0" equalAverage="0" bottom="0" percent="0" rank="0" text="" dxfId="85">
      <formula>0</formula>
    </cfRule>
  </conditionalFormatting>
  <conditionalFormatting sqref="K58:K66">
    <cfRule type="cellIs" priority="19" operator="lessThan" aboveAverage="0" equalAverage="0" bottom="0" percent="0" rank="0" text="" dxfId="86">
      <formula>0</formula>
    </cfRule>
  </conditionalFormatting>
  <conditionalFormatting sqref="K58:K66">
    <cfRule type="cellIs" priority="20" operator="equal" aboveAverage="0" equalAverage="0" bottom="0" percent="0" rank="0" text="" dxfId="87">
      <formula>0</formula>
    </cfRule>
  </conditionalFormatting>
  <conditionalFormatting sqref="E118:H150 H3:H9 E14:H70 F10:H13">
    <cfRule type="cellIs" priority="21" operator="lessThan" aboveAverage="0" equalAverage="0" bottom="0" percent="0" rank="0" text="" dxfId="88">
      <formula>0</formula>
    </cfRule>
  </conditionalFormatting>
  <conditionalFormatting sqref="E71:H81 E108:H117">
    <cfRule type="cellIs" priority="22" operator="lessThan" aboveAverage="0" equalAverage="0" bottom="0" percent="0" rank="0" text="" dxfId="89">
      <formula>0</formula>
    </cfRule>
  </conditionalFormatting>
  <conditionalFormatting sqref="H3:H9 E14:H150 F10:H13">
    <cfRule type="cellIs" priority="23" operator="lessThan" aboveAverage="0" equalAverage="0" bottom="0" percent="0" rank="0" text="" dxfId="90">
      <formula>0</formula>
    </cfRule>
  </conditionalFormatting>
  <conditionalFormatting sqref="C12:C150">
    <cfRule type="containsText" priority="24" operator="containsText" aboveAverage="0" equalAverage="0" bottom="0" percent="0" rank="0" text="devolucion" dxfId="91">
      <formula>NOT(ISERROR(SEARCH("devolucion",C12)))</formula>
    </cfRule>
  </conditionalFormatting>
  <conditionalFormatting sqref="G3:G9">
    <cfRule type="cellIs" priority="25" operator="lessThan" aboveAverage="0" equalAverage="0" bottom="0" percent="0" rank="0" text="" dxfId="92">
      <formula>0</formula>
    </cfRule>
  </conditionalFormatting>
  <conditionalFormatting sqref="G3:G9">
    <cfRule type="cellIs" priority="26" operator="lessThan" aboveAverage="0" equalAverage="0" bottom="0" percent="0" rank="0" text="" dxfId="93">
      <formula>0</formula>
    </cfRule>
  </conditionalFormatting>
  <conditionalFormatting sqref="C12:D150">
    <cfRule type="containsText" priority="27" operator="containsText" aboveAverage="0" equalAverage="0" bottom="0" percent="0" rank="0" text="reposicion" dxfId="94">
      <formula>NOT(ISERROR(SEARCH("reposicion",C12)))</formula>
    </cfRule>
  </conditionalFormatting>
  <conditionalFormatting sqref="C3:C11">
    <cfRule type="containsText" priority="28" operator="containsText" aboveAverage="0" equalAverage="0" bottom="0" percent="0" rank="0" text="devolucion" dxfId="95">
      <formula>NOT(ISERROR(SEARCH("devolucion",C3)))</formula>
    </cfRule>
  </conditionalFormatting>
  <conditionalFormatting sqref="C3:D11">
    <cfRule type="containsText" priority="29" operator="containsText" aboveAverage="0" equalAverage="0" bottom="0" percent="0" rank="0" text="reposicion" dxfId="96">
      <formula>NOT(ISERROR(SEARCH("reposicion",C3)))</formula>
    </cfRule>
  </conditionalFormatting>
  <conditionalFormatting sqref="E10:E13">
    <cfRule type="cellIs" priority="30" operator="lessThan" aboveAverage="0" equalAverage="0" bottom="0" percent="0" rank="0" text="" dxfId="97">
      <formula>0</formula>
    </cfRule>
  </conditionalFormatting>
  <conditionalFormatting sqref="E10:E13">
    <cfRule type="cellIs" priority="31" operator="lessThan" aboveAverage="0" equalAverage="0" bottom="0" percent="0" rank="0" text="" dxfId="98">
      <formula>0</formula>
    </cfRule>
  </conditionalFormatting>
  <conditionalFormatting sqref="E3:E10">
    <cfRule type="cellIs" priority="32" operator="lessThan" aboveAverage="0" equalAverage="0" bottom="0" percent="0" rank="0" text="" dxfId="99">
      <formula>0</formula>
    </cfRule>
  </conditionalFormatting>
  <conditionalFormatting sqref="E3:E10">
    <cfRule type="cellIs" priority="33" operator="lessThan" aboveAverage="0" equalAverage="0" bottom="0" percent="0" rank="0" text="" dxfId="100">
      <formula>0</formula>
    </cfRule>
  </conditionalFormatting>
  <conditionalFormatting sqref="F3:F9">
    <cfRule type="cellIs" priority="34" operator="lessThan" aboveAverage="0" equalAverage="0" bottom="0" percent="0" rank="0" text="" dxfId="101">
      <formula>0</formula>
    </cfRule>
  </conditionalFormatting>
  <conditionalFormatting sqref="F3:F9">
    <cfRule type="cellIs" priority="35" operator="lessThan" aboveAverage="0" equalAverage="0" bottom="0" percent="0" rank="0" text="" dxfId="102">
      <formula>0</formula>
    </cfRule>
  </conditionalFormatting>
  <conditionalFormatting sqref="D152:D155">
    <cfRule type="cellIs" priority="36" operator="lessThan" aboveAverage="0" equalAverage="0" bottom="0" percent="0" rank="0" text="" dxfId="103">
      <formula>0</formula>
    </cfRule>
  </conditionalFormatting>
  <dataValidations count="9">
    <dataValidation allowBlank="true" errorStyle="stop" operator="between" promptTitle="Tercio del Día" showDropDown="false" showErrorMessage="true" showInputMessage="true" sqref="N2" type="none">
      <formula1>0</formula1>
      <formula2>0</formula2>
    </dataValidation>
    <dataValidation allowBlank="true" errorStyle="stop" operator="between" prompt="TECLEE EL VALOR DEL SOBRANTE EN CASO DE HABERLO" promptTitle="SOBRANTE DEL DIA" showDropDown="false" showErrorMessage="true" showInputMessage="true" sqref="O2" type="none">
      <formula1>0</formula1>
      <formula2>0</formula2>
    </dataValidation>
    <dataValidation allowBlank="true" error="Entre solo Valores Permitidos" errorStyle="stop" errorTitle="Valor Incorrecto" operator="between" showDropDown="false" showErrorMessage="true" showInputMessage="true" sqref="I3:I150 K3:K150 D152:D155 M152:M155 B154" type="decimal">
      <formula1>0</formula1>
      <formula2>10000</formula2>
    </dataValidation>
    <dataValidation allowBlank="true" error="Entre la hora de forma correcta:&#10;HH:MM" errorStyle="stop" errorTitle="Hora Incorrecta" operator="between" showDropDown="false" showErrorMessage="true" showInputMessage="true" sqref="A3:A150" type="time">
      <formula1>0</formula1>
      <formula2>0.999988425925926</formula2>
    </dataValidation>
    <dataValidation allowBlank="true" errorStyle="stop" errorTitle="ENTRADA DE VALOR INCORRECTO" operator="between" prompt="Teclear (-) en caso de Devolución" promptTitle="Importante" showDropDown="false" showErrorMessage="true" showInputMessage="true" sqref="E3:G150" type="decimal">
      <formula1>-50000</formula1>
      <formula2>50000</formula2>
    </dataValidation>
    <dataValidation allowBlank="true" error="Entre solo Valores Permitidos" errorStyle="stop" errorTitle="Valor Incorrecto" operator="between" promptTitle="Valor de la(s) Tarjeta(s) en cuc" showDropDown="false" showErrorMessage="true" showInputMessage="true" sqref="H3:H150" type="whole">
      <formula1>0</formula1>
      <formula2>4200</formula2>
    </dataValidation>
    <dataValidation allowBlank="true" errorStyle="stop" operator="between" showDropDown="false" showErrorMessage="true" showInputMessage="true" sqref="B158:B177" type="list">
      <formula1>DEN!$A$3:$A$38</formula1>
      <formula2>0</formula2>
    </dataValidation>
    <dataValidation allowBlank="true" error="TECLEE SOLO VALORES DE LA LISTA" errorStyle="stop" errorTitle="ENTRADA INCORRECTA" operator="between" prompt="TECLEE O SELECCIONE DE LA LISTA LA PIEZA O TRABAJO" promptTitle="TRABAJO REALIZADO" showDropDown="false" showErrorMessage="true" showInputMessage="true" sqref="B3:B150" type="list">
      <formula1>DEN!$D$3:$D$216</formula1>
      <formula2>0</formula2>
    </dataValidation>
    <dataValidation allowBlank="true" error="Introduzca un Nombre Valido" errorStyle="stop" errorTitle="Nombre Incorrecto" operator="between" showDropDown="false" showErrorMessage="true" showInputMessage="true" sqref="L3:M150" type="list">
      <formula1>DEN!$A:$A</formula1>
      <formula2>0</formula2>
    </dataValidation>
  </dataValidations>
  <printOptions headings="false" gridLines="false" gridLinesSet="true" horizontalCentered="true" verticalCentered="tru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34" activePane="bottomLeft" state="frozen"/>
      <selection pane="topLeft" activeCell="A1" activeCellId="0" sqref="A1"/>
      <selection pane="bottomLeft" activeCell="D155" activeCellId="0" sqref="D155"/>
    </sheetView>
  </sheetViews>
  <sheetFormatPr defaultColWidth="9.14453125" defaultRowHeight="16.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1.43"/>
    <col collapsed="false" customWidth="true" hidden="false" outlineLevel="0" max="3" min="3" style="0" width="33.29"/>
    <col collapsed="false" customWidth="true" hidden="false" outlineLevel="0" max="4" min="4" style="0" width="10.71"/>
    <col collapsed="false" customWidth="true" hidden="false" outlineLevel="0" max="5" min="5" style="0" width="7.28"/>
    <col collapsed="false" customWidth="true" hidden="false" outlineLevel="0" max="10" min="6" style="0" width="5"/>
    <col collapsed="false" customWidth="true" hidden="false" outlineLevel="0" max="11" min="11" style="0" width="7.43"/>
    <col collapsed="false" customWidth="true" hidden="false" outlineLevel="0" max="12" min="12" style="0" width="2.43"/>
    <col collapsed="false" customWidth="true" hidden="false" outlineLevel="0" max="13" min="13" style="0" width="11.43"/>
    <col collapsed="false" customWidth="true" hidden="false" outlineLevel="0" max="17" min="17" style="0" width="3"/>
    <col collapsed="false" customWidth="true" hidden="false" outlineLevel="0" max="18" min="18" style="0" width="21"/>
    <col collapsed="false" customWidth="true" hidden="false" outlineLevel="0" max="19" min="19" style="0" width="8.72"/>
    <col collapsed="false" customWidth="true" hidden="false" outlineLevel="0" max="20" min="20" style="0" width="11.15"/>
  </cols>
  <sheetData>
    <row r="1" customFormat="false" ht="16.5" hidden="false" customHeight="true" outlineLevel="0" collapsed="false">
      <c r="A1" s="1" t="s">
        <v>0</v>
      </c>
      <c r="B1" s="1"/>
      <c r="C1" s="56" t="str">
        <f aca="false">Domingo!C1</f>
        <v>T1</v>
      </c>
      <c r="D1" s="56"/>
      <c r="E1" s="1" t="s">
        <v>2</v>
      </c>
      <c r="F1" s="3" t="s">
        <v>106</v>
      </c>
      <c r="G1" s="3"/>
      <c r="H1" s="4" t="n">
        <f aca="false">Domingo!H1+3</f>
        <v>44916</v>
      </c>
      <c r="I1" s="4"/>
      <c r="J1" s="4"/>
      <c r="K1" s="4"/>
      <c r="L1" s="4"/>
      <c r="M1" s="4"/>
      <c r="N1" s="5" t="s">
        <v>4</v>
      </c>
      <c r="O1" s="5" t="s">
        <v>5</v>
      </c>
    </row>
    <row r="2" customFormat="false" ht="16.5" hidden="false" customHeight="true" outlineLevel="0" collapsed="false">
      <c r="A2" s="7" t="s">
        <v>6</v>
      </c>
      <c r="B2" s="8" t="s">
        <v>7</v>
      </c>
      <c r="C2" s="9" t="s">
        <v>8</v>
      </c>
      <c r="D2" s="9"/>
      <c r="E2" s="10" t="s">
        <v>9</v>
      </c>
      <c r="F2" s="10" t="s">
        <v>10</v>
      </c>
      <c r="G2" s="10" t="s">
        <v>11</v>
      </c>
      <c r="H2" s="10" t="s">
        <v>12</v>
      </c>
      <c r="I2" s="11" t="s">
        <v>13</v>
      </c>
      <c r="J2" s="11" t="s">
        <v>14</v>
      </c>
      <c r="K2" s="11" t="s">
        <v>15</v>
      </c>
      <c r="L2" s="10" t="s">
        <v>16</v>
      </c>
      <c r="M2" s="10"/>
      <c r="N2" s="12" t="n">
        <f aca="false">ROUND(((E151-F151-G151-H151)/3),3)</f>
        <v>0</v>
      </c>
      <c r="O2" s="13" t="n">
        <v>0</v>
      </c>
      <c r="Q2" s="14" t="s">
        <v>17</v>
      </c>
      <c r="R2" s="14" t="s">
        <v>18</v>
      </c>
      <c r="S2" s="14" t="s">
        <v>19</v>
      </c>
      <c r="T2" s="14" t="s">
        <v>20</v>
      </c>
    </row>
    <row r="3" customFormat="false" ht="16.5" hidden="false" customHeight="true" outlineLevel="0" collapsed="false">
      <c r="A3" s="15"/>
      <c r="B3" s="16"/>
      <c r="C3" s="17"/>
      <c r="D3" s="17"/>
      <c r="E3" s="18"/>
      <c r="F3" s="18"/>
      <c r="G3" s="18"/>
      <c r="H3" s="18"/>
      <c r="I3" s="19" t="n">
        <f aca="false">E3-F3-G3</f>
        <v>0</v>
      </c>
      <c r="J3" s="19" t="n">
        <f aca="false">IF(B3="",0,VLOOKUP(B3,Tabla1[],2,0))</f>
        <v>0</v>
      </c>
      <c r="K3" s="19" t="n">
        <f aca="false">IF(E3&lt;0,J3*(-1),J3)</f>
        <v>0</v>
      </c>
      <c r="L3" s="20"/>
      <c r="M3" s="20"/>
      <c r="Q3" s="21" t="n">
        <v>1</v>
      </c>
      <c r="R3" s="21" t="s">
        <v>21</v>
      </c>
      <c r="S3" s="21" t="n">
        <f aca="false">COUNTIFS($E$3:$E$150,"&gt;="&amp;0,$B$3:$B$150,R3)</f>
        <v>0</v>
      </c>
      <c r="T3" s="21" t="n">
        <f aca="false">COUNTIFS($E$3:$E$150,"&lt;"&amp;0,$B$3:$B$150,R3)</f>
        <v>0</v>
      </c>
    </row>
    <row r="4" customFormat="false" ht="16.5" hidden="false" customHeight="true" outlineLevel="0" collapsed="false">
      <c r="A4" s="15"/>
      <c r="B4" s="16"/>
      <c r="C4" s="17"/>
      <c r="D4" s="17"/>
      <c r="E4" s="18"/>
      <c r="F4" s="18"/>
      <c r="G4" s="18"/>
      <c r="H4" s="18"/>
      <c r="I4" s="19" t="n">
        <f aca="false">E4-F4-G4</f>
        <v>0</v>
      </c>
      <c r="J4" s="19" t="n">
        <f aca="false">IF(B4="",0,VLOOKUP(B4,Tabla1[],2,0))</f>
        <v>0</v>
      </c>
      <c r="K4" s="19" t="n">
        <f aca="false">IF(E4&lt;0,J4*(-1),J4)</f>
        <v>0</v>
      </c>
      <c r="L4" s="20"/>
      <c r="M4" s="20"/>
      <c r="Q4" s="21" t="n">
        <v>2</v>
      </c>
      <c r="R4" s="21" t="s">
        <v>22</v>
      </c>
      <c r="S4" s="21" t="n">
        <f aca="false">COUNTIFS($E$3:$E$150,"&gt;="&amp;0,$B$3:$B$150,R4)</f>
        <v>0</v>
      </c>
      <c r="T4" s="21" t="n">
        <f aca="false">COUNTIFS($E$3:$E$150,"&lt;"&amp;0,$B$3:$B$150,R4)</f>
        <v>0</v>
      </c>
    </row>
    <row r="5" customFormat="false" ht="16.5" hidden="false" customHeight="true" outlineLevel="0" collapsed="false">
      <c r="A5" s="15"/>
      <c r="B5" s="16"/>
      <c r="C5" s="17"/>
      <c r="D5" s="17"/>
      <c r="E5" s="18"/>
      <c r="F5" s="18"/>
      <c r="G5" s="18"/>
      <c r="H5" s="18"/>
      <c r="I5" s="19" t="n">
        <f aca="false">E5-F5-G5</f>
        <v>0</v>
      </c>
      <c r="J5" s="19" t="n">
        <f aca="false">IF(B5="",0,VLOOKUP(B5,Tabla1[],2,0))</f>
        <v>0</v>
      </c>
      <c r="K5" s="19" t="n">
        <f aca="false">IF(E5&lt;0,J5*(-1),J5)</f>
        <v>0</v>
      </c>
      <c r="L5" s="20"/>
      <c r="M5" s="20"/>
      <c r="Q5" s="21" t="n">
        <v>3</v>
      </c>
      <c r="R5" s="21" t="s">
        <v>23</v>
      </c>
      <c r="S5" s="21" t="n">
        <f aca="false">COUNTIFS($E$3:$E$150,"&gt;="&amp;0,$B$3:$B$150,R5)</f>
        <v>0</v>
      </c>
      <c r="T5" s="21" t="n">
        <f aca="false">COUNTIFS($E$3:$E$150,"&lt;"&amp;0,$B$3:$B$150,R5)</f>
        <v>0</v>
      </c>
    </row>
    <row r="6" customFormat="false" ht="16.5" hidden="false" customHeight="true" outlineLevel="0" collapsed="false">
      <c r="A6" s="15"/>
      <c r="B6" s="16"/>
      <c r="C6" s="17"/>
      <c r="D6" s="17"/>
      <c r="E6" s="18"/>
      <c r="F6" s="18"/>
      <c r="G6" s="18"/>
      <c r="H6" s="18"/>
      <c r="I6" s="19" t="n">
        <f aca="false">E6-F6-G6</f>
        <v>0</v>
      </c>
      <c r="J6" s="19" t="n">
        <f aca="false">IF(B6="",0,VLOOKUP(B6,Tabla1[],2,0))</f>
        <v>0</v>
      </c>
      <c r="K6" s="19" t="n">
        <f aca="false">IF(E6&lt;0,J6*(-1),J6)</f>
        <v>0</v>
      </c>
      <c r="L6" s="20"/>
      <c r="M6" s="20"/>
      <c r="Q6" s="21" t="n">
        <v>4</v>
      </c>
      <c r="R6" s="21" t="s">
        <v>24</v>
      </c>
      <c r="S6" s="21" t="n">
        <f aca="false">COUNTIFS($E$3:$E$150,"&gt;="&amp;0,$B$3:$B$150,R6)</f>
        <v>0</v>
      </c>
      <c r="T6" s="21" t="n">
        <f aca="false">COUNTIFS($E$3:$E$150,"&lt;"&amp;0,$B$3:$B$150,R6)</f>
        <v>0</v>
      </c>
    </row>
    <row r="7" customFormat="false" ht="16.5" hidden="false" customHeight="true" outlineLevel="0" collapsed="false">
      <c r="A7" s="15"/>
      <c r="B7" s="16"/>
      <c r="C7" s="17"/>
      <c r="D7" s="17"/>
      <c r="E7" s="18"/>
      <c r="F7" s="18"/>
      <c r="G7" s="18"/>
      <c r="H7" s="18"/>
      <c r="I7" s="19" t="n">
        <f aca="false">E7-F7-G7</f>
        <v>0</v>
      </c>
      <c r="J7" s="19" t="n">
        <f aca="false">IF(B7="",0,VLOOKUP(B7,Tabla1[],2,0))</f>
        <v>0</v>
      </c>
      <c r="K7" s="19" t="n">
        <f aca="false">IF(E7&lt;0,J7*(-1),J7)</f>
        <v>0</v>
      </c>
      <c r="L7" s="20"/>
      <c r="M7" s="20"/>
      <c r="Q7" s="21" t="n">
        <v>5</v>
      </c>
      <c r="R7" s="21" t="s">
        <v>25</v>
      </c>
      <c r="S7" s="21" t="n">
        <f aca="false">COUNTIFS($E$3:$E$150,"&gt;="&amp;0,$B$3:$B$150,R7)</f>
        <v>0</v>
      </c>
      <c r="T7" s="21" t="n">
        <f aca="false">COUNTIFS($E$3:$E$150,"&lt;"&amp;0,$B$3:$B$150,R7)</f>
        <v>0</v>
      </c>
    </row>
    <row r="8" customFormat="false" ht="16.5" hidden="false" customHeight="true" outlineLevel="0" collapsed="false">
      <c r="A8" s="15"/>
      <c r="B8" s="16"/>
      <c r="C8" s="17"/>
      <c r="D8" s="17"/>
      <c r="E8" s="18"/>
      <c r="F8" s="18"/>
      <c r="G8" s="18"/>
      <c r="H8" s="18"/>
      <c r="I8" s="19" t="n">
        <f aca="false">E8-F8-G8</f>
        <v>0</v>
      </c>
      <c r="J8" s="19" t="n">
        <f aca="false">IF(B8="",0,VLOOKUP(B8,Tabla1[],2,0))</f>
        <v>0</v>
      </c>
      <c r="K8" s="19" t="n">
        <f aca="false">IF(E8&lt;0,J8*(-1),J8)</f>
        <v>0</v>
      </c>
      <c r="L8" s="20"/>
      <c r="M8" s="20"/>
      <c r="Q8" s="21" t="n">
        <v>6</v>
      </c>
      <c r="R8" s="21" t="s">
        <v>26</v>
      </c>
      <c r="S8" s="21" t="n">
        <f aca="false">COUNTIFS($E$3:$E$150,"&gt;="&amp;0,$B$3:$B$150,R8)</f>
        <v>0</v>
      </c>
      <c r="T8" s="21" t="n">
        <f aca="false">COUNTIFS($E$3:$E$150,"&lt;"&amp;0,$B$3:$B$150,R8)</f>
        <v>0</v>
      </c>
    </row>
    <row r="9" customFormat="false" ht="16.5" hidden="false" customHeight="true" outlineLevel="0" collapsed="false">
      <c r="A9" s="15"/>
      <c r="B9" s="16"/>
      <c r="C9" s="17"/>
      <c r="D9" s="17"/>
      <c r="E9" s="18"/>
      <c r="F9" s="18"/>
      <c r="G9" s="18"/>
      <c r="H9" s="18"/>
      <c r="I9" s="19" t="n">
        <f aca="false">E9-F9-G9</f>
        <v>0</v>
      </c>
      <c r="J9" s="19" t="n">
        <f aca="false">IF(B9="",0,VLOOKUP(B9,Tabla1[],2,0))</f>
        <v>0</v>
      </c>
      <c r="K9" s="19" t="n">
        <f aca="false">IF(E9&lt;0,J9*(-1),J9)</f>
        <v>0</v>
      </c>
      <c r="L9" s="20"/>
      <c r="M9" s="20"/>
      <c r="Q9" s="21" t="n">
        <v>7</v>
      </c>
      <c r="R9" s="21" t="s">
        <v>27</v>
      </c>
      <c r="S9" s="21" t="n">
        <f aca="false">COUNTIFS($E$3:$E$150,"&gt;="&amp;0,$B$3:$B$150,R9)</f>
        <v>0</v>
      </c>
      <c r="T9" s="21" t="n">
        <f aca="false">COUNTIFS($E$3:$E$150,"&lt;"&amp;0,$B$3:$B$150,R9)</f>
        <v>0</v>
      </c>
    </row>
    <row r="10" customFormat="false" ht="16.5" hidden="false" customHeight="true" outlineLevel="0" collapsed="false">
      <c r="A10" s="15"/>
      <c r="B10" s="16"/>
      <c r="C10" s="17"/>
      <c r="D10" s="17"/>
      <c r="E10" s="18"/>
      <c r="F10" s="18"/>
      <c r="G10" s="18"/>
      <c r="H10" s="18"/>
      <c r="I10" s="19" t="n">
        <f aca="false">E10-F10-G10</f>
        <v>0</v>
      </c>
      <c r="J10" s="19" t="n">
        <f aca="false">IF(B10="",0,VLOOKUP(B10,Tabla1[],2,0))</f>
        <v>0</v>
      </c>
      <c r="K10" s="19" t="n">
        <f aca="false">IF(E10&lt;0,J10*(-1),J10)</f>
        <v>0</v>
      </c>
      <c r="L10" s="20"/>
      <c r="M10" s="20"/>
      <c r="Q10" s="21" t="n">
        <v>8</v>
      </c>
      <c r="R10" s="21" t="s">
        <v>28</v>
      </c>
      <c r="S10" s="21" t="n">
        <f aca="false">COUNTIFS($E$3:$E$150,"&gt;="&amp;0,$B$3:$B$150,R10)</f>
        <v>0</v>
      </c>
      <c r="T10" s="21" t="n">
        <f aca="false">COUNTIFS($E$3:$E$150,"&lt;"&amp;0,$B$3:$B$150,R10)</f>
        <v>0</v>
      </c>
    </row>
    <row r="11" customFormat="false" ht="16.5" hidden="false" customHeight="true" outlineLevel="0" collapsed="false">
      <c r="A11" s="15"/>
      <c r="B11" s="16"/>
      <c r="C11" s="17"/>
      <c r="D11" s="17"/>
      <c r="E11" s="18"/>
      <c r="F11" s="18"/>
      <c r="G11" s="18"/>
      <c r="H11" s="18"/>
      <c r="I11" s="19" t="n">
        <f aca="false">E11-F11-G11</f>
        <v>0</v>
      </c>
      <c r="J11" s="19" t="n">
        <f aca="false">IF(B11="",0,VLOOKUP(B11,Tabla1[],2,0))</f>
        <v>0</v>
      </c>
      <c r="K11" s="19" t="n">
        <f aca="false">IF(E11&lt;0,J11*(-1),J11)</f>
        <v>0</v>
      </c>
      <c r="L11" s="20"/>
      <c r="M11" s="20"/>
      <c r="Q11" s="21" t="n">
        <v>9</v>
      </c>
      <c r="R11" s="21" t="s">
        <v>29</v>
      </c>
      <c r="S11" s="21" t="n">
        <f aca="false">COUNTIFS($E$3:$E$150,"&gt;="&amp;0,$B$3:$B$150,R11)</f>
        <v>0</v>
      </c>
      <c r="T11" s="21" t="n">
        <f aca="false">COUNTIFS($E$3:$E$150,"&lt;"&amp;0,$B$3:$B$150,R11)</f>
        <v>0</v>
      </c>
    </row>
    <row r="12" customFormat="false" ht="16.5" hidden="false" customHeight="true" outlineLevel="0" collapsed="false">
      <c r="A12" s="15"/>
      <c r="B12" s="16"/>
      <c r="C12" s="17"/>
      <c r="D12" s="17"/>
      <c r="E12" s="18"/>
      <c r="F12" s="18"/>
      <c r="G12" s="18"/>
      <c r="H12" s="18"/>
      <c r="I12" s="19" t="n">
        <f aca="false">E12-F12-G12</f>
        <v>0</v>
      </c>
      <c r="J12" s="19" t="n">
        <f aca="false">IF(B12="",0,VLOOKUP(B12,Tabla1[],2,0))</f>
        <v>0</v>
      </c>
      <c r="K12" s="19" t="n">
        <f aca="false">IF(E12&lt;0,J12*(-1),J12)</f>
        <v>0</v>
      </c>
      <c r="L12" s="20"/>
      <c r="M12" s="20"/>
      <c r="Q12" s="21" t="n">
        <v>10</v>
      </c>
      <c r="R12" s="21" t="s">
        <v>30</v>
      </c>
      <c r="S12" s="21" t="n">
        <f aca="false">COUNTIFS($E$3:$E$150,"&gt;="&amp;0,$B$3:$B$150,R12)</f>
        <v>0</v>
      </c>
      <c r="T12" s="21" t="n">
        <f aca="false">COUNTIFS($E$3:$E$150,"&lt;"&amp;0,$B$3:$B$150,R12)</f>
        <v>0</v>
      </c>
    </row>
    <row r="13" customFormat="false" ht="16.5" hidden="false" customHeight="true" outlineLevel="0" collapsed="false">
      <c r="A13" s="15"/>
      <c r="B13" s="16"/>
      <c r="C13" s="17"/>
      <c r="D13" s="17"/>
      <c r="E13" s="18"/>
      <c r="F13" s="18"/>
      <c r="G13" s="18"/>
      <c r="H13" s="18"/>
      <c r="I13" s="19" t="n">
        <f aca="false">E13-F13-G13</f>
        <v>0</v>
      </c>
      <c r="J13" s="19" t="n">
        <f aca="false">IF(B13="",0,VLOOKUP(B13,Tabla1[],2,0))</f>
        <v>0</v>
      </c>
      <c r="K13" s="19" t="n">
        <f aca="false">IF(E13&lt;0,J13*(-1),J13)</f>
        <v>0</v>
      </c>
      <c r="L13" s="20"/>
      <c r="M13" s="20"/>
      <c r="Q13" s="21" t="n">
        <v>11</v>
      </c>
      <c r="R13" s="21" t="s">
        <v>31</v>
      </c>
      <c r="S13" s="21" t="n">
        <f aca="false">COUNTIFS($E$3:$E$150,"&gt;="&amp;0,$B$3:$B$150,R13)</f>
        <v>0</v>
      </c>
      <c r="T13" s="21" t="n">
        <f aca="false">COUNTIFS($E$3:$E$150,"&lt;"&amp;0,$B$3:$B$150,R13)</f>
        <v>0</v>
      </c>
    </row>
    <row r="14" customFormat="false" ht="16.5" hidden="false" customHeight="true" outlineLevel="0" collapsed="false">
      <c r="A14" s="15"/>
      <c r="B14" s="16"/>
      <c r="C14" s="17"/>
      <c r="D14" s="17"/>
      <c r="E14" s="18"/>
      <c r="F14" s="18"/>
      <c r="G14" s="18"/>
      <c r="H14" s="18"/>
      <c r="I14" s="19" t="n">
        <f aca="false">E14-F14-G14</f>
        <v>0</v>
      </c>
      <c r="J14" s="19" t="n">
        <f aca="false">IF(B14="",0,VLOOKUP(B14,Tabla1[],2,0))</f>
        <v>0</v>
      </c>
      <c r="K14" s="19" t="n">
        <f aca="false">IF(E14&lt;0,J14*(-1),J14)</f>
        <v>0</v>
      </c>
      <c r="L14" s="20"/>
      <c r="M14" s="20"/>
      <c r="Q14" s="21" t="n">
        <v>12</v>
      </c>
      <c r="R14" s="21" t="s">
        <v>32</v>
      </c>
      <c r="S14" s="21" t="n">
        <f aca="false">COUNTIFS($E$3:$E$150,"&gt;="&amp;0,$B$3:$B$150,R14)</f>
        <v>0</v>
      </c>
      <c r="T14" s="21" t="n">
        <f aca="false">COUNTIFS($E$3:$E$150,"&lt;"&amp;0,$B$3:$B$150,R14)</f>
        <v>0</v>
      </c>
    </row>
    <row r="15" customFormat="false" ht="16.5" hidden="false" customHeight="true" outlineLevel="0" collapsed="false">
      <c r="A15" s="15"/>
      <c r="B15" s="16"/>
      <c r="C15" s="17"/>
      <c r="D15" s="17"/>
      <c r="E15" s="18"/>
      <c r="F15" s="18"/>
      <c r="G15" s="18"/>
      <c r="H15" s="18"/>
      <c r="I15" s="19" t="n">
        <f aca="false">E15-F15-G15</f>
        <v>0</v>
      </c>
      <c r="J15" s="19" t="n">
        <f aca="false">IF(B15="",0,VLOOKUP(B15,Tabla1[],2,0))</f>
        <v>0</v>
      </c>
      <c r="K15" s="19" t="n">
        <f aca="false">IF(E15&lt;0,J15*(-1),J15)</f>
        <v>0</v>
      </c>
      <c r="L15" s="20"/>
      <c r="M15" s="20"/>
      <c r="Q15" s="21" t="n">
        <v>13</v>
      </c>
      <c r="R15" s="21" t="s">
        <v>33</v>
      </c>
      <c r="S15" s="21" t="n">
        <f aca="false">COUNTIFS($E$3:$E$150,"&gt;="&amp;0,$B$3:$B$150,R15)</f>
        <v>0</v>
      </c>
      <c r="T15" s="21" t="n">
        <f aca="false">COUNTIFS($E$3:$E$150,"&lt;"&amp;0,$B$3:$B$150,R15)</f>
        <v>0</v>
      </c>
    </row>
    <row r="16" customFormat="false" ht="16.5" hidden="false" customHeight="true" outlineLevel="0" collapsed="false">
      <c r="A16" s="15"/>
      <c r="B16" s="16"/>
      <c r="C16" s="17"/>
      <c r="D16" s="17"/>
      <c r="E16" s="18"/>
      <c r="F16" s="18"/>
      <c r="G16" s="18"/>
      <c r="H16" s="18"/>
      <c r="I16" s="19" t="n">
        <f aca="false">E16-F16-G16</f>
        <v>0</v>
      </c>
      <c r="J16" s="19" t="n">
        <f aca="false">IF(B16="",0,VLOOKUP(B16,Tabla1[],2,0))</f>
        <v>0</v>
      </c>
      <c r="K16" s="19" t="n">
        <f aca="false">IF(E16&lt;0,J16*(-1),J16)</f>
        <v>0</v>
      </c>
      <c r="L16" s="20"/>
      <c r="M16" s="20"/>
      <c r="Q16" s="21" t="n">
        <v>14</v>
      </c>
      <c r="R16" s="21" t="s">
        <v>34</v>
      </c>
      <c r="S16" s="21" t="n">
        <f aca="false">COUNTIFS($E$3:$E$150,"&gt;="&amp;0,$B$3:$B$150,R16)</f>
        <v>0</v>
      </c>
      <c r="T16" s="21" t="n">
        <f aca="false">COUNTIFS($E$3:$E$150,"&lt;"&amp;0,$B$3:$B$150,R16)</f>
        <v>0</v>
      </c>
    </row>
    <row r="17" customFormat="false" ht="16.5" hidden="false" customHeight="true" outlineLevel="0" collapsed="false">
      <c r="A17" s="15"/>
      <c r="B17" s="16"/>
      <c r="C17" s="17"/>
      <c r="D17" s="17"/>
      <c r="E17" s="18"/>
      <c r="F17" s="18"/>
      <c r="G17" s="18"/>
      <c r="H17" s="18"/>
      <c r="I17" s="19" t="n">
        <f aca="false">E17-F17-G17</f>
        <v>0</v>
      </c>
      <c r="J17" s="19" t="n">
        <f aca="false">IF(B17="",0,VLOOKUP(B17,Tabla1[],2,0))</f>
        <v>0</v>
      </c>
      <c r="K17" s="19" t="n">
        <f aca="false">IF(E17&lt;0,J17*(-1),J17)</f>
        <v>0</v>
      </c>
      <c r="L17" s="20"/>
      <c r="M17" s="20"/>
      <c r="Q17" s="21" t="n">
        <v>15</v>
      </c>
      <c r="R17" s="21" t="s">
        <v>35</v>
      </c>
      <c r="S17" s="21" t="n">
        <f aca="false">COUNTIFS($E$3:$E$150,"&gt;="&amp;0,$B$3:$B$150,R17)</f>
        <v>0</v>
      </c>
      <c r="T17" s="21" t="n">
        <f aca="false">COUNTIFS($E$3:$E$150,"&lt;"&amp;0,$B$3:$B$150,R17)</f>
        <v>0</v>
      </c>
    </row>
    <row r="18" customFormat="false" ht="16.5" hidden="false" customHeight="true" outlineLevel="0" collapsed="false">
      <c r="A18" s="15"/>
      <c r="B18" s="16"/>
      <c r="C18" s="17"/>
      <c r="D18" s="17"/>
      <c r="E18" s="18"/>
      <c r="F18" s="18"/>
      <c r="G18" s="18"/>
      <c r="H18" s="18"/>
      <c r="I18" s="19" t="n">
        <f aca="false">E18-F18-G18</f>
        <v>0</v>
      </c>
      <c r="J18" s="19" t="n">
        <f aca="false">IF(B18="",0,VLOOKUP(B18,Tabla1[],2,0))</f>
        <v>0</v>
      </c>
      <c r="K18" s="19" t="n">
        <f aca="false">IF(E18&lt;0,J18*(-1),J18)</f>
        <v>0</v>
      </c>
      <c r="L18" s="20"/>
      <c r="M18" s="20"/>
      <c r="Q18" s="21" t="n">
        <v>16</v>
      </c>
      <c r="R18" s="21" t="s">
        <v>36</v>
      </c>
      <c r="S18" s="21" t="n">
        <f aca="false">COUNTIFS($E$3:$E$150,"&gt;="&amp;0,$B$3:$B$150,R18)</f>
        <v>0</v>
      </c>
      <c r="T18" s="21" t="n">
        <f aca="false">COUNTIFS($E$3:$E$150,"&lt;"&amp;0,$B$3:$B$150,R18)</f>
        <v>0</v>
      </c>
    </row>
    <row r="19" customFormat="false" ht="16.5" hidden="false" customHeight="true" outlineLevel="0" collapsed="false">
      <c r="A19" s="15"/>
      <c r="B19" s="16"/>
      <c r="C19" s="17"/>
      <c r="D19" s="17"/>
      <c r="E19" s="18"/>
      <c r="F19" s="18"/>
      <c r="G19" s="18"/>
      <c r="H19" s="18"/>
      <c r="I19" s="19" t="n">
        <f aca="false">E19-F19-G19</f>
        <v>0</v>
      </c>
      <c r="J19" s="19" t="n">
        <f aca="false">IF(B19="",0,VLOOKUP(B19,Tabla1[],2,0))</f>
        <v>0</v>
      </c>
      <c r="K19" s="19" t="n">
        <f aca="false">IF(E19&lt;0,J19*(-1),J19)</f>
        <v>0</v>
      </c>
      <c r="L19" s="20"/>
      <c r="M19" s="20"/>
      <c r="Q19" s="21" t="n">
        <v>17</v>
      </c>
      <c r="R19" s="21" t="s">
        <v>37</v>
      </c>
      <c r="S19" s="21" t="n">
        <f aca="false">COUNTIFS($E$3:$E$150,"&gt;="&amp;0,$B$3:$B$150,R19)</f>
        <v>0</v>
      </c>
      <c r="T19" s="21" t="n">
        <f aca="false">COUNTIFS($E$3:$E$150,"&lt;"&amp;0,$B$3:$B$150,R19)</f>
        <v>0</v>
      </c>
    </row>
    <row r="20" customFormat="false" ht="16.5" hidden="false" customHeight="true" outlineLevel="0" collapsed="false">
      <c r="A20" s="15"/>
      <c r="B20" s="16"/>
      <c r="C20" s="17"/>
      <c r="D20" s="17"/>
      <c r="E20" s="18"/>
      <c r="F20" s="18"/>
      <c r="G20" s="18"/>
      <c r="H20" s="18"/>
      <c r="I20" s="19" t="n">
        <f aca="false">E20-F20-G20</f>
        <v>0</v>
      </c>
      <c r="J20" s="19" t="n">
        <f aca="false">IF(B20="",0,VLOOKUP(B20,Tabla1[],2,0))</f>
        <v>0</v>
      </c>
      <c r="K20" s="19" t="n">
        <f aca="false">IF(E20&lt;0,J20*(-1),J20)</f>
        <v>0</v>
      </c>
      <c r="L20" s="20"/>
      <c r="M20" s="20"/>
      <c r="Q20" s="21" t="n">
        <v>18</v>
      </c>
      <c r="R20" s="21" t="s">
        <v>38</v>
      </c>
      <c r="S20" s="21" t="n">
        <f aca="false">COUNTIFS($E$3:$E$150,"&gt;="&amp;0,$B$3:$B$150,R20)+COUNTIFS($E$3:$E$150,"&gt;="&amp;0,$B$3:$B$150,"BAT DET COMO ADAP")</f>
        <v>0</v>
      </c>
      <c r="T20" s="21" t="n">
        <f aca="false">COUNTIFS($E$3:$E$150,"&lt;"&amp;0,$B$3:$B$150,R20)+COUNTIFS($E$3:$E$150,"&lt;"&amp;0,$B$3:$B$150,"BAT DET COMO ADAP")</f>
        <v>0</v>
      </c>
    </row>
    <row r="21" customFormat="false" ht="16.5" hidden="false" customHeight="true" outlineLevel="0" collapsed="false">
      <c r="A21" s="15"/>
      <c r="B21" s="16"/>
      <c r="C21" s="17"/>
      <c r="D21" s="17"/>
      <c r="E21" s="18"/>
      <c r="F21" s="18"/>
      <c r="G21" s="18"/>
      <c r="H21" s="18"/>
      <c r="I21" s="19" t="n">
        <f aca="false">E21-F21-G21</f>
        <v>0</v>
      </c>
      <c r="J21" s="19" t="n">
        <f aca="false">IF(B21="",0,VLOOKUP(B21,Tabla1[],2,0))</f>
        <v>0</v>
      </c>
      <c r="K21" s="19" t="n">
        <f aca="false">IF(E21&lt;0,J21*(-1),J21)</f>
        <v>0</v>
      </c>
      <c r="L21" s="20"/>
      <c r="M21" s="20"/>
      <c r="Q21" s="21" t="n">
        <v>19</v>
      </c>
      <c r="R21" s="21" t="s">
        <v>39</v>
      </c>
      <c r="S21" s="21" t="n">
        <f aca="false">COUNTIFS($E$3:$E$150,"&gt;="&amp;0,$B$3:$B$150,R21)+COUNTIFS($E$3:$E$150,"&gt;="&amp;0,$B$3:$B$150,"BAT INTERNA")+COUNTIFS($E$3:$E$150,"&gt;="&amp;0,$B$3:$B$150,"BAT COMO ADAP")</f>
        <v>0</v>
      </c>
      <c r="T21" s="21" t="n">
        <f aca="false">COUNTIFS($E$3:$E$150,"&lt;"&amp;0,$B$3:$B$150,R21)+COUNTIFS($E$3:$E$150,"&lt;"&amp;0,$B$3:$B$150,"BAT INTERNA")+COUNTIFS($E$3:$E$150,"&lt;"&amp;0,$B$3:$B$150,"BAT COMO ADAP")</f>
        <v>0</v>
      </c>
    </row>
    <row r="22" customFormat="false" ht="16.5" hidden="false" customHeight="true" outlineLevel="0" collapsed="false">
      <c r="A22" s="15"/>
      <c r="B22" s="16"/>
      <c r="C22" s="23"/>
      <c r="D22" s="23"/>
      <c r="E22" s="18"/>
      <c r="F22" s="18"/>
      <c r="G22" s="18"/>
      <c r="H22" s="18"/>
      <c r="I22" s="19" t="n">
        <f aca="false">E22-F22-G22</f>
        <v>0</v>
      </c>
      <c r="J22" s="19" t="n">
        <f aca="false">IF(B22="",0,VLOOKUP(B22,Tabla1[],2,0))</f>
        <v>0</v>
      </c>
      <c r="K22" s="19" t="n">
        <f aca="false">IF(E22&lt;0,J22*(-1),J22)</f>
        <v>0</v>
      </c>
      <c r="L22" s="20"/>
      <c r="M22" s="20"/>
      <c r="Q22" s="21" t="n">
        <v>20</v>
      </c>
      <c r="R22" s="21" t="s">
        <v>40</v>
      </c>
      <c r="S22" s="21" t="n">
        <f aca="false">COUNTIFS($E$3:$E$150,"&gt;="&amp;0,$B$3:$B$150,R22)</f>
        <v>0</v>
      </c>
      <c r="T22" s="21" t="n">
        <f aca="false">COUNTIFS($E$3:$E$150,"&lt;"&amp;0,$B$3:$B$150,R22)</f>
        <v>0</v>
      </c>
    </row>
    <row r="23" customFormat="false" ht="16.5" hidden="false" customHeight="true" outlineLevel="0" collapsed="false">
      <c r="A23" s="15"/>
      <c r="B23" s="16"/>
      <c r="C23" s="17"/>
      <c r="D23" s="17"/>
      <c r="E23" s="18"/>
      <c r="F23" s="18"/>
      <c r="G23" s="18"/>
      <c r="H23" s="18"/>
      <c r="I23" s="19" t="n">
        <f aca="false">E23-F23-G23</f>
        <v>0</v>
      </c>
      <c r="J23" s="19" t="n">
        <f aca="false">IF(B23="",0,VLOOKUP(B23,Tabla1[],2,0))</f>
        <v>0</v>
      </c>
      <c r="K23" s="19" t="n">
        <f aca="false">IF(E23&lt;0,J23*(-1),J23)</f>
        <v>0</v>
      </c>
      <c r="L23" s="20"/>
      <c r="M23" s="20"/>
      <c r="Q23" s="21" t="n">
        <v>21</v>
      </c>
      <c r="R23" s="21" t="s">
        <v>41</v>
      </c>
      <c r="S23" s="21" t="n">
        <f aca="false">COUNTIFS($E$3:$E$150,"&gt;="&amp;0,$B$3:$B$150,R23)</f>
        <v>0</v>
      </c>
      <c r="T23" s="21" t="n">
        <f aca="false">COUNTIFS($E$3:$E$150,"&lt;"&amp;0,$B$3:$B$150,R23)</f>
        <v>0</v>
      </c>
    </row>
    <row r="24" customFormat="false" ht="16.5" hidden="false" customHeight="true" outlineLevel="0" collapsed="false">
      <c r="A24" s="15"/>
      <c r="B24" s="22"/>
      <c r="C24" s="17"/>
      <c r="D24" s="17"/>
      <c r="E24" s="18"/>
      <c r="F24" s="18"/>
      <c r="G24" s="18"/>
      <c r="H24" s="18"/>
      <c r="I24" s="19" t="n">
        <f aca="false">E24-F24-G24</f>
        <v>0</v>
      </c>
      <c r="J24" s="19" t="n">
        <f aca="false">IF(B24="",0,VLOOKUP(B24,Tabla1[],2,0))</f>
        <v>0</v>
      </c>
      <c r="K24" s="19" t="n">
        <f aca="false">IF(E24&lt;0,J24*(-1),J24)</f>
        <v>0</v>
      </c>
      <c r="L24" s="20"/>
      <c r="M24" s="20"/>
      <c r="Q24" s="21" t="n">
        <v>22</v>
      </c>
      <c r="R24" s="21" t="s">
        <v>42</v>
      </c>
      <c r="S24" s="21" t="n">
        <f aca="false">COUNTIFS($E$3:$E$150,"&gt;="&amp;0,$B$3:$B$150,R24)</f>
        <v>0</v>
      </c>
      <c r="T24" s="21" t="n">
        <f aca="false">COUNTIFS($E$3:$E$150,"&lt;"&amp;0,$B$3:$B$150,R24)</f>
        <v>0</v>
      </c>
    </row>
    <row r="25" customFormat="false" ht="16.5" hidden="false" customHeight="true" outlineLevel="0" collapsed="false">
      <c r="A25" s="15"/>
      <c r="B25" s="16"/>
      <c r="C25" s="17"/>
      <c r="D25" s="17"/>
      <c r="E25" s="18"/>
      <c r="F25" s="18"/>
      <c r="G25" s="18"/>
      <c r="H25" s="18"/>
      <c r="I25" s="19" t="n">
        <f aca="false">E25-F25-G25</f>
        <v>0</v>
      </c>
      <c r="J25" s="19" t="n">
        <f aca="false">IF(B25="",0,VLOOKUP(B25,Tabla1[],2,0))</f>
        <v>0</v>
      </c>
      <c r="K25" s="19" t="n">
        <f aca="false">IF(E25&lt;0,J25*(-1),J25)</f>
        <v>0</v>
      </c>
      <c r="L25" s="20"/>
      <c r="M25" s="20"/>
      <c r="Q25" s="21" t="n">
        <v>23</v>
      </c>
      <c r="R25" s="21" t="s">
        <v>43</v>
      </c>
      <c r="S25" s="21" t="n">
        <f aca="false">COUNTIFS($E$3:$E$150,"&gt;="&amp;0,$B$3:$B$150,R25)</f>
        <v>0</v>
      </c>
      <c r="T25" s="21" t="n">
        <f aca="false">COUNTIFS($E$3:$E$150,"&lt;"&amp;0,$B$3:$B$150,R25)</f>
        <v>0</v>
      </c>
    </row>
    <row r="26" customFormat="false" ht="16.5" hidden="false" customHeight="true" outlineLevel="0" collapsed="false">
      <c r="A26" s="15"/>
      <c r="B26" s="16"/>
      <c r="C26" s="17"/>
      <c r="D26" s="17"/>
      <c r="E26" s="18"/>
      <c r="F26" s="18"/>
      <c r="G26" s="18"/>
      <c r="H26" s="18"/>
      <c r="I26" s="19" t="n">
        <f aca="false">E26-F26-G26</f>
        <v>0</v>
      </c>
      <c r="J26" s="19" t="n">
        <f aca="false">IF(B26="",0,VLOOKUP(B26,Tabla1[],2,0))</f>
        <v>0</v>
      </c>
      <c r="K26" s="19" t="n">
        <f aca="false">IF(E26&lt;0,J26*(-1),J26)</f>
        <v>0</v>
      </c>
      <c r="L26" s="20"/>
      <c r="M26" s="20"/>
      <c r="Q26" s="21" t="n">
        <v>24</v>
      </c>
      <c r="R26" s="21" t="s">
        <v>44</v>
      </c>
      <c r="S26" s="21" t="n">
        <f aca="false">COUNTIFS($E$3:$E$150,"&gt;="&amp;0,$B$3:$B$150,R26)</f>
        <v>0</v>
      </c>
      <c r="T26" s="21" t="n">
        <f aca="false">COUNTIFS($E$3:$E$150,"&lt;"&amp;0,$B$3:$B$150,R26)</f>
        <v>0</v>
      </c>
    </row>
    <row r="27" customFormat="false" ht="16.5" hidden="false" customHeight="true" outlineLevel="0" collapsed="false">
      <c r="A27" s="15"/>
      <c r="B27" s="16"/>
      <c r="C27" s="17"/>
      <c r="D27" s="17"/>
      <c r="E27" s="18"/>
      <c r="F27" s="18"/>
      <c r="G27" s="18"/>
      <c r="H27" s="18"/>
      <c r="I27" s="19" t="n">
        <f aca="false">E27-F27-G27</f>
        <v>0</v>
      </c>
      <c r="J27" s="19" t="n">
        <f aca="false">IF(B27="",0,VLOOKUP(B27,Tabla1[],2,0))</f>
        <v>0</v>
      </c>
      <c r="K27" s="19" t="n">
        <f aca="false">IF(E27&lt;0,J27*(-1),J27)</f>
        <v>0</v>
      </c>
      <c r="L27" s="20"/>
      <c r="M27" s="20"/>
      <c r="Q27" s="21" t="n">
        <v>25</v>
      </c>
      <c r="R27" s="21" t="s">
        <v>45</v>
      </c>
      <c r="S27" s="21" t="n">
        <f aca="false">COUNTIFS($E$3:$E$150,"&gt;="&amp;0,$B$3:$B$150,R27)</f>
        <v>0</v>
      </c>
      <c r="T27" s="21" t="n">
        <f aca="false">COUNTIFS($E$3:$E$150,"&lt;"&amp;0,$B$3:$B$150,R27)</f>
        <v>0</v>
      </c>
    </row>
    <row r="28" customFormat="false" ht="16.5" hidden="false" customHeight="true" outlineLevel="0" collapsed="false">
      <c r="A28" s="15"/>
      <c r="B28" s="16"/>
      <c r="C28" s="17"/>
      <c r="D28" s="17"/>
      <c r="E28" s="18"/>
      <c r="F28" s="18"/>
      <c r="G28" s="18"/>
      <c r="H28" s="18"/>
      <c r="I28" s="19" t="n">
        <f aca="false">E28-F28-G28</f>
        <v>0</v>
      </c>
      <c r="J28" s="19" t="n">
        <f aca="false">IF(B28="",0,VLOOKUP(B28,Tabla1[],2,0))</f>
        <v>0</v>
      </c>
      <c r="K28" s="19" t="n">
        <f aca="false">IF(E28&lt;0,J28*(-1),J28)</f>
        <v>0</v>
      </c>
      <c r="L28" s="20"/>
      <c r="M28" s="20"/>
      <c r="Q28" s="21" t="n">
        <v>26</v>
      </c>
      <c r="R28" s="21" t="s">
        <v>46</v>
      </c>
      <c r="S28" s="21" t="n">
        <f aca="false">COUNTIFS($E$3:$E$150,"&gt;="&amp;0,$B$3:$B$150,R28)</f>
        <v>0</v>
      </c>
      <c r="T28" s="21" t="n">
        <f aca="false">COUNTIFS($E$3:$E$150,"&lt;"&amp;0,$B$3:$B$150,R28)</f>
        <v>0</v>
      </c>
    </row>
    <row r="29" customFormat="false" ht="16.5" hidden="false" customHeight="true" outlineLevel="0" collapsed="false">
      <c r="A29" s="15"/>
      <c r="B29" s="16"/>
      <c r="C29" s="17"/>
      <c r="D29" s="17"/>
      <c r="E29" s="18"/>
      <c r="F29" s="18"/>
      <c r="G29" s="18"/>
      <c r="H29" s="18"/>
      <c r="I29" s="19" t="n">
        <f aca="false">E29-F29-G29</f>
        <v>0</v>
      </c>
      <c r="J29" s="19" t="n">
        <f aca="false">IF(B29="",0,VLOOKUP(B29,Tabla1[],2,0))</f>
        <v>0</v>
      </c>
      <c r="K29" s="19" t="n">
        <f aca="false">IF(E29&lt;0,J29*(-1),J29)</f>
        <v>0</v>
      </c>
      <c r="L29" s="20"/>
      <c r="M29" s="20"/>
      <c r="Q29" s="21" t="n">
        <v>27</v>
      </c>
      <c r="R29" s="21" t="s">
        <v>47</v>
      </c>
      <c r="S29" s="21" t="n">
        <f aca="false">COUNTIFS($E$3:$E$150,"&gt;="&amp;0,$B$3:$B$150,R29)</f>
        <v>0</v>
      </c>
      <c r="T29" s="21" t="n">
        <f aca="false">COUNTIFS($E$3:$E$150,"&lt;"&amp;0,$B$3:$B$150,R29)</f>
        <v>0</v>
      </c>
    </row>
    <row r="30" customFormat="false" ht="16.5" hidden="false" customHeight="true" outlineLevel="0" collapsed="false">
      <c r="A30" s="15"/>
      <c r="B30" s="16"/>
      <c r="C30" s="17"/>
      <c r="D30" s="17"/>
      <c r="E30" s="18"/>
      <c r="F30" s="18"/>
      <c r="G30" s="18"/>
      <c r="H30" s="18"/>
      <c r="I30" s="19" t="n">
        <f aca="false">E30-F30-G30</f>
        <v>0</v>
      </c>
      <c r="J30" s="19" t="n">
        <f aca="false">IF(B30="",0,VLOOKUP(B30,Tabla1[],2,0))</f>
        <v>0</v>
      </c>
      <c r="K30" s="19" t="n">
        <f aca="false">IF(E30&lt;0,J30*(-1),J30)</f>
        <v>0</v>
      </c>
      <c r="L30" s="20"/>
      <c r="M30" s="20"/>
      <c r="Q30" s="21" t="n">
        <v>28</v>
      </c>
      <c r="R30" s="21" t="s">
        <v>48</v>
      </c>
      <c r="S30" s="21" t="n">
        <f aca="false">COUNTIFS($E$3:$E$150,"&gt;="&amp;0,$B$3:$B$150,R30)</f>
        <v>0</v>
      </c>
      <c r="T30" s="21" t="n">
        <f aca="false">COUNTIFS($E$3:$E$150,"&lt;"&amp;0,$B$3:$B$150,R30)</f>
        <v>0</v>
      </c>
    </row>
    <row r="31" customFormat="false" ht="16.5" hidden="false" customHeight="true" outlineLevel="0" collapsed="false">
      <c r="A31" s="15"/>
      <c r="B31" s="16"/>
      <c r="C31" s="17"/>
      <c r="D31" s="17"/>
      <c r="E31" s="18"/>
      <c r="F31" s="18"/>
      <c r="G31" s="18"/>
      <c r="H31" s="18"/>
      <c r="I31" s="19" t="n">
        <f aca="false">E31-F31-G31</f>
        <v>0</v>
      </c>
      <c r="J31" s="19" t="n">
        <f aca="false">IF(B31="",0,VLOOKUP(B31,Tabla1[],2,0))</f>
        <v>0</v>
      </c>
      <c r="K31" s="19" t="n">
        <f aca="false">IF(E31&lt;0,J31*(-1),J31)</f>
        <v>0</v>
      </c>
      <c r="L31" s="20"/>
      <c r="M31" s="20"/>
      <c r="Q31" s="21" t="n">
        <v>29</v>
      </c>
      <c r="R31" s="21" t="s">
        <v>49</v>
      </c>
      <c r="S31" s="21" t="n">
        <f aca="false">COUNTIFS($E$3:$E$150,"&gt;="&amp;0,$B$3:$B$150,R31)</f>
        <v>0</v>
      </c>
      <c r="T31" s="21" t="n">
        <f aca="false">COUNTIFS($E$3:$E$150,"&lt;"&amp;0,$B$3:$B$150,R31)</f>
        <v>0</v>
      </c>
    </row>
    <row r="32" customFormat="false" ht="16.5" hidden="false" customHeight="true" outlineLevel="0" collapsed="false">
      <c r="A32" s="15"/>
      <c r="B32" s="16"/>
      <c r="C32" s="17"/>
      <c r="D32" s="17"/>
      <c r="E32" s="18"/>
      <c r="F32" s="18"/>
      <c r="G32" s="18"/>
      <c r="H32" s="18"/>
      <c r="I32" s="19" t="n">
        <f aca="false">E32-F32-G32</f>
        <v>0</v>
      </c>
      <c r="J32" s="19" t="n">
        <f aca="false">IF(B32="",0,VLOOKUP(B32,Tabla1[],2,0))</f>
        <v>0</v>
      </c>
      <c r="K32" s="19" t="n">
        <f aca="false">IF(E32&lt;0,J32*(-1),J32)</f>
        <v>0</v>
      </c>
      <c r="L32" s="20"/>
      <c r="M32" s="20"/>
      <c r="Q32" s="21" t="n">
        <v>30</v>
      </c>
      <c r="R32" s="21" t="s">
        <v>50</v>
      </c>
      <c r="S32" s="21" t="n">
        <f aca="false">COUNTIFS($E$3:$E$150,"&gt;="&amp;0,$B$3:$B$150,R32)</f>
        <v>0</v>
      </c>
      <c r="T32" s="21" t="n">
        <f aca="false">COUNTIFS($E$3:$E$150,"&lt;"&amp;0,$B$3:$B$150,R32)</f>
        <v>0</v>
      </c>
    </row>
    <row r="33" customFormat="false" ht="16.5" hidden="false" customHeight="true" outlineLevel="0" collapsed="false">
      <c r="A33" s="15"/>
      <c r="B33" s="16"/>
      <c r="C33" s="17"/>
      <c r="D33" s="17"/>
      <c r="E33" s="18"/>
      <c r="F33" s="18"/>
      <c r="G33" s="18"/>
      <c r="H33" s="18"/>
      <c r="I33" s="19" t="n">
        <f aca="false">E33-F33-G33</f>
        <v>0</v>
      </c>
      <c r="J33" s="19" t="n">
        <f aca="false">IF(B33="",0,VLOOKUP(B33,Tabla1[],2,0))</f>
        <v>0</v>
      </c>
      <c r="K33" s="19" t="n">
        <f aca="false">IF(E33&lt;0,J33*(-1),J33)</f>
        <v>0</v>
      </c>
      <c r="L33" s="20"/>
      <c r="M33" s="20"/>
      <c r="Q33" s="21" t="n">
        <v>31</v>
      </c>
      <c r="R33" s="21" t="s">
        <v>51</v>
      </c>
      <c r="S33" s="21" t="n">
        <f aca="false">COUNTIFS($E$3:$E$150,"&gt;="&amp;0,$B$3:$B$150,R33)</f>
        <v>0</v>
      </c>
      <c r="T33" s="21" t="n">
        <f aca="false">COUNTIFS($E$3:$E$150,"&lt;"&amp;0,$B$3:$B$150,R33)</f>
        <v>0</v>
      </c>
    </row>
    <row r="34" customFormat="false" ht="16.5" hidden="false" customHeight="true" outlineLevel="0" collapsed="false">
      <c r="A34" s="15"/>
      <c r="B34" s="16"/>
      <c r="C34" s="17"/>
      <c r="D34" s="17"/>
      <c r="E34" s="18"/>
      <c r="F34" s="18"/>
      <c r="G34" s="18"/>
      <c r="H34" s="18"/>
      <c r="I34" s="19" t="n">
        <f aca="false">E34-F34-G34</f>
        <v>0</v>
      </c>
      <c r="J34" s="19" t="n">
        <f aca="false">IF(B34="",0,VLOOKUP(B34,Tabla1[],2,0))</f>
        <v>0</v>
      </c>
      <c r="K34" s="19" t="n">
        <f aca="false">IF(E34&lt;0,J34*(-1),J34)</f>
        <v>0</v>
      </c>
      <c r="L34" s="20"/>
      <c r="M34" s="20"/>
      <c r="Q34" s="21" t="n">
        <v>32</v>
      </c>
      <c r="R34" s="21" t="s">
        <v>52</v>
      </c>
      <c r="S34" s="21" t="n">
        <f aca="false">COUNTIFS($E$3:$E$150,"&gt;="&amp;0,$B$3:$B$150,R34)</f>
        <v>0</v>
      </c>
      <c r="T34" s="21" t="n">
        <f aca="false">COUNTIFS($E$3:$E$150,"&lt;"&amp;0,$B$3:$B$150,R34)</f>
        <v>0</v>
      </c>
    </row>
    <row r="35" customFormat="false" ht="16.5" hidden="false" customHeight="true" outlineLevel="0" collapsed="false">
      <c r="A35" s="15"/>
      <c r="B35" s="16"/>
      <c r="C35" s="17"/>
      <c r="D35" s="17"/>
      <c r="E35" s="18"/>
      <c r="F35" s="18"/>
      <c r="G35" s="18"/>
      <c r="H35" s="18"/>
      <c r="I35" s="19" t="n">
        <f aca="false">E35-F35-G35</f>
        <v>0</v>
      </c>
      <c r="J35" s="19" t="n">
        <f aca="false">IF(B35="",0,VLOOKUP(B35,Tabla1[],2,0))</f>
        <v>0</v>
      </c>
      <c r="K35" s="19" t="n">
        <f aca="false">IF(E35&lt;0,J35*(-1),J35)</f>
        <v>0</v>
      </c>
      <c r="L35" s="20"/>
      <c r="M35" s="20"/>
      <c r="Q35" s="21" t="n">
        <v>33</v>
      </c>
      <c r="R35" s="21" t="s">
        <v>53</v>
      </c>
      <c r="S35" s="21" t="n">
        <f aca="false">COUNTIFS($E$3:$E$150,"&gt;="&amp;0,$B$3:$B$150,R35)</f>
        <v>0</v>
      </c>
      <c r="T35" s="21" t="n">
        <f aca="false">COUNTIFS($E$3:$E$150,"&lt;"&amp;0,$B$3:$B$150,R35)</f>
        <v>0</v>
      </c>
    </row>
    <row r="36" customFormat="false" ht="16.5" hidden="false" customHeight="true" outlineLevel="0" collapsed="false">
      <c r="A36" s="15"/>
      <c r="B36" s="16"/>
      <c r="C36" s="17"/>
      <c r="D36" s="17"/>
      <c r="E36" s="18"/>
      <c r="F36" s="18"/>
      <c r="G36" s="18"/>
      <c r="H36" s="18"/>
      <c r="I36" s="19" t="n">
        <f aca="false">E36-F36-G36</f>
        <v>0</v>
      </c>
      <c r="J36" s="19" t="n">
        <f aca="false">IF(B36="",0,VLOOKUP(B36,Tabla1[],2,0))</f>
        <v>0</v>
      </c>
      <c r="K36" s="19" t="n">
        <f aca="false">IF(E36&lt;0,J36*(-1),J36)</f>
        <v>0</v>
      </c>
      <c r="L36" s="20"/>
      <c r="M36" s="20"/>
      <c r="Q36" s="21" t="n">
        <v>34</v>
      </c>
      <c r="R36" s="21" t="s">
        <v>54</v>
      </c>
      <c r="S36" s="21" t="n">
        <f aca="false">COUNTIFS($E$3:$E$150,"&gt;="&amp;0,$B$3:$B$150,R36)</f>
        <v>0</v>
      </c>
      <c r="T36" s="21" t="n">
        <f aca="false">COUNTIFS($E$3:$E$150,"&lt;"&amp;0,$B$3:$B$150,R36)</f>
        <v>0</v>
      </c>
    </row>
    <row r="37" customFormat="false" ht="16.5" hidden="false" customHeight="true" outlineLevel="0" collapsed="false">
      <c r="A37" s="15"/>
      <c r="B37" s="16"/>
      <c r="C37" s="17"/>
      <c r="D37" s="17"/>
      <c r="E37" s="18"/>
      <c r="F37" s="18"/>
      <c r="G37" s="18"/>
      <c r="H37" s="18"/>
      <c r="I37" s="19" t="n">
        <f aca="false">E37-F37-G37</f>
        <v>0</v>
      </c>
      <c r="J37" s="19" t="n">
        <f aca="false">IF(B37="",0,VLOOKUP(B37,Tabla1[],2,0))</f>
        <v>0</v>
      </c>
      <c r="K37" s="19" t="n">
        <f aca="false">IF(E37&lt;0,J37*(-1),J37)</f>
        <v>0</v>
      </c>
      <c r="L37" s="20"/>
      <c r="M37" s="20"/>
      <c r="Q37" s="21" t="n">
        <v>35</v>
      </c>
      <c r="R37" s="21" t="s">
        <v>55</v>
      </c>
      <c r="S37" s="21" t="n">
        <f aca="false">COUNTIFS($E$3:$E$150,"&gt;="&amp;0,$B$3:$B$150,R37)</f>
        <v>0</v>
      </c>
      <c r="T37" s="21" t="n">
        <f aca="false">COUNTIFS($E$3:$E$150,"&lt;"&amp;0,$B$3:$B$150,R37)</f>
        <v>0</v>
      </c>
    </row>
    <row r="38" customFormat="false" ht="16.5" hidden="false" customHeight="true" outlineLevel="0" collapsed="false">
      <c r="A38" s="15"/>
      <c r="B38" s="16"/>
      <c r="C38" s="17"/>
      <c r="D38" s="17"/>
      <c r="E38" s="18"/>
      <c r="F38" s="18"/>
      <c r="G38" s="18"/>
      <c r="H38" s="18"/>
      <c r="I38" s="19" t="n">
        <f aca="false">E38-F38-G38</f>
        <v>0</v>
      </c>
      <c r="J38" s="19" t="n">
        <f aca="false">IF(B38="",0,VLOOKUP(B38,Tabla1[],2,0))</f>
        <v>0</v>
      </c>
      <c r="K38" s="19" t="n">
        <f aca="false">IF(E38&lt;0,J38*(-1),J38)</f>
        <v>0</v>
      </c>
      <c r="L38" s="20"/>
      <c r="M38" s="20"/>
      <c r="Q38" s="21" t="n">
        <v>36</v>
      </c>
      <c r="R38" s="21" t="s">
        <v>56</v>
      </c>
      <c r="S38" s="21" t="n">
        <f aca="false">COUNTIFS($E$3:$E$150,"&gt;="&amp;0,$B$3:$B$150,R38)</f>
        <v>0</v>
      </c>
      <c r="T38" s="21" t="n">
        <f aca="false">COUNTIFS($E$3:$E$150,"&lt;"&amp;0,$B$3:$B$150,R38)</f>
        <v>0</v>
      </c>
    </row>
    <row r="39" customFormat="false" ht="16.5" hidden="false" customHeight="true" outlineLevel="0" collapsed="false">
      <c r="A39" s="15"/>
      <c r="B39" s="16"/>
      <c r="C39" s="17"/>
      <c r="D39" s="17"/>
      <c r="E39" s="18"/>
      <c r="F39" s="18"/>
      <c r="G39" s="18"/>
      <c r="H39" s="18"/>
      <c r="I39" s="19" t="n">
        <f aca="false">E39-F39-G39</f>
        <v>0</v>
      </c>
      <c r="J39" s="19" t="n">
        <f aca="false">IF(B39="",0,VLOOKUP(B39,Tabla1[],2,0))</f>
        <v>0</v>
      </c>
      <c r="K39" s="19" t="n">
        <f aca="false">IF(E39&lt;0,J39*(-1),J39)</f>
        <v>0</v>
      </c>
      <c r="L39" s="20"/>
      <c r="M39" s="20"/>
      <c r="Q39" s="21" t="n">
        <v>37</v>
      </c>
      <c r="R39" s="21" t="s">
        <v>57</v>
      </c>
      <c r="S39" s="21" t="n">
        <f aca="false">COUNTIFS($E$3:$E$150,"&gt;="&amp;0,$B$3:$B$150,R39)</f>
        <v>0</v>
      </c>
      <c r="T39" s="21" t="n">
        <f aca="false">COUNTIFS($E$3:$E$150,"&lt;"&amp;0,$B$3:$B$150,R39)</f>
        <v>0</v>
      </c>
    </row>
    <row r="40" customFormat="false" ht="16.5" hidden="false" customHeight="true" outlineLevel="0" collapsed="false">
      <c r="A40" s="15"/>
      <c r="B40" s="16"/>
      <c r="C40" s="17"/>
      <c r="D40" s="17"/>
      <c r="E40" s="18"/>
      <c r="F40" s="18"/>
      <c r="G40" s="18"/>
      <c r="H40" s="18"/>
      <c r="I40" s="19" t="n">
        <f aca="false">E40-F40-G40</f>
        <v>0</v>
      </c>
      <c r="J40" s="19" t="n">
        <f aca="false">IF(B40="",0,VLOOKUP(B40,Tabla1[],2,0))</f>
        <v>0</v>
      </c>
      <c r="K40" s="19" t="n">
        <f aca="false">IF(E40&lt;0,J40*(-1),J40)</f>
        <v>0</v>
      </c>
      <c r="L40" s="20"/>
      <c r="M40" s="20"/>
      <c r="Q40" s="21" t="n">
        <v>38</v>
      </c>
      <c r="R40" s="21" t="s">
        <v>58</v>
      </c>
      <c r="S40" s="21" t="n">
        <f aca="false">COUNTIFS($E$3:$E$150,"&gt;="&amp;0,$B$3:$B$150,R40)</f>
        <v>0</v>
      </c>
      <c r="T40" s="21" t="n">
        <f aca="false">COUNTIFS($E$3:$E$150,"&lt;"&amp;0,$B$3:$B$150,R40)</f>
        <v>0</v>
      </c>
    </row>
    <row r="41" customFormat="false" ht="16.5" hidden="false" customHeight="true" outlineLevel="0" collapsed="false">
      <c r="A41" s="15"/>
      <c r="B41" s="16"/>
      <c r="C41" s="17"/>
      <c r="D41" s="17"/>
      <c r="E41" s="18"/>
      <c r="F41" s="18"/>
      <c r="G41" s="18"/>
      <c r="H41" s="18"/>
      <c r="I41" s="19" t="n">
        <f aca="false">E41-F41-G41</f>
        <v>0</v>
      </c>
      <c r="J41" s="19" t="n">
        <f aca="false">IF(B41="",0,VLOOKUP(B41,Tabla1[],2,0))</f>
        <v>0</v>
      </c>
      <c r="K41" s="19" t="n">
        <f aca="false">IF(E41&lt;0,J41*(-1),J41)</f>
        <v>0</v>
      </c>
      <c r="L41" s="20"/>
      <c r="M41" s="20"/>
      <c r="Q41" s="21" t="n">
        <v>39</v>
      </c>
      <c r="R41" s="21" t="s">
        <v>59</v>
      </c>
      <c r="S41" s="21" t="n">
        <f aca="false">COUNTIFS($E$3:$E$150,"&gt;="&amp;0,$B$3:$B$150,R41)</f>
        <v>0</v>
      </c>
      <c r="T41" s="21" t="n">
        <f aca="false">COUNTIFS($E$3:$E$150,"&lt;"&amp;0,$B$3:$B$150,R41)</f>
        <v>0</v>
      </c>
    </row>
    <row r="42" customFormat="false" ht="16.5" hidden="false" customHeight="true" outlineLevel="0" collapsed="false">
      <c r="A42" s="15"/>
      <c r="B42" s="16"/>
      <c r="C42" s="17"/>
      <c r="D42" s="17"/>
      <c r="E42" s="18"/>
      <c r="F42" s="18"/>
      <c r="G42" s="18"/>
      <c r="H42" s="18"/>
      <c r="I42" s="19" t="n">
        <f aca="false">E42-F42-G42</f>
        <v>0</v>
      </c>
      <c r="J42" s="19" t="n">
        <f aca="false">IF(B42="",0,VLOOKUP(B42,Tabla1[],2,0))</f>
        <v>0</v>
      </c>
      <c r="K42" s="19" t="n">
        <f aca="false">IF(E42&lt;0,J42*(-1),J42)</f>
        <v>0</v>
      </c>
      <c r="L42" s="20"/>
      <c r="M42" s="20"/>
      <c r="Q42" s="21" t="n">
        <v>40</v>
      </c>
      <c r="R42" s="21" t="s">
        <v>60</v>
      </c>
      <c r="S42" s="21" t="n">
        <f aca="false">COUNTIFS($E$3:$E$150,"&gt;="&amp;0,$B$3:$B$150,R42)</f>
        <v>0</v>
      </c>
      <c r="T42" s="21" t="n">
        <f aca="false">COUNTIFS($E$3:$E$150,"&lt;"&amp;0,$B$3:$B$150,R42)</f>
        <v>0</v>
      </c>
    </row>
    <row r="43" customFormat="false" ht="16.5" hidden="false" customHeight="true" outlineLevel="0" collapsed="false">
      <c r="A43" s="15"/>
      <c r="B43" s="16"/>
      <c r="C43" s="17"/>
      <c r="D43" s="17"/>
      <c r="E43" s="18"/>
      <c r="F43" s="18"/>
      <c r="G43" s="18"/>
      <c r="H43" s="18"/>
      <c r="I43" s="19" t="n">
        <f aca="false">E43-F43-G43</f>
        <v>0</v>
      </c>
      <c r="J43" s="19" t="n">
        <f aca="false">IF(B43="",0,VLOOKUP(B43,Tabla1[],2,0))</f>
        <v>0</v>
      </c>
      <c r="K43" s="19" t="n">
        <f aca="false">IF(E43&lt;0,J43*(-1),J43)</f>
        <v>0</v>
      </c>
      <c r="L43" s="20"/>
      <c r="M43" s="20"/>
      <c r="Q43" s="21" t="n">
        <v>41</v>
      </c>
      <c r="R43" s="21" t="s">
        <v>61</v>
      </c>
      <c r="S43" s="21" t="n">
        <f aca="false">COUNTIFS($E$3:$E$150,"&gt;="&amp;0,$B$3:$B$150,R43)</f>
        <v>0</v>
      </c>
      <c r="T43" s="21" t="n">
        <f aca="false">COUNTIFS($E$3:$E$150,"&lt;"&amp;0,$B$3:$B$150,R43)</f>
        <v>0</v>
      </c>
    </row>
    <row r="44" customFormat="false" ht="16.5" hidden="false" customHeight="true" outlineLevel="0" collapsed="false">
      <c r="A44" s="15"/>
      <c r="B44" s="16"/>
      <c r="C44" s="17"/>
      <c r="D44" s="17"/>
      <c r="E44" s="18"/>
      <c r="F44" s="18"/>
      <c r="G44" s="18"/>
      <c r="H44" s="18"/>
      <c r="I44" s="19" t="n">
        <f aca="false">E44-F44-G44</f>
        <v>0</v>
      </c>
      <c r="J44" s="19" t="n">
        <f aca="false">IF(B44="",0,VLOOKUP(B44,Tabla1[],2,0))</f>
        <v>0</v>
      </c>
      <c r="K44" s="19" t="n">
        <f aca="false">IF(E44&lt;0,J44*(-1),J44)</f>
        <v>0</v>
      </c>
      <c r="L44" s="20"/>
      <c r="M44" s="20"/>
      <c r="Q44" s="21" t="n">
        <v>42</v>
      </c>
      <c r="R44" s="21" t="s">
        <v>62</v>
      </c>
      <c r="S44" s="21" t="n">
        <f aca="false">COUNTIFS($E$3:$E$150,"&gt;="&amp;0,$B$3:$B$150,R44)</f>
        <v>0</v>
      </c>
      <c r="T44" s="21" t="n">
        <f aca="false">COUNTIFS($E$3:$E$150,"&lt;"&amp;0,$B$3:$B$150,R44)</f>
        <v>0</v>
      </c>
    </row>
    <row r="45" customFormat="false" ht="16.5" hidden="false" customHeight="true" outlineLevel="0" collapsed="false">
      <c r="A45" s="15"/>
      <c r="B45" s="16"/>
      <c r="C45" s="17"/>
      <c r="D45" s="17"/>
      <c r="E45" s="18"/>
      <c r="F45" s="18"/>
      <c r="G45" s="18"/>
      <c r="H45" s="18"/>
      <c r="I45" s="19" t="n">
        <f aca="false">E45-F45-G45</f>
        <v>0</v>
      </c>
      <c r="J45" s="19" t="n">
        <f aca="false">IF(B45="",0,VLOOKUP(B45,Tabla1[],2,0))</f>
        <v>0</v>
      </c>
      <c r="K45" s="19" t="n">
        <f aca="false">IF(E45&lt;0,J45*(-1),J45)</f>
        <v>0</v>
      </c>
      <c r="L45" s="20"/>
      <c r="M45" s="20"/>
      <c r="Q45" s="21" t="n">
        <v>43</v>
      </c>
      <c r="R45" s="21" t="s">
        <v>63</v>
      </c>
      <c r="S45" s="21" t="n">
        <f aca="false">COUNTIFS($E$3:$E$150,"&gt;="&amp;0,$B$3:$B$150,R45)</f>
        <v>0</v>
      </c>
      <c r="T45" s="21" t="n">
        <f aca="false">COUNTIFS($E$3:$E$150,"&lt;"&amp;0,$B$3:$B$150,R45)</f>
        <v>0</v>
      </c>
    </row>
    <row r="46" customFormat="false" ht="16.5" hidden="false" customHeight="true" outlineLevel="0" collapsed="false">
      <c r="A46" s="15"/>
      <c r="B46" s="16"/>
      <c r="C46" s="17"/>
      <c r="D46" s="17"/>
      <c r="E46" s="18"/>
      <c r="F46" s="18"/>
      <c r="G46" s="18"/>
      <c r="H46" s="18"/>
      <c r="I46" s="19" t="n">
        <f aca="false">E46-F46-G46</f>
        <v>0</v>
      </c>
      <c r="J46" s="19" t="n">
        <f aca="false">IF(B46="",0,VLOOKUP(B46,Tabla1[],2,0))</f>
        <v>0</v>
      </c>
      <c r="K46" s="19" t="n">
        <f aca="false">IF(E46&lt;0,J46*(-1),J46)</f>
        <v>0</v>
      </c>
      <c r="L46" s="20"/>
      <c r="M46" s="20"/>
      <c r="Q46" s="21" t="n">
        <v>44</v>
      </c>
      <c r="R46" s="21" t="s">
        <v>64</v>
      </c>
      <c r="S46" s="21" t="n">
        <f aca="false">COUNTIFS($E$3:$E$150,"&gt;="&amp;0,$B$3:$B$150,R46)</f>
        <v>0</v>
      </c>
      <c r="T46" s="21" t="n">
        <f aca="false">COUNTIFS($E$3:$E$150,"&lt;"&amp;0,$B$3:$B$150,R46)</f>
        <v>0</v>
      </c>
    </row>
    <row r="47" customFormat="false" ht="16.5" hidden="false" customHeight="true" outlineLevel="0" collapsed="false">
      <c r="A47" s="15"/>
      <c r="B47" s="16"/>
      <c r="C47" s="17"/>
      <c r="D47" s="17"/>
      <c r="E47" s="18"/>
      <c r="F47" s="18"/>
      <c r="G47" s="18"/>
      <c r="H47" s="18"/>
      <c r="I47" s="19" t="n">
        <f aca="false">E47-F47-G47</f>
        <v>0</v>
      </c>
      <c r="J47" s="19" t="n">
        <f aca="false">IF(B47="",0,VLOOKUP(B47,Tabla1[],2,0))</f>
        <v>0</v>
      </c>
      <c r="K47" s="19" t="n">
        <f aca="false">IF(E47&lt;0,J47*(-1),J47)</f>
        <v>0</v>
      </c>
      <c r="L47" s="20"/>
      <c r="M47" s="20"/>
      <c r="Q47" s="21" t="n">
        <v>45</v>
      </c>
      <c r="R47" s="21" t="s">
        <v>65</v>
      </c>
      <c r="S47" s="21" t="n">
        <f aca="false">COUNTIFS($E$3:$E$150,"&gt;="&amp;0,$B$3:$B$150,R47)</f>
        <v>0</v>
      </c>
      <c r="T47" s="21" t="n">
        <f aca="false">COUNTIFS($E$3:$E$150,"&lt;"&amp;0,$B$3:$B$150,R47)</f>
        <v>0</v>
      </c>
    </row>
    <row r="48" customFormat="false" ht="16.5" hidden="false" customHeight="true" outlineLevel="0" collapsed="false">
      <c r="A48" s="15"/>
      <c r="B48" s="16"/>
      <c r="C48" s="17"/>
      <c r="D48" s="17"/>
      <c r="E48" s="18"/>
      <c r="F48" s="18"/>
      <c r="G48" s="18"/>
      <c r="H48" s="18"/>
      <c r="I48" s="19" t="n">
        <f aca="false">E48-F48-G48</f>
        <v>0</v>
      </c>
      <c r="J48" s="19" t="n">
        <f aca="false">IF(B48="",0,VLOOKUP(B48,Tabla1[],2,0))</f>
        <v>0</v>
      </c>
      <c r="K48" s="19" t="n">
        <f aca="false">IF(E48&lt;0,J48*(-1),J48)</f>
        <v>0</v>
      </c>
      <c r="L48" s="20"/>
      <c r="M48" s="20"/>
      <c r="Q48" s="21" t="n">
        <v>46</v>
      </c>
      <c r="R48" s="21" t="s">
        <v>66</v>
      </c>
      <c r="S48" s="21" t="n">
        <f aca="false">H151/2</f>
        <v>0</v>
      </c>
      <c r="T48" s="21"/>
    </row>
    <row r="49" customFormat="false" ht="16.5" hidden="false" customHeight="true" outlineLevel="0" collapsed="false">
      <c r="A49" s="15"/>
      <c r="B49" s="16"/>
      <c r="C49" s="17"/>
      <c r="D49" s="17"/>
      <c r="E49" s="18"/>
      <c r="F49" s="18"/>
      <c r="G49" s="18"/>
      <c r="H49" s="18"/>
      <c r="I49" s="19" t="n">
        <f aca="false">E49-F49-G49</f>
        <v>0</v>
      </c>
      <c r="J49" s="19" t="n">
        <f aca="false">IF(B49="",0,VLOOKUP(B49,Tabla1[],2,0))</f>
        <v>0</v>
      </c>
      <c r="K49" s="19" t="n">
        <f aca="false">IF(E49&lt;0,J49*(-1),J49)</f>
        <v>0</v>
      </c>
      <c r="L49" s="20"/>
      <c r="M49" s="20"/>
      <c r="Q49" s="21" t="n">
        <v>47</v>
      </c>
      <c r="R49" s="21" t="s">
        <v>67</v>
      </c>
      <c r="S49" s="21" t="n">
        <f aca="false">COUNTIFS($E$3:$E$150,"&gt;="&amp;0,$B$3:$B$150,R49)</f>
        <v>0</v>
      </c>
      <c r="T49" s="21" t="n">
        <f aca="false">COUNTIFS($E$3:$E$150,"&lt;"&amp;0,$B$3:$B$150,R49)</f>
        <v>0</v>
      </c>
    </row>
    <row r="50" customFormat="false" ht="16.5" hidden="false" customHeight="true" outlineLevel="0" collapsed="false">
      <c r="A50" s="15"/>
      <c r="B50" s="16"/>
      <c r="C50" s="17"/>
      <c r="D50" s="17"/>
      <c r="E50" s="18"/>
      <c r="F50" s="18"/>
      <c r="G50" s="18"/>
      <c r="H50" s="18"/>
      <c r="I50" s="19" t="n">
        <f aca="false">E50-F50-G50</f>
        <v>0</v>
      </c>
      <c r="J50" s="19" t="n">
        <f aca="false">IF(B50="",0,VLOOKUP(B50,Tabla1[],2,0))</f>
        <v>0</v>
      </c>
      <c r="K50" s="19" t="n">
        <f aca="false">IF(E50&lt;0,J50*(-1),J50)</f>
        <v>0</v>
      </c>
      <c r="L50" s="20"/>
      <c r="M50" s="20"/>
      <c r="Q50" s="21" t="n">
        <v>48</v>
      </c>
      <c r="R50" s="21" t="s">
        <v>68</v>
      </c>
      <c r="S50" s="21" t="n">
        <f aca="false">COUNTIFS($E$3:$E$150,"&gt;="&amp;0,$B$3:$B$150,R50)</f>
        <v>0</v>
      </c>
      <c r="T50" s="21" t="n">
        <f aca="false">COUNTIFS($E$3:$E$150,"&lt;"&amp;0,$B$3:$B$150,R50)</f>
        <v>0</v>
      </c>
    </row>
    <row r="51" customFormat="false" ht="16.5" hidden="false" customHeight="true" outlineLevel="0" collapsed="false">
      <c r="A51" s="15"/>
      <c r="B51" s="16"/>
      <c r="C51" s="17"/>
      <c r="D51" s="17"/>
      <c r="E51" s="18"/>
      <c r="F51" s="18"/>
      <c r="G51" s="18"/>
      <c r="H51" s="18"/>
      <c r="I51" s="19" t="n">
        <f aca="false">E51-F51-G51</f>
        <v>0</v>
      </c>
      <c r="J51" s="19" t="n">
        <f aca="false">IF(B51="",0,VLOOKUP(B51,Tabla1[],2,0))</f>
        <v>0</v>
      </c>
      <c r="K51" s="19" t="n">
        <f aca="false">IF(E51&lt;0,J51*(-1),J51)</f>
        <v>0</v>
      </c>
      <c r="L51" s="20"/>
      <c r="M51" s="20"/>
      <c r="Q51" s="21" t="n">
        <v>49</v>
      </c>
      <c r="R51" s="21" t="s">
        <v>69</v>
      </c>
      <c r="S51" s="21" t="n">
        <f aca="false">COUNTIFS($E$3:$E$150,"&gt;="&amp;0,$B$3:$B$150,R51)</f>
        <v>0</v>
      </c>
      <c r="T51" s="21" t="n">
        <f aca="false">COUNTIFS($E$3:$E$150,"&lt;"&amp;0,$B$3:$B$150,R51)</f>
        <v>0</v>
      </c>
    </row>
    <row r="52" customFormat="false" ht="16.5" hidden="false" customHeight="true" outlineLevel="0" collapsed="false">
      <c r="A52" s="15"/>
      <c r="B52" s="16"/>
      <c r="C52" s="17"/>
      <c r="D52" s="17"/>
      <c r="E52" s="18"/>
      <c r="F52" s="18"/>
      <c r="G52" s="18"/>
      <c r="H52" s="18"/>
      <c r="I52" s="19" t="n">
        <f aca="false">E52-F52-G52</f>
        <v>0</v>
      </c>
      <c r="J52" s="19" t="n">
        <f aca="false">IF(B52="",0,VLOOKUP(B52,Tabla1[],2,0))</f>
        <v>0</v>
      </c>
      <c r="K52" s="19" t="n">
        <f aca="false">IF(E52&lt;0,J52*(-1),J52)</f>
        <v>0</v>
      </c>
      <c r="L52" s="20"/>
      <c r="M52" s="20"/>
      <c r="Q52" s="21" t="n">
        <v>50</v>
      </c>
      <c r="R52" s="21" t="s">
        <v>70</v>
      </c>
      <c r="S52" s="21" t="n">
        <f aca="false">COUNTIFS($E$3:$E$150,"&gt;="&amp;0,$B$3:$B$150,R52)</f>
        <v>0</v>
      </c>
      <c r="T52" s="21" t="n">
        <f aca="false">COUNTIFS($E$3:$E$150,"&lt;"&amp;0,$B$3:$B$150,R52)</f>
        <v>0</v>
      </c>
    </row>
    <row r="53" customFormat="false" ht="16.5" hidden="false" customHeight="true" outlineLevel="0" collapsed="false">
      <c r="A53" s="15"/>
      <c r="B53" s="16"/>
      <c r="C53" s="17"/>
      <c r="D53" s="17"/>
      <c r="E53" s="18"/>
      <c r="F53" s="18"/>
      <c r="G53" s="18"/>
      <c r="H53" s="18"/>
      <c r="I53" s="19" t="n">
        <f aca="false">E53-F53-G53</f>
        <v>0</v>
      </c>
      <c r="J53" s="19" t="n">
        <f aca="false">IF(B53="",0,VLOOKUP(B53,Tabla1[],2,0))</f>
        <v>0</v>
      </c>
      <c r="K53" s="19" t="n">
        <f aca="false">IF(E53&lt;0,J53*(-1),J53)</f>
        <v>0</v>
      </c>
      <c r="L53" s="20"/>
      <c r="M53" s="20"/>
      <c r="Q53" s="21" t="n">
        <v>51</v>
      </c>
      <c r="R53" s="21" t="s">
        <v>71</v>
      </c>
      <c r="S53" s="21" t="n">
        <f aca="false">COUNTIFS($E$3:$E$150,"&gt;="&amp;0,$B$3:$B$150,R53)</f>
        <v>0</v>
      </c>
      <c r="T53" s="21" t="n">
        <f aca="false">COUNTIFS($E$3:$E$150,"&lt;"&amp;0,$B$3:$B$150,R53)</f>
        <v>0</v>
      </c>
    </row>
    <row r="54" customFormat="false" ht="16.5" hidden="false" customHeight="true" outlineLevel="0" collapsed="false">
      <c r="A54" s="15"/>
      <c r="B54" s="16"/>
      <c r="C54" s="17"/>
      <c r="D54" s="17"/>
      <c r="E54" s="18"/>
      <c r="F54" s="18"/>
      <c r="G54" s="18"/>
      <c r="H54" s="18"/>
      <c r="I54" s="19" t="n">
        <f aca="false">E54-F54-G54</f>
        <v>0</v>
      </c>
      <c r="J54" s="19" t="n">
        <f aca="false">IF(B54="",0,VLOOKUP(B54,Tabla1[],2,0))</f>
        <v>0</v>
      </c>
      <c r="K54" s="19" t="n">
        <f aca="false">IF(E54&lt;0,J54*(-1),J54)</f>
        <v>0</v>
      </c>
      <c r="L54" s="20"/>
      <c r="M54" s="20"/>
      <c r="Q54" s="21" t="n">
        <v>52</v>
      </c>
      <c r="R54" s="21" t="s">
        <v>72</v>
      </c>
      <c r="S54" s="21" t="n">
        <f aca="false">COUNTIFS($E$3:$E$150,"&gt;="&amp;0,$B$3:$B$150,R54)</f>
        <v>0</v>
      </c>
      <c r="T54" s="21" t="n">
        <f aca="false">COUNTIFS($E$3:$E$150,"&lt;"&amp;0,$B$3:$B$150,R54)</f>
        <v>0</v>
      </c>
    </row>
    <row r="55" customFormat="false" ht="16.5" hidden="false" customHeight="true" outlineLevel="0" collapsed="false">
      <c r="A55" s="15"/>
      <c r="B55" s="16"/>
      <c r="C55" s="17"/>
      <c r="D55" s="17"/>
      <c r="E55" s="18"/>
      <c r="F55" s="18"/>
      <c r="G55" s="18"/>
      <c r="H55" s="18"/>
      <c r="I55" s="19" t="n">
        <f aca="false">E55-F55-G55</f>
        <v>0</v>
      </c>
      <c r="J55" s="19" t="n">
        <f aca="false">IF(B55="",0,VLOOKUP(B55,Tabla1[],2,0))</f>
        <v>0</v>
      </c>
      <c r="K55" s="19" t="n">
        <f aca="false">IF(E55&lt;0,J55*(-1),J55)</f>
        <v>0</v>
      </c>
      <c r="L55" s="20"/>
      <c r="M55" s="20"/>
      <c r="Q55" s="21" t="n">
        <v>53</v>
      </c>
      <c r="R55" s="21" t="s">
        <v>73</v>
      </c>
      <c r="S55" s="21" t="n">
        <f aca="false">COUNTIFS($E$3:$E$150,"&gt;="&amp;0,$B$3:$B$150,R55)</f>
        <v>0</v>
      </c>
      <c r="T55" s="21" t="n">
        <f aca="false">COUNTIFS($E$3:$E$150,"&lt;"&amp;0,$B$3:$B$150,R55)</f>
        <v>0</v>
      </c>
    </row>
    <row r="56" customFormat="false" ht="16.5" hidden="false" customHeight="true" outlineLevel="0" collapsed="false">
      <c r="A56" s="15"/>
      <c r="B56" s="16"/>
      <c r="C56" s="17"/>
      <c r="D56" s="17"/>
      <c r="E56" s="18"/>
      <c r="F56" s="18"/>
      <c r="G56" s="18"/>
      <c r="H56" s="18"/>
      <c r="I56" s="19" t="n">
        <f aca="false">E56-F56-G56</f>
        <v>0</v>
      </c>
      <c r="J56" s="19" t="n">
        <f aca="false">IF(B56="",0,VLOOKUP(B56,Tabla1[],2,0))</f>
        <v>0</v>
      </c>
      <c r="K56" s="19" t="n">
        <f aca="false">IF(E56&lt;0,J56*(-1),J56)</f>
        <v>0</v>
      </c>
      <c r="L56" s="20"/>
      <c r="M56" s="20"/>
      <c r="Q56" s="21" t="n">
        <v>54</v>
      </c>
      <c r="R56" s="21" t="s">
        <v>74</v>
      </c>
      <c r="S56" s="21" t="n">
        <f aca="false">COUNTIFS($E$3:$E$150,"&gt;="&amp;0,$B$3:$B$150,R56)</f>
        <v>0</v>
      </c>
      <c r="T56" s="21" t="n">
        <f aca="false">COUNTIFS($E$3:$E$150,"&lt;"&amp;0,$B$3:$B$150,R56)</f>
        <v>0</v>
      </c>
    </row>
    <row r="57" customFormat="false" ht="16.5" hidden="false" customHeight="true" outlineLevel="0" collapsed="false">
      <c r="A57" s="15"/>
      <c r="B57" s="16"/>
      <c r="C57" s="17"/>
      <c r="D57" s="17"/>
      <c r="E57" s="18"/>
      <c r="F57" s="18"/>
      <c r="G57" s="18"/>
      <c r="H57" s="18"/>
      <c r="I57" s="19" t="n">
        <f aca="false">E57-F57-G57</f>
        <v>0</v>
      </c>
      <c r="J57" s="19" t="n">
        <f aca="false">IF(B57="",0,VLOOKUP(B57,Tabla1[],2,0))</f>
        <v>0</v>
      </c>
      <c r="K57" s="19" t="n">
        <f aca="false">IF(E57&lt;0,J57*(-1),J57)</f>
        <v>0</v>
      </c>
      <c r="L57" s="20"/>
      <c r="M57" s="20"/>
      <c r="Q57" s="21" t="n">
        <v>55</v>
      </c>
      <c r="R57" s="21" t="s">
        <v>75</v>
      </c>
      <c r="S57" s="21" t="n">
        <f aca="false">COUNTIFS($E$3:$E$150,"&gt;="&amp;0,$B$3:$B$150,R57)</f>
        <v>0</v>
      </c>
      <c r="T57" s="21" t="n">
        <f aca="false">COUNTIFS($E$3:$E$150,"&lt;"&amp;0,$B$3:$B$150,R57)</f>
        <v>0</v>
      </c>
    </row>
    <row r="58" customFormat="false" ht="16.5" hidden="false" customHeight="true" outlineLevel="0" collapsed="false">
      <c r="A58" s="15"/>
      <c r="B58" s="16"/>
      <c r="C58" s="17"/>
      <c r="D58" s="17"/>
      <c r="E58" s="18"/>
      <c r="F58" s="18"/>
      <c r="G58" s="18"/>
      <c r="H58" s="18"/>
      <c r="I58" s="19" t="n">
        <f aca="false">E58-F58-G58</f>
        <v>0</v>
      </c>
      <c r="J58" s="19" t="n">
        <f aca="false">IF(B58="",0,VLOOKUP(B58,Tabla1[],2,0))</f>
        <v>0</v>
      </c>
      <c r="K58" s="19" t="n">
        <f aca="false">IF(E58&lt;0,J58*(-1),J58)</f>
        <v>0</v>
      </c>
      <c r="L58" s="20"/>
      <c r="M58" s="20"/>
      <c r="Q58" s="21" t="n">
        <v>56</v>
      </c>
      <c r="R58" s="21" t="s">
        <v>76</v>
      </c>
      <c r="S58" s="21" t="n">
        <f aca="false">COUNTIFS($E$3:$E$150,"&gt;="&amp;0,$B$3:$B$150,R58)</f>
        <v>0</v>
      </c>
      <c r="T58" s="21" t="n">
        <f aca="false">COUNTIFS($E$3:$E$150,"&lt;"&amp;0,$B$3:$B$150,R58)</f>
        <v>0</v>
      </c>
    </row>
    <row r="59" customFormat="false" ht="16.5" hidden="false" customHeight="true" outlineLevel="0" collapsed="false">
      <c r="A59" s="15"/>
      <c r="B59" s="16"/>
      <c r="C59" s="17"/>
      <c r="D59" s="17"/>
      <c r="E59" s="18"/>
      <c r="F59" s="18"/>
      <c r="G59" s="18"/>
      <c r="H59" s="18"/>
      <c r="I59" s="19" t="n">
        <f aca="false">E59-F59-G59</f>
        <v>0</v>
      </c>
      <c r="J59" s="19" t="n">
        <f aca="false">IF(B59="",0,VLOOKUP(B59,Tabla1[],2,0))</f>
        <v>0</v>
      </c>
      <c r="K59" s="19" t="n">
        <f aca="false">IF(E59&lt;0,J59*(-1),J59)</f>
        <v>0</v>
      </c>
      <c r="L59" s="20"/>
      <c r="M59" s="20"/>
      <c r="Q59" s="21" t="n">
        <v>57</v>
      </c>
      <c r="R59" s="21" t="s">
        <v>77</v>
      </c>
      <c r="S59" s="21" t="n">
        <f aca="false">COUNTIFS($E$3:$E$150,"&gt;="&amp;0,$B$3:$B$150,R59)</f>
        <v>0</v>
      </c>
      <c r="T59" s="21" t="n">
        <f aca="false">COUNTIFS($E$3:$E$150,"&lt;"&amp;0,$B$3:$B$150,R59)</f>
        <v>0</v>
      </c>
    </row>
    <row r="60" customFormat="false" ht="16.5" hidden="false" customHeight="true" outlineLevel="0" collapsed="false">
      <c r="A60" s="15"/>
      <c r="B60" s="16"/>
      <c r="C60" s="17"/>
      <c r="D60" s="17"/>
      <c r="E60" s="18"/>
      <c r="F60" s="18"/>
      <c r="G60" s="18"/>
      <c r="H60" s="18"/>
      <c r="I60" s="19" t="n">
        <f aca="false">E60-F60-G60</f>
        <v>0</v>
      </c>
      <c r="J60" s="19" t="n">
        <f aca="false">IF(B60="",0,VLOOKUP(B60,Tabla1[],2,0))</f>
        <v>0</v>
      </c>
      <c r="K60" s="19" t="n">
        <f aca="false">IF(E60&lt;0,J60*(-1),J60)</f>
        <v>0</v>
      </c>
      <c r="L60" s="20"/>
      <c r="M60" s="20"/>
      <c r="Q60" s="21" t="n">
        <v>58</v>
      </c>
      <c r="R60" s="21" t="s">
        <v>78</v>
      </c>
      <c r="S60" s="21" t="n">
        <f aca="false">COUNTIFS($E$3:$E$150,"&gt;="&amp;0,$B$3:$B$150,R60)</f>
        <v>0</v>
      </c>
      <c r="T60" s="21" t="n">
        <f aca="false">COUNTIFS($E$3:$E$150,"&lt;"&amp;0,$B$3:$B$150,R60)</f>
        <v>0</v>
      </c>
    </row>
    <row r="61" customFormat="false" ht="16.5" hidden="false" customHeight="true" outlineLevel="0" collapsed="false">
      <c r="A61" s="15"/>
      <c r="B61" s="16"/>
      <c r="C61" s="17"/>
      <c r="D61" s="17"/>
      <c r="E61" s="18"/>
      <c r="F61" s="18"/>
      <c r="G61" s="18"/>
      <c r="H61" s="18"/>
      <c r="I61" s="19" t="n">
        <f aca="false">E61-F61-G61</f>
        <v>0</v>
      </c>
      <c r="J61" s="19" t="n">
        <f aca="false">IF(B61="",0,VLOOKUP(B61,Tabla1[],2,0))</f>
        <v>0</v>
      </c>
      <c r="K61" s="19" t="n">
        <f aca="false">IF(E61&lt;0,J61*(-1),J61)</f>
        <v>0</v>
      </c>
      <c r="L61" s="20"/>
      <c r="M61" s="20"/>
      <c r="Q61" s="21" t="n">
        <v>59</v>
      </c>
      <c r="R61" s="21" t="s">
        <v>79</v>
      </c>
      <c r="S61" s="21" t="n">
        <f aca="false">COUNTIFS($E$3:$E$150,"&gt;="&amp;0,$B$3:$B$150,R61)</f>
        <v>0</v>
      </c>
      <c r="T61" s="21" t="n">
        <f aca="false">COUNTIFS($E$3:$E$150,"&lt;"&amp;0,$B$3:$B$150,R61)</f>
        <v>0</v>
      </c>
    </row>
    <row r="62" customFormat="false" ht="16.5" hidden="false" customHeight="true" outlineLevel="0" collapsed="false">
      <c r="A62" s="15"/>
      <c r="B62" s="16"/>
      <c r="C62" s="17"/>
      <c r="D62" s="17"/>
      <c r="E62" s="18"/>
      <c r="F62" s="18"/>
      <c r="G62" s="18"/>
      <c r="H62" s="18"/>
      <c r="I62" s="19" t="n">
        <f aca="false">E62-F62-G62</f>
        <v>0</v>
      </c>
      <c r="J62" s="19" t="n">
        <f aca="false">IF(B62="",0,VLOOKUP(B62,Tabla1[],2,0))</f>
        <v>0</v>
      </c>
      <c r="K62" s="19" t="n">
        <f aca="false">IF(E62&lt;0,J62*(-1),J62)</f>
        <v>0</v>
      </c>
      <c r="L62" s="20"/>
      <c r="M62" s="20"/>
      <c r="Q62" s="21" t="n">
        <v>60</v>
      </c>
      <c r="R62" s="21" t="s">
        <v>80</v>
      </c>
      <c r="S62" s="21" t="n">
        <f aca="false">COUNTIFS($E$3:$E$150,"&gt;="&amp;0,$B$3:$B$150,R62)</f>
        <v>0</v>
      </c>
      <c r="T62" s="21" t="n">
        <f aca="false">COUNTIFS($E$3:$E$150,"&lt;"&amp;0,$B$3:$B$150,R62)</f>
        <v>0</v>
      </c>
    </row>
    <row r="63" customFormat="false" ht="16.5" hidden="false" customHeight="true" outlineLevel="0" collapsed="false">
      <c r="A63" s="15"/>
      <c r="B63" s="16"/>
      <c r="C63" s="17"/>
      <c r="D63" s="17"/>
      <c r="E63" s="18"/>
      <c r="F63" s="18"/>
      <c r="G63" s="18"/>
      <c r="H63" s="18"/>
      <c r="I63" s="19" t="n">
        <f aca="false">E63-F63-G63</f>
        <v>0</v>
      </c>
      <c r="J63" s="19" t="n">
        <f aca="false">IF(B63="",0,VLOOKUP(B63,Tabla1[],2,0))</f>
        <v>0</v>
      </c>
      <c r="K63" s="19" t="n">
        <f aca="false">IF(E63&lt;0,J63*(-1),J63)</f>
        <v>0</v>
      </c>
      <c r="L63" s="20"/>
      <c r="M63" s="20"/>
      <c r="Q63" s="21" t="n">
        <v>61</v>
      </c>
      <c r="R63" s="21" t="s">
        <v>81</v>
      </c>
      <c r="S63" s="21" t="n">
        <f aca="false">COUNTIFS($E$3:$E$150,"&gt;="&amp;0,$B$3:$B$150,R63)</f>
        <v>0</v>
      </c>
      <c r="T63" s="21" t="n">
        <f aca="false">COUNTIFS($E$3:$E$150,"&lt;"&amp;0,$B$3:$B$150,R63)</f>
        <v>0</v>
      </c>
    </row>
    <row r="64" customFormat="false" ht="16.5" hidden="false" customHeight="true" outlineLevel="0" collapsed="false">
      <c r="A64" s="15"/>
      <c r="B64" s="16"/>
      <c r="C64" s="17"/>
      <c r="D64" s="17"/>
      <c r="E64" s="18"/>
      <c r="F64" s="18"/>
      <c r="G64" s="18"/>
      <c r="H64" s="18"/>
      <c r="I64" s="19" t="n">
        <f aca="false">E64-F64-G64</f>
        <v>0</v>
      </c>
      <c r="J64" s="19" t="n">
        <f aca="false">IF(B64="",0,VLOOKUP(B64,Tabla1[],2,0))</f>
        <v>0</v>
      </c>
      <c r="K64" s="19" t="n">
        <f aca="false">IF(E64&lt;0,J64*(-1),J64)</f>
        <v>0</v>
      </c>
      <c r="L64" s="20"/>
      <c r="M64" s="20"/>
      <c r="Q64" s="21" t="n">
        <v>62</v>
      </c>
      <c r="R64" s="21" t="s">
        <v>82</v>
      </c>
      <c r="S64" s="21" t="n">
        <f aca="false">COUNTIFS($E$3:$E$150,"&gt;="&amp;0,$B$3:$B$150,R64)</f>
        <v>0</v>
      </c>
      <c r="T64" s="21" t="n">
        <f aca="false">COUNTIFS($E$3:$E$150,"&lt;"&amp;0,$B$3:$B$150,R64)</f>
        <v>0</v>
      </c>
    </row>
    <row r="65" customFormat="false" ht="16.5" hidden="false" customHeight="true" outlineLevel="0" collapsed="false">
      <c r="A65" s="15"/>
      <c r="B65" s="16"/>
      <c r="C65" s="17"/>
      <c r="D65" s="17"/>
      <c r="E65" s="18"/>
      <c r="F65" s="18"/>
      <c r="G65" s="18"/>
      <c r="H65" s="18"/>
      <c r="I65" s="19" t="n">
        <f aca="false">E65-F65-G65</f>
        <v>0</v>
      </c>
      <c r="J65" s="19" t="n">
        <f aca="false">IF(B65="",0,VLOOKUP(B65,Tabla1[],2,0))</f>
        <v>0</v>
      </c>
      <c r="K65" s="19" t="n">
        <f aca="false">IF(E65&lt;0,J65*(-1),J65)</f>
        <v>0</v>
      </c>
      <c r="L65" s="20"/>
      <c r="M65" s="20"/>
      <c r="Q65" s="21" t="n">
        <v>63</v>
      </c>
      <c r="R65" s="21" t="s">
        <v>83</v>
      </c>
      <c r="S65" s="21" t="n">
        <f aca="false">COUNTIFS($E$3:$E$150,"&gt;="&amp;0,$B$3:$B$150,R65)</f>
        <v>0</v>
      </c>
      <c r="T65" s="21" t="n">
        <f aca="false">COUNTIFS($E$3:$E$150,"&lt;"&amp;0,$B$3:$B$150,R65)</f>
        <v>0</v>
      </c>
    </row>
    <row r="66" customFormat="false" ht="16.5" hidden="false" customHeight="true" outlineLevel="0" collapsed="false">
      <c r="A66" s="15"/>
      <c r="B66" s="16"/>
      <c r="C66" s="17"/>
      <c r="D66" s="17"/>
      <c r="E66" s="18"/>
      <c r="F66" s="18"/>
      <c r="G66" s="18"/>
      <c r="H66" s="18"/>
      <c r="I66" s="19" t="n">
        <f aca="false">E66-F66-G66</f>
        <v>0</v>
      </c>
      <c r="J66" s="19" t="n">
        <f aca="false">IF(B66="",0,VLOOKUP(B66,Tabla1[],2,0))</f>
        <v>0</v>
      </c>
      <c r="K66" s="19" t="n">
        <f aca="false">IF(E66&lt;0,J66*(-1),J66)</f>
        <v>0</v>
      </c>
      <c r="L66" s="20"/>
      <c r="M66" s="20"/>
      <c r="Q66" s="21" t="n">
        <v>64</v>
      </c>
      <c r="R66" s="21" t="s">
        <v>84</v>
      </c>
      <c r="S66" s="21" t="n">
        <f aca="false">COUNTIFS($E$3:$E$150,"&gt;="&amp;0,$B$3:$B$150,R66)</f>
        <v>0</v>
      </c>
      <c r="T66" s="21" t="n">
        <f aca="false">COUNTIFS($E$3:$E$150,"&lt;"&amp;0,$B$3:$B$150,R66)</f>
        <v>0</v>
      </c>
    </row>
    <row r="67" customFormat="false" ht="16.5" hidden="false" customHeight="true" outlineLevel="0" collapsed="false">
      <c r="A67" s="15"/>
      <c r="B67" s="16"/>
      <c r="C67" s="17"/>
      <c r="D67" s="17"/>
      <c r="E67" s="18"/>
      <c r="F67" s="18"/>
      <c r="G67" s="18"/>
      <c r="H67" s="18"/>
      <c r="I67" s="19" t="n">
        <f aca="false">E67-F67-G67</f>
        <v>0</v>
      </c>
      <c r="J67" s="19" t="n">
        <f aca="false">IF(B67="",0,VLOOKUP(B67,Tabla1[],2,0))</f>
        <v>0</v>
      </c>
      <c r="K67" s="19" t="n">
        <f aca="false">IF(E67&lt;0,J67*(-1),J67)</f>
        <v>0</v>
      </c>
      <c r="L67" s="20"/>
      <c r="M67" s="20"/>
      <c r="Q67" s="21" t="n">
        <v>65</v>
      </c>
      <c r="R67" s="21" t="s">
        <v>85</v>
      </c>
      <c r="S67" s="21" t="n">
        <f aca="false">COUNTIFS($E$3:$E$150,"&gt;="&amp;0,$B$3:$B$150,R67)</f>
        <v>0</v>
      </c>
      <c r="T67" s="21" t="n">
        <f aca="false">COUNTIFS($E$3:$E$150,"&lt;"&amp;0,$B$3:$B$150,R67)</f>
        <v>0</v>
      </c>
    </row>
    <row r="68" customFormat="false" ht="16.5" hidden="false" customHeight="true" outlineLevel="0" collapsed="false">
      <c r="A68" s="15"/>
      <c r="B68" s="16"/>
      <c r="C68" s="17"/>
      <c r="D68" s="17"/>
      <c r="E68" s="18"/>
      <c r="F68" s="18"/>
      <c r="G68" s="18"/>
      <c r="H68" s="18"/>
      <c r="I68" s="19" t="n">
        <f aca="false">E68-F68-G68</f>
        <v>0</v>
      </c>
      <c r="J68" s="19" t="n">
        <f aca="false">IF(B68="",0,VLOOKUP(B68,Tabla1[],2,0))</f>
        <v>0</v>
      </c>
      <c r="K68" s="19" t="n">
        <f aca="false">IF(E68&lt;0,J68*(-1),J68)</f>
        <v>0</v>
      </c>
      <c r="L68" s="20"/>
      <c r="M68" s="20"/>
      <c r="Q68" s="21" t="n">
        <v>66</v>
      </c>
      <c r="R68" s="21" t="s">
        <v>86</v>
      </c>
      <c r="S68" s="21" t="n">
        <f aca="false">COUNTIFS($E$3:$E$150,"&gt;="&amp;0,$B$3:$B$150,R68)</f>
        <v>0</v>
      </c>
      <c r="T68" s="21" t="n">
        <f aca="false">COUNTIFS($E$3:$E$150,"&lt;"&amp;0,$B$3:$B$150,R68)</f>
        <v>0</v>
      </c>
    </row>
    <row r="69" customFormat="false" ht="16.5" hidden="false" customHeight="true" outlineLevel="0" collapsed="false">
      <c r="A69" s="15"/>
      <c r="B69" s="16"/>
      <c r="C69" s="17"/>
      <c r="D69" s="17"/>
      <c r="E69" s="18"/>
      <c r="F69" s="18"/>
      <c r="G69" s="18"/>
      <c r="H69" s="18"/>
      <c r="I69" s="19" t="n">
        <f aca="false">E69-F69-G69</f>
        <v>0</v>
      </c>
      <c r="J69" s="19" t="n">
        <f aca="false">IF(B69="",0,VLOOKUP(B69,Tabla1[],2,0))</f>
        <v>0</v>
      </c>
      <c r="K69" s="19" t="n">
        <f aca="false">IF(E69&lt;0,J69*(-1),J69)</f>
        <v>0</v>
      </c>
      <c r="L69" s="20"/>
      <c r="M69" s="20"/>
      <c r="Q69" s="21" t="n">
        <v>67</v>
      </c>
      <c r="R69" s="21" t="s">
        <v>87</v>
      </c>
      <c r="S69" s="21" t="n">
        <f aca="false">COUNTIFS($E$3:$E$150,"&gt;="&amp;0,$B$3:$B$150,R69)</f>
        <v>0</v>
      </c>
      <c r="T69" s="21" t="n">
        <f aca="false">COUNTIFS($E$3:$E$150,"&lt;"&amp;0,$B$3:$B$150,R69)</f>
        <v>0</v>
      </c>
    </row>
    <row r="70" customFormat="false" ht="16.5" hidden="false" customHeight="true" outlineLevel="0" collapsed="false">
      <c r="A70" s="15"/>
      <c r="B70" s="16"/>
      <c r="C70" s="17"/>
      <c r="D70" s="17"/>
      <c r="E70" s="18"/>
      <c r="F70" s="18"/>
      <c r="G70" s="18"/>
      <c r="H70" s="18"/>
      <c r="I70" s="19" t="n">
        <f aca="false">E70-F70-G70</f>
        <v>0</v>
      </c>
      <c r="J70" s="19" t="n">
        <f aca="false">IF(B70="",0,VLOOKUP(B70,Tabla1[],2,0))</f>
        <v>0</v>
      </c>
      <c r="K70" s="19" t="n">
        <f aca="false">IF(E70&lt;0,J70*(-1),J70)</f>
        <v>0</v>
      </c>
      <c r="L70" s="20"/>
      <c r="M70" s="20"/>
      <c r="Q70" s="21" t="n">
        <v>68</v>
      </c>
      <c r="R70" s="21" t="s">
        <v>88</v>
      </c>
      <c r="S70" s="21" t="n">
        <f aca="false">COUNTIFS($E$3:$E$150,"&gt;="&amp;0,$B$3:$B$150,R70)</f>
        <v>0</v>
      </c>
      <c r="T70" s="21" t="n">
        <f aca="false">COUNTIFS($E$3:$E$150,"&lt;"&amp;0,$B$3:$B$150,R70)</f>
        <v>0</v>
      </c>
    </row>
    <row r="71" customFormat="false" ht="16.5" hidden="false" customHeight="true" outlineLevel="0" collapsed="false">
      <c r="A71" s="15"/>
      <c r="B71" s="16"/>
      <c r="C71" s="17"/>
      <c r="D71" s="17"/>
      <c r="E71" s="18"/>
      <c r="F71" s="18"/>
      <c r="G71" s="18"/>
      <c r="H71" s="18"/>
      <c r="I71" s="19" t="n">
        <f aca="false">E71-F71-G71</f>
        <v>0</v>
      </c>
      <c r="J71" s="19" t="n">
        <f aca="false">IF(B71="",0,VLOOKUP(B71,Tabla1[],2,0))</f>
        <v>0</v>
      </c>
      <c r="K71" s="19" t="n">
        <f aca="false">IF(E71&lt;0,J71*(-1),J71)</f>
        <v>0</v>
      </c>
      <c r="L71" s="20"/>
      <c r="M71" s="20"/>
      <c r="Q71" s="21" t="n">
        <v>69</v>
      </c>
      <c r="R71" s="21" t="s">
        <v>89</v>
      </c>
      <c r="S71" s="21" t="n">
        <f aca="false">COUNTIFS($E$3:$E$150,"&gt;="&amp;0,$B$3:$B$150,R71)</f>
        <v>0</v>
      </c>
      <c r="T71" s="21" t="n">
        <f aca="false">COUNTIFS($E$3:$E$150,"&lt;"&amp;0,$B$3:$B$150,R71)</f>
        <v>0</v>
      </c>
    </row>
    <row r="72" customFormat="false" ht="16.5" hidden="false" customHeight="true" outlineLevel="0" collapsed="false">
      <c r="A72" s="15"/>
      <c r="B72" s="16"/>
      <c r="C72" s="17"/>
      <c r="D72" s="17"/>
      <c r="E72" s="18"/>
      <c r="F72" s="18"/>
      <c r="G72" s="18"/>
      <c r="H72" s="18"/>
      <c r="I72" s="19" t="n">
        <f aca="false">E72-F72-G72</f>
        <v>0</v>
      </c>
      <c r="J72" s="19" t="n">
        <f aca="false">IF(B72="",0,VLOOKUP(B72,Tabla1[],2,0))</f>
        <v>0</v>
      </c>
      <c r="K72" s="19" t="n">
        <f aca="false">IF(E72&lt;0,J72*(-1),J72)</f>
        <v>0</v>
      </c>
      <c r="L72" s="20"/>
      <c r="M72" s="20"/>
      <c r="Q72" s="21" t="n">
        <v>70</v>
      </c>
      <c r="R72" s="21" t="s">
        <v>90</v>
      </c>
      <c r="S72" s="21" t="n">
        <f aca="false">COUNTIFS($E$3:$E$150,"&gt;="&amp;0,$B$3:$B$150,R72)</f>
        <v>0</v>
      </c>
      <c r="T72" s="21" t="n">
        <f aca="false">COUNTIFS($E$3:$E$150,"&lt;"&amp;0,$B$3:$B$150,R72)</f>
        <v>0</v>
      </c>
    </row>
    <row r="73" customFormat="false" ht="16.5" hidden="false" customHeight="true" outlineLevel="0" collapsed="false">
      <c r="A73" s="15"/>
      <c r="B73" s="16"/>
      <c r="C73" s="17"/>
      <c r="D73" s="17"/>
      <c r="E73" s="18"/>
      <c r="F73" s="18"/>
      <c r="G73" s="18"/>
      <c r="H73" s="18"/>
      <c r="I73" s="19" t="n">
        <f aca="false">E73-F73-G73</f>
        <v>0</v>
      </c>
      <c r="J73" s="19" t="n">
        <f aca="false">IF(B73="",0,VLOOKUP(B73,Tabla1[],2,0))</f>
        <v>0</v>
      </c>
      <c r="K73" s="19" t="n">
        <f aca="false">IF(E73&lt;0,J73*(-1),J73)</f>
        <v>0</v>
      </c>
      <c r="L73" s="20"/>
      <c r="M73" s="20"/>
      <c r="Q73" s="21" t="n">
        <v>71</v>
      </c>
      <c r="R73" s="21" t="s">
        <v>91</v>
      </c>
      <c r="S73" s="21" t="n">
        <f aca="false">COUNTIFS($E$3:$E$150,"&gt;="&amp;0,$B$3:$B$150,R73)</f>
        <v>0</v>
      </c>
      <c r="T73" s="21" t="n">
        <f aca="false">COUNTIFS($E$3:$E$150,"&lt;"&amp;0,$B$3:$B$150,R73)</f>
        <v>0</v>
      </c>
    </row>
    <row r="74" customFormat="false" ht="16.5" hidden="false" customHeight="true" outlineLevel="0" collapsed="false">
      <c r="A74" s="15"/>
      <c r="B74" s="16"/>
      <c r="C74" s="17"/>
      <c r="D74" s="17"/>
      <c r="E74" s="18"/>
      <c r="F74" s="18"/>
      <c r="G74" s="18"/>
      <c r="H74" s="18"/>
      <c r="I74" s="19" t="n">
        <f aca="false">E74-F74-G74</f>
        <v>0</v>
      </c>
      <c r="J74" s="19" t="n">
        <f aca="false">IF(B74="",0,VLOOKUP(B74,Tabla1[],2,0))</f>
        <v>0</v>
      </c>
      <c r="K74" s="19" t="n">
        <f aca="false">IF(E74&lt;0,J74*(-1),J74)</f>
        <v>0</v>
      </c>
      <c r="L74" s="20"/>
      <c r="M74" s="20"/>
      <c r="Q74" s="21" t="n">
        <v>72</v>
      </c>
      <c r="R74" s="21" t="s">
        <v>92</v>
      </c>
      <c r="S74" s="21" t="n">
        <f aca="false">COUNTIFS($E$3:$E$150,"&gt;="&amp;0,$B$3:$B$150,R74)</f>
        <v>0</v>
      </c>
      <c r="T74" s="21" t="n">
        <f aca="false">COUNTIFS($E$3:$E$150,"&lt;"&amp;0,$B$3:$B$150,R74)</f>
        <v>0</v>
      </c>
    </row>
    <row r="75" customFormat="false" ht="16.5" hidden="false" customHeight="true" outlineLevel="0" collapsed="false">
      <c r="A75" s="15"/>
      <c r="B75" s="16"/>
      <c r="C75" s="17"/>
      <c r="D75" s="17"/>
      <c r="E75" s="18"/>
      <c r="F75" s="18"/>
      <c r="G75" s="18"/>
      <c r="H75" s="18"/>
      <c r="I75" s="19" t="n">
        <f aca="false">E75-F75-G75</f>
        <v>0</v>
      </c>
      <c r="J75" s="19" t="n">
        <f aca="false">IF(B75="",0,VLOOKUP(B75,Tabla1[],2,0))</f>
        <v>0</v>
      </c>
      <c r="K75" s="19" t="n">
        <f aca="false">IF(E75&lt;0,J75*(-1),J75)</f>
        <v>0</v>
      </c>
      <c r="L75" s="20"/>
      <c r="M75" s="20"/>
      <c r="Q75" s="21" t="n">
        <v>73</v>
      </c>
      <c r="R75" s="21" t="s">
        <v>93</v>
      </c>
      <c r="S75" s="21" t="n">
        <f aca="false">COUNTIFS($E$3:$E$150,"&gt;="&amp;0,$B$3:$B$150,R75)</f>
        <v>0</v>
      </c>
      <c r="T75" s="21" t="n">
        <f aca="false">COUNTIFS($E$3:$E$150,"&lt;"&amp;0,$B$3:$B$150,R75)</f>
        <v>0</v>
      </c>
    </row>
    <row r="76" customFormat="false" ht="16.5" hidden="false" customHeight="true" outlineLevel="0" collapsed="false">
      <c r="A76" s="15"/>
      <c r="B76" s="16"/>
      <c r="C76" s="17"/>
      <c r="D76" s="17"/>
      <c r="E76" s="18"/>
      <c r="F76" s="18"/>
      <c r="G76" s="18"/>
      <c r="H76" s="18"/>
      <c r="I76" s="19" t="n">
        <f aca="false">E76-F76-G76</f>
        <v>0</v>
      </c>
      <c r="J76" s="19" t="n">
        <f aca="false">IF(B76="",0,VLOOKUP(B76,Tabla1[],2,0))</f>
        <v>0</v>
      </c>
      <c r="K76" s="19" t="n">
        <f aca="false">IF(E76&lt;0,J76*(-1),J76)</f>
        <v>0</v>
      </c>
      <c r="L76" s="20"/>
      <c r="M76" s="20"/>
      <c r="Q76" s="24" t="n">
        <v>74</v>
      </c>
      <c r="R76" s="24" t="s">
        <v>94</v>
      </c>
      <c r="S76" s="24" t="n">
        <f aca="false">COUNTIFS($E$3:$E$150,"&gt;="&amp;0,$B$3:$B$150,R76)</f>
        <v>0</v>
      </c>
      <c r="T76" s="24" t="n">
        <f aca="false">COUNTIFS($E$3:$E$150,"&lt;"&amp;0,$B$3:$B$150,R76)</f>
        <v>0</v>
      </c>
    </row>
    <row r="77" customFormat="false" ht="16.5" hidden="false" customHeight="true" outlineLevel="0" collapsed="false">
      <c r="A77" s="15"/>
      <c r="B77" s="16"/>
      <c r="C77" s="17"/>
      <c r="D77" s="17"/>
      <c r="E77" s="18"/>
      <c r="F77" s="18"/>
      <c r="G77" s="18"/>
      <c r="H77" s="18"/>
      <c r="I77" s="19" t="n">
        <f aca="false">E77-F77-G77</f>
        <v>0</v>
      </c>
      <c r="J77" s="19" t="n">
        <f aca="false">IF(B77="",0,VLOOKUP(B77,Tabla1[],2,0))</f>
        <v>0</v>
      </c>
      <c r="K77" s="19" t="n">
        <f aca="false">IF(E77&lt;0,J77*(-1),J77)</f>
        <v>0</v>
      </c>
      <c r="L77" s="20"/>
      <c r="M77" s="20"/>
    </row>
    <row r="78" customFormat="false" ht="16.5" hidden="false" customHeight="true" outlineLevel="0" collapsed="false">
      <c r="A78" s="15"/>
      <c r="B78" s="16"/>
      <c r="C78" s="17"/>
      <c r="D78" s="17"/>
      <c r="E78" s="18"/>
      <c r="F78" s="18"/>
      <c r="G78" s="18"/>
      <c r="H78" s="18"/>
      <c r="I78" s="19" t="n">
        <f aca="false">E78-F78-G78</f>
        <v>0</v>
      </c>
      <c r="J78" s="19" t="n">
        <f aca="false">IF(B78="",0,VLOOKUP(B78,Tabla1[],2,0))</f>
        <v>0</v>
      </c>
      <c r="K78" s="19" t="n">
        <f aca="false">IF(E78&lt;0,J78*(-1),J78)</f>
        <v>0</v>
      </c>
      <c r="L78" s="20"/>
      <c r="M78" s="20"/>
    </row>
    <row r="79" customFormat="false" ht="16.5" hidden="false" customHeight="true" outlineLevel="0" collapsed="false">
      <c r="A79" s="15"/>
      <c r="B79" s="16"/>
      <c r="C79" s="17"/>
      <c r="D79" s="17"/>
      <c r="E79" s="18"/>
      <c r="F79" s="18"/>
      <c r="G79" s="18"/>
      <c r="H79" s="18"/>
      <c r="I79" s="19" t="n">
        <f aca="false">E79-F79-G79</f>
        <v>0</v>
      </c>
      <c r="J79" s="19" t="n">
        <f aca="false">IF(B79="",0,VLOOKUP(B79,Tabla1[],2,0))</f>
        <v>0</v>
      </c>
      <c r="K79" s="19" t="n">
        <f aca="false">IF(E79&lt;0,J79*(-1),J79)</f>
        <v>0</v>
      </c>
      <c r="L79" s="20"/>
      <c r="M79" s="20"/>
    </row>
    <row r="80" customFormat="false" ht="16.5" hidden="false" customHeight="true" outlineLevel="0" collapsed="false">
      <c r="A80" s="15"/>
      <c r="B80" s="16"/>
      <c r="C80" s="17"/>
      <c r="D80" s="17"/>
      <c r="E80" s="18"/>
      <c r="F80" s="18"/>
      <c r="G80" s="18"/>
      <c r="H80" s="18"/>
      <c r="I80" s="19" t="n">
        <f aca="false">E80-F80-G80</f>
        <v>0</v>
      </c>
      <c r="J80" s="19" t="n">
        <f aca="false">IF(B80="",0,VLOOKUP(B80,Tabla1[],2,0))</f>
        <v>0</v>
      </c>
      <c r="K80" s="19" t="n">
        <f aca="false">IF(E80&lt;0,J80*(-1),J80)</f>
        <v>0</v>
      </c>
      <c r="L80" s="20"/>
      <c r="M80" s="20"/>
    </row>
    <row r="81" customFormat="false" ht="16.5" hidden="false" customHeight="true" outlineLevel="0" collapsed="false">
      <c r="A81" s="15"/>
      <c r="B81" s="16"/>
      <c r="C81" s="17"/>
      <c r="D81" s="17"/>
      <c r="E81" s="18"/>
      <c r="F81" s="18"/>
      <c r="G81" s="18"/>
      <c r="H81" s="18"/>
      <c r="I81" s="19" t="n">
        <f aca="false">E81-F81-G81</f>
        <v>0</v>
      </c>
      <c r="J81" s="19" t="n">
        <f aca="false">IF(B81="",0,VLOOKUP(B81,Tabla1[],2,0))</f>
        <v>0</v>
      </c>
      <c r="K81" s="19" t="n">
        <f aca="false">IF(E81&lt;0,J81*(-1),J81)</f>
        <v>0</v>
      </c>
      <c r="L81" s="20"/>
      <c r="M81" s="20"/>
    </row>
    <row r="82" customFormat="false" ht="16.5" hidden="false" customHeight="true" outlineLevel="0" collapsed="false">
      <c r="A82" s="15"/>
      <c r="B82" s="16"/>
      <c r="C82" s="17"/>
      <c r="D82" s="17"/>
      <c r="E82" s="18"/>
      <c r="F82" s="18"/>
      <c r="G82" s="18"/>
      <c r="H82" s="18"/>
      <c r="I82" s="19" t="n">
        <f aca="false">E82-F82-G82</f>
        <v>0</v>
      </c>
      <c r="J82" s="19" t="n">
        <f aca="false">IF(B82="",0,VLOOKUP(B82,Tabla1[],2,0))</f>
        <v>0</v>
      </c>
      <c r="K82" s="19" t="n">
        <f aca="false">IF(E82&lt;0,J82*(-1),J82)</f>
        <v>0</v>
      </c>
      <c r="L82" s="20"/>
      <c r="M82" s="20"/>
    </row>
    <row r="83" customFormat="false" ht="16.5" hidden="false" customHeight="true" outlineLevel="0" collapsed="false">
      <c r="A83" s="15"/>
      <c r="B83" s="16"/>
      <c r="C83" s="17"/>
      <c r="D83" s="17"/>
      <c r="E83" s="18"/>
      <c r="F83" s="18"/>
      <c r="G83" s="18"/>
      <c r="H83" s="18"/>
      <c r="I83" s="19" t="n">
        <f aca="false">E83-F83-G83</f>
        <v>0</v>
      </c>
      <c r="J83" s="19" t="n">
        <f aca="false">IF(B83="",0,VLOOKUP(B83,Tabla1[],2,0))</f>
        <v>0</v>
      </c>
      <c r="K83" s="19" t="n">
        <f aca="false">IF(E83&lt;0,J83*(-1),J83)</f>
        <v>0</v>
      </c>
      <c r="L83" s="20"/>
      <c r="M83" s="20"/>
    </row>
    <row r="84" customFormat="false" ht="16.5" hidden="false" customHeight="true" outlineLevel="0" collapsed="false">
      <c r="A84" s="15"/>
      <c r="B84" s="16"/>
      <c r="C84" s="17"/>
      <c r="D84" s="17"/>
      <c r="E84" s="18"/>
      <c r="F84" s="18"/>
      <c r="G84" s="18"/>
      <c r="H84" s="18"/>
      <c r="I84" s="19" t="n">
        <f aca="false">E84-F84-G84</f>
        <v>0</v>
      </c>
      <c r="J84" s="19" t="n">
        <f aca="false">IF(B84="",0,VLOOKUP(B84,Tabla1[],2,0))</f>
        <v>0</v>
      </c>
      <c r="K84" s="19" t="n">
        <f aca="false">IF(E84&lt;0,J84*(-1),J84)</f>
        <v>0</v>
      </c>
      <c r="L84" s="20"/>
      <c r="M84" s="20"/>
    </row>
    <row r="85" customFormat="false" ht="16.5" hidden="false" customHeight="true" outlineLevel="0" collapsed="false">
      <c r="A85" s="15"/>
      <c r="B85" s="16"/>
      <c r="C85" s="17"/>
      <c r="D85" s="17"/>
      <c r="E85" s="18"/>
      <c r="F85" s="18"/>
      <c r="G85" s="18"/>
      <c r="H85" s="18"/>
      <c r="I85" s="19" t="n">
        <f aca="false">E85-F85-G85</f>
        <v>0</v>
      </c>
      <c r="J85" s="19" t="n">
        <f aca="false">IF(B85="",0,VLOOKUP(B85,Tabla1[],2,0))</f>
        <v>0</v>
      </c>
      <c r="K85" s="19" t="n">
        <f aca="false">IF(E85&lt;0,J85*(-1),J85)</f>
        <v>0</v>
      </c>
      <c r="L85" s="20"/>
      <c r="M85" s="20"/>
    </row>
    <row r="86" customFormat="false" ht="16.5" hidden="false" customHeight="true" outlineLevel="0" collapsed="false">
      <c r="A86" s="15"/>
      <c r="B86" s="16"/>
      <c r="C86" s="17"/>
      <c r="D86" s="17"/>
      <c r="E86" s="18"/>
      <c r="F86" s="18"/>
      <c r="G86" s="18"/>
      <c r="H86" s="18"/>
      <c r="I86" s="19" t="n">
        <f aca="false">E86-F86-G86</f>
        <v>0</v>
      </c>
      <c r="J86" s="19" t="n">
        <f aca="false">IF(B86="",0,VLOOKUP(B86,Tabla1[],2,0))</f>
        <v>0</v>
      </c>
      <c r="K86" s="19" t="n">
        <f aca="false">IF(E86&lt;0,J86*(-1),J86)</f>
        <v>0</v>
      </c>
      <c r="L86" s="20"/>
      <c r="M86" s="20"/>
    </row>
    <row r="87" customFormat="false" ht="16.5" hidden="false" customHeight="true" outlineLevel="0" collapsed="false">
      <c r="A87" s="15"/>
      <c r="B87" s="16"/>
      <c r="C87" s="17"/>
      <c r="D87" s="17"/>
      <c r="E87" s="18"/>
      <c r="F87" s="18"/>
      <c r="G87" s="18"/>
      <c r="H87" s="18"/>
      <c r="I87" s="19" t="n">
        <f aca="false">E87-F87-G87</f>
        <v>0</v>
      </c>
      <c r="J87" s="19" t="n">
        <f aca="false">IF(B87="",0,VLOOKUP(B87,Tabla1[],2,0))</f>
        <v>0</v>
      </c>
      <c r="K87" s="19" t="n">
        <f aca="false">IF(E87&lt;0,J87*(-1),J87)</f>
        <v>0</v>
      </c>
      <c r="L87" s="20"/>
      <c r="M87" s="20"/>
    </row>
    <row r="88" customFormat="false" ht="16.5" hidden="false" customHeight="true" outlineLevel="0" collapsed="false">
      <c r="A88" s="15"/>
      <c r="B88" s="16"/>
      <c r="C88" s="17"/>
      <c r="D88" s="17"/>
      <c r="E88" s="18"/>
      <c r="F88" s="18"/>
      <c r="G88" s="18"/>
      <c r="H88" s="18"/>
      <c r="I88" s="19" t="n">
        <f aca="false">E88-F88-G88</f>
        <v>0</v>
      </c>
      <c r="J88" s="19" t="n">
        <f aca="false">IF(B88="",0,VLOOKUP(B88,Tabla1[],2,0))</f>
        <v>0</v>
      </c>
      <c r="K88" s="19" t="n">
        <f aca="false">IF(E88&lt;0,J88*(-1),J88)</f>
        <v>0</v>
      </c>
      <c r="L88" s="20"/>
      <c r="M88" s="20"/>
    </row>
    <row r="89" customFormat="false" ht="16.5" hidden="false" customHeight="true" outlineLevel="0" collapsed="false">
      <c r="A89" s="15"/>
      <c r="B89" s="16"/>
      <c r="C89" s="17"/>
      <c r="D89" s="17"/>
      <c r="E89" s="18"/>
      <c r="F89" s="18"/>
      <c r="G89" s="18"/>
      <c r="H89" s="18"/>
      <c r="I89" s="19" t="n">
        <f aca="false">E89-F89-G89</f>
        <v>0</v>
      </c>
      <c r="J89" s="19" t="n">
        <f aca="false">IF(B89="",0,VLOOKUP(B89,Tabla1[],2,0))</f>
        <v>0</v>
      </c>
      <c r="K89" s="19" t="n">
        <f aca="false">IF(E89&lt;0,J89*(-1),J89)</f>
        <v>0</v>
      </c>
      <c r="L89" s="20"/>
      <c r="M89" s="20"/>
    </row>
    <row r="90" customFormat="false" ht="16.5" hidden="false" customHeight="true" outlineLevel="0" collapsed="false">
      <c r="A90" s="15"/>
      <c r="B90" s="16"/>
      <c r="C90" s="17"/>
      <c r="D90" s="17"/>
      <c r="E90" s="18"/>
      <c r="F90" s="18"/>
      <c r="G90" s="18"/>
      <c r="H90" s="18"/>
      <c r="I90" s="19" t="n">
        <f aca="false">E90-F90-G90</f>
        <v>0</v>
      </c>
      <c r="J90" s="19" t="n">
        <f aca="false">IF(B90="",0,VLOOKUP(B90,Tabla1[],2,0))</f>
        <v>0</v>
      </c>
      <c r="K90" s="19" t="n">
        <f aca="false">IF(E90&lt;0,J90*(-1),J90)</f>
        <v>0</v>
      </c>
      <c r="L90" s="20"/>
      <c r="M90" s="20"/>
    </row>
    <row r="91" customFormat="false" ht="16.5" hidden="false" customHeight="true" outlineLevel="0" collapsed="false">
      <c r="A91" s="15"/>
      <c r="B91" s="16"/>
      <c r="C91" s="17"/>
      <c r="D91" s="17"/>
      <c r="E91" s="18"/>
      <c r="F91" s="18"/>
      <c r="G91" s="18"/>
      <c r="H91" s="18"/>
      <c r="I91" s="19" t="n">
        <f aca="false">E91-F91-G91</f>
        <v>0</v>
      </c>
      <c r="J91" s="19" t="n">
        <f aca="false">IF(B91="",0,VLOOKUP(B91,Tabla1[],2,0))</f>
        <v>0</v>
      </c>
      <c r="K91" s="19" t="n">
        <f aca="false">IF(E91&lt;0,J91*(-1),J91)</f>
        <v>0</v>
      </c>
      <c r="L91" s="20"/>
      <c r="M91" s="20"/>
    </row>
    <row r="92" customFormat="false" ht="16.5" hidden="false" customHeight="true" outlineLevel="0" collapsed="false">
      <c r="A92" s="15"/>
      <c r="B92" s="16"/>
      <c r="C92" s="17"/>
      <c r="D92" s="17"/>
      <c r="E92" s="18"/>
      <c r="F92" s="18"/>
      <c r="G92" s="18"/>
      <c r="H92" s="18"/>
      <c r="I92" s="19" t="n">
        <f aca="false">E92-F92-G92</f>
        <v>0</v>
      </c>
      <c r="J92" s="19" t="n">
        <f aca="false">IF(B92="",0,VLOOKUP(B92,Tabla1[],2,0))</f>
        <v>0</v>
      </c>
      <c r="K92" s="19" t="n">
        <f aca="false">IF(E92&lt;0,J92*(-1),J92)</f>
        <v>0</v>
      </c>
      <c r="L92" s="20"/>
      <c r="M92" s="20"/>
    </row>
    <row r="93" customFormat="false" ht="16.5" hidden="false" customHeight="true" outlineLevel="0" collapsed="false">
      <c r="A93" s="15"/>
      <c r="B93" s="16"/>
      <c r="C93" s="17"/>
      <c r="D93" s="17"/>
      <c r="E93" s="18"/>
      <c r="F93" s="18"/>
      <c r="G93" s="18"/>
      <c r="H93" s="18"/>
      <c r="I93" s="19" t="n">
        <f aca="false">E93-F93-G93</f>
        <v>0</v>
      </c>
      <c r="J93" s="19" t="n">
        <f aca="false">IF(B93="",0,VLOOKUP(B93,Tabla1[],2,0))</f>
        <v>0</v>
      </c>
      <c r="K93" s="19" t="n">
        <f aca="false">IF(E93&lt;0,J93*(-1),J93)</f>
        <v>0</v>
      </c>
      <c r="L93" s="20"/>
      <c r="M93" s="20"/>
    </row>
    <row r="94" customFormat="false" ht="16.5" hidden="false" customHeight="true" outlineLevel="0" collapsed="false">
      <c r="A94" s="15"/>
      <c r="B94" s="16"/>
      <c r="C94" s="17"/>
      <c r="D94" s="17"/>
      <c r="E94" s="18"/>
      <c r="F94" s="18"/>
      <c r="G94" s="18"/>
      <c r="H94" s="18"/>
      <c r="I94" s="19" t="n">
        <f aca="false">E94-F94-G94</f>
        <v>0</v>
      </c>
      <c r="J94" s="19" t="n">
        <f aca="false">IF(B94="",0,VLOOKUP(B94,Tabla1[],2,0))</f>
        <v>0</v>
      </c>
      <c r="K94" s="19" t="n">
        <f aca="false">IF(E94&lt;0,J94*(-1),J94)</f>
        <v>0</v>
      </c>
      <c r="L94" s="20"/>
      <c r="M94" s="20"/>
    </row>
    <row r="95" customFormat="false" ht="16.5" hidden="false" customHeight="true" outlineLevel="0" collapsed="false">
      <c r="A95" s="15"/>
      <c r="B95" s="16"/>
      <c r="C95" s="17"/>
      <c r="D95" s="17"/>
      <c r="E95" s="18"/>
      <c r="F95" s="18"/>
      <c r="G95" s="18"/>
      <c r="H95" s="18"/>
      <c r="I95" s="19" t="n">
        <f aca="false">E95-F95-G95</f>
        <v>0</v>
      </c>
      <c r="J95" s="19" t="n">
        <f aca="false">IF(B95="",0,VLOOKUP(B95,Tabla1[],2,0))</f>
        <v>0</v>
      </c>
      <c r="K95" s="19" t="n">
        <f aca="false">IF(E95&lt;0,J95*(-1),J95)</f>
        <v>0</v>
      </c>
      <c r="L95" s="20"/>
      <c r="M95" s="20"/>
    </row>
    <row r="96" customFormat="false" ht="16.5" hidden="false" customHeight="true" outlineLevel="0" collapsed="false">
      <c r="A96" s="15"/>
      <c r="B96" s="16"/>
      <c r="C96" s="17"/>
      <c r="D96" s="17"/>
      <c r="E96" s="18"/>
      <c r="F96" s="18"/>
      <c r="G96" s="18"/>
      <c r="H96" s="18"/>
      <c r="I96" s="19" t="n">
        <f aca="false">E96-F96-G96</f>
        <v>0</v>
      </c>
      <c r="J96" s="19" t="n">
        <f aca="false">IF(B96="",0,VLOOKUP(B96,Tabla1[],2,0))</f>
        <v>0</v>
      </c>
      <c r="K96" s="19" t="n">
        <f aca="false">IF(E96&lt;0,J96*(-1),J96)</f>
        <v>0</v>
      </c>
      <c r="L96" s="20"/>
      <c r="M96" s="20"/>
    </row>
    <row r="97" customFormat="false" ht="16.5" hidden="false" customHeight="true" outlineLevel="0" collapsed="false">
      <c r="A97" s="15"/>
      <c r="B97" s="16"/>
      <c r="C97" s="17"/>
      <c r="D97" s="17"/>
      <c r="E97" s="18"/>
      <c r="F97" s="18"/>
      <c r="G97" s="18"/>
      <c r="H97" s="18"/>
      <c r="I97" s="19" t="n">
        <f aca="false">E97-F97-G97</f>
        <v>0</v>
      </c>
      <c r="J97" s="19" t="n">
        <f aca="false">IF(B97="",0,VLOOKUP(B97,Tabla1[],2,0))</f>
        <v>0</v>
      </c>
      <c r="K97" s="19" t="n">
        <f aca="false">IF(E97&lt;0,J97*(-1),J97)</f>
        <v>0</v>
      </c>
      <c r="L97" s="20"/>
      <c r="M97" s="20"/>
    </row>
    <row r="98" customFormat="false" ht="16.5" hidden="false" customHeight="true" outlineLevel="0" collapsed="false">
      <c r="A98" s="15"/>
      <c r="B98" s="16"/>
      <c r="C98" s="17"/>
      <c r="D98" s="17"/>
      <c r="E98" s="18"/>
      <c r="F98" s="18"/>
      <c r="G98" s="18"/>
      <c r="H98" s="18"/>
      <c r="I98" s="19" t="n">
        <f aca="false">E98-F98-G98</f>
        <v>0</v>
      </c>
      <c r="J98" s="19" t="n">
        <f aca="false">IF(B98="",0,VLOOKUP(B98,Tabla1[],2,0))</f>
        <v>0</v>
      </c>
      <c r="K98" s="19" t="n">
        <f aca="false">IF(E98&lt;0,J98*(-1),J98)</f>
        <v>0</v>
      </c>
      <c r="L98" s="20"/>
      <c r="M98" s="20"/>
    </row>
    <row r="99" customFormat="false" ht="16.5" hidden="false" customHeight="true" outlineLevel="0" collapsed="false">
      <c r="A99" s="15"/>
      <c r="B99" s="16"/>
      <c r="C99" s="17"/>
      <c r="D99" s="17"/>
      <c r="E99" s="18"/>
      <c r="F99" s="18"/>
      <c r="G99" s="18"/>
      <c r="H99" s="18"/>
      <c r="I99" s="19" t="n">
        <f aca="false">E99-F99-G99</f>
        <v>0</v>
      </c>
      <c r="J99" s="19" t="n">
        <f aca="false">IF(B99="",0,VLOOKUP(B99,Tabla1[],2,0))</f>
        <v>0</v>
      </c>
      <c r="K99" s="19" t="n">
        <f aca="false">IF(E99&lt;0,J99*(-1),J99)</f>
        <v>0</v>
      </c>
      <c r="L99" s="20"/>
      <c r="M99" s="20"/>
    </row>
    <row r="100" customFormat="false" ht="16.5" hidden="false" customHeight="true" outlineLevel="0" collapsed="false">
      <c r="A100" s="15"/>
      <c r="B100" s="16"/>
      <c r="C100" s="17"/>
      <c r="D100" s="17"/>
      <c r="E100" s="18"/>
      <c r="F100" s="18"/>
      <c r="G100" s="18"/>
      <c r="H100" s="18"/>
      <c r="I100" s="19" t="n">
        <f aca="false">E100-F100-G100</f>
        <v>0</v>
      </c>
      <c r="J100" s="19" t="n">
        <f aca="false">IF(B100="",0,VLOOKUP(B100,Tabla1[],2,0))</f>
        <v>0</v>
      </c>
      <c r="K100" s="19" t="n">
        <f aca="false">IF(E100&lt;0,J100*(-1),J100)</f>
        <v>0</v>
      </c>
      <c r="L100" s="20"/>
      <c r="M100" s="20"/>
    </row>
    <row r="101" customFormat="false" ht="16.5" hidden="false" customHeight="true" outlineLevel="0" collapsed="false">
      <c r="A101" s="15"/>
      <c r="B101" s="16"/>
      <c r="C101" s="17"/>
      <c r="D101" s="17"/>
      <c r="E101" s="18"/>
      <c r="F101" s="18"/>
      <c r="G101" s="18"/>
      <c r="H101" s="18"/>
      <c r="I101" s="19" t="n">
        <f aca="false">E101-F101-G101</f>
        <v>0</v>
      </c>
      <c r="J101" s="19" t="n">
        <f aca="false">IF(B101="",0,VLOOKUP(B101,Tabla1[],2,0))</f>
        <v>0</v>
      </c>
      <c r="K101" s="19" t="n">
        <f aca="false">IF(E101&lt;0,J101*(-1),J101)</f>
        <v>0</v>
      </c>
      <c r="L101" s="20"/>
      <c r="M101" s="20"/>
    </row>
    <row r="102" customFormat="false" ht="16.5" hidden="false" customHeight="true" outlineLevel="0" collapsed="false">
      <c r="A102" s="15"/>
      <c r="B102" s="16"/>
      <c r="C102" s="17"/>
      <c r="D102" s="17"/>
      <c r="E102" s="18"/>
      <c r="F102" s="18"/>
      <c r="G102" s="18"/>
      <c r="H102" s="18"/>
      <c r="I102" s="19" t="n">
        <f aca="false">E102-F102-G102</f>
        <v>0</v>
      </c>
      <c r="J102" s="19" t="n">
        <f aca="false">IF(B102="",0,VLOOKUP(B102,Tabla1[],2,0))</f>
        <v>0</v>
      </c>
      <c r="K102" s="19" t="n">
        <f aca="false">IF(E102&lt;0,J102*(-1),J102)</f>
        <v>0</v>
      </c>
      <c r="L102" s="20"/>
      <c r="M102" s="20"/>
    </row>
    <row r="103" customFormat="false" ht="16.5" hidden="false" customHeight="true" outlineLevel="0" collapsed="false">
      <c r="A103" s="15"/>
      <c r="B103" s="16"/>
      <c r="C103" s="17"/>
      <c r="D103" s="17"/>
      <c r="E103" s="18"/>
      <c r="F103" s="18"/>
      <c r="G103" s="18"/>
      <c r="H103" s="18"/>
      <c r="I103" s="19" t="n">
        <f aca="false">E103-F103-G103</f>
        <v>0</v>
      </c>
      <c r="J103" s="19" t="n">
        <f aca="false">IF(B103="",0,VLOOKUP(B103,Tabla1[],2,0))</f>
        <v>0</v>
      </c>
      <c r="K103" s="19" t="n">
        <f aca="false">IF(E103&lt;0,J103*(-1),J103)</f>
        <v>0</v>
      </c>
      <c r="L103" s="20"/>
      <c r="M103" s="20"/>
    </row>
    <row r="104" customFormat="false" ht="16.5" hidden="false" customHeight="true" outlineLevel="0" collapsed="false">
      <c r="A104" s="15"/>
      <c r="B104" s="16"/>
      <c r="C104" s="17"/>
      <c r="D104" s="17"/>
      <c r="E104" s="18"/>
      <c r="F104" s="18"/>
      <c r="G104" s="18"/>
      <c r="H104" s="18"/>
      <c r="I104" s="19" t="n">
        <f aca="false">E104-F104-G104</f>
        <v>0</v>
      </c>
      <c r="J104" s="19" t="n">
        <f aca="false">IF(B104="",0,VLOOKUP(B104,Tabla1[],2,0))</f>
        <v>0</v>
      </c>
      <c r="K104" s="19" t="n">
        <f aca="false">IF(E104&lt;0,J104*(-1),J104)</f>
        <v>0</v>
      </c>
      <c r="L104" s="20"/>
      <c r="M104" s="20"/>
    </row>
    <row r="105" customFormat="false" ht="16.5" hidden="false" customHeight="true" outlineLevel="0" collapsed="false">
      <c r="A105" s="15"/>
      <c r="B105" s="16"/>
      <c r="C105" s="17"/>
      <c r="D105" s="17"/>
      <c r="E105" s="18"/>
      <c r="F105" s="18"/>
      <c r="G105" s="18"/>
      <c r="H105" s="18"/>
      <c r="I105" s="19" t="n">
        <f aca="false">E105-F105-G105</f>
        <v>0</v>
      </c>
      <c r="J105" s="19" t="n">
        <f aca="false">IF(B105="",0,VLOOKUP(B105,Tabla1[],2,0))</f>
        <v>0</v>
      </c>
      <c r="K105" s="19" t="n">
        <f aca="false">IF(E105&lt;0,J105*(-1),J105)</f>
        <v>0</v>
      </c>
      <c r="L105" s="20"/>
      <c r="M105" s="20"/>
    </row>
    <row r="106" customFormat="false" ht="16.5" hidden="false" customHeight="true" outlineLevel="0" collapsed="false">
      <c r="A106" s="15"/>
      <c r="B106" s="16"/>
      <c r="C106" s="17"/>
      <c r="D106" s="17"/>
      <c r="E106" s="18"/>
      <c r="F106" s="18"/>
      <c r="G106" s="18"/>
      <c r="H106" s="18"/>
      <c r="I106" s="19" t="n">
        <f aca="false">E106-F106-G106</f>
        <v>0</v>
      </c>
      <c r="J106" s="19" t="n">
        <f aca="false">IF(B106="",0,VLOOKUP(B106,Tabla1[],2,0))</f>
        <v>0</v>
      </c>
      <c r="K106" s="19" t="n">
        <f aca="false">IF(E106&lt;0,J106*(-1),J106)</f>
        <v>0</v>
      </c>
      <c r="L106" s="20"/>
      <c r="M106" s="20"/>
    </row>
    <row r="107" customFormat="false" ht="16.5" hidden="false" customHeight="true" outlineLevel="0" collapsed="false">
      <c r="A107" s="15"/>
      <c r="B107" s="16"/>
      <c r="C107" s="17"/>
      <c r="D107" s="17"/>
      <c r="E107" s="18"/>
      <c r="F107" s="18"/>
      <c r="G107" s="18"/>
      <c r="H107" s="18"/>
      <c r="I107" s="19" t="n">
        <f aca="false">E107-F107-G107</f>
        <v>0</v>
      </c>
      <c r="J107" s="19" t="n">
        <f aca="false">IF(B107="",0,VLOOKUP(B107,Tabla1[],2,0))</f>
        <v>0</v>
      </c>
      <c r="K107" s="19" t="n">
        <f aca="false">IF(E107&lt;0,J107*(-1),J107)</f>
        <v>0</v>
      </c>
      <c r="L107" s="20"/>
      <c r="M107" s="20"/>
    </row>
    <row r="108" customFormat="false" ht="16.5" hidden="false" customHeight="true" outlineLevel="0" collapsed="false">
      <c r="A108" s="15"/>
      <c r="B108" s="16"/>
      <c r="C108" s="17"/>
      <c r="D108" s="17"/>
      <c r="E108" s="18"/>
      <c r="F108" s="18"/>
      <c r="G108" s="18"/>
      <c r="H108" s="18"/>
      <c r="I108" s="19" t="n">
        <f aca="false">E108-F108-G108</f>
        <v>0</v>
      </c>
      <c r="J108" s="19" t="n">
        <f aca="false">IF(B108="",0,VLOOKUP(B108,Tabla1[],2,0))</f>
        <v>0</v>
      </c>
      <c r="K108" s="19" t="n">
        <f aca="false">IF(E108&lt;0,J108*(-1),J108)</f>
        <v>0</v>
      </c>
      <c r="L108" s="20"/>
      <c r="M108" s="20"/>
    </row>
    <row r="109" customFormat="false" ht="16.5" hidden="false" customHeight="true" outlineLevel="0" collapsed="false">
      <c r="A109" s="15"/>
      <c r="B109" s="16"/>
      <c r="C109" s="17"/>
      <c r="D109" s="17"/>
      <c r="E109" s="18"/>
      <c r="F109" s="18"/>
      <c r="G109" s="18"/>
      <c r="H109" s="18"/>
      <c r="I109" s="19" t="n">
        <f aca="false">E109-F109-G109</f>
        <v>0</v>
      </c>
      <c r="J109" s="19" t="n">
        <f aca="false">IF(B109="",0,VLOOKUP(B109,Tabla1[],2,0))</f>
        <v>0</v>
      </c>
      <c r="K109" s="19" t="n">
        <f aca="false">IF(E109&lt;0,J109*(-1),J109)</f>
        <v>0</v>
      </c>
      <c r="L109" s="20"/>
      <c r="M109" s="20"/>
    </row>
    <row r="110" customFormat="false" ht="16.5" hidden="false" customHeight="true" outlineLevel="0" collapsed="false">
      <c r="A110" s="15"/>
      <c r="B110" s="16"/>
      <c r="C110" s="17"/>
      <c r="D110" s="17"/>
      <c r="E110" s="18"/>
      <c r="F110" s="18"/>
      <c r="G110" s="18"/>
      <c r="H110" s="18"/>
      <c r="I110" s="19" t="n">
        <f aca="false">E110-F110-G110</f>
        <v>0</v>
      </c>
      <c r="J110" s="19" t="n">
        <f aca="false">IF(B110="",0,VLOOKUP(B110,Tabla1[],2,0))</f>
        <v>0</v>
      </c>
      <c r="K110" s="19" t="n">
        <f aca="false">IF(E110&lt;0,J110*(-1),J110)</f>
        <v>0</v>
      </c>
      <c r="L110" s="20"/>
      <c r="M110" s="20"/>
    </row>
    <row r="111" customFormat="false" ht="16.5" hidden="false" customHeight="true" outlineLevel="0" collapsed="false">
      <c r="A111" s="15"/>
      <c r="B111" s="16"/>
      <c r="C111" s="17"/>
      <c r="D111" s="17"/>
      <c r="E111" s="18"/>
      <c r="F111" s="18"/>
      <c r="G111" s="18"/>
      <c r="H111" s="18"/>
      <c r="I111" s="19" t="n">
        <f aca="false">E111-F111-G111</f>
        <v>0</v>
      </c>
      <c r="J111" s="19" t="n">
        <f aca="false">IF(B111="",0,VLOOKUP(B111,Tabla1[],2,0))</f>
        <v>0</v>
      </c>
      <c r="K111" s="19" t="n">
        <f aca="false">IF(E111&lt;0,J111*(-1),J111)</f>
        <v>0</v>
      </c>
      <c r="L111" s="20"/>
      <c r="M111" s="20"/>
    </row>
    <row r="112" customFormat="false" ht="16.5" hidden="false" customHeight="true" outlineLevel="0" collapsed="false">
      <c r="A112" s="15"/>
      <c r="B112" s="16"/>
      <c r="C112" s="17"/>
      <c r="D112" s="17"/>
      <c r="E112" s="18"/>
      <c r="F112" s="18"/>
      <c r="G112" s="18"/>
      <c r="H112" s="18"/>
      <c r="I112" s="19" t="n">
        <f aca="false">E112-F112-G112</f>
        <v>0</v>
      </c>
      <c r="J112" s="19" t="n">
        <f aca="false">IF(B112="",0,VLOOKUP(B112,Tabla1[],2,0))</f>
        <v>0</v>
      </c>
      <c r="K112" s="19" t="n">
        <f aca="false">IF(E112&lt;0,J112*(-1),J112)</f>
        <v>0</v>
      </c>
      <c r="L112" s="20"/>
      <c r="M112" s="20"/>
    </row>
    <row r="113" customFormat="false" ht="16.5" hidden="false" customHeight="true" outlineLevel="0" collapsed="false">
      <c r="A113" s="15"/>
      <c r="B113" s="16"/>
      <c r="C113" s="17"/>
      <c r="D113" s="17"/>
      <c r="E113" s="18"/>
      <c r="F113" s="18"/>
      <c r="G113" s="18"/>
      <c r="H113" s="18"/>
      <c r="I113" s="19" t="n">
        <f aca="false">E113-F113-G113</f>
        <v>0</v>
      </c>
      <c r="J113" s="19" t="n">
        <f aca="false">IF(B113="",0,VLOOKUP(B113,Tabla1[],2,0))</f>
        <v>0</v>
      </c>
      <c r="K113" s="19" t="n">
        <f aca="false">IF(E113&lt;0,J113*(-1),J113)</f>
        <v>0</v>
      </c>
      <c r="L113" s="20"/>
      <c r="M113" s="20"/>
    </row>
    <row r="114" customFormat="false" ht="16.5" hidden="false" customHeight="true" outlineLevel="0" collapsed="false">
      <c r="A114" s="15"/>
      <c r="B114" s="16"/>
      <c r="C114" s="17"/>
      <c r="D114" s="17"/>
      <c r="E114" s="18"/>
      <c r="F114" s="18"/>
      <c r="G114" s="18"/>
      <c r="H114" s="18"/>
      <c r="I114" s="19" t="n">
        <f aca="false">E114-F114-G114</f>
        <v>0</v>
      </c>
      <c r="J114" s="19" t="n">
        <f aca="false">IF(B114="",0,VLOOKUP(B114,Tabla1[],2,0))</f>
        <v>0</v>
      </c>
      <c r="K114" s="19" t="n">
        <f aca="false">IF(E114&lt;0,J114*(-1),J114)</f>
        <v>0</v>
      </c>
      <c r="L114" s="20"/>
      <c r="M114" s="20"/>
    </row>
    <row r="115" customFormat="false" ht="16.5" hidden="false" customHeight="true" outlineLevel="0" collapsed="false">
      <c r="A115" s="15"/>
      <c r="B115" s="16"/>
      <c r="C115" s="17"/>
      <c r="D115" s="17"/>
      <c r="E115" s="18"/>
      <c r="F115" s="18"/>
      <c r="G115" s="18"/>
      <c r="H115" s="18"/>
      <c r="I115" s="19" t="n">
        <f aca="false">E115-F115-G115</f>
        <v>0</v>
      </c>
      <c r="J115" s="19" t="n">
        <f aca="false">IF(B115="",0,VLOOKUP(B115,Tabla1[],2,0))</f>
        <v>0</v>
      </c>
      <c r="K115" s="19" t="n">
        <f aca="false">IF(E115&lt;0,J115*(-1),J115)</f>
        <v>0</v>
      </c>
      <c r="L115" s="20"/>
      <c r="M115" s="20"/>
    </row>
    <row r="116" customFormat="false" ht="16.5" hidden="false" customHeight="true" outlineLevel="0" collapsed="false">
      <c r="A116" s="15"/>
      <c r="B116" s="16"/>
      <c r="C116" s="17"/>
      <c r="D116" s="17"/>
      <c r="E116" s="18"/>
      <c r="F116" s="18"/>
      <c r="G116" s="18"/>
      <c r="H116" s="18"/>
      <c r="I116" s="19" t="n">
        <f aca="false">E116-F116-G116</f>
        <v>0</v>
      </c>
      <c r="J116" s="19" t="n">
        <f aca="false">IF(B116="",0,VLOOKUP(B116,Tabla1[],2,0))</f>
        <v>0</v>
      </c>
      <c r="K116" s="19" t="n">
        <f aca="false">IF(E116&lt;0,J116*(-1),J116)</f>
        <v>0</v>
      </c>
      <c r="L116" s="20"/>
      <c r="M116" s="20"/>
    </row>
    <row r="117" customFormat="false" ht="16.5" hidden="false" customHeight="true" outlineLevel="0" collapsed="false">
      <c r="A117" s="15"/>
      <c r="B117" s="16"/>
      <c r="C117" s="17"/>
      <c r="D117" s="17"/>
      <c r="E117" s="18"/>
      <c r="F117" s="18"/>
      <c r="G117" s="18"/>
      <c r="H117" s="18"/>
      <c r="I117" s="19" t="n">
        <f aca="false">E117-F117-G117</f>
        <v>0</v>
      </c>
      <c r="J117" s="19" t="n">
        <f aca="false">IF(B117="",0,VLOOKUP(B117,Tabla1[],2,0))</f>
        <v>0</v>
      </c>
      <c r="K117" s="19" t="n">
        <f aca="false">IF(E117&lt;0,J117*(-1),J117)</f>
        <v>0</v>
      </c>
      <c r="L117" s="20"/>
      <c r="M117" s="20"/>
    </row>
    <row r="118" customFormat="false" ht="16.5" hidden="false" customHeight="true" outlineLevel="0" collapsed="false">
      <c r="A118" s="15"/>
      <c r="B118" s="16"/>
      <c r="C118" s="17"/>
      <c r="D118" s="17"/>
      <c r="E118" s="18"/>
      <c r="F118" s="18"/>
      <c r="G118" s="18"/>
      <c r="H118" s="18"/>
      <c r="I118" s="19" t="n">
        <f aca="false">E118-F118-G118</f>
        <v>0</v>
      </c>
      <c r="J118" s="19" t="n">
        <f aca="false">IF(B118="",0,VLOOKUP(B118,Tabla1[],2,0))</f>
        <v>0</v>
      </c>
      <c r="K118" s="19" t="n">
        <f aca="false">IF(E118&lt;0,J118*(-1),J118)</f>
        <v>0</v>
      </c>
      <c r="L118" s="20"/>
      <c r="M118" s="20"/>
    </row>
    <row r="119" customFormat="false" ht="16.5" hidden="false" customHeight="true" outlineLevel="0" collapsed="false">
      <c r="A119" s="15"/>
      <c r="B119" s="16"/>
      <c r="C119" s="17"/>
      <c r="D119" s="17"/>
      <c r="E119" s="18"/>
      <c r="F119" s="18"/>
      <c r="G119" s="18"/>
      <c r="H119" s="18"/>
      <c r="I119" s="19" t="n">
        <f aca="false">E119-F119-G119</f>
        <v>0</v>
      </c>
      <c r="J119" s="19" t="n">
        <f aca="false">IF(B119="",0,VLOOKUP(B119,Tabla1[],2,0))</f>
        <v>0</v>
      </c>
      <c r="K119" s="19" t="n">
        <f aca="false">IF(E119&lt;0,J119*(-1),J119)</f>
        <v>0</v>
      </c>
      <c r="L119" s="20"/>
      <c r="M119" s="20"/>
    </row>
    <row r="120" customFormat="false" ht="16.5" hidden="false" customHeight="true" outlineLevel="0" collapsed="false">
      <c r="A120" s="15"/>
      <c r="B120" s="16"/>
      <c r="C120" s="17"/>
      <c r="D120" s="17"/>
      <c r="E120" s="18"/>
      <c r="F120" s="18"/>
      <c r="G120" s="18"/>
      <c r="H120" s="18"/>
      <c r="I120" s="19" t="n">
        <f aca="false">E120-F120-G120</f>
        <v>0</v>
      </c>
      <c r="J120" s="19" t="n">
        <f aca="false">IF(B120="",0,VLOOKUP(B120,Tabla1[],2,0))</f>
        <v>0</v>
      </c>
      <c r="K120" s="19" t="n">
        <f aca="false">IF(E120&lt;0,J120*(-1),J120)</f>
        <v>0</v>
      </c>
      <c r="L120" s="20"/>
      <c r="M120" s="20"/>
    </row>
    <row r="121" customFormat="false" ht="16.5" hidden="false" customHeight="true" outlineLevel="0" collapsed="false">
      <c r="A121" s="15"/>
      <c r="B121" s="16"/>
      <c r="C121" s="17"/>
      <c r="D121" s="17"/>
      <c r="E121" s="18"/>
      <c r="F121" s="18"/>
      <c r="G121" s="18"/>
      <c r="H121" s="18"/>
      <c r="I121" s="19" t="n">
        <f aca="false">E121-F121-G121</f>
        <v>0</v>
      </c>
      <c r="J121" s="19" t="n">
        <f aca="false">IF(B121="",0,VLOOKUP(B121,Tabla1[],2,0))</f>
        <v>0</v>
      </c>
      <c r="K121" s="19" t="n">
        <f aca="false">IF(E121&lt;0,J121*(-1),J121)</f>
        <v>0</v>
      </c>
      <c r="L121" s="20"/>
      <c r="M121" s="20"/>
    </row>
    <row r="122" customFormat="false" ht="16.5" hidden="false" customHeight="true" outlineLevel="0" collapsed="false">
      <c r="A122" s="15"/>
      <c r="B122" s="16"/>
      <c r="C122" s="17"/>
      <c r="D122" s="17"/>
      <c r="E122" s="18"/>
      <c r="F122" s="18"/>
      <c r="G122" s="18"/>
      <c r="H122" s="18"/>
      <c r="I122" s="19" t="n">
        <f aca="false">E122-F122-G122</f>
        <v>0</v>
      </c>
      <c r="J122" s="19" t="n">
        <f aca="false">IF(B122="",0,VLOOKUP(B122,Tabla1[],2,0))</f>
        <v>0</v>
      </c>
      <c r="K122" s="19" t="n">
        <f aca="false">IF(E122&lt;0,J122*(-1),J122)</f>
        <v>0</v>
      </c>
      <c r="L122" s="20"/>
      <c r="M122" s="20"/>
    </row>
    <row r="123" customFormat="false" ht="16.5" hidden="false" customHeight="true" outlineLevel="0" collapsed="false">
      <c r="A123" s="15"/>
      <c r="B123" s="16"/>
      <c r="C123" s="17"/>
      <c r="D123" s="17"/>
      <c r="E123" s="18"/>
      <c r="F123" s="18"/>
      <c r="G123" s="18"/>
      <c r="H123" s="18"/>
      <c r="I123" s="19" t="n">
        <f aca="false">E123-F123-G123</f>
        <v>0</v>
      </c>
      <c r="J123" s="19" t="n">
        <f aca="false">IF(B123="",0,VLOOKUP(B123,Tabla1[],2,0))</f>
        <v>0</v>
      </c>
      <c r="K123" s="19" t="n">
        <f aca="false">IF(E123&lt;0,J123*(-1),J123)</f>
        <v>0</v>
      </c>
      <c r="L123" s="20"/>
      <c r="M123" s="20"/>
    </row>
    <row r="124" customFormat="false" ht="16.5" hidden="false" customHeight="true" outlineLevel="0" collapsed="false">
      <c r="A124" s="15"/>
      <c r="B124" s="16"/>
      <c r="C124" s="17"/>
      <c r="D124" s="17"/>
      <c r="E124" s="18"/>
      <c r="F124" s="18"/>
      <c r="G124" s="18"/>
      <c r="H124" s="18"/>
      <c r="I124" s="19" t="n">
        <f aca="false">E124-F124-G124</f>
        <v>0</v>
      </c>
      <c r="J124" s="19" t="n">
        <f aca="false">IF(B124="",0,VLOOKUP(B124,Tabla1[],2,0))</f>
        <v>0</v>
      </c>
      <c r="K124" s="19" t="n">
        <f aca="false">IF(E124&lt;0,J124*(-1),J124)</f>
        <v>0</v>
      </c>
      <c r="L124" s="20"/>
      <c r="M124" s="20"/>
    </row>
    <row r="125" customFormat="false" ht="16.5" hidden="false" customHeight="true" outlineLevel="0" collapsed="false">
      <c r="A125" s="15"/>
      <c r="B125" s="16"/>
      <c r="C125" s="17"/>
      <c r="D125" s="17"/>
      <c r="E125" s="18"/>
      <c r="F125" s="18"/>
      <c r="G125" s="18"/>
      <c r="H125" s="18"/>
      <c r="I125" s="19" t="n">
        <f aca="false">E125-F125-G125</f>
        <v>0</v>
      </c>
      <c r="J125" s="19" t="n">
        <f aca="false">IF(B125="",0,VLOOKUP(B125,Tabla1[],2,0))</f>
        <v>0</v>
      </c>
      <c r="K125" s="19" t="n">
        <f aca="false">IF(E125&lt;0,J125*(-1),J125)</f>
        <v>0</v>
      </c>
      <c r="L125" s="20"/>
      <c r="M125" s="20"/>
    </row>
    <row r="126" customFormat="false" ht="16.5" hidden="false" customHeight="true" outlineLevel="0" collapsed="false">
      <c r="A126" s="15"/>
      <c r="B126" s="16"/>
      <c r="C126" s="17"/>
      <c r="D126" s="17"/>
      <c r="E126" s="18"/>
      <c r="F126" s="18"/>
      <c r="G126" s="18"/>
      <c r="H126" s="18"/>
      <c r="I126" s="19" t="n">
        <f aca="false">E126-F126-G126</f>
        <v>0</v>
      </c>
      <c r="J126" s="19" t="n">
        <f aca="false">IF(B126="",0,VLOOKUP(B126,Tabla1[],2,0))</f>
        <v>0</v>
      </c>
      <c r="K126" s="19" t="n">
        <f aca="false">IF(E126&lt;0,J126*(-1),J126)</f>
        <v>0</v>
      </c>
      <c r="L126" s="20"/>
      <c r="M126" s="20"/>
    </row>
    <row r="127" customFormat="false" ht="16.5" hidden="false" customHeight="true" outlineLevel="0" collapsed="false">
      <c r="A127" s="15"/>
      <c r="B127" s="16"/>
      <c r="C127" s="17"/>
      <c r="D127" s="17"/>
      <c r="E127" s="18"/>
      <c r="F127" s="18"/>
      <c r="G127" s="18"/>
      <c r="H127" s="18"/>
      <c r="I127" s="19" t="n">
        <f aca="false">E127-F127-G127</f>
        <v>0</v>
      </c>
      <c r="J127" s="19" t="n">
        <f aca="false">IF(B127="",0,VLOOKUP(B127,Tabla1[],2,0))</f>
        <v>0</v>
      </c>
      <c r="K127" s="19" t="n">
        <f aca="false">IF(E127&lt;0,J127*(-1),J127)</f>
        <v>0</v>
      </c>
      <c r="L127" s="20"/>
      <c r="M127" s="20"/>
    </row>
    <row r="128" customFormat="false" ht="16.5" hidden="false" customHeight="true" outlineLevel="0" collapsed="false">
      <c r="A128" s="15"/>
      <c r="B128" s="16"/>
      <c r="C128" s="17"/>
      <c r="D128" s="17"/>
      <c r="E128" s="18"/>
      <c r="F128" s="18"/>
      <c r="G128" s="18"/>
      <c r="H128" s="18"/>
      <c r="I128" s="19" t="n">
        <f aca="false">E128-F128-G128</f>
        <v>0</v>
      </c>
      <c r="J128" s="19" t="n">
        <f aca="false">IF(B128="",0,VLOOKUP(B128,Tabla1[],2,0))</f>
        <v>0</v>
      </c>
      <c r="K128" s="19" t="n">
        <f aca="false">IF(E128&lt;0,J128*(-1),J128)</f>
        <v>0</v>
      </c>
      <c r="L128" s="20"/>
      <c r="M128" s="20"/>
    </row>
    <row r="129" customFormat="false" ht="16.5" hidden="false" customHeight="true" outlineLevel="0" collapsed="false">
      <c r="A129" s="15"/>
      <c r="B129" s="16"/>
      <c r="C129" s="17"/>
      <c r="D129" s="17"/>
      <c r="E129" s="18"/>
      <c r="F129" s="18"/>
      <c r="G129" s="18"/>
      <c r="H129" s="18"/>
      <c r="I129" s="19" t="n">
        <f aca="false">E129-F129-G129</f>
        <v>0</v>
      </c>
      <c r="J129" s="19" t="n">
        <f aca="false">IF(B129="",0,VLOOKUP(B129,Tabla1[],2,0))</f>
        <v>0</v>
      </c>
      <c r="K129" s="19" t="n">
        <f aca="false">IF(E129&lt;0,J129*(-1),J129)</f>
        <v>0</v>
      </c>
      <c r="L129" s="20"/>
      <c r="M129" s="20"/>
    </row>
    <row r="130" customFormat="false" ht="16.5" hidden="false" customHeight="true" outlineLevel="0" collapsed="false">
      <c r="A130" s="15"/>
      <c r="B130" s="16"/>
      <c r="C130" s="17"/>
      <c r="D130" s="17"/>
      <c r="E130" s="18"/>
      <c r="F130" s="18"/>
      <c r="G130" s="18"/>
      <c r="H130" s="18"/>
      <c r="I130" s="19" t="n">
        <f aca="false">E130-F130-G130</f>
        <v>0</v>
      </c>
      <c r="J130" s="19" t="n">
        <f aca="false">IF(B130="",0,VLOOKUP(B130,Tabla1[],2,0))</f>
        <v>0</v>
      </c>
      <c r="K130" s="19" t="n">
        <f aca="false">IF(E130&lt;0,J130*(-1),J130)</f>
        <v>0</v>
      </c>
      <c r="L130" s="20"/>
      <c r="M130" s="20"/>
    </row>
    <row r="131" customFormat="false" ht="16.5" hidden="false" customHeight="true" outlineLevel="0" collapsed="false">
      <c r="A131" s="15"/>
      <c r="B131" s="16"/>
      <c r="C131" s="17"/>
      <c r="D131" s="17"/>
      <c r="E131" s="18"/>
      <c r="F131" s="18"/>
      <c r="G131" s="18"/>
      <c r="H131" s="18"/>
      <c r="I131" s="19" t="n">
        <f aca="false">E131-F131-G131</f>
        <v>0</v>
      </c>
      <c r="J131" s="19" t="n">
        <f aca="false">IF(B131="",0,VLOOKUP(B131,Tabla1[],2,0))</f>
        <v>0</v>
      </c>
      <c r="K131" s="19" t="n">
        <f aca="false">IF(E131&lt;0,J131*(-1),J131)</f>
        <v>0</v>
      </c>
      <c r="L131" s="20"/>
      <c r="M131" s="20"/>
    </row>
    <row r="132" customFormat="false" ht="16.5" hidden="false" customHeight="true" outlineLevel="0" collapsed="false">
      <c r="A132" s="15"/>
      <c r="B132" s="16"/>
      <c r="C132" s="17"/>
      <c r="D132" s="17"/>
      <c r="E132" s="18"/>
      <c r="F132" s="18"/>
      <c r="G132" s="18"/>
      <c r="H132" s="18"/>
      <c r="I132" s="19" t="n">
        <f aca="false">E132-F132-G132</f>
        <v>0</v>
      </c>
      <c r="J132" s="19" t="n">
        <f aca="false">IF(B132="",0,VLOOKUP(B132,Tabla1[],2,0))</f>
        <v>0</v>
      </c>
      <c r="K132" s="19" t="n">
        <f aca="false">IF(E132&lt;0,J132*(-1),J132)</f>
        <v>0</v>
      </c>
      <c r="L132" s="20"/>
      <c r="M132" s="20"/>
    </row>
    <row r="133" customFormat="false" ht="16.5" hidden="false" customHeight="true" outlineLevel="0" collapsed="false">
      <c r="A133" s="15"/>
      <c r="B133" s="16"/>
      <c r="C133" s="17"/>
      <c r="D133" s="17"/>
      <c r="E133" s="18"/>
      <c r="F133" s="18"/>
      <c r="G133" s="18"/>
      <c r="H133" s="18"/>
      <c r="I133" s="19" t="n">
        <f aca="false">E133-F133-G133</f>
        <v>0</v>
      </c>
      <c r="J133" s="19" t="n">
        <f aca="false">IF(B133="",0,VLOOKUP(B133,Tabla1[],2,0))</f>
        <v>0</v>
      </c>
      <c r="K133" s="19" t="n">
        <f aca="false">IF(E133&lt;0,J133*(-1),J133)</f>
        <v>0</v>
      </c>
      <c r="L133" s="20"/>
      <c r="M133" s="20"/>
    </row>
    <row r="134" customFormat="false" ht="16.5" hidden="false" customHeight="true" outlineLevel="0" collapsed="false">
      <c r="A134" s="15"/>
      <c r="B134" s="16"/>
      <c r="C134" s="17"/>
      <c r="D134" s="17"/>
      <c r="E134" s="18"/>
      <c r="F134" s="18"/>
      <c r="G134" s="18"/>
      <c r="H134" s="18"/>
      <c r="I134" s="19" t="n">
        <f aca="false">E134-F134-G134</f>
        <v>0</v>
      </c>
      <c r="J134" s="19" t="n">
        <f aca="false">IF(B134="",0,VLOOKUP(B134,Tabla1[],2,0))</f>
        <v>0</v>
      </c>
      <c r="K134" s="19" t="n">
        <f aca="false">IF(E134&lt;0,J134*(-1),J134)</f>
        <v>0</v>
      </c>
      <c r="L134" s="20"/>
      <c r="M134" s="20"/>
    </row>
    <row r="135" customFormat="false" ht="16.5" hidden="false" customHeight="true" outlineLevel="0" collapsed="false">
      <c r="A135" s="15"/>
      <c r="B135" s="16"/>
      <c r="C135" s="17"/>
      <c r="D135" s="17"/>
      <c r="E135" s="18"/>
      <c r="F135" s="18"/>
      <c r="G135" s="18"/>
      <c r="H135" s="18"/>
      <c r="I135" s="19" t="n">
        <f aca="false">E135-F135-G135</f>
        <v>0</v>
      </c>
      <c r="J135" s="19" t="n">
        <f aca="false">IF(B135="",0,VLOOKUP(B135,Tabla1[],2,0))</f>
        <v>0</v>
      </c>
      <c r="K135" s="19" t="n">
        <f aca="false">IF(E135&lt;0,J135*(-1),J135)</f>
        <v>0</v>
      </c>
      <c r="L135" s="20"/>
      <c r="M135" s="20"/>
    </row>
    <row r="136" customFormat="false" ht="16.5" hidden="false" customHeight="true" outlineLevel="0" collapsed="false">
      <c r="A136" s="15"/>
      <c r="B136" s="16"/>
      <c r="C136" s="17"/>
      <c r="D136" s="17"/>
      <c r="E136" s="18"/>
      <c r="F136" s="18"/>
      <c r="G136" s="18"/>
      <c r="H136" s="18"/>
      <c r="I136" s="19" t="n">
        <f aca="false">E136-F136-G136</f>
        <v>0</v>
      </c>
      <c r="J136" s="19" t="n">
        <f aca="false">IF(B136="",0,VLOOKUP(B136,Tabla1[],2,0))</f>
        <v>0</v>
      </c>
      <c r="K136" s="19" t="n">
        <f aca="false">IF(E136&lt;0,J136*(-1),J136)</f>
        <v>0</v>
      </c>
      <c r="L136" s="20"/>
      <c r="M136" s="20"/>
    </row>
    <row r="137" customFormat="false" ht="16.5" hidden="false" customHeight="true" outlineLevel="0" collapsed="false">
      <c r="A137" s="15"/>
      <c r="B137" s="16"/>
      <c r="C137" s="17"/>
      <c r="D137" s="17"/>
      <c r="E137" s="18"/>
      <c r="F137" s="18"/>
      <c r="G137" s="18"/>
      <c r="H137" s="18"/>
      <c r="I137" s="19" t="n">
        <f aca="false">E137-F137-G137</f>
        <v>0</v>
      </c>
      <c r="J137" s="19" t="n">
        <f aca="false">IF(B137="",0,VLOOKUP(B137,Tabla1[],2,0))</f>
        <v>0</v>
      </c>
      <c r="K137" s="19" t="n">
        <f aca="false">IF(E137&lt;0,J137*(-1),J137)</f>
        <v>0</v>
      </c>
      <c r="L137" s="20"/>
      <c r="M137" s="20"/>
    </row>
    <row r="138" customFormat="false" ht="16.5" hidden="false" customHeight="true" outlineLevel="0" collapsed="false">
      <c r="A138" s="15"/>
      <c r="B138" s="16"/>
      <c r="C138" s="17"/>
      <c r="D138" s="17"/>
      <c r="E138" s="18"/>
      <c r="F138" s="18"/>
      <c r="G138" s="18"/>
      <c r="H138" s="18"/>
      <c r="I138" s="19" t="n">
        <f aca="false">E138-F138-G138</f>
        <v>0</v>
      </c>
      <c r="J138" s="19" t="n">
        <f aca="false">IF(B138="",0,VLOOKUP(B138,Tabla1[],2,0))</f>
        <v>0</v>
      </c>
      <c r="K138" s="19" t="n">
        <f aca="false">IF(E138&lt;0,J138*(-1),J138)</f>
        <v>0</v>
      </c>
      <c r="L138" s="20"/>
      <c r="M138" s="20"/>
    </row>
    <row r="139" customFormat="false" ht="16.5" hidden="false" customHeight="true" outlineLevel="0" collapsed="false">
      <c r="A139" s="15"/>
      <c r="B139" s="16"/>
      <c r="C139" s="17"/>
      <c r="D139" s="17"/>
      <c r="E139" s="18"/>
      <c r="F139" s="18"/>
      <c r="G139" s="18"/>
      <c r="H139" s="18"/>
      <c r="I139" s="19" t="n">
        <f aca="false">E139-F139-G139</f>
        <v>0</v>
      </c>
      <c r="J139" s="19" t="n">
        <f aca="false">IF(B139="",0,VLOOKUP(B139,Tabla1[],2,0))</f>
        <v>0</v>
      </c>
      <c r="K139" s="19" t="n">
        <f aca="false">IF(E139&lt;0,J139*(-1),J139)</f>
        <v>0</v>
      </c>
      <c r="L139" s="20"/>
      <c r="M139" s="20"/>
    </row>
    <row r="140" customFormat="false" ht="16.5" hidden="false" customHeight="true" outlineLevel="0" collapsed="false">
      <c r="A140" s="15"/>
      <c r="B140" s="16"/>
      <c r="C140" s="17"/>
      <c r="D140" s="17"/>
      <c r="E140" s="18"/>
      <c r="F140" s="18"/>
      <c r="G140" s="18"/>
      <c r="H140" s="18"/>
      <c r="I140" s="19" t="n">
        <f aca="false">E140-F140-G140</f>
        <v>0</v>
      </c>
      <c r="J140" s="19" t="n">
        <f aca="false">IF(B140="",0,VLOOKUP(B140,Tabla1[],2,0))</f>
        <v>0</v>
      </c>
      <c r="K140" s="19" t="n">
        <f aca="false">IF(E140&lt;0,J140*(-1),J140)</f>
        <v>0</v>
      </c>
      <c r="L140" s="20"/>
      <c r="M140" s="20"/>
    </row>
    <row r="141" customFormat="false" ht="16.5" hidden="false" customHeight="true" outlineLevel="0" collapsed="false">
      <c r="A141" s="15"/>
      <c r="B141" s="16"/>
      <c r="C141" s="17"/>
      <c r="D141" s="17"/>
      <c r="E141" s="18"/>
      <c r="F141" s="18"/>
      <c r="G141" s="18"/>
      <c r="H141" s="18"/>
      <c r="I141" s="19" t="n">
        <f aca="false">E141-F141-G141</f>
        <v>0</v>
      </c>
      <c r="J141" s="19" t="n">
        <f aca="false">IF(B141="",0,VLOOKUP(B141,Tabla1[],2,0))</f>
        <v>0</v>
      </c>
      <c r="K141" s="19" t="n">
        <f aca="false">IF(E141&lt;0,J141*(-1),J141)</f>
        <v>0</v>
      </c>
      <c r="L141" s="20"/>
      <c r="M141" s="20"/>
    </row>
    <row r="142" customFormat="false" ht="16.5" hidden="false" customHeight="true" outlineLevel="0" collapsed="false">
      <c r="A142" s="15"/>
      <c r="B142" s="16"/>
      <c r="C142" s="17"/>
      <c r="D142" s="17"/>
      <c r="E142" s="18"/>
      <c r="F142" s="18"/>
      <c r="G142" s="18"/>
      <c r="H142" s="18"/>
      <c r="I142" s="19" t="n">
        <f aca="false">E142-F142-G142</f>
        <v>0</v>
      </c>
      <c r="J142" s="19" t="n">
        <f aca="false">IF(B142="",0,VLOOKUP(B142,Tabla1[],2,0))</f>
        <v>0</v>
      </c>
      <c r="K142" s="19" t="n">
        <f aca="false">IF(E142&lt;0,J142*(-1),J142)</f>
        <v>0</v>
      </c>
      <c r="L142" s="20"/>
      <c r="M142" s="20"/>
    </row>
    <row r="143" customFormat="false" ht="16.5" hidden="false" customHeight="true" outlineLevel="0" collapsed="false">
      <c r="A143" s="15"/>
      <c r="B143" s="16"/>
      <c r="C143" s="17"/>
      <c r="D143" s="17"/>
      <c r="E143" s="18"/>
      <c r="F143" s="18"/>
      <c r="G143" s="18"/>
      <c r="H143" s="18"/>
      <c r="I143" s="19" t="n">
        <f aca="false">E143-F143-G143</f>
        <v>0</v>
      </c>
      <c r="J143" s="19" t="n">
        <f aca="false">IF(B143="",0,VLOOKUP(B143,Tabla1[],2,0))</f>
        <v>0</v>
      </c>
      <c r="K143" s="19" t="n">
        <f aca="false">IF(E143&lt;0,J143*(-1),J143)</f>
        <v>0</v>
      </c>
      <c r="L143" s="20"/>
      <c r="M143" s="20"/>
    </row>
    <row r="144" customFormat="false" ht="16.5" hidden="false" customHeight="true" outlineLevel="0" collapsed="false">
      <c r="A144" s="15"/>
      <c r="B144" s="16"/>
      <c r="C144" s="17"/>
      <c r="D144" s="17"/>
      <c r="E144" s="18"/>
      <c r="F144" s="18"/>
      <c r="G144" s="18"/>
      <c r="H144" s="18"/>
      <c r="I144" s="19" t="n">
        <f aca="false">E144-F144-G144</f>
        <v>0</v>
      </c>
      <c r="J144" s="19" t="n">
        <f aca="false">IF(B144="",0,VLOOKUP(B144,Tabla1[],2,0))</f>
        <v>0</v>
      </c>
      <c r="K144" s="19" t="n">
        <f aca="false">IF(E144&lt;0,J144*(-1),J144)</f>
        <v>0</v>
      </c>
      <c r="L144" s="20"/>
      <c r="M144" s="20"/>
    </row>
    <row r="145" customFormat="false" ht="16.5" hidden="false" customHeight="true" outlineLevel="0" collapsed="false">
      <c r="A145" s="15"/>
      <c r="B145" s="16"/>
      <c r="C145" s="17"/>
      <c r="D145" s="17"/>
      <c r="E145" s="18"/>
      <c r="F145" s="18"/>
      <c r="G145" s="18"/>
      <c r="H145" s="18"/>
      <c r="I145" s="19" t="n">
        <f aca="false">E145-F145-G145</f>
        <v>0</v>
      </c>
      <c r="J145" s="19" t="n">
        <f aca="false">IF(B145="",0,VLOOKUP(B145,Tabla1[],2,0))</f>
        <v>0</v>
      </c>
      <c r="K145" s="19" t="n">
        <f aca="false">IF(E145&lt;0,J145*(-1),J145)</f>
        <v>0</v>
      </c>
      <c r="L145" s="20"/>
      <c r="M145" s="20"/>
    </row>
    <row r="146" customFormat="false" ht="16.5" hidden="false" customHeight="true" outlineLevel="0" collapsed="false">
      <c r="A146" s="15"/>
      <c r="B146" s="16"/>
      <c r="C146" s="17"/>
      <c r="D146" s="17"/>
      <c r="E146" s="18"/>
      <c r="F146" s="18"/>
      <c r="G146" s="18"/>
      <c r="H146" s="18"/>
      <c r="I146" s="19" t="n">
        <f aca="false">E146-F146-G146</f>
        <v>0</v>
      </c>
      <c r="J146" s="19" t="n">
        <f aca="false">IF(B146="",0,VLOOKUP(B146,Tabla1[],2,0))</f>
        <v>0</v>
      </c>
      <c r="K146" s="19" t="n">
        <f aca="false">IF(E146&lt;0,J146*(-1),J146)</f>
        <v>0</v>
      </c>
      <c r="L146" s="20"/>
      <c r="M146" s="20"/>
    </row>
    <row r="147" customFormat="false" ht="16.5" hidden="false" customHeight="true" outlineLevel="0" collapsed="false">
      <c r="A147" s="15"/>
      <c r="B147" s="16"/>
      <c r="C147" s="17"/>
      <c r="D147" s="17"/>
      <c r="E147" s="18"/>
      <c r="F147" s="18"/>
      <c r="G147" s="18"/>
      <c r="H147" s="18"/>
      <c r="I147" s="19" t="n">
        <f aca="false">E147-F147-G147</f>
        <v>0</v>
      </c>
      <c r="J147" s="19" t="n">
        <f aca="false">IF(B147="",0,VLOOKUP(B147,Tabla1[],2,0))</f>
        <v>0</v>
      </c>
      <c r="K147" s="19" t="n">
        <f aca="false">IF(E147&lt;0,J147*(-1),J147)</f>
        <v>0</v>
      </c>
      <c r="L147" s="20"/>
      <c r="M147" s="20"/>
    </row>
    <row r="148" customFormat="false" ht="16.5" hidden="false" customHeight="true" outlineLevel="0" collapsed="false">
      <c r="A148" s="15"/>
      <c r="B148" s="16"/>
      <c r="C148" s="17"/>
      <c r="D148" s="17"/>
      <c r="E148" s="18"/>
      <c r="F148" s="18"/>
      <c r="G148" s="18"/>
      <c r="H148" s="18"/>
      <c r="I148" s="19" t="n">
        <f aca="false">E148-F148-G148</f>
        <v>0</v>
      </c>
      <c r="J148" s="19" t="n">
        <f aca="false">IF(B148="",0,VLOOKUP(B148,Tabla1[],2,0))</f>
        <v>0</v>
      </c>
      <c r="K148" s="19" t="n">
        <f aca="false">IF(E148&lt;0,J148*(-1),J148)</f>
        <v>0</v>
      </c>
      <c r="L148" s="20"/>
      <c r="M148" s="20"/>
    </row>
    <row r="149" customFormat="false" ht="16.5" hidden="false" customHeight="true" outlineLevel="0" collapsed="false">
      <c r="A149" s="15"/>
      <c r="B149" s="16"/>
      <c r="C149" s="17"/>
      <c r="D149" s="17"/>
      <c r="E149" s="18"/>
      <c r="F149" s="18"/>
      <c r="G149" s="18"/>
      <c r="H149" s="18"/>
      <c r="I149" s="19" t="n">
        <f aca="false">E149-F149-G149</f>
        <v>0</v>
      </c>
      <c r="J149" s="19" t="n">
        <f aca="false">IF(B149="",0,VLOOKUP(B149,Tabla1[],2,0))</f>
        <v>0</v>
      </c>
      <c r="K149" s="19" t="n">
        <f aca="false">IF(E149&lt;0,J149*(-1),J149)</f>
        <v>0</v>
      </c>
      <c r="L149" s="20"/>
      <c r="M149" s="20"/>
    </row>
    <row r="150" customFormat="false" ht="16.5" hidden="false" customHeight="true" outlineLevel="0" collapsed="false">
      <c r="A150" s="25"/>
      <c r="B150" s="16"/>
      <c r="C150" s="26"/>
      <c r="D150" s="26"/>
      <c r="E150" s="18"/>
      <c r="F150" s="18"/>
      <c r="G150" s="18"/>
      <c r="H150" s="18"/>
      <c r="I150" s="19" t="n">
        <f aca="false">E150-F150-G150</f>
        <v>0</v>
      </c>
      <c r="J150" s="19" t="n">
        <f aca="false">IF(B150="",0,VLOOKUP(B150,Tabla1[],2,0))</f>
        <v>0</v>
      </c>
      <c r="K150" s="19" t="n">
        <f aca="false">IF(E150&lt;0,J150*(-1),J150)</f>
        <v>0</v>
      </c>
      <c r="L150" s="27"/>
      <c r="M150" s="27"/>
    </row>
    <row r="151" customFormat="false" ht="16.5" hidden="false" customHeight="true" outlineLevel="0" collapsed="false">
      <c r="A151" s="28" t="s">
        <v>95</v>
      </c>
      <c r="B151" s="29"/>
      <c r="C151" s="30"/>
      <c r="D151" s="31"/>
      <c r="E151" s="32" t="n">
        <f aca="false">SUM(E3:E150)</f>
        <v>0</v>
      </c>
      <c r="F151" s="32" t="n">
        <f aca="false">SUM(F3:F150)</f>
        <v>0</v>
      </c>
      <c r="G151" s="32" t="n">
        <f aca="false">SUM(G3:G150)</f>
        <v>0</v>
      </c>
      <c r="H151" s="32" t="n">
        <f aca="false">SUM(H3:H150)</f>
        <v>0</v>
      </c>
      <c r="I151" s="33" t="n">
        <f aca="false">SUM(I3:I150)</f>
        <v>0</v>
      </c>
      <c r="J151" s="33"/>
      <c r="K151" s="33" t="n">
        <f aca="false">SUM(K3:K150)</f>
        <v>0</v>
      </c>
      <c r="L151" s="10"/>
      <c r="M151" s="10"/>
    </row>
    <row r="152" customFormat="false" ht="16.5" hidden="false" customHeight="true" outlineLevel="0" collapsed="false">
      <c r="A152" s="34" t="s">
        <v>96</v>
      </c>
      <c r="B152" s="34"/>
      <c r="C152" s="35"/>
      <c r="D152" s="36"/>
      <c r="E152" s="37" t="s">
        <v>97</v>
      </c>
      <c r="F152" s="37"/>
      <c r="G152" s="38"/>
      <c r="H152" s="38"/>
      <c r="I152" s="38"/>
      <c r="J152" s="38"/>
      <c r="K152" s="38"/>
      <c r="L152" s="38"/>
      <c r="M152" s="36"/>
    </row>
    <row r="153" customFormat="false" ht="16.5" hidden="false" customHeight="true" outlineLevel="0" collapsed="false">
      <c r="A153" s="39" t="s">
        <v>98</v>
      </c>
      <c r="B153" s="33" t="n">
        <f aca="false">D152+D153+D154+D155</f>
        <v>0</v>
      </c>
      <c r="C153" s="40"/>
      <c r="D153" s="41"/>
      <c r="E153" s="42"/>
      <c r="F153" s="42"/>
      <c r="G153" s="42"/>
      <c r="H153" s="42"/>
      <c r="I153" s="42"/>
      <c r="J153" s="42"/>
      <c r="K153" s="42"/>
      <c r="L153" s="42"/>
      <c r="M153" s="41"/>
    </row>
    <row r="154" customFormat="false" ht="16.5" hidden="false" customHeight="true" outlineLevel="0" collapsed="false">
      <c r="A154" s="43" t="s">
        <v>99</v>
      </c>
      <c r="B154" s="18"/>
      <c r="C154" s="40"/>
      <c r="D154" s="41"/>
      <c r="E154" s="42"/>
      <c r="F154" s="42"/>
      <c r="G154" s="42"/>
      <c r="H154" s="42"/>
      <c r="I154" s="42"/>
      <c r="J154" s="42"/>
      <c r="K154" s="42"/>
      <c r="L154" s="42"/>
      <c r="M154" s="41"/>
    </row>
    <row r="155" customFormat="false" ht="16.5" hidden="false" customHeight="true" outlineLevel="0" collapsed="false">
      <c r="A155" s="44" t="s">
        <v>100</v>
      </c>
      <c r="B155" s="32" t="n">
        <f aca="false">(E151-D152-D153-D154-D155-B154)</f>
        <v>0</v>
      </c>
      <c r="C155" s="45"/>
      <c r="D155" s="46"/>
      <c r="E155" s="47"/>
      <c r="F155" s="47"/>
      <c r="G155" s="47"/>
      <c r="H155" s="47"/>
      <c r="I155" s="47"/>
      <c r="J155" s="47"/>
      <c r="K155" s="47"/>
      <c r="L155" s="47"/>
      <c r="M155" s="46"/>
    </row>
    <row r="157" customFormat="false" ht="16.5" hidden="false" customHeight="true" outlineLevel="0" collapsed="false">
      <c r="A157" s="14" t="s">
        <v>6</v>
      </c>
      <c r="B157" s="14" t="s">
        <v>101</v>
      </c>
      <c r="C157" s="14" t="s">
        <v>102</v>
      </c>
      <c r="D157" s="14" t="s">
        <v>103</v>
      </c>
    </row>
    <row r="158" customFormat="false" ht="16.5" hidden="false" customHeight="true" outlineLevel="0" collapsed="false">
      <c r="A158" s="48"/>
      <c r="B158" s="49"/>
      <c r="C158" s="49"/>
      <c r="D158" s="50"/>
    </row>
    <row r="159" customFormat="false" ht="16.5" hidden="false" customHeight="true" outlineLevel="0" collapsed="false">
      <c r="A159" s="51"/>
      <c r="B159" s="22"/>
      <c r="C159" s="22"/>
      <c r="D159" s="52"/>
    </row>
    <row r="160" customFormat="false" ht="16.5" hidden="false" customHeight="true" outlineLevel="0" collapsed="false">
      <c r="A160" s="51"/>
      <c r="B160" s="22"/>
      <c r="C160" s="22"/>
      <c r="D160" s="52"/>
    </row>
    <row r="161" customFormat="false" ht="16.5" hidden="false" customHeight="true" outlineLevel="0" collapsed="false">
      <c r="A161" s="51"/>
      <c r="B161" s="22"/>
      <c r="C161" s="22"/>
      <c r="D161" s="52"/>
    </row>
    <row r="162" customFormat="false" ht="16.5" hidden="false" customHeight="true" outlineLevel="0" collapsed="false">
      <c r="A162" s="51"/>
      <c r="B162" s="22"/>
      <c r="C162" s="22"/>
      <c r="D162" s="52"/>
    </row>
    <row r="163" customFormat="false" ht="16.5" hidden="false" customHeight="true" outlineLevel="0" collapsed="false">
      <c r="A163" s="51"/>
      <c r="B163" s="22"/>
      <c r="C163" s="22"/>
      <c r="D163" s="52"/>
    </row>
    <row r="164" customFormat="false" ht="16.5" hidden="false" customHeight="true" outlineLevel="0" collapsed="false">
      <c r="A164" s="51"/>
      <c r="B164" s="22"/>
      <c r="C164" s="22"/>
      <c r="D164" s="52"/>
    </row>
    <row r="165" customFormat="false" ht="16.5" hidden="false" customHeight="true" outlineLevel="0" collapsed="false">
      <c r="A165" s="51"/>
      <c r="B165" s="22"/>
      <c r="C165" s="22"/>
      <c r="D165" s="52"/>
    </row>
    <row r="166" customFormat="false" ht="16.5" hidden="false" customHeight="true" outlineLevel="0" collapsed="false">
      <c r="A166" s="51"/>
      <c r="B166" s="22"/>
      <c r="C166" s="22"/>
      <c r="D166" s="52"/>
    </row>
    <row r="167" customFormat="false" ht="16.5" hidden="false" customHeight="true" outlineLevel="0" collapsed="false">
      <c r="A167" s="51"/>
      <c r="B167" s="22"/>
      <c r="C167" s="22"/>
      <c r="D167" s="52"/>
    </row>
    <row r="168" customFormat="false" ht="16.5" hidden="false" customHeight="true" outlineLevel="0" collapsed="false">
      <c r="A168" s="51"/>
      <c r="B168" s="22"/>
      <c r="C168" s="22"/>
      <c r="D168" s="52"/>
    </row>
    <row r="169" customFormat="false" ht="16.5" hidden="false" customHeight="true" outlineLevel="0" collapsed="false">
      <c r="A169" s="51"/>
      <c r="B169" s="22"/>
      <c r="C169" s="22"/>
      <c r="D169" s="52"/>
    </row>
    <row r="170" customFormat="false" ht="16.5" hidden="false" customHeight="true" outlineLevel="0" collapsed="false">
      <c r="A170" s="51"/>
      <c r="B170" s="22"/>
      <c r="C170" s="22"/>
      <c r="D170" s="52"/>
    </row>
    <row r="171" customFormat="false" ht="16.5" hidden="false" customHeight="true" outlineLevel="0" collapsed="false">
      <c r="A171" s="51"/>
      <c r="B171" s="22"/>
      <c r="C171" s="22"/>
      <c r="D171" s="52"/>
    </row>
    <row r="172" customFormat="false" ht="16.5" hidden="false" customHeight="true" outlineLevel="0" collapsed="false">
      <c r="A172" s="51"/>
      <c r="B172" s="22"/>
      <c r="C172" s="22"/>
      <c r="D172" s="52"/>
    </row>
    <row r="173" customFormat="false" ht="16.5" hidden="false" customHeight="true" outlineLevel="0" collapsed="false">
      <c r="A173" s="51"/>
      <c r="B173" s="22"/>
      <c r="C173" s="22"/>
      <c r="D173" s="52"/>
    </row>
    <row r="174" customFormat="false" ht="16.5" hidden="false" customHeight="true" outlineLevel="0" collapsed="false">
      <c r="A174" s="51"/>
      <c r="B174" s="22"/>
      <c r="C174" s="22"/>
      <c r="D174" s="52"/>
    </row>
    <row r="175" customFormat="false" ht="16.5" hidden="false" customHeight="true" outlineLevel="0" collapsed="false">
      <c r="A175" s="51"/>
      <c r="B175" s="22"/>
      <c r="C175" s="22"/>
      <c r="D175" s="52"/>
    </row>
    <row r="176" customFormat="false" ht="16.5" hidden="false" customHeight="true" outlineLevel="0" collapsed="false">
      <c r="A176" s="51"/>
      <c r="B176" s="22"/>
      <c r="C176" s="22"/>
      <c r="D176" s="52"/>
    </row>
    <row r="177" customFormat="false" ht="16.5" hidden="false" customHeight="true" outlineLevel="0" collapsed="false">
      <c r="A177" s="53"/>
      <c r="B177" s="54"/>
      <c r="C177" s="54"/>
      <c r="D177" s="55"/>
    </row>
    <row r="424" customFormat="false" ht="16.5" hidden="false" customHeight="true" outlineLevel="0" collapsed="false">
      <c r="B424" s="0" t="n">
        <v>6</v>
      </c>
    </row>
  </sheetData>
  <sheetProtection algorithmName="SHA-512" hashValue="CXSou7a8kkCGVHbhUQMuzbTu1oGp/EOOM5R73h5X1N99/SUotSZdQD8EXxxyFGB7FbUhGgbrWD9Q2e4WBh7zcw==" saltValue="ydnzpZEx+XnkLU8IUMZCew==" spinCount="100000" sheet="true" objects="true" scenarios="true"/>
  <mergeCells count="309">
    <mergeCell ref="A1:B1"/>
    <mergeCell ref="C1:D1"/>
    <mergeCell ref="F1:G1"/>
    <mergeCell ref="H1:M1"/>
    <mergeCell ref="C2:D2"/>
    <mergeCell ref="L2:M2"/>
    <mergeCell ref="C3:D3"/>
    <mergeCell ref="L3:M3"/>
    <mergeCell ref="C4:D4"/>
    <mergeCell ref="L4:M4"/>
    <mergeCell ref="C5:D5"/>
    <mergeCell ref="L5:M5"/>
    <mergeCell ref="C6:D6"/>
    <mergeCell ref="L6:M6"/>
    <mergeCell ref="C7:D7"/>
    <mergeCell ref="L7:M7"/>
    <mergeCell ref="C8:D8"/>
    <mergeCell ref="L8:M8"/>
    <mergeCell ref="C9:D9"/>
    <mergeCell ref="L9:M9"/>
    <mergeCell ref="C10:D10"/>
    <mergeCell ref="L10:M10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  <mergeCell ref="C17:D17"/>
    <mergeCell ref="L17:M17"/>
    <mergeCell ref="C18:D18"/>
    <mergeCell ref="L18:M18"/>
    <mergeCell ref="C19:D19"/>
    <mergeCell ref="L19:M19"/>
    <mergeCell ref="C20:D20"/>
    <mergeCell ref="L20:M20"/>
    <mergeCell ref="C21:D21"/>
    <mergeCell ref="L21:M21"/>
    <mergeCell ref="C22:D22"/>
    <mergeCell ref="L22:M22"/>
    <mergeCell ref="C23:D23"/>
    <mergeCell ref="L23:M23"/>
    <mergeCell ref="C24:D24"/>
    <mergeCell ref="L24:M24"/>
    <mergeCell ref="C25:D25"/>
    <mergeCell ref="L25:M25"/>
    <mergeCell ref="C26:D26"/>
    <mergeCell ref="L26:M26"/>
    <mergeCell ref="C27:D27"/>
    <mergeCell ref="L27:M27"/>
    <mergeCell ref="C28:D28"/>
    <mergeCell ref="L28:M28"/>
    <mergeCell ref="C29:D29"/>
    <mergeCell ref="L29:M29"/>
    <mergeCell ref="C30:D30"/>
    <mergeCell ref="L30:M30"/>
    <mergeCell ref="C31:D31"/>
    <mergeCell ref="L31:M31"/>
    <mergeCell ref="C32:D32"/>
    <mergeCell ref="L32:M32"/>
    <mergeCell ref="C33:D33"/>
    <mergeCell ref="L33:M33"/>
    <mergeCell ref="C34:D34"/>
    <mergeCell ref="L34:M34"/>
    <mergeCell ref="C35:D35"/>
    <mergeCell ref="L35:M35"/>
    <mergeCell ref="C36:D36"/>
    <mergeCell ref="L36:M36"/>
    <mergeCell ref="C37:D37"/>
    <mergeCell ref="L37:M37"/>
    <mergeCell ref="C38:D38"/>
    <mergeCell ref="L38:M38"/>
    <mergeCell ref="C39:D39"/>
    <mergeCell ref="L39:M39"/>
    <mergeCell ref="C40:D40"/>
    <mergeCell ref="L40:M40"/>
    <mergeCell ref="C41:D41"/>
    <mergeCell ref="L41:M41"/>
    <mergeCell ref="C42:D42"/>
    <mergeCell ref="L42:M42"/>
    <mergeCell ref="C43:D43"/>
    <mergeCell ref="L43:M43"/>
    <mergeCell ref="C44:D44"/>
    <mergeCell ref="L44:M44"/>
    <mergeCell ref="C45:D45"/>
    <mergeCell ref="L45:M45"/>
    <mergeCell ref="C46:D46"/>
    <mergeCell ref="L46:M46"/>
    <mergeCell ref="C47:D47"/>
    <mergeCell ref="L47:M47"/>
    <mergeCell ref="C48:D48"/>
    <mergeCell ref="L48:M48"/>
    <mergeCell ref="C49:D49"/>
    <mergeCell ref="L49:M49"/>
    <mergeCell ref="C50:D50"/>
    <mergeCell ref="L50:M50"/>
    <mergeCell ref="C51:D51"/>
    <mergeCell ref="L51:M51"/>
    <mergeCell ref="C52:D52"/>
    <mergeCell ref="L52:M52"/>
    <mergeCell ref="C53:D53"/>
    <mergeCell ref="L53:M53"/>
    <mergeCell ref="C54:D54"/>
    <mergeCell ref="L54:M54"/>
    <mergeCell ref="C55:D55"/>
    <mergeCell ref="L55:M55"/>
    <mergeCell ref="C56:D56"/>
    <mergeCell ref="L56:M56"/>
    <mergeCell ref="C57:D57"/>
    <mergeCell ref="L57:M57"/>
    <mergeCell ref="C58:D58"/>
    <mergeCell ref="L58:M58"/>
    <mergeCell ref="C59:D59"/>
    <mergeCell ref="L59:M59"/>
    <mergeCell ref="C60:D60"/>
    <mergeCell ref="L60:M60"/>
    <mergeCell ref="C61:D61"/>
    <mergeCell ref="L61:M61"/>
    <mergeCell ref="C62:D62"/>
    <mergeCell ref="L62:M62"/>
    <mergeCell ref="C63:D63"/>
    <mergeCell ref="L63:M63"/>
    <mergeCell ref="C64:D64"/>
    <mergeCell ref="L64:M64"/>
    <mergeCell ref="C65:D65"/>
    <mergeCell ref="L65:M65"/>
    <mergeCell ref="C66:D66"/>
    <mergeCell ref="L66:M66"/>
    <mergeCell ref="C67:D67"/>
    <mergeCell ref="L67:M67"/>
    <mergeCell ref="C68:D68"/>
    <mergeCell ref="L68:M68"/>
    <mergeCell ref="C69:D69"/>
    <mergeCell ref="L69:M69"/>
    <mergeCell ref="C70:D70"/>
    <mergeCell ref="L70:M70"/>
    <mergeCell ref="C71:D71"/>
    <mergeCell ref="L71:M71"/>
    <mergeCell ref="C72:D72"/>
    <mergeCell ref="L72:M72"/>
    <mergeCell ref="C73:D73"/>
    <mergeCell ref="L73:M73"/>
    <mergeCell ref="C74:D74"/>
    <mergeCell ref="L74:M74"/>
    <mergeCell ref="C75:D75"/>
    <mergeCell ref="L75:M75"/>
    <mergeCell ref="C76:D76"/>
    <mergeCell ref="L76:M76"/>
    <mergeCell ref="C77:D77"/>
    <mergeCell ref="L77:M77"/>
    <mergeCell ref="C78:D78"/>
    <mergeCell ref="L78:M78"/>
    <mergeCell ref="C79:D79"/>
    <mergeCell ref="L79:M79"/>
    <mergeCell ref="C80:D80"/>
    <mergeCell ref="L80:M80"/>
    <mergeCell ref="C81:D81"/>
    <mergeCell ref="L81:M81"/>
    <mergeCell ref="C82:D82"/>
    <mergeCell ref="L82:M82"/>
    <mergeCell ref="C83:D83"/>
    <mergeCell ref="L83:M83"/>
    <mergeCell ref="C84:D84"/>
    <mergeCell ref="L84:M84"/>
    <mergeCell ref="C85:D85"/>
    <mergeCell ref="L85:M85"/>
    <mergeCell ref="C86:D86"/>
    <mergeCell ref="L86:M86"/>
    <mergeCell ref="C87:D87"/>
    <mergeCell ref="L87:M87"/>
    <mergeCell ref="C88:D88"/>
    <mergeCell ref="L88:M88"/>
    <mergeCell ref="C89:D89"/>
    <mergeCell ref="L89:M89"/>
    <mergeCell ref="C90:D90"/>
    <mergeCell ref="L90:M90"/>
    <mergeCell ref="C91:D91"/>
    <mergeCell ref="L91:M91"/>
    <mergeCell ref="C92:D92"/>
    <mergeCell ref="L92:M92"/>
    <mergeCell ref="C93:D93"/>
    <mergeCell ref="L93:M93"/>
    <mergeCell ref="C94:D94"/>
    <mergeCell ref="L94:M94"/>
    <mergeCell ref="C95:D95"/>
    <mergeCell ref="L95:M95"/>
    <mergeCell ref="C96:D96"/>
    <mergeCell ref="L96:M96"/>
    <mergeCell ref="C97:D97"/>
    <mergeCell ref="L97:M97"/>
    <mergeCell ref="C98:D98"/>
    <mergeCell ref="L98:M98"/>
    <mergeCell ref="C99:D99"/>
    <mergeCell ref="L99:M99"/>
    <mergeCell ref="C100:D100"/>
    <mergeCell ref="L100:M100"/>
    <mergeCell ref="C101:D101"/>
    <mergeCell ref="L101:M101"/>
    <mergeCell ref="C102:D102"/>
    <mergeCell ref="L102:M102"/>
    <mergeCell ref="C103:D103"/>
    <mergeCell ref="L103:M103"/>
    <mergeCell ref="C104:D104"/>
    <mergeCell ref="L104:M104"/>
    <mergeCell ref="C105:D105"/>
    <mergeCell ref="L105:M105"/>
    <mergeCell ref="C106:D106"/>
    <mergeCell ref="L106:M106"/>
    <mergeCell ref="C107:D107"/>
    <mergeCell ref="L107:M107"/>
    <mergeCell ref="C108:D108"/>
    <mergeCell ref="L108:M108"/>
    <mergeCell ref="C109:D109"/>
    <mergeCell ref="L109:M109"/>
    <mergeCell ref="C110:D110"/>
    <mergeCell ref="L110:M110"/>
    <mergeCell ref="C111:D111"/>
    <mergeCell ref="L111:M111"/>
    <mergeCell ref="C112:D112"/>
    <mergeCell ref="L112:M112"/>
    <mergeCell ref="C113:D113"/>
    <mergeCell ref="L113:M113"/>
    <mergeCell ref="C114:D114"/>
    <mergeCell ref="L114:M114"/>
    <mergeCell ref="C115:D115"/>
    <mergeCell ref="L115:M115"/>
    <mergeCell ref="C116:D116"/>
    <mergeCell ref="L116:M116"/>
    <mergeCell ref="C117:D117"/>
    <mergeCell ref="L117:M117"/>
    <mergeCell ref="C118:D118"/>
    <mergeCell ref="L118:M118"/>
    <mergeCell ref="C119:D119"/>
    <mergeCell ref="L119:M119"/>
    <mergeCell ref="C120:D120"/>
    <mergeCell ref="L120:M120"/>
    <mergeCell ref="C121:D121"/>
    <mergeCell ref="L121:M121"/>
    <mergeCell ref="C122:D122"/>
    <mergeCell ref="L122:M122"/>
    <mergeCell ref="C123:D123"/>
    <mergeCell ref="L123:M123"/>
    <mergeCell ref="C124:D124"/>
    <mergeCell ref="L124:M124"/>
    <mergeCell ref="C125:D125"/>
    <mergeCell ref="L125:M125"/>
    <mergeCell ref="C126:D126"/>
    <mergeCell ref="L126:M126"/>
    <mergeCell ref="C127:D127"/>
    <mergeCell ref="L127:M127"/>
    <mergeCell ref="C128:D128"/>
    <mergeCell ref="L128:M128"/>
    <mergeCell ref="C129:D129"/>
    <mergeCell ref="L129:M129"/>
    <mergeCell ref="C130:D130"/>
    <mergeCell ref="L130:M130"/>
    <mergeCell ref="C131:D131"/>
    <mergeCell ref="L131:M131"/>
    <mergeCell ref="C132:D132"/>
    <mergeCell ref="L132:M132"/>
    <mergeCell ref="C133:D133"/>
    <mergeCell ref="L133:M133"/>
    <mergeCell ref="C134:D134"/>
    <mergeCell ref="L134:M134"/>
    <mergeCell ref="C135:D135"/>
    <mergeCell ref="L135:M135"/>
    <mergeCell ref="C136:D136"/>
    <mergeCell ref="L136:M136"/>
    <mergeCell ref="C137:D137"/>
    <mergeCell ref="L137:M137"/>
    <mergeCell ref="C138:D138"/>
    <mergeCell ref="L138:M138"/>
    <mergeCell ref="C139:D139"/>
    <mergeCell ref="L139:M139"/>
    <mergeCell ref="C140:D140"/>
    <mergeCell ref="L140:M140"/>
    <mergeCell ref="C141:D141"/>
    <mergeCell ref="L141:M141"/>
    <mergeCell ref="C142:D142"/>
    <mergeCell ref="L142:M142"/>
    <mergeCell ref="C143:D143"/>
    <mergeCell ref="L143:M143"/>
    <mergeCell ref="C144:D144"/>
    <mergeCell ref="L144:M144"/>
    <mergeCell ref="C145:D145"/>
    <mergeCell ref="L145:M145"/>
    <mergeCell ref="C146:D146"/>
    <mergeCell ref="L146:M146"/>
    <mergeCell ref="C147:D147"/>
    <mergeCell ref="L147:M147"/>
    <mergeCell ref="C148:D148"/>
    <mergeCell ref="L148:M148"/>
    <mergeCell ref="C149:D149"/>
    <mergeCell ref="L149:M149"/>
    <mergeCell ref="C150:D150"/>
    <mergeCell ref="L150:M150"/>
    <mergeCell ref="L151:M151"/>
    <mergeCell ref="A152:B152"/>
    <mergeCell ref="E152:F152"/>
    <mergeCell ref="G152:L152"/>
    <mergeCell ref="E153:L153"/>
    <mergeCell ref="E154:L154"/>
    <mergeCell ref="E155:L155"/>
  </mergeCells>
  <conditionalFormatting sqref="B153 B155 E151:K151">
    <cfRule type="cellIs" priority="2" operator="equal" aboveAverage="0" equalAverage="0" bottom="0" percent="0" rank="0" text="" dxfId="104">
      <formula>0</formula>
    </cfRule>
  </conditionalFormatting>
  <conditionalFormatting sqref="E151:K151 J71:K117 I3:K70 I118:K150">
    <cfRule type="cellIs" priority="3" operator="lessThan" aboveAverage="0" equalAverage="0" bottom="0" percent="0" rank="0" text="" dxfId="105">
      <formula>0</formula>
    </cfRule>
  </conditionalFormatting>
  <conditionalFormatting sqref="B155">
    <cfRule type="cellIs" priority="4" operator="lessThan" aboveAverage="0" equalAverage="0" bottom="0" percent="0" rank="0" text="" dxfId="106">
      <formula>0</formula>
    </cfRule>
  </conditionalFormatting>
  <conditionalFormatting sqref="K68">
    <cfRule type="cellIs" priority="5" operator="equal" aboveAverage="0" equalAverage="0" bottom="0" percent="0" rank="0" text="" dxfId="107">
      <formula>0</formula>
    </cfRule>
  </conditionalFormatting>
  <conditionalFormatting sqref="I3:I67 K3:K150">
    <cfRule type="cellIs" priority="6" operator="equal" aboveAverage="0" equalAverage="0" bottom="0" percent="0" rank="0" text="" dxfId="108">
      <formula>0</formula>
    </cfRule>
  </conditionalFormatting>
  <conditionalFormatting sqref="I69:K70 I118:K151 I153:K163">
    <cfRule type="cellIs" priority="7" operator="equal" aboveAverage="0" equalAverage="0" bottom="0" percent="0" rank="0" text="" dxfId="109">
      <formula>0</formula>
    </cfRule>
  </conditionalFormatting>
  <conditionalFormatting sqref="I68:K69 J3:J67 J70:J150">
    <cfRule type="cellIs" priority="8" operator="equal" aboveAverage="0" equalAverage="0" bottom="0" percent="0" rank="0" text="" dxfId="110">
      <formula>0</formula>
    </cfRule>
  </conditionalFormatting>
  <conditionalFormatting sqref="I71:K81 I108:K117">
    <cfRule type="cellIs" priority="9" operator="lessThan" aboveAverage="0" equalAverage="0" bottom="0" percent="0" rank="0" text="" dxfId="111">
      <formula>0</formula>
    </cfRule>
  </conditionalFormatting>
  <conditionalFormatting sqref="I71:K81 I108:K117">
    <cfRule type="cellIs" priority="10" operator="equal" aboveAverage="0" equalAverage="0" bottom="0" percent="0" rank="0" text="" dxfId="112">
      <formula>0</formula>
    </cfRule>
  </conditionalFormatting>
  <conditionalFormatting sqref="B153:B155 D155 M152:M155 E151:K151 I3:K150">
    <cfRule type="cellIs" priority="11" operator="lessThan" aboveAverage="0" equalAverage="0" bottom="0" percent="0" rank="0" text="" dxfId="113">
      <formula>0</formula>
    </cfRule>
  </conditionalFormatting>
  <conditionalFormatting sqref="I82:K107">
    <cfRule type="cellIs" priority="12" operator="equal" aboveAverage="0" equalAverage="0" bottom="0" percent="0" rank="0" text="" dxfId="114">
      <formula>0</formula>
    </cfRule>
  </conditionalFormatting>
  <conditionalFormatting sqref="K44:K46 K67">
    <cfRule type="cellIs" priority="13" operator="lessThan" aboveAverage="0" equalAverage="0" bottom="0" percent="0" rank="0" text="" dxfId="115">
      <formula>0</formula>
    </cfRule>
  </conditionalFormatting>
  <conditionalFormatting sqref="K44 K67">
    <cfRule type="cellIs" priority="14" operator="equal" aboveAverage="0" equalAverage="0" bottom="0" percent="0" rank="0" text="" dxfId="116">
      <formula>0</formula>
    </cfRule>
  </conditionalFormatting>
  <conditionalFormatting sqref="K45:K46">
    <cfRule type="cellIs" priority="15" operator="equal" aboveAverage="0" equalAverage="0" bottom="0" percent="0" rank="0" text="" dxfId="117">
      <formula>0</formula>
    </cfRule>
  </conditionalFormatting>
  <conditionalFormatting sqref="K44:K45 K67">
    <cfRule type="cellIs" priority="16" operator="equal" aboveAverage="0" equalAverage="0" bottom="0" percent="0" rank="0" text="" dxfId="118">
      <formula>0</formula>
    </cfRule>
  </conditionalFormatting>
  <conditionalFormatting sqref="K47:K57">
    <cfRule type="cellIs" priority="17" operator="lessThan" aboveAverage="0" equalAverage="0" bottom="0" percent="0" rank="0" text="" dxfId="119">
      <formula>0</formula>
    </cfRule>
  </conditionalFormatting>
  <conditionalFormatting sqref="K47:K57">
    <cfRule type="cellIs" priority="18" operator="equal" aboveAverage="0" equalAverage="0" bottom="0" percent="0" rank="0" text="" dxfId="120">
      <formula>0</formula>
    </cfRule>
  </conditionalFormatting>
  <conditionalFormatting sqref="K58:K66">
    <cfRule type="cellIs" priority="19" operator="lessThan" aboveAverage="0" equalAverage="0" bottom="0" percent="0" rank="0" text="" dxfId="121">
      <formula>0</formula>
    </cfRule>
  </conditionalFormatting>
  <conditionalFormatting sqref="K58:K66">
    <cfRule type="cellIs" priority="20" operator="equal" aboveAverage="0" equalAverage="0" bottom="0" percent="0" rank="0" text="" dxfId="122">
      <formula>0</formula>
    </cfRule>
  </conditionalFormatting>
  <conditionalFormatting sqref="D152:D154">
    <cfRule type="cellIs" priority="21" operator="lessThan" aboveAverage="0" equalAverage="0" bottom="0" percent="0" rank="0" text="" dxfId="123">
      <formula>0</formula>
    </cfRule>
  </conditionalFormatting>
  <conditionalFormatting sqref="E118:H150 H3:H9 E14:H70 F10:H13">
    <cfRule type="cellIs" priority="22" operator="lessThan" aboveAverage="0" equalAverage="0" bottom="0" percent="0" rank="0" text="" dxfId="124">
      <formula>0</formula>
    </cfRule>
  </conditionalFormatting>
  <conditionalFormatting sqref="E71:H81 E108:H117">
    <cfRule type="cellIs" priority="23" operator="lessThan" aboveAverage="0" equalAverage="0" bottom="0" percent="0" rank="0" text="" dxfId="125">
      <formula>0</formula>
    </cfRule>
  </conditionalFormatting>
  <conditionalFormatting sqref="H3:H9 E14:H150 F10:H13">
    <cfRule type="cellIs" priority="24" operator="lessThan" aboveAverage="0" equalAverage="0" bottom="0" percent="0" rank="0" text="" dxfId="126">
      <formula>0</formula>
    </cfRule>
  </conditionalFormatting>
  <conditionalFormatting sqref="C12:C150">
    <cfRule type="containsText" priority="25" operator="containsText" aboveAverage="0" equalAverage="0" bottom="0" percent="0" rank="0" text="devolucion" dxfId="127">
      <formula>NOT(ISERROR(SEARCH("devolucion",C12)))</formula>
    </cfRule>
  </conditionalFormatting>
  <conditionalFormatting sqref="G3:G9">
    <cfRule type="cellIs" priority="26" operator="lessThan" aboveAverage="0" equalAverage="0" bottom="0" percent="0" rank="0" text="" dxfId="128">
      <formula>0</formula>
    </cfRule>
  </conditionalFormatting>
  <conditionalFormatting sqref="G3:G9">
    <cfRule type="cellIs" priority="27" operator="lessThan" aboveAverage="0" equalAverage="0" bottom="0" percent="0" rank="0" text="" dxfId="129">
      <formula>0</formula>
    </cfRule>
  </conditionalFormatting>
  <conditionalFormatting sqref="C12:D150">
    <cfRule type="containsText" priority="28" operator="containsText" aboveAverage="0" equalAverage="0" bottom="0" percent="0" rank="0" text="reposicion" dxfId="130">
      <formula>NOT(ISERROR(SEARCH("reposicion",C12)))</formula>
    </cfRule>
  </conditionalFormatting>
  <conditionalFormatting sqref="C3:C11">
    <cfRule type="containsText" priority="29" operator="containsText" aboveAverage="0" equalAverage="0" bottom="0" percent="0" rank="0" text="devolucion" dxfId="131">
      <formula>NOT(ISERROR(SEARCH("devolucion",C3)))</formula>
    </cfRule>
  </conditionalFormatting>
  <conditionalFormatting sqref="C3:D11">
    <cfRule type="containsText" priority="30" operator="containsText" aboveAverage="0" equalAverage="0" bottom="0" percent="0" rank="0" text="reposicion" dxfId="132">
      <formula>NOT(ISERROR(SEARCH("reposicion",C3)))</formula>
    </cfRule>
  </conditionalFormatting>
  <conditionalFormatting sqref="E10:E13">
    <cfRule type="cellIs" priority="31" operator="lessThan" aboveAverage="0" equalAverage="0" bottom="0" percent="0" rank="0" text="" dxfId="133">
      <formula>0</formula>
    </cfRule>
  </conditionalFormatting>
  <conditionalFormatting sqref="E10:E13">
    <cfRule type="cellIs" priority="32" operator="lessThan" aboveAverage="0" equalAverage="0" bottom="0" percent="0" rank="0" text="" dxfId="134">
      <formula>0</formula>
    </cfRule>
  </conditionalFormatting>
  <conditionalFormatting sqref="E3:E10">
    <cfRule type="cellIs" priority="33" operator="lessThan" aboveAverage="0" equalAverage="0" bottom="0" percent="0" rank="0" text="" dxfId="135">
      <formula>0</formula>
    </cfRule>
  </conditionalFormatting>
  <conditionalFormatting sqref="E3:E10">
    <cfRule type="cellIs" priority="34" operator="lessThan" aboveAverage="0" equalAverage="0" bottom="0" percent="0" rank="0" text="" dxfId="136">
      <formula>0</formula>
    </cfRule>
  </conditionalFormatting>
  <conditionalFormatting sqref="F3:F9">
    <cfRule type="cellIs" priority="35" operator="lessThan" aboveAverage="0" equalAverage="0" bottom="0" percent="0" rank="0" text="" dxfId="137">
      <formula>0</formula>
    </cfRule>
  </conditionalFormatting>
  <conditionalFormatting sqref="F3:F9">
    <cfRule type="cellIs" priority="36" operator="lessThan" aboveAverage="0" equalAverage="0" bottom="0" percent="0" rank="0" text="" dxfId="138">
      <formula>0</formula>
    </cfRule>
  </conditionalFormatting>
  <dataValidations count="9">
    <dataValidation allowBlank="true" errorStyle="stop" operator="between" promptTitle="Tercio del Día" showDropDown="false" showErrorMessage="true" showInputMessage="true" sqref="N2" type="none">
      <formula1>0</formula1>
      <formula2>0</formula2>
    </dataValidation>
    <dataValidation allowBlank="true" errorStyle="stop" operator="between" prompt="TECLEE EL VALOR DEL SOBRANTE EN CASO DE HABERLO" promptTitle="SOBRANTE DEL DIA" showDropDown="false" showErrorMessage="true" showInputMessage="true" sqref="O2" type="none">
      <formula1>0</formula1>
      <formula2>0</formula2>
    </dataValidation>
    <dataValidation allowBlank="true" error="Entre solo Valores Permitidos" errorStyle="stop" errorTitle="Valor Incorrecto" operator="between" promptTitle="Valor de la(s) Tarjeta(s) en cuc" showDropDown="false" showErrorMessage="true" showInputMessage="true" sqref="H3:H150" type="whole">
      <formula1>0</formula1>
      <formula2>4200</formula2>
    </dataValidation>
    <dataValidation allowBlank="true" errorStyle="stop" errorTitle="ENTRADA DE VALOR INCORRECTO" operator="between" prompt="Teclear (-) en caso de Devolución" promptTitle="Importante" showDropDown="false" showErrorMessage="true" showInputMessage="true" sqref="E3:G150" type="decimal">
      <formula1>-50000</formula1>
      <formula2>50000</formula2>
    </dataValidation>
    <dataValidation allowBlank="true" error="Entre la hora de forma correcta:&#10;HH:MM" errorStyle="stop" errorTitle="Hora Incorrecta" operator="between" showDropDown="false" showErrorMessage="true" showInputMessage="true" sqref="A3:A150" type="time">
      <formula1>0</formula1>
      <formula2>0.999988425925926</formula2>
    </dataValidation>
    <dataValidation allowBlank="true" error="Entre solo Valores Permitidos" errorStyle="stop" errorTitle="Valor Incorrecto" operator="between" showDropDown="false" showErrorMessage="true" showInputMessage="true" sqref="I3:I150 K3:K150 D152:D155 M152:M155 B154" type="decimal">
      <formula1>0</formula1>
      <formula2>10000</formula2>
    </dataValidation>
    <dataValidation allowBlank="true" errorStyle="stop" operator="between" showDropDown="false" showErrorMessage="true" showInputMessage="true" sqref="B158:B177" type="list">
      <formula1>DEN!$A$3:$A$38</formula1>
      <formula2>0</formula2>
    </dataValidation>
    <dataValidation allowBlank="true" error="TECLEE SOLO VALORES DE LA LISTA" errorStyle="stop" errorTitle="ENTRADA INCORRECTA" operator="between" prompt="TECLEE O SELECCIONE DE LA LISTA LA PIEZA O TRABAJO" promptTitle="TRABAJO REALIZADO" showDropDown="false" showErrorMessage="true" showInputMessage="true" sqref="B3:B150" type="list">
      <formula1>DEN!$D$3:$D$216</formula1>
      <formula2>0</formula2>
    </dataValidation>
    <dataValidation allowBlank="true" error="Introduzca un Nombre Valido" errorStyle="stop" errorTitle="Nombre Incorrecto" operator="between" showDropDown="false" showErrorMessage="true" showInputMessage="true" sqref="L3:M150" type="list">
      <formula1>DEN!$A:$A</formula1>
      <formula2>0</formula2>
    </dataValidation>
  </dataValidations>
  <printOptions headings="false" gridLines="false" gridLinesSet="true" horizontalCentered="true" verticalCentered="tru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9" activePane="bottomLeft" state="frozen"/>
      <selection pane="topLeft" activeCell="A1" activeCellId="0" sqref="A1"/>
      <selection pane="bottomLeft" activeCell="B154" activeCellId="0" sqref="B154"/>
    </sheetView>
  </sheetViews>
  <sheetFormatPr defaultColWidth="9.14453125" defaultRowHeight="16.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1.43"/>
    <col collapsed="false" customWidth="true" hidden="false" outlineLevel="0" max="3" min="3" style="0" width="33.29"/>
    <col collapsed="false" customWidth="true" hidden="false" outlineLevel="0" max="4" min="4" style="0" width="10.71"/>
    <col collapsed="false" customWidth="true" hidden="false" outlineLevel="0" max="5" min="5" style="0" width="7.28"/>
    <col collapsed="false" customWidth="true" hidden="false" outlineLevel="0" max="10" min="6" style="0" width="5"/>
    <col collapsed="false" customWidth="true" hidden="false" outlineLevel="0" max="11" min="11" style="0" width="7.43"/>
    <col collapsed="false" customWidth="true" hidden="false" outlineLevel="0" max="12" min="12" style="0" width="2.43"/>
    <col collapsed="false" customWidth="true" hidden="false" outlineLevel="0" max="13" min="13" style="0" width="11.43"/>
    <col collapsed="false" customWidth="true" hidden="false" outlineLevel="0" max="17" min="17" style="0" width="3"/>
    <col collapsed="false" customWidth="true" hidden="false" outlineLevel="0" max="18" min="18" style="0" width="21"/>
    <col collapsed="false" customWidth="true" hidden="false" outlineLevel="0" max="19" min="19" style="0" width="8.72"/>
    <col collapsed="false" customWidth="true" hidden="false" outlineLevel="0" max="20" min="20" style="0" width="11.15"/>
  </cols>
  <sheetData>
    <row r="1" customFormat="false" ht="16.5" hidden="false" customHeight="true" outlineLevel="0" collapsed="false">
      <c r="A1" s="1" t="s">
        <v>0</v>
      </c>
      <c r="B1" s="1"/>
      <c r="C1" s="56" t="str">
        <f aca="false">Domingo!C1</f>
        <v>T1</v>
      </c>
      <c r="D1" s="56"/>
      <c r="E1" s="1" t="s">
        <v>2</v>
      </c>
      <c r="F1" s="3" t="s">
        <v>107</v>
      </c>
      <c r="G1" s="3"/>
      <c r="H1" s="4" t="n">
        <f aca="false">Domingo!H1+4</f>
        <v>44917</v>
      </c>
      <c r="I1" s="4"/>
      <c r="J1" s="4"/>
      <c r="K1" s="4"/>
      <c r="L1" s="4"/>
      <c r="M1" s="4"/>
      <c r="N1" s="5" t="s">
        <v>4</v>
      </c>
      <c r="O1" s="5" t="s">
        <v>5</v>
      </c>
    </row>
    <row r="2" customFormat="false" ht="16.5" hidden="false" customHeight="true" outlineLevel="0" collapsed="false">
      <c r="A2" s="7" t="s">
        <v>6</v>
      </c>
      <c r="B2" s="8" t="s">
        <v>7</v>
      </c>
      <c r="C2" s="9" t="s">
        <v>8</v>
      </c>
      <c r="D2" s="9"/>
      <c r="E2" s="10" t="s">
        <v>9</v>
      </c>
      <c r="F2" s="10" t="s">
        <v>10</v>
      </c>
      <c r="G2" s="10" t="s">
        <v>11</v>
      </c>
      <c r="H2" s="10" t="s">
        <v>12</v>
      </c>
      <c r="I2" s="11" t="s">
        <v>13</v>
      </c>
      <c r="J2" s="11" t="s">
        <v>14</v>
      </c>
      <c r="K2" s="11" t="s">
        <v>15</v>
      </c>
      <c r="L2" s="10" t="s">
        <v>16</v>
      </c>
      <c r="M2" s="10"/>
      <c r="N2" s="12" t="n">
        <f aca="false">ROUND(((E151-F151-G151-H151)/3),3)</f>
        <v>0</v>
      </c>
      <c r="O2" s="13"/>
      <c r="Q2" s="14" t="s">
        <v>17</v>
      </c>
      <c r="R2" s="14" t="s">
        <v>18</v>
      </c>
      <c r="S2" s="14" t="s">
        <v>19</v>
      </c>
      <c r="T2" s="14" t="s">
        <v>20</v>
      </c>
    </row>
    <row r="3" customFormat="false" ht="16.5" hidden="false" customHeight="true" outlineLevel="0" collapsed="false">
      <c r="A3" s="15"/>
      <c r="B3" s="16"/>
      <c r="C3" s="17"/>
      <c r="D3" s="17"/>
      <c r="E3" s="18"/>
      <c r="F3" s="18"/>
      <c r="G3" s="18"/>
      <c r="H3" s="18"/>
      <c r="I3" s="19" t="n">
        <f aca="false">E3-F3-G3</f>
        <v>0</v>
      </c>
      <c r="J3" s="19" t="n">
        <f aca="false">IF(B3="",0,VLOOKUP(B3,Tabla1[],2,0))</f>
        <v>0</v>
      </c>
      <c r="K3" s="19" t="n">
        <f aca="false">IF(E3&lt;0,J3*(-1),J3)</f>
        <v>0</v>
      </c>
      <c r="L3" s="20"/>
      <c r="M3" s="20"/>
      <c r="Q3" s="21" t="n">
        <v>1</v>
      </c>
      <c r="R3" s="21" t="s">
        <v>21</v>
      </c>
      <c r="S3" s="21" t="n">
        <f aca="false">COUNTIFS($E$3:$E$150,"&gt;="&amp;0,$B$3:$B$150,R3)</f>
        <v>0</v>
      </c>
      <c r="T3" s="21" t="n">
        <f aca="false">COUNTIFS($E$3:$E$150,"&lt;"&amp;0,$B$3:$B$150,R3)</f>
        <v>0</v>
      </c>
    </row>
    <row r="4" customFormat="false" ht="16.5" hidden="false" customHeight="true" outlineLevel="0" collapsed="false">
      <c r="A4" s="15"/>
      <c r="B4" s="16"/>
      <c r="C4" s="17"/>
      <c r="D4" s="17"/>
      <c r="E4" s="18"/>
      <c r="F4" s="18"/>
      <c r="G4" s="18"/>
      <c r="H4" s="18"/>
      <c r="I4" s="19" t="n">
        <f aca="false">E4-F4-G4</f>
        <v>0</v>
      </c>
      <c r="J4" s="19" t="n">
        <f aca="false">IF(B4="",0,VLOOKUP(B4,Tabla1[],2,0))</f>
        <v>0</v>
      </c>
      <c r="K4" s="19" t="n">
        <f aca="false">IF(E4&lt;0,J4*(-1),J4)</f>
        <v>0</v>
      </c>
      <c r="L4" s="20"/>
      <c r="M4" s="20"/>
      <c r="Q4" s="21" t="n">
        <v>2</v>
      </c>
      <c r="R4" s="21" t="s">
        <v>22</v>
      </c>
      <c r="S4" s="21" t="n">
        <f aca="false">COUNTIFS($E$3:$E$150,"&gt;="&amp;0,$B$3:$B$150,R4)</f>
        <v>0</v>
      </c>
      <c r="T4" s="21" t="n">
        <f aca="false">COUNTIFS($E$3:$E$150,"&lt;"&amp;0,$B$3:$B$150,R4)</f>
        <v>0</v>
      </c>
    </row>
    <row r="5" customFormat="false" ht="16.5" hidden="false" customHeight="true" outlineLevel="0" collapsed="false">
      <c r="A5" s="15"/>
      <c r="B5" s="16"/>
      <c r="C5" s="17"/>
      <c r="D5" s="17"/>
      <c r="E5" s="18"/>
      <c r="F5" s="18"/>
      <c r="G5" s="18"/>
      <c r="H5" s="18"/>
      <c r="I5" s="19" t="n">
        <f aca="false">E5-F5-G5</f>
        <v>0</v>
      </c>
      <c r="J5" s="19" t="n">
        <f aca="false">IF(B5="",0,VLOOKUP(B5,Tabla1[],2,0))</f>
        <v>0</v>
      </c>
      <c r="K5" s="19" t="n">
        <f aca="false">IF(E5&lt;0,J5*(-1),J5)</f>
        <v>0</v>
      </c>
      <c r="L5" s="20"/>
      <c r="M5" s="20"/>
      <c r="Q5" s="21" t="n">
        <v>3</v>
      </c>
      <c r="R5" s="21" t="s">
        <v>23</v>
      </c>
      <c r="S5" s="21" t="n">
        <f aca="false">COUNTIFS($E$3:$E$150,"&gt;="&amp;0,$B$3:$B$150,R5)</f>
        <v>0</v>
      </c>
      <c r="T5" s="21" t="n">
        <f aca="false">COUNTIFS($E$3:$E$150,"&lt;"&amp;0,$B$3:$B$150,R5)</f>
        <v>0</v>
      </c>
    </row>
    <row r="6" customFormat="false" ht="16.5" hidden="false" customHeight="true" outlineLevel="0" collapsed="false">
      <c r="A6" s="15"/>
      <c r="B6" s="16"/>
      <c r="C6" s="17"/>
      <c r="D6" s="17"/>
      <c r="E6" s="18"/>
      <c r="F6" s="18"/>
      <c r="G6" s="18"/>
      <c r="H6" s="18"/>
      <c r="I6" s="19" t="n">
        <f aca="false">E6-F6-G6</f>
        <v>0</v>
      </c>
      <c r="J6" s="19" t="n">
        <f aca="false">IF(B6="",0,VLOOKUP(B6,Tabla1[],2,0))</f>
        <v>0</v>
      </c>
      <c r="K6" s="19" t="n">
        <f aca="false">IF(E6&lt;0,J6*(-1),J6)</f>
        <v>0</v>
      </c>
      <c r="L6" s="20"/>
      <c r="M6" s="20"/>
      <c r="Q6" s="21" t="n">
        <v>4</v>
      </c>
      <c r="R6" s="21" t="s">
        <v>24</v>
      </c>
      <c r="S6" s="21" t="n">
        <f aca="false">COUNTIFS($E$3:$E$150,"&gt;="&amp;0,$B$3:$B$150,R6)</f>
        <v>0</v>
      </c>
      <c r="T6" s="21" t="n">
        <f aca="false">COUNTIFS($E$3:$E$150,"&lt;"&amp;0,$B$3:$B$150,R6)</f>
        <v>0</v>
      </c>
    </row>
    <row r="7" customFormat="false" ht="16.5" hidden="false" customHeight="true" outlineLevel="0" collapsed="false">
      <c r="A7" s="15"/>
      <c r="B7" s="16"/>
      <c r="C7" s="17"/>
      <c r="D7" s="17"/>
      <c r="E7" s="18"/>
      <c r="F7" s="18"/>
      <c r="G7" s="18"/>
      <c r="H7" s="18"/>
      <c r="I7" s="19" t="n">
        <f aca="false">E7-F7-G7</f>
        <v>0</v>
      </c>
      <c r="J7" s="19" t="n">
        <f aca="false">IF(B7="",0,VLOOKUP(B7,Tabla1[],2,0))</f>
        <v>0</v>
      </c>
      <c r="K7" s="19" t="n">
        <f aca="false">IF(E7&lt;0,J7*(-1),J7)</f>
        <v>0</v>
      </c>
      <c r="L7" s="20"/>
      <c r="M7" s="20"/>
      <c r="Q7" s="21" t="n">
        <v>5</v>
      </c>
      <c r="R7" s="21" t="s">
        <v>25</v>
      </c>
      <c r="S7" s="21" t="n">
        <f aca="false">COUNTIFS($E$3:$E$150,"&gt;="&amp;0,$B$3:$B$150,R7)</f>
        <v>0</v>
      </c>
      <c r="T7" s="21" t="n">
        <f aca="false">COUNTIFS($E$3:$E$150,"&lt;"&amp;0,$B$3:$B$150,R7)</f>
        <v>0</v>
      </c>
    </row>
    <row r="8" customFormat="false" ht="16.5" hidden="false" customHeight="true" outlineLevel="0" collapsed="false">
      <c r="A8" s="15"/>
      <c r="B8" s="16"/>
      <c r="C8" s="17"/>
      <c r="D8" s="17"/>
      <c r="E8" s="18"/>
      <c r="F8" s="18"/>
      <c r="G8" s="18"/>
      <c r="H8" s="18"/>
      <c r="I8" s="19" t="n">
        <f aca="false">E8-F8-G8</f>
        <v>0</v>
      </c>
      <c r="J8" s="19" t="n">
        <f aca="false">IF(B8="",0,VLOOKUP(B8,Tabla1[],2,0))</f>
        <v>0</v>
      </c>
      <c r="K8" s="19" t="n">
        <f aca="false">IF(E8&lt;0,J8*(-1),J8)</f>
        <v>0</v>
      </c>
      <c r="L8" s="20"/>
      <c r="M8" s="20"/>
      <c r="Q8" s="21" t="n">
        <v>6</v>
      </c>
      <c r="R8" s="21" t="s">
        <v>26</v>
      </c>
      <c r="S8" s="21" t="n">
        <f aca="false">COUNTIFS($E$3:$E$150,"&gt;="&amp;0,$B$3:$B$150,R8)</f>
        <v>0</v>
      </c>
      <c r="T8" s="21" t="n">
        <f aca="false">COUNTIFS($E$3:$E$150,"&lt;"&amp;0,$B$3:$B$150,R8)</f>
        <v>0</v>
      </c>
    </row>
    <row r="9" customFormat="false" ht="16.5" hidden="false" customHeight="true" outlineLevel="0" collapsed="false">
      <c r="A9" s="15"/>
      <c r="B9" s="16"/>
      <c r="C9" s="17"/>
      <c r="D9" s="17"/>
      <c r="E9" s="18"/>
      <c r="F9" s="18"/>
      <c r="G9" s="18"/>
      <c r="H9" s="18"/>
      <c r="I9" s="19" t="n">
        <f aca="false">E9-F9-G9</f>
        <v>0</v>
      </c>
      <c r="J9" s="19" t="n">
        <f aca="false">IF(B9="",0,VLOOKUP(B9,Tabla1[],2,0))</f>
        <v>0</v>
      </c>
      <c r="K9" s="19" t="n">
        <f aca="false">IF(E9&lt;0,J9*(-1),J9)</f>
        <v>0</v>
      </c>
      <c r="L9" s="20"/>
      <c r="M9" s="20"/>
      <c r="Q9" s="21" t="n">
        <v>7</v>
      </c>
      <c r="R9" s="21" t="s">
        <v>27</v>
      </c>
      <c r="S9" s="21" t="n">
        <f aca="false">COUNTIFS($E$3:$E$150,"&gt;="&amp;0,$B$3:$B$150,R9)</f>
        <v>0</v>
      </c>
      <c r="T9" s="21" t="n">
        <f aca="false">COUNTIFS($E$3:$E$150,"&lt;"&amp;0,$B$3:$B$150,R9)</f>
        <v>0</v>
      </c>
    </row>
    <row r="10" customFormat="false" ht="16.5" hidden="false" customHeight="true" outlineLevel="0" collapsed="false">
      <c r="A10" s="15"/>
      <c r="B10" s="16"/>
      <c r="C10" s="17"/>
      <c r="D10" s="17"/>
      <c r="E10" s="18"/>
      <c r="F10" s="18"/>
      <c r="G10" s="18"/>
      <c r="H10" s="18"/>
      <c r="I10" s="19" t="n">
        <f aca="false">E10-F10-G10</f>
        <v>0</v>
      </c>
      <c r="J10" s="19" t="n">
        <f aca="false">IF(B10="",0,VLOOKUP(B10,Tabla1[],2,0))</f>
        <v>0</v>
      </c>
      <c r="K10" s="19" t="n">
        <f aca="false">IF(E10&lt;0,J10*(-1),J10)</f>
        <v>0</v>
      </c>
      <c r="L10" s="20"/>
      <c r="M10" s="20"/>
      <c r="Q10" s="21" t="n">
        <v>8</v>
      </c>
      <c r="R10" s="21" t="s">
        <v>28</v>
      </c>
      <c r="S10" s="21" t="n">
        <f aca="false">COUNTIFS($E$3:$E$150,"&gt;="&amp;0,$B$3:$B$150,R10)</f>
        <v>0</v>
      </c>
      <c r="T10" s="21" t="n">
        <f aca="false">COUNTIFS($E$3:$E$150,"&lt;"&amp;0,$B$3:$B$150,R10)</f>
        <v>0</v>
      </c>
    </row>
    <row r="11" customFormat="false" ht="16.5" hidden="false" customHeight="true" outlineLevel="0" collapsed="false">
      <c r="A11" s="15"/>
      <c r="B11" s="16"/>
      <c r="C11" s="17"/>
      <c r="D11" s="17"/>
      <c r="E11" s="18"/>
      <c r="F11" s="18"/>
      <c r="G11" s="18"/>
      <c r="H11" s="18"/>
      <c r="I11" s="19" t="n">
        <f aca="false">E11-F11-G11</f>
        <v>0</v>
      </c>
      <c r="J11" s="19" t="n">
        <f aca="false">IF(B11="",0,VLOOKUP(B11,Tabla1[],2,0))</f>
        <v>0</v>
      </c>
      <c r="K11" s="19" t="n">
        <f aca="false">IF(E11&lt;0,J11*(-1),J11)</f>
        <v>0</v>
      </c>
      <c r="L11" s="20"/>
      <c r="M11" s="20"/>
      <c r="Q11" s="21" t="n">
        <v>9</v>
      </c>
      <c r="R11" s="21" t="s">
        <v>29</v>
      </c>
      <c r="S11" s="21" t="n">
        <f aca="false">COUNTIFS($E$3:$E$150,"&gt;="&amp;0,$B$3:$B$150,R11)</f>
        <v>0</v>
      </c>
      <c r="T11" s="21" t="n">
        <f aca="false">COUNTIFS($E$3:$E$150,"&lt;"&amp;0,$B$3:$B$150,R11)</f>
        <v>0</v>
      </c>
    </row>
    <row r="12" customFormat="false" ht="16.5" hidden="false" customHeight="true" outlineLevel="0" collapsed="false">
      <c r="A12" s="15"/>
      <c r="B12" s="16"/>
      <c r="C12" s="17"/>
      <c r="D12" s="17"/>
      <c r="E12" s="18"/>
      <c r="F12" s="18"/>
      <c r="G12" s="18"/>
      <c r="H12" s="18"/>
      <c r="I12" s="19" t="n">
        <f aca="false">E12-F12-G12</f>
        <v>0</v>
      </c>
      <c r="J12" s="19" t="n">
        <f aca="false">IF(B12="",0,VLOOKUP(B12,Tabla1[],2,0))</f>
        <v>0</v>
      </c>
      <c r="K12" s="19" t="n">
        <f aca="false">IF(E12&lt;0,J12*(-1),J12)</f>
        <v>0</v>
      </c>
      <c r="L12" s="20"/>
      <c r="M12" s="20"/>
      <c r="Q12" s="21" t="n">
        <v>10</v>
      </c>
      <c r="R12" s="21" t="s">
        <v>30</v>
      </c>
      <c r="S12" s="21" t="n">
        <f aca="false">COUNTIFS($E$3:$E$150,"&gt;="&amp;0,$B$3:$B$150,R12)</f>
        <v>0</v>
      </c>
      <c r="T12" s="21" t="n">
        <f aca="false">COUNTIFS($E$3:$E$150,"&lt;"&amp;0,$B$3:$B$150,R12)</f>
        <v>0</v>
      </c>
    </row>
    <row r="13" customFormat="false" ht="16.5" hidden="false" customHeight="true" outlineLevel="0" collapsed="false">
      <c r="A13" s="15"/>
      <c r="B13" s="16"/>
      <c r="C13" s="17"/>
      <c r="D13" s="17"/>
      <c r="E13" s="18"/>
      <c r="F13" s="18"/>
      <c r="G13" s="18"/>
      <c r="H13" s="18"/>
      <c r="I13" s="19" t="n">
        <f aca="false">E13-F13-G13</f>
        <v>0</v>
      </c>
      <c r="J13" s="19" t="n">
        <f aca="false">IF(B13="",0,VLOOKUP(B13,Tabla1[],2,0))</f>
        <v>0</v>
      </c>
      <c r="K13" s="19" t="n">
        <f aca="false">IF(E13&lt;0,J13*(-1),J13)</f>
        <v>0</v>
      </c>
      <c r="L13" s="20"/>
      <c r="M13" s="20"/>
      <c r="Q13" s="21" t="n">
        <v>11</v>
      </c>
      <c r="R13" s="21" t="s">
        <v>31</v>
      </c>
      <c r="S13" s="21" t="n">
        <f aca="false">COUNTIFS($E$3:$E$150,"&gt;="&amp;0,$B$3:$B$150,R13)</f>
        <v>0</v>
      </c>
      <c r="T13" s="21" t="n">
        <f aca="false">COUNTIFS($E$3:$E$150,"&lt;"&amp;0,$B$3:$B$150,R13)</f>
        <v>0</v>
      </c>
    </row>
    <row r="14" customFormat="false" ht="16.5" hidden="false" customHeight="true" outlineLevel="0" collapsed="false">
      <c r="A14" s="15"/>
      <c r="B14" s="16"/>
      <c r="C14" s="17"/>
      <c r="D14" s="17"/>
      <c r="E14" s="18"/>
      <c r="F14" s="18"/>
      <c r="G14" s="18"/>
      <c r="H14" s="18"/>
      <c r="I14" s="19" t="n">
        <f aca="false">E14-F14-G14</f>
        <v>0</v>
      </c>
      <c r="J14" s="19" t="n">
        <f aca="false">IF(B14="",0,VLOOKUP(B14,Tabla1[],2,0))</f>
        <v>0</v>
      </c>
      <c r="K14" s="19" t="n">
        <f aca="false">IF(E14&lt;0,J14*(-1),J14)</f>
        <v>0</v>
      </c>
      <c r="L14" s="20"/>
      <c r="M14" s="20"/>
      <c r="Q14" s="21" t="n">
        <v>12</v>
      </c>
      <c r="R14" s="21" t="s">
        <v>32</v>
      </c>
      <c r="S14" s="21" t="n">
        <f aca="false">COUNTIFS($E$3:$E$150,"&gt;="&amp;0,$B$3:$B$150,R14)</f>
        <v>0</v>
      </c>
      <c r="T14" s="21" t="n">
        <f aca="false">COUNTIFS($E$3:$E$150,"&lt;"&amp;0,$B$3:$B$150,R14)</f>
        <v>0</v>
      </c>
    </row>
    <row r="15" customFormat="false" ht="16.5" hidden="false" customHeight="true" outlineLevel="0" collapsed="false">
      <c r="A15" s="15"/>
      <c r="B15" s="16"/>
      <c r="C15" s="17"/>
      <c r="D15" s="17"/>
      <c r="E15" s="18"/>
      <c r="F15" s="18"/>
      <c r="G15" s="18"/>
      <c r="H15" s="18"/>
      <c r="I15" s="19" t="n">
        <f aca="false">E15-F15-G15</f>
        <v>0</v>
      </c>
      <c r="J15" s="19" t="n">
        <f aca="false">IF(B15="",0,VLOOKUP(B15,Tabla1[],2,0))</f>
        <v>0</v>
      </c>
      <c r="K15" s="19" t="n">
        <f aca="false">IF(E15&lt;0,J15*(-1),J15)</f>
        <v>0</v>
      </c>
      <c r="L15" s="20"/>
      <c r="M15" s="20"/>
      <c r="Q15" s="21" t="n">
        <v>13</v>
      </c>
      <c r="R15" s="21" t="s">
        <v>33</v>
      </c>
      <c r="S15" s="21" t="n">
        <f aca="false">COUNTIFS($E$3:$E$150,"&gt;="&amp;0,$B$3:$B$150,R15)</f>
        <v>0</v>
      </c>
      <c r="T15" s="21" t="n">
        <f aca="false">COUNTIFS($E$3:$E$150,"&lt;"&amp;0,$B$3:$B$150,R15)</f>
        <v>0</v>
      </c>
    </row>
    <row r="16" customFormat="false" ht="16.5" hidden="false" customHeight="true" outlineLevel="0" collapsed="false">
      <c r="A16" s="15"/>
      <c r="B16" s="16"/>
      <c r="C16" s="17"/>
      <c r="D16" s="17"/>
      <c r="E16" s="18"/>
      <c r="F16" s="18"/>
      <c r="G16" s="18"/>
      <c r="H16" s="18"/>
      <c r="I16" s="19" t="n">
        <f aca="false">E16-F16-G16</f>
        <v>0</v>
      </c>
      <c r="J16" s="19" t="n">
        <f aca="false">IF(B16="",0,VLOOKUP(B16,Tabla1[],2,0))</f>
        <v>0</v>
      </c>
      <c r="K16" s="19" t="n">
        <f aca="false">IF(E16&lt;0,J16*(-1),J16)</f>
        <v>0</v>
      </c>
      <c r="L16" s="20"/>
      <c r="M16" s="20"/>
      <c r="Q16" s="21" t="n">
        <v>14</v>
      </c>
      <c r="R16" s="21" t="s">
        <v>34</v>
      </c>
      <c r="S16" s="21" t="n">
        <f aca="false">COUNTIFS($E$3:$E$150,"&gt;="&amp;0,$B$3:$B$150,R16)</f>
        <v>0</v>
      </c>
      <c r="T16" s="21" t="n">
        <f aca="false">COUNTIFS($E$3:$E$150,"&lt;"&amp;0,$B$3:$B$150,R16)</f>
        <v>0</v>
      </c>
    </row>
    <row r="17" customFormat="false" ht="16.5" hidden="false" customHeight="true" outlineLevel="0" collapsed="false">
      <c r="A17" s="15"/>
      <c r="B17" s="16"/>
      <c r="C17" s="17"/>
      <c r="D17" s="17"/>
      <c r="E17" s="18"/>
      <c r="F17" s="18"/>
      <c r="G17" s="18"/>
      <c r="H17" s="18"/>
      <c r="I17" s="19" t="n">
        <f aca="false">E17-F17-G17</f>
        <v>0</v>
      </c>
      <c r="J17" s="19" t="n">
        <f aca="false">IF(B17="",0,VLOOKUP(B17,Tabla1[],2,0))</f>
        <v>0</v>
      </c>
      <c r="K17" s="19" t="n">
        <f aca="false">IF(E17&lt;0,J17*(-1),J17)</f>
        <v>0</v>
      </c>
      <c r="L17" s="20"/>
      <c r="M17" s="20"/>
      <c r="Q17" s="21" t="n">
        <v>15</v>
      </c>
      <c r="R17" s="21" t="s">
        <v>35</v>
      </c>
      <c r="S17" s="21" t="n">
        <f aca="false">COUNTIFS($E$3:$E$150,"&gt;="&amp;0,$B$3:$B$150,R17)</f>
        <v>0</v>
      </c>
      <c r="T17" s="21" t="n">
        <f aca="false">COUNTIFS($E$3:$E$150,"&lt;"&amp;0,$B$3:$B$150,R17)</f>
        <v>0</v>
      </c>
    </row>
    <row r="18" customFormat="false" ht="16.5" hidden="false" customHeight="true" outlineLevel="0" collapsed="false">
      <c r="A18" s="15"/>
      <c r="B18" s="16"/>
      <c r="C18" s="17"/>
      <c r="D18" s="17"/>
      <c r="E18" s="18"/>
      <c r="F18" s="18"/>
      <c r="G18" s="18"/>
      <c r="H18" s="18"/>
      <c r="I18" s="19" t="n">
        <f aca="false">E18-F18-G18</f>
        <v>0</v>
      </c>
      <c r="J18" s="19" t="n">
        <f aca="false">IF(B18="",0,VLOOKUP(B18,Tabla1[],2,0))</f>
        <v>0</v>
      </c>
      <c r="K18" s="19" t="n">
        <f aca="false">IF(E18&lt;0,J18*(-1),J18)</f>
        <v>0</v>
      </c>
      <c r="L18" s="20"/>
      <c r="M18" s="20"/>
      <c r="Q18" s="21" t="n">
        <v>16</v>
      </c>
      <c r="R18" s="21" t="s">
        <v>36</v>
      </c>
      <c r="S18" s="21" t="n">
        <f aca="false">COUNTIFS($E$3:$E$150,"&gt;="&amp;0,$B$3:$B$150,R18)</f>
        <v>0</v>
      </c>
      <c r="T18" s="21" t="n">
        <f aca="false">COUNTIFS($E$3:$E$150,"&lt;"&amp;0,$B$3:$B$150,R18)</f>
        <v>0</v>
      </c>
    </row>
    <row r="19" customFormat="false" ht="16.5" hidden="false" customHeight="true" outlineLevel="0" collapsed="false">
      <c r="A19" s="15"/>
      <c r="B19" s="16"/>
      <c r="C19" s="17"/>
      <c r="D19" s="17"/>
      <c r="E19" s="18"/>
      <c r="F19" s="18"/>
      <c r="G19" s="18"/>
      <c r="H19" s="18"/>
      <c r="I19" s="19" t="n">
        <f aca="false">E19-F19-G19</f>
        <v>0</v>
      </c>
      <c r="J19" s="19" t="n">
        <f aca="false">IF(B19="",0,VLOOKUP(B19,Tabla1[],2,0))</f>
        <v>0</v>
      </c>
      <c r="K19" s="19" t="n">
        <f aca="false">IF(E19&lt;0,J19*(-1),J19)</f>
        <v>0</v>
      </c>
      <c r="L19" s="20"/>
      <c r="M19" s="20"/>
      <c r="Q19" s="21" t="n">
        <v>17</v>
      </c>
      <c r="R19" s="21" t="s">
        <v>37</v>
      </c>
      <c r="S19" s="21" t="n">
        <f aca="false">COUNTIFS($E$3:$E$150,"&gt;="&amp;0,$B$3:$B$150,R19)</f>
        <v>0</v>
      </c>
      <c r="T19" s="21" t="n">
        <f aca="false">COUNTIFS($E$3:$E$150,"&lt;"&amp;0,$B$3:$B$150,R19)</f>
        <v>0</v>
      </c>
    </row>
    <row r="20" customFormat="false" ht="16.5" hidden="false" customHeight="true" outlineLevel="0" collapsed="false">
      <c r="A20" s="15"/>
      <c r="B20" s="16"/>
      <c r="C20" s="17"/>
      <c r="D20" s="17"/>
      <c r="E20" s="18"/>
      <c r="F20" s="18"/>
      <c r="G20" s="18"/>
      <c r="H20" s="18"/>
      <c r="I20" s="19" t="n">
        <f aca="false">E20-F20-G20</f>
        <v>0</v>
      </c>
      <c r="J20" s="19" t="n">
        <f aca="false">IF(B20="",0,VLOOKUP(B20,Tabla1[],2,0))</f>
        <v>0</v>
      </c>
      <c r="K20" s="19" t="n">
        <f aca="false">IF(E20&lt;0,J20*(-1),J20)</f>
        <v>0</v>
      </c>
      <c r="L20" s="20"/>
      <c r="M20" s="20"/>
      <c r="Q20" s="21" t="n">
        <v>18</v>
      </c>
      <c r="R20" s="21" t="s">
        <v>38</v>
      </c>
      <c r="S20" s="21" t="n">
        <f aca="false">COUNTIFS($E$3:$E$150,"&gt;="&amp;0,$B$3:$B$150,R20)+COUNTIFS($E$3:$E$150,"&gt;="&amp;0,$B$3:$B$150,"BAT DET COMO ADAP")</f>
        <v>0</v>
      </c>
      <c r="T20" s="21" t="n">
        <f aca="false">COUNTIFS($E$3:$E$150,"&lt;"&amp;0,$B$3:$B$150,R20)+COUNTIFS($E$3:$E$150,"&lt;"&amp;0,$B$3:$B$150,"BAT DET COMO ADAP")</f>
        <v>0</v>
      </c>
    </row>
    <row r="21" customFormat="false" ht="16.5" hidden="false" customHeight="true" outlineLevel="0" collapsed="false">
      <c r="A21" s="15"/>
      <c r="B21" s="16"/>
      <c r="C21" s="17"/>
      <c r="D21" s="17"/>
      <c r="E21" s="18"/>
      <c r="F21" s="18"/>
      <c r="G21" s="18"/>
      <c r="H21" s="18"/>
      <c r="I21" s="19" t="n">
        <f aca="false">E21-F21-G21</f>
        <v>0</v>
      </c>
      <c r="J21" s="19" t="n">
        <f aca="false">IF(B21="",0,VLOOKUP(B21,Tabla1[],2,0))</f>
        <v>0</v>
      </c>
      <c r="K21" s="19" t="n">
        <f aca="false">IF(E21&lt;0,J21*(-1),J21)</f>
        <v>0</v>
      </c>
      <c r="L21" s="20"/>
      <c r="M21" s="20"/>
      <c r="Q21" s="21" t="n">
        <v>19</v>
      </c>
      <c r="R21" s="21" t="s">
        <v>39</v>
      </c>
      <c r="S21" s="21" t="n">
        <f aca="false">COUNTIFS($E$3:$E$150,"&gt;="&amp;0,$B$3:$B$150,R21)+COUNTIFS($E$3:$E$150,"&gt;="&amp;0,$B$3:$B$150,"BAT INTERNA")+COUNTIFS($E$3:$E$150,"&gt;="&amp;0,$B$3:$B$150,"BAT COMO ADAP")</f>
        <v>0</v>
      </c>
      <c r="T21" s="21" t="n">
        <f aca="false">COUNTIFS($E$3:$E$150,"&lt;"&amp;0,$B$3:$B$150,R21)+COUNTIFS($E$3:$E$150,"&lt;"&amp;0,$B$3:$B$150,"BAT INTERNA")+COUNTIFS($E$3:$E$150,"&lt;"&amp;0,$B$3:$B$150,"BAT COMO ADAP")</f>
        <v>0</v>
      </c>
    </row>
    <row r="22" customFormat="false" ht="16.5" hidden="false" customHeight="true" outlineLevel="0" collapsed="false">
      <c r="A22" s="15"/>
      <c r="B22" s="16"/>
      <c r="C22" s="23"/>
      <c r="D22" s="23"/>
      <c r="E22" s="18"/>
      <c r="F22" s="18"/>
      <c r="G22" s="18"/>
      <c r="H22" s="18"/>
      <c r="I22" s="19" t="n">
        <f aca="false">E22-F22-G22</f>
        <v>0</v>
      </c>
      <c r="J22" s="19" t="n">
        <f aca="false">IF(B22="",0,VLOOKUP(B22,Tabla1[],2,0))</f>
        <v>0</v>
      </c>
      <c r="K22" s="19" t="n">
        <f aca="false">IF(E22&lt;0,J22*(-1),J22)</f>
        <v>0</v>
      </c>
      <c r="L22" s="20"/>
      <c r="M22" s="20"/>
      <c r="Q22" s="21" t="n">
        <v>20</v>
      </c>
      <c r="R22" s="21" t="s">
        <v>40</v>
      </c>
      <c r="S22" s="21" t="n">
        <f aca="false">COUNTIFS($E$3:$E$150,"&gt;="&amp;0,$B$3:$B$150,R22)</f>
        <v>0</v>
      </c>
      <c r="T22" s="21" t="n">
        <f aca="false">COUNTIFS($E$3:$E$150,"&lt;"&amp;0,$B$3:$B$150,R22)</f>
        <v>0</v>
      </c>
    </row>
    <row r="23" customFormat="false" ht="16.5" hidden="false" customHeight="true" outlineLevel="0" collapsed="false">
      <c r="A23" s="15"/>
      <c r="B23" s="16"/>
      <c r="C23" s="17"/>
      <c r="D23" s="17"/>
      <c r="E23" s="18"/>
      <c r="F23" s="18"/>
      <c r="G23" s="18"/>
      <c r="H23" s="18"/>
      <c r="I23" s="19" t="n">
        <f aca="false">E23-F23-G23</f>
        <v>0</v>
      </c>
      <c r="J23" s="19" t="n">
        <f aca="false">IF(B23="",0,VLOOKUP(B23,Tabla1[],2,0))</f>
        <v>0</v>
      </c>
      <c r="K23" s="19" t="n">
        <f aca="false">IF(E23&lt;0,J23*(-1),J23)</f>
        <v>0</v>
      </c>
      <c r="L23" s="20"/>
      <c r="M23" s="20"/>
      <c r="Q23" s="21" t="n">
        <v>21</v>
      </c>
      <c r="R23" s="21" t="s">
        <v>41</v>
      </c>
      <c r="S23" s="21" t="n">
        <f aca="false">COUNTIFS($E$3:$E$150,"&gt;="&amp;0,$B$3:$B$150,R23)</f>
        <v>0</v>
      </c>
      <c r="T23" s="21" t="n">
        <f aca="false">COUNTIFS($E$3:$E$150,"&lt;"&amp;0,$B$3:$B$150,R23)</f>
        <v>0</v>
      </c>
    </row>
    <row r="24" customFormat="false" ht="16.5" hidden="false" customHeight="true" outlineLevel="0" collapsed="false">
      <c r="A24" s="15"/>
      <c r="B24" s="16"/>
      <c r="C24" s="17"/>
      <c r="D24" s="17"/>
      <c r="E24" s="18"/>
      <c r="F24" s="18"/>
      <c r="G24" s="18"/>
      <c r="H24" s="18"/>
      <c r="I24" s="19" t="n">
        <f aca="false">E24-F24-G24</f>
        <v>0</v>
      </c>
      <c r="J24" s="19" t="n">
        <f aca="false">IF(B24="",0,VLOOKUP(B24,Tabla1[],2,0))</f>
        <v>0</v>
      </c>
      <c r="K24" s="19" t="n">
        <f aca="false">IF(E24&lt;0,J24*(-1),J24)</f>
        <v>0</v>
      </c>
      <c r="L24" s="20"/>
      <c r="M24" s="20"/>
      <c r="Q24" s="21" t="n">
        <v>22</v>
      </c>
      <c r="R24" s="21" t="s">
        <v>42</v>
      </c>
      <c r="S24" s="21" t="n">
        <f aca="false">COUNTIFS($E$3:$E$150,"&gt;="&amp;0,$B$3:$B$150,R24)</f>
        <v>0</v>
      </c>
      <c r="T24" s="21" t="n">
        <f aca="false">COUNTIFS($E$3:$E$150,"&lt;"&amp;0,$B$3:$B$150,R24)</f>
        <v>0</v>
      </c>
    </row>
    <row r="25" customFormat="false" ht="16.5" hidden="false" customHeight="true" outlineLevel="0" collapsed="false">
      <c r="A25" s="15"/>
      <c r="B25" s="16"/>
      <c r="C25" s="17"/>
      <c r="D25" s="17"/>
      <c r="E25" s="18"/>
      <c r="F25" s="18"/>
      <c r="G25" s="18"/>
      <c r="H25" s="18"/>
      <c r="I25" s="19" t="n">
        <f aca="false">E25-F25-G25</f>
        <v>0</v>
      </c>
      <c r="J25" s="19" t="n">
        <f aca="false">IF(B25="",0,VLOOKUP(B25,Tabla1[],2,0))</f>
        <v>0</v>
      </c>
      <c r="K25" s="19" t="n">
        <f aca="false">IF(E25&lt;0,J25*(-1),J25)</f>
        <v>0</v>
      </c>
      <c r="L25" s="20"/>
      <c r="M25" s="20"/>
      <c r="Q25" s="21" t="n">
        <v>23</v>
      </c>
      <c r="R25" s="21" t="s">
        <v>43</v>
      </c>
      <c r="S25" s="21" t="n">
        <f aca="false">COUNTIFS($E$3:$E$150,"&gt;="&amp;0,$B$3:$B$150,R25)</f>
        <v>0</v>
      </c>
      <c r="T25" s="21" t="n">
        <f aca="false">COUNTIFS($E$3:$E$150,"&lt;"&amp;0,$B$3:$B$150,R25)</f>
        <v>0</v>
      </c>
    </row>
    <row r="26" customFormat="false" ht="16.5" hidden="false" customHeight="true" outlineLevel="0" collapsed="false">
      <c r="A26" s="15"/>
      <c r="B26" s="16"/>
      <c r="C26" s="17"/>
      <c r="D26" s="17"/>
      <c r="E26" s="18"/>
      <c r="F26" s="18"/>
      <c r="G26" s="18"/>
      <c r="H26" s="18"/>
      <c r="I26" s="19" t="n">
        <f aca="false">E26-F26-G26</f>
        <v>0</v>
      </c>
      <c r="J26" s="19" t="n">
        <f aca="false">IF(B26="",0,VLOOKUP(B26,Tabla1[],2,0))</f>
        <v>0</v>
      </c>
      <c r="K26" s="19" t="n">
        <f aca="false">IF(E26&lt;0,J26*(-1),J26)</f>
        <v>0</v>
      </c>
      <c r="L26" s="20"/>
      <c r="M26" s="20"/>
      <c r="Q26" s="21" t="n">
        <v>24</v>
      </c>
      <c r="R26" s="21" t="s">
        <v>44</v>
      </c>
      <c r="S26" s="21" t="n">
        <f aca="false">COUNTIFS($E$3:$E$150,"&gt;="&amp;0,$B$3:$B$150,R26)</f>
        <v>0</v>
      </c>
      <c r="T26" s="21" t="n">
        <f aca="false">COUNTIFS($E$3:$E$150,"&lt;"&amp;0,$B$3:$B$150,R26)</f>
        <v>0</v>
      </c>
    </row>
    <row r="27" customFormat="false" ht="16.5" hidden="false" customHeight="true" outlineLevel="0" collapsed="false">
      <c r="A27" s="15"/>
      <c r="B27" s="16"/>
      <c r="C27" s="17"/>
      <c r="D27" s="17"/>
      <c r="E27" s="18"/>
      <c r="F27" s="18"/>
      <c r="G27" s="18"/>
      <c r="H27" s="18"/>
      <c r="I27" s="19" t="n">
        <f aca="false">E27-F27-G27</f>
        <v>0</v>
      </c>
      <c r="J27" s="19" t="n">
        <f aca="false">IF(B27="",0,VLOOKUP(B27,Tabla1[],2,0))</f>
        <v>0</v>
      </c>
      <c r="K27" s="19" t="n">
        <f aca="false">IF(E27&lt;0,J27*(-1),J27)</f>
        <v>0</v>
      </c>
      <c r="L27" s="20"/>
      <c r="M27" s="20"/>
      <c r="Q27" s="21" t="n">
        <v>25</v>
      </c>
      <c r="R27" s="21" t="s">
        <v>45</v>
      </c>
      <c r="S27" s="21" t="n">
        <f aca="false">COUNTIFS($E$3:$E$150,"&gt;="&amp;0,$B$3:$B$150,R27)</f>
        <v>0</v>
      </c>
      <c r="T27" s="21" t="n">
        <f aca="false">COUNTIFS($E$3:$E$150,"&lt;"&amp;0,$B$3:$B$150,R27)</f>
        <v>0</v>
      </c>
    </row>
    <row r="28" customFormat="false" ht="16.5" hidden="false" customHeight="true" outlineLevel="0" collapsed="false">
      <c r="A28" s="15"/>
      <c r="B28" s="16"/>
      <c r="C28" s="17"/>
      <c r="D28" s="17"/>
      <c r="E28" s="18"/>
      <c r="F28" s="18"/>
      <c r="G28" s="18"/>
      <c r="H28" s="18"/>
      <c r="I28" s="19" t="n">
        <f aca="false">E28-F28-G28</f>
        <v>0</v>
      </c>
      <c r="J28" s="19" t="n">
        <f aca="false">IF(B28="",0,VLOOKUP(B28,Tabla1[],2,0))</f>
        <v>0</v>
      </c>
      <c r="K28" s="19" t="n">
        <f aca="false">IF(E28&lt;0,J28*(-1),J28)</f>
        <v>0</v>
      </c>
      <c r="L28" s="20"/>
      <c r="M28" s="20"/>
      <c r="Q28" s="21" t="n">
        <v>26</v>
      </c>
      <c r="R28" s="21" t="s">
        <v>46</v>
      </c>
      <c r="S28" s="21" t="n">
        <f aca="false">COUNTIFS($E$3:$E$150,"&gt;="&amp;0,$B$3:$B$150,R28)</f>
        <v>0</v>
      </c>
      <c r="T28" s="21" t="n">
        <f aca="false">COUNTIFS($E$3:$E$150,"&lt;"&amp;0,$B$3:$B$150,R28)</f>
        <v>0</v>
      </c>
    </row>
    <row r="29" customFormat="false" ht="16.5" hidden="false" customHeight="true" outlineLevel="0" collapsed="false">
      <c r="A29" s="15"/>
      <c r="B29" s="16"/>
      <c r="C29" s="17"/>
      <c r="D29" s="17"/>
      <c r="E29" s="18"/>
      <c r="F29" s="18"/>
      <c r="G29" s="18"/>
      <c r="H29" s="18"/>
      <c r="I29" s="19" t="n">
        <f aca="false">E29-F29-G29</f>
        <v>0</v>
      </c>
      <c r="J29" s="19" t="n">
        <f aca="false">IF(B29="",0,VLOOKUP(B29,Tabla1[],2,0))</f>
        <v>0</v>
      </c>
      <c r="K29" s="19" t="n">
        <f aca="false">IF(E29&lt;0,J29*(-1),J29)</f>
        <v>0</v>
      </c>
      <c r="L29" s="20"/>
      <c r="M29" s="20"/>
      <c r="Q29" s="21" t="n">
        <v>27</v>
      </c>
      <c r="R29" s="21" t="s">
        <v>47</v>
      </c>
      <c r="S29" s="21" t="n">
        <f aca="false">COUNTIFS($E$3:$E$150,"&gt;="&amp;0,$B$3:$B$150,R29)</f>
        <v>0</v>
      </c>
      <c r="T29" s="21" t="n">
        <f aca="false">COUNTIFS($E$3:$E$150,"&lt;"&amp;0,$B$3:$B$150,R29)</f>
        <v>0</v>
      </c>
    </row>
    <row r="30" customFormat="false" ht="16.5" hidden="false" customHeight="true" outlineLevel="0" collapsed="false">
      <c r="A30" s="15"/>
      <c r="B30" s="16"/>
      <c r="C30" s="17"/>
      <c r="D30" s="17"/>
      <c r="E30" s="18"/>
      <c r="F30" s="18"/>
      <c r="G30" s="18"/>
      <c r="H30" s="18"/>
      <c r="I30" s="19" t="n">
        <f aca="false">E30-F30-G30</f>
        <v>0</v>
      </c>
      <c r="J30" s="19" t="n">
        <f aca="false">IF(B30="",0,VLOOKUP(B30,Tabla1[],2,0))</f>
        <v>0</v>
      </c>
      <c r="K30" s="19" t="n">
        <f aca="false">IF(E30&lt;0,J30*(-1),J30)</f>
        <v>0</v>
      </c>
      <c r="L30" s="20"/>
      <c r="M30" s="20"/>
      <c r="Q30" s="21" t="n">
        <v>28</v>
      </c>
      <c r="R30" s="21" t="s">
        <v>48</v>
      </c>
      <c r="S30" s="21" t="n">
        <f aca="false">COUNTIFS($E$3:$E$150,"&gt;="&amp;0,$B$3:$B$150,R30)</f>
        <v>0</v>
      </c>
      <c r="T30" s="21" t="n">
        <f aca="false">COUNTIFS($E$3:$E$150,"&lt;"&amp;0,$B$3:$B$150,R30)</f>
        <v>0</v>
      </c>
    </row>
    <row r="31" customFormat="false" ht="16.5" hidden="false" customHeight="true" outlineLevel="0" collapsed="false">
      <c r="A31" s="15"/>
      <c r="B31" s="16"/>
      <c r="C31" s="17"/>
      <c r="D31" s="17"/>
      <c r="E31" s="18"/>
      <c r="F31" s="18"/>
      <c r="G31" s="18"/>
      <c r="H31" s="18"/>
      <c r="I31" s="19" t="n">
        <f aca="false">E31-F31-G31</f>
        <v>0</v>
      </c>
      <c r="J31" s="19" t="n">
        <f aca="false">IF(B31="",0,VLOOKUP(B31,Tabla1[],2,0))</f>
        <v>0</v>
      </c>
      <c r="K31" s="19" t="n">
        <f aca="false">IF(E31&lt;0,J31*(-1),J31)</f>
        <v>0</v>
      </c>
      <c r="L31" s="20"/>
      <c r="M31" s="20"/>
      <c r="Q31" s="21" t="n">
        <v>29</v>
      </c>
      <c r="R31" s="21" t="s">
        <v>49</v>
      </c>
      <c r="S31" s="21" t="n">
        <f aca="false">COUNTIFS($E$3:$E$150,"&gt;="&amp;0,$B$3:$B$150,R31)</f>
        <v>0</v>
      </c>
      <c r="T31" s="21" t="n">
        <f aca="false">COUNTIFS($E$3:$E$150,"&lt;"&amp;0,$B$3:$B$150,R31)</f>
        <v>0</v>
      </c>
    </row>
    <row r="32" customFormat="false" ht="16.5" hidden="false" customHeight="true" outlineLevel="0" collapsed="false">
      <c r="A32" s="15"/>
      <c r="B32" s="16"/>
      <c r="C32" s="17"/>
      <c r="D32" s="17"/>
      <c r="E32" s="18"/>
      <c r="F32" s="18"/>
      <c r="G32" s="18"/>
      <c r="H32" s="18"/>
      <c r="I32" s="19" t="n">
        <f aca="false">E32-F32-G32</f>
        <v>0</v>
      </c>
      <c r="J32" s="19" t="n">
        <f aca="false">IF(B32="",0,VLOOKUP(B32,Tabla1[],2,0))</f>
        <v>0</v>
      </c>
      <c r="K32" s="19" t="n">
        <f aca="false">IF(E32&lt;0,J32*(-1),J32)</f>
        <v>0</v>
      </c>
      <c r="L32" s="20"/>
      <c r="M32" s="20"/>
      <c r="Q32" s="21" t="n">
        <v>30</v>
      </c>
      <c r="R32" s="21" t="s">
        <v>50</v>
      </c>
      <c r="S32" s="21" t="n">
        <f aca="false">COUNTIFS($E$3:$E$150,"&gt;="&amp;0,$B$3:$B$150,R32)</f>
        <v>0</v>
      </c>
      <c r="T32" s="21" t="n">
        <f aca="false">COUNTIFS($E$3:$E$150,"&lt;"&amp;0,$B$3:$B$150,R32)</f>
        <v>0</v>
      </c>
    </row>
    <row r="33" customFormat="false" ht="16.5" hidden="false" customHeight="true" outlineLevel="0" collapsed="false">
      <c r="A33" s="15"/>
      <c r="B33" s="16"/>
      <c r="C33" s="17"/>
      <c r="D33" s="17"/>
      <c r="E33" s="18"/>
      <c r="F33" s="18"/>
      <c r="G33" s="18"/>
      <c r="H33" s="18"/>
      <c r="I33" s="19" t="n">
        <f aca="false">E33-F33-G33</f>
        <v>0</v>
      </c>
      <c r="J33" s="19" t="n">
        <f aca="false">IF(B33="",0,VLOOKUP(B33,Tabla1[],2,0))</f>
        <v>0</v>
      </c>
      <c r="K33" s="19" t="n">
        <f aca="false">IF(E33&lt;0,J33*(-1),J33)</f>
        <v>0</v>
      </c>
      <c r="L33" s="20"/>
      <c r="M33" s="20"/>
      <c r="Q33" s="21" t="n">
        <v>31</v>
      </c>
      <c r="R33" s="21" t="s">
        <v>51</v>
      </c>
      <c r="S33" s="21" t="n">
        <f aca="false">COUNTIFS($E$3:$E$150,"&gt;="&amp;0,$B$3:$B$150,R33)</f>
        <v>0</v>
      </c>
      <c r="T33" s="21" t="n">
        <f aca="false">COUNTIFS($E$3:$E$150,"&lt;"&amp;0,$B$3:$B$150,R33)</f>
        <v>0</v>
      </c>
    </row>
    <row r="34" customFormat="false" ht="16.5" hidden="false" customHeight="true" outlineLevel="0" collapsed="false">
      <c r="A34" s="15"/>
      <c r="B34" s="16"/>
      <c r="C34" s="17"/>
      <c r="D34" s="17"/>
      <c r="E34" s="18"/>
      <c r="F34" s="18"/>
      <c r="G34" s="18"/>
      <c r="H34" s="18"/>
      <c r="I34" s="19" t="n">
        <f aca="false">E34-F34-G34</f>
        <v>0</v>
      </c>
      <c r="J34" s="19" t="n">
        <f aca="false">IF(B34="",0,VLOOKUP(B34,Tabla1[],2,0))</f>
        <v>0</v>
      </c>
      <c r="K34" s="19" t="n">
        <f aca="false">IF(E34&lt;0,J34*(-1),J34)</f>
        <v>0</v>
      </c>
      <c r="L34" s="20"/>
      <c r="M34" s="20"/>
      <c r="Q34" s="21" t="n">
        <v>32</v>
      </c>
      <c r="R34" s="21" t="s">
        <v>52</v>
      </c>
      <c r="S34" s="21" t="n">
        <f aca="false">COUNTIFS($E$3:$E$150,"&gt;="&amp;0,$B$3:$B$150,R34)</f>
        <v>0</v>
      </c>
      <c r="T34" s="21" t="n">
        <f aca="false">COUNTIFS($E$3:$E$150,"&lt;"&amp;0,$B$3:$B$150,R34)</f>
        <v>0</v>
      </c>
    </row>
    <row r="35" customFormat="false" ht="16.5" hidden="false" customHeight="true" outlineLevel="0" collapsed="false">
      <c r="A35" s="15"/>
      <c r="B35" s="16"/>
      <c r="C35" s="17"/>
      <c r="D35" s="17"/>
      <c r="E35" s="18"/>
      <c r="F35" s="18"/>
      <c r="G35" s="18"/>
      <c r="H35" s="18"/>
      <c r="I35" s="19" t="n">
        <f aca="false">E35-F35-G35</f>
        <v>0</v>
      </c>
      <c r="J35" s="19" t="n">
        <f aca="false">IF(B35="",0,VLOOKUP(B35,Tabla1[],2,0))</f>
        <v>0</v>
      </c>
      <c r="K35" s="19" t="n">
        <f aca="false">IF(E35&lt;0,J35*(-1),J35)</f>
        <v>0</v>
      </c>
      <c r="L35" s="20"/>
      <c r="M35" s="20"/>
      <c r="Q35" s="21" t="n">
        <v>33</v>
      </c>
      <c r="R35" s="21" t="s">
        <v>53</v>
      </c>
      <c r="S35" s="21" t="n">
        <f aca="false">COUNTIFS($E$3:$E$150,"&gt;="&amp;0,$B$3:$B$150,R35)</f>
        <v>0</v>
      </c>
      <c r="T35" s="21" t="n">
        <f aca="false">COUNTIFS($E$3:$E$150,"&lt;"&amp;0,$B$3:$B$150,R35)</f>
        <v>0</v>
      </c>
    </row>
    <row r="36" customFormat="false" ht="16.5" hidden="false" customHeight="true" outlineLevel="0" collapsed="false">
      <c r="A36" s="15"/>
      <c r="B36" s="16"/>
      <c r="C36" s="17"/>
      <c r="D36" s="17"/>
      <c r="E36" s="18"/>
      <c r="F36" s="18"/>
      <c r="G36" s="18"/>
      <c r="H36" s="18"/>
      <c r="I36" s="19" t="n">
        <f aca="false">E36-F36-G36</f>
        <v>0</v>
      </c>
      <c r="J36" s="19" t="n">
        <f aca="false">IF(B36="",0,VLOOKUP(B36,Tabla1[],2,0))</f>
        <v>0</v>
      </c>
      <c r="K36" s="19" t="n">
        <f aca="false">IF(E36&lt;0,J36*(-1),J36)</f>
        <v>0</v>
      </c>
      <c r="L36" s="20"/>
      <c r="M36" s="20"/>
      <c r="Q36" s="21" t="n">
        <v>34</v>
      </c>
      <c r="R36" s="21" t="s">
        <v>54</v>
      </c>
      <c r="S36" s="21" t="n">
        <f aca="false">COUNTIFS($E$3:$E$150,"&gt;="&amp;0,$B$3:$B$150,R36)</f>
        <v>0</v>
      </c>
      <c r="T36" s="21" t="n">
        <f aca="false">COUNTIFS($E$3:$E$150,"&lt;"&amp;0,$B$3:$B$150,R36)</f>
        <v>0</v>
      </c>
    </row>
    <row r="37" customFormat="false" ht="16.5" hidden="false" customHeight="true" outlineLevel="0" collapsed="false">
      <c r="A37" s="15"/>
      <c r="B37" s="16"/>
      <c r="C37" s="17"/>
      <c r="D37" s="17"/>
      <c r="E37" s="18"/>
      <c r="F37" s="18"/>
      <c r="G37" s="18"/>
      <c r="H37" s="18"/>
      <c r="I37" s="19" t="n">
        <f aca="false">E37-F37-G37</f>
        <v>0</v>
      </c>
      <c r="J37" s="19" t="n">
        <f aca="false">IF(B37="",0,VLOOKUP(B37,Tabla1[],2,0))</f>
        <v>0</v>
      </c>
      <c r="K37" s="19" t="n">
        <f aca="false">IF(E37&lt;0,J37*(-1),J37)</f>
        <v>0</v>
      </c>
      <c r="L37" s="20"/>
      <c r="M37" s="20"/>
      <c r="Q37" s="21" t="n">
        <v>35</v>
      </c>
      <c r="R37" s="21" t="s">
        <v>55</v>
      </c>
      <c r="S37" s="21" t="n">
        <f aca="false">COUNTIFS($E$3:$E$150,"&gt;="&amp;0,$B$3:$B$150,R37)</f>
        <v>0</v>
      </c>
      <c r="T37" s="21" t="n">
        <f aca="false">COUNTIFS($E$3:$E$150,"&lt;"&amp;0,$B$3:$B$150,R37)</f>
        <v>0</v>
      </c>
    </row>
    <row r="38" customFormat="false" ht="16.5" hidden="false" customHeight="true" outlineLevel="0" collapsed="false">
      <c r="A38" s="15"/>
      <c r="B38" s="16"/>
      <c r="C38" s="17"/>
      <c r="D38" s="17"/>
      <c r="E38" s="18"/>
      <c r="F38" s="18"/>
      <c r="G38" s="18"/>
      <c r="H38" s="18"/>
      <c r="I38" s="19" t="n">
        <f aca="false">E38-F38-G38</f>
        <v>0</v>
      </c>
      <c r="J38" s="19" t="n">
        <f aca="false">IF(B38="",0,VLOOKUP(B38,Tabla1[],2,0))</f>
        <v>0</v>
      </c>
      <c r="K38" s="19" t="n">
        <f aca="false">IF(E38&lt;0,J38*(-1),J38)</f>
        <v>0</v>
      </c>
      <c r="L38" s="20"/>
      <c r="M38" s="20"/>
      <c r="Q38" s="21" t="n">
        <v>36</v>
      </c>
      <c r="R38" s="21" t="s">
        <v>56</v>
      </c>
      <c r="S38" s="21" t="n">
        <f aca="false">COUNTIFS($E$3:$E$150,"&gt;="&amp;0,$B$3:$B$150,R38)</f>
        <v>0</v>
      </c>
      <c r="T38" s="21" t="n">
        <f aca="false">COUNTIFS($E$3:$E$150,"&lt;"&amp;0,$B$3:$B$150,R38)</f>
        <v>0</v>
      </c>
    </row>
    <row r="39" customFormat="false" ht="16.5" hidden="false" customHeight="true" outlineLevel="0" collapsed="false">
      <c r="A39" s="15"/>
      <c r="B39" s="16"/>
      <c r="C39" s="17"/>
      <c r="D39" s="17"/>
      <c r="E39" s="18"/>
      <c r="F39" s="18"/>
      <c r="G39" s="18"/>
      <c r="H39" s="18"/>
      <c r="I39" s="19" t="n">
        <f aca="false">E39-F39-G39</f>
        <v>0</v>
      </c>
      <c r="J39" s="19" t="n">
        <f aca="false">IF(B39="",0,VLOOKUP(B39,Tabla1[],2,0))</f>
        <v>0</v>
      </c>
      <c r="K39" s="19" t="n">
        <f aca="false">IF(E39&lt;0,J39*(-1),J39)</f>
        <v>0</v>
      </c>
      <c r="L39" s="20"/>
      <c r="M39" s="20"/>
      <c r="Q39" s="21" t="n">
        <v>37</v>
      </c>
      <c r="R39" s="21" t="s">
        <v>57</v>
      </c>
      <c r="S39" s="21" t="n">
        <f aca="false">COUNTIFS($E$3:$E$150,"&gt;="&amp;0,$B$3:$B$150,R39)</f>
        <v>0</v>
      </c>
      <c r="T39" s="21" t="n">
        <f aca="false">COUNTIFS($E$3:$E$150,"&lt;"&amp;0,$B$3:$B$150,R39)</f>
        <v>0</v>
      </c>
    </row>
    <row r="40" customFormat="false" ht="16.5" hidden="false" customHeight="true" outlineLevel="0" collapsed="false">
      <c r="A40" s="15"/>
      <c r="B40" s="16"/>
      <c r="C40" s="17"/>
      <c r="D40" s="17"/>
      <c r="E40" s="18"/>
      <c r="F40" s="18"/>
      <c r="G40" s="18"/>
      <c r="H40" s="18"/>
      <c r="I40" s="19" t="n">
        <f aca="false">E40-F40-G40</f>
        <v>0</v>
      </c>
      <c r="J40" s="19" t="n">
        <f aca="false">IF(B40="",0,VLOOKUP(B40,Tabla1[],2,0))</f>
        <v>0</v>
      </c>
      <c r="K40" s="19" t="n">
        <f aca="false">IF(E40&lt;0,J40*(-1),J40)</f>
        <v>0</v>
      </c>
      <c r="L40" s="20"/>
      <c r="M40" s="20"/>
      <c r="Q40" s="21" t="n">
        <v>38</v>
      </c>
      <c r="R40" s="21" t="s">
        <v>58</v>
      </c>
      <c r="S40" s="21" t="n">
        <f aca="false">COUNTIFS($E$3:$E$150,"&gt;="&amp;0,$B$3:$B$150,R40)</f>
        <v>0</v>
      </c>
      <c r="T40" s="21" t="n">
        <f aca="false">COUNTIFS($E$3:$E$150,"&lt;"&amp;0,$B$3:$B$150,R40)</f>
        <v>0</v>
      </c>
    </row>
    <row r="41" customFormat="false" ht="16.5" hidden="false" customHeight="true" outlineLevel="0" collapsed="false">
      <c r="A41" s="15"/>
      <c r="B41" s="16"/>
      <c r="C41" s="17"/>
      <c r="D41" s="17"/>
      <c r="E41" s="18"/>
      <c r="F41" s="18"/>
      <c r="G41" s="18"/>
      <c r="H41" s="18"/>
      <c r="I41" s="19" t="n">
        <f aca="false">E41-F41-G41</f>
        <v>0</v>
      </c>
      <c r="J41" s="19" t="n">
        <f aca="false">IF(B41="",0,VLOOKUP(B41,Tabla1[],2,0))</f>
        <v>0</v>
      </c>
      <c r="K41" s="19" t="n">
        <f aca="false">IF(E41&lt;0,J41*(-1),J41)</f>
        <v>0</v>
      </c>
      <c r="L41" s="20"/>
      <c r="M41" s="20"/>
      <c r="Q41" s="21" t="n">
        <v>39</v>
      </c>
      <c r="R41" s="21" t="s">
        <v>59</v>
      </c>
      <c r="S41" s="21" t="n">
        <f aca="false">COUNTIFS($E$3:$E$150,"&gt;="&amp;0,$B$3:$B$150,R41)</f>
        <v>0</v>
      </c>
      <c r="T41" s="21" t="n">
        <f aca="false">COUNTIFS($E$3:$E$150,"&lt;"&amp;0,$B$3:$B$150,R41)</f>
        <v>0</v>
      </c>
    </row>
    <row r="42" customFormat="false" ht="16.5" hidden="false" customHeight="true" outlineLevel="0" collapsed="false">
      <c r="A42" s="15"/>
      <c r="B42" s="16"/>
      <c r="C42" s="17"/>
      <c r="D42" s="17"/>
      <c r="E42" s="18"/>
      <c r="F42" s="18"/>
      <c r="G42" s="18"/>
      <c r="H42" s="18"/>
      <c r="I42" s="19" t="n">
        <f aca="false">E42-F42-G42</f>
        <v>0</v>
      </c>
      <c r="J42" s="19" t="n">
        <f aca="false">IF(B42="",0,VLOOKUP(B42,Tabla1[],2,0))</f>
        <v>0</v>
      </c>
      <c r="K42" s="19" t="n">
        <f aca="false">IF(E42&lt;0,J42*(-1),J42)</f>
        <v>0</v>
      </c>
      <c r="L42" s="20"/>
      <c r="M42" s="20"/>
      <c r="Q42" s="21" t="n">
        <v>40</v>
      </c>
      <c r="R42" s="21" t="s">
        <v>60</v>
      </c>
      <c r="S42" s="21" t="n">
        <f aca="false">COUNTIFS($E$3:$E$150,"&gt;="&amp;0,$B$3:$B$150,R42)</f>
        <v>0</v>
      </c>
      <c r="T42" s="21" t="n">
        <f aca="false">COUNTIFS($E$3:$E$150,"&lt;"&amp;0,$B$3:$B$150,R42)</f>
        <v>0</v>
      </c>
    </row>
    <row r="43" customFormat="false" ht="16.5" hidden="false" customHeight="true" outlineLevel="0" collapsed="false">
      <c r="A43" s="15"/>
      <c r="B43" s="16"/>
      <c r="C43" s="17"/>
      <c r="D43" s="17"/>
      <c r="E43" s="18"/>
      <c r="F43" s="18"/>
      <c r="G43" s="18"/>
      <c r="H43" s="18"/>
      <c r="I43" s="19" t="n">
        <f aca="false">E43-F43-G43</f>
        <v>0</v>
      </c>
      <c r="J43" s="19" t="n">
        <f aca="false">IF(B43="",0,VLOOKUP(B43,Tabla1[],2,0))</f>
        <v>0</v>
      </c>
      <c r="K43" s="19" t="n">
        <f aca="false">IF(E43&lt;0,J43*(-1),J43)</f>
        <v>0</v>
      </c>
      <c r="L43" s="20"/>
      <c r="M43" s="20"/>
      <c r="Q43" s="21" t="n">
        <v>41</v>
      </c>
      <c r="R43" s="21" t="s">
        <v>61</v>
      </c>
      <c r="S43" s="21" t="n">
        <f aca="false">COUNTIFS($E$3:$E$150,"&gt;="&amp;0,$B$3:$B$150,R43)</f>
        <v>0</v>
      </c>
      <c r="T43" s="21" t="n">
        <f aca="false">COUNTIFS($E$3:$E$150,"&lt;"&amp;0,$B$3:$B$150,R43)</f>
        <v>0</v>
      </c>
    </row>
    <row r="44" customFormat="false" ht="16.5" hidden="false" customHeight="true" outlineLevel="0" collapsed="false">
      <c r="A44" s="15"/>
      <c r="B44" s="16"/>
      <c r="C44" s="17"/>
      <c r="D44" s="17"/>
      <c r="E44" s="18"/>
      <c r="F44" s="18"/>
      <c r="G44" s="18"/>
      <c r="H44" s="18"/>
      <c r="I44" s="19" t="n">
        <f aca="false">E44-F44-G44</f>
        <v>0</v>
      </c>
      <c r="J44" s="19" t="n">
        <f aca="false">IF(B44="",0,VLOOKUP(B44,Tabla1[],2,0))</f>
        <v>0</v>
      </c>
      <c r="K44" s="19" t="n">
        <f aca="false">IF(E44&lt;0,J44*(-1),J44)</f>
        <v>0</v>
      </c>
      <c r="L44" s="20"/>
      <c r="M44" s="20"/>
      <c r="Q44" s="21" t="n">
        <v>42</v>
      </c>
      <c r="R44" s="21" t="s">
        <v>62</v>
      </c>
      <c r="S44" s="21" t="n">
        <f aca="false">COUNTIFS($E$3:$E$150,"&gt;="&amp;0,$B$3:$B$150,R44)</f>
        <v>0</v>
      </c>
      <c r="T44" s="21" t="n">
        <f aca="false">COUNTIFS($E$3:$E$150,"&lt;"&amp;0,$B$3:$B$150,R44)</f>
        <v>0</v>
      </c>
    </row>
    <row r="45" customFormat="false" ht="16.5" hidden="false" customHeight="true" outlineLevel="0" collapsed="false">
      <c r="A45" s="15"/>
      <c r="B45" s="16"/>
      <c r="C45" s="17"/>
      <c r="D45" s="17"/>
      <c r="E45" s="18"/>
      <c r="F45" s="18"/>
      <c r="G45" s="18"/>
      <c r="H45" s="18"/>
      <c r="I45" s="19" t="n">
        <f aca="false">E45-F45-G45</f>
        <v>0</v>
      </c>
      <c r="J45" s="19" t="n">
        <f aca="false">IF(B45="",0,VLOOKUP(B45,Tabla1[],2,0))</f>
        <v>0</v>
      </c>
      <c r="K45" s="19" t="n">
        <f aca="false">IF(E45&lt;0,J45*(-1),J45)</f>
        <v>0</v>
      </c>
      <c r="L45" s="20"/>
      <c r="M45" s="20"/>
      <c r="Q45" s="21" t="n">
        <v>43</v>
      </c>
      <c r="R45" s="21" t="s">
        <v>63</v>
      </c>
      <c r="S45" s="21" t="n">
        <f aca="false">COUNTIFS($E$3:$E$150,"&gt;="&amp;0,$B$3:$B$150,R45)</f>
        <v>0</v>
      </c>
      <c r="T45" s="21" t="n">
        <f aca="false">COUNTIFS($E$3:$E$150,"&lt;"&amp;0,$B$3:$B$150,R45)</f>
        <v>0</v>
      </c>
    </row>
    <row r="46" customFormat="false" ht="16.5" hidden="false" customHeight="true" outlineLevel="0" collapsed="false">
      <c r="A46" s="15"/>
      <c r="B46" s="16"/>
      <c r="C46" s="17"/>
      <c r="D46" s="17"/>
      <c r="E46" s="18"/>
      <c r="F46" s="18"/>
      <c r="G46" s="18"/>
      <c r="H46" s="18"/>
      <c r="I46" s="19" t="n">
        <f aca="false">E46-F46-G46</f>
        <v>0</v>
      </c>
      <c r="J46" s="19" t="n">
        <f aca="false">IF(B46="",0,VLOOKUP(B46,Tabla1[],2,0))</f>
        <v>0</v>
      </c>
      <c r="K46" s="19" t="n">
        <f aca="false">IF(E46&lt;0,J46*(-1),J46)</f>
        <v>0</v>
      </c>
      <c r="L46" s="20"/>
      <c r="M46" s="20"/>
      <c r="Q46" s="21" t="n">
        <v>44</v>
      </c>
      <c r="R46" s="21" t="s">
        <v>64</v>
      </c>
      <c r="S46" s="21" t="n">
        <f aca="false">COUNTIFS($E$3:$E$150,"&gt;="&amp;0,$B$3:$B$150,R46)</f>
        <v>0</v>
      </c>
      <c r="T46" s="21" t="n">
        <f aca="false">COUNTIFS($E$3:$E$150,"&lt;"&amp;0,$B$3:$B$150,R46)</f>
        <v>0</v>
      </c>
    </row>
    <row r="47" customFormat="false" ht="16.5" hidden="false" customHeight="true" outlineLevel="0" collapsed="false">
      <c r="A47" s="15"/>
      <c r="B47" s="16"/>
      <c r="C47" s="17"/>
      <c r="D47" s="17"/>
      <c r="E47" s="18"/>
      <c r="F47" s="18"/>
      <c r="G47" s="18"/>
      <c r="H47" s="18"/>
      <c r="I47" s="19" t="n">
        <f aca="false">E47-F47-G47</f>
        <v>0</v>
      </c>
      <c r="J47" s="19" t="n">
        <f aca="false">IF(B47="",0,VLOOKUP(B47,Tabla1[],2,0))</f>
        <v>0</v>
      </c>
      <c r="K47" s="19" t="n">
        <f aca="false">IF(E47&lt;0,J47*(-1),J47)</f>
        <v>0</v>
      </c>
      <c r="L47" s="20"/>
      <c r="M47" s="20"/>
      <c r="Q47" s="21" t="n">
        <v>45</v>
      </c>
      <c r="R47" s="21" t="s">
        <v>65</v>
      </c>
      <c r="S47" s="21" t="n">
        <f aca="false">COUNTIFS($E$3:$E$150,"&gt;="&amp;0,$B$3:$B$150,R47)</f>
        <v>0</v>
      </c>
      <c r="T47" s="21" t="n">
        <f aca="false">COUNTIFS($E$3:$E$150,"&lt;"&amp;0,$B$3:$B$150,R47)</f>
        <v>0</v>
      </c>
    </row>
    <row r="48" customFormat="false" ht="16.5" hidden="false" customHeight="true" outlineLevel="0" collapsed="false">
      <c r="A48" s="15"/>
      <c r="B48" s="16"/>
      <c r="C48" s="17"/>
      <c r="D48" s="17"/>
      <c r="E48" s="18"/>
      <c r="F48" s="18"/>
      <c r="G48" s="18"/>
      <c r="H48" s="18"/>
      <c r="I48" s="19" t="n">
        <f aca="false">E48-F48-G48</f>
        <v>0</v>
      </c>
      <c r="J48" s="19" t="n">
        <f aca="false">IF(B48="",0,VLOOKUP(B48,Tabla1[],2,0))</f>
        <v>0</v>
      </c>
      <c r="K48" s="19" t="n">
        <f aca="false">IF(E48&lt;0,J48*(-1),J48)</f>
        <v>0</v>
      </c>
      <c r="L48" s="20"/>
      <c r="M48" s="20"/>
      <c r="Q48" s="21" t="n">
        <v>46</v>
      </c>
      <c r="R48" s="21" t="s">
        <v>66</v>
      </c>
      <c r="S48" s="21" t="n">
        <f aca="false">H151/2</f>
        <v>0</v>
      </c>
      <c r="T48" s="21"/>
    </row>
    <row r="49" customFormat="false" ht="16.5" hidden="false" customHeight="true" outlineLevel="0" collapsed="false">
      <c r="A49" s="15"/>
      <c r="B49" s="16"/>
      <c r="C49" s="17"/>
      <c r="D49" s="17"/>
      <c r="E49" s="18"/>
      <c r="F49" s="18"/>
      <c r="G49" s="18"/>
      <c r="H49" s="18"/>
      <c r="I49" s="19" t="n">
        <f aca="false">E49-F49-G49</f>
        <v>0</v>
      </c>
      <c r="J49" s="19" t="n">
        <f aca="false">IF(B49="",0,VLOOKUP(B49,Tabla1[],2,0))</f>
        <v>0</v>
      </c>
      <c r="K49" s="19" t="n">
        <f aca="false">IF(E49&lt;0,J49*(-1),J49)</f>
        <v>0</v>
      </c>
      <c r="L49" s="20"/>
      <c r="M49" s="20"/>
      <c r="Q49" s="21" t="n">
        <v>47</v>
      </c>
      <c r="R49" s="21" t="s">
        <v>67</v>
      </c>
      <c r="S49" s="21" t="n">
        <f aca="false">COUNTIFS($E$3:$E$150,"&gt;="&amp;0,$B$3:$B$150,R49)</f>
        <v>0</v>
      </c>
      <c r="T49" s="21" t="n">
        <f aca="false">COUNTIFS($E$3:$E$150,"&lt;"&amp;0,$B$3:$B$150,R49)</f>
        <v>0</v>
      </c>
    </row>
    <row r="50" customFormat="false" ht="16.5" hidden="false" customHeight="true" outlineLevel="0" collapsed="false">
      <c r="A50" s="15"/>
      <c r="B50" s="16"/>
      <c r="C50" s="17"/>
      <c r="D50" s="17"/>
      <c r="E50" s="18"/>
      <c r="F50" s="18"/>
      <c r="G50" s="18"/>
      <c r="H50" s="18"/>
      <c r="I50" s="19" t="n">
        <f aca="false">E50-F50-G50</f>
        <v>0</v>
      </c>
      <c r="J50" s="19" t="n">
        <f aca="false">IF(B50="",0,VLOOKUP(B50,Tabla1[],2,0))</f>
        <v>0</v>
      </c>
      <c r="K50" s="19" t="n">
        <f aca="false">IF(E50&lt;0,J50*(-1),J50)</f>
        <v>0</v>
      </c>
      <c r="L50" s="20"/>
      <c r="M50" s="20"/>
      <c r="Q50" s="21" t="n">
        <v>48</v>
      </c>
      <c r="R50" s="21" t="s">
        <v>68</v>
      </c>
      <c r="S50" s="21" t="n">
        <f aca="false">COUNTIFS($E$3:$E$150,"&gt;="&amp;0,$B$3:$B$150,R50)</f>
        <v>0</v>
      </c>
      <c r="T50" s="21" t="n">
        <f aca="false">COUNTIFS($E$3:$E$150,"&lt;"&amp;0,$B$3:$B$150,R50)</f>
        <v>0</v>
      </c>
    </row>
    <row r="51" customFormat="false" ht="16.5" hidden="false" customHeight="true" outlineLevel="0" collapsed="false">
      <c r="A51" s="15"/>
      <c r="B51" s="16"/>
      <c r="C51" s="17"/>
      <c r="D51" s="17"/>
      <c r="E51" s="18"/>
      <c r="F51" s="18"/>
      <c r="G51" s="18"/>
      <c r="H51" s="18"/>
      <c r="I51" s="19" t="n">
        <f aca="false">E51-F51-G51</f>
        <v>0</v>
      </c>
      <c r="J51" s="19" t="n">
        <f aca="false">IF(B51="",0,VLOOKUP(B51,Tabla1[],2,0))</f>
        <v>0</v>
      </c>
      <c r="K51" s="19" t="n">
        <f aca="false">IF(E51&lt;0,J51*(-1),J51)</f>
        <v>0</v>
      </c>
      <c r="L51" s="20"/>
      <c r="M51" s="20"/>
      <c r="Q51" s="21" t="n">
        <v>49</v>
      </c>
      <c r="R51" s="21" t="s">
        <v>69</v>
      </c>
      <c r="S51" s="21" t="n">
        <f aca="false">COUNTIFS($E$3:$E$150,"&gt;="&amp;0,$B$3:$B$150,R51)</f>
        <v>0</v>
      </c>
      <c r="T51" s="21" t="n">
        <f aca="false">COUNTIFS($E$3:$E$150,"&lt;"&amp;0,$B$3:$B$150,R51)</f>
        <v>0</v>
      </c>
    </row>
    <row r="52" customFormat="false" ht="16.5" hidden="false" customHeight="true" outlineLevel="0" collapsed="false">
      <c r="A52" s="15"/>
      <c r="B52" s="16"/>
      <c r="C52" s="17"/>
      <c r="D52" s="17"/>
      <c r="E52" s="18"/>
      <c r="F52" s="18"/>
      <c r="G52" s="18"/>
      <c r="H52" s="18"/>
      <c r="I52" s="19" t="n">
        <f aca="false">E52-F52-G52</f>
        <v>0</v>
      </c>
      <c r="J52" s="19" t="n">
        <f aca="false">IF(B52="",0,VLOOKUP(B52,Tabla1[],2,0))</f>
        <v>0</v>
      </c>
      <c r="K52" s="19" t="n">
        <f aca="false">IF(E52&lt;0,J52*(-1),J52)</f>
        <v>0</v>
      </c>
      <c r="L52" s="20"/>
      <c r="M52" s="20"/>
      <c r="Q52" s="21" t="n">
        <v>50</v>
      </c>
      <c r="R52" s="21" t="s">
        <v>70</v>
      </c>
      <c r="S52" s="21" t="n">
        <f aca="false">COUNTIFS($E$3:$E$150,"&gt;="&amp;0,$B$3:$B$150,R52)</f>
        <v>0</v>
      </c>
      <c r="T52" s="21" t="n">
        <f aca="false">COUNTIFS($E$3:$E$150,"&lt;"&amp;0,$B$3:$B$150,R52)</f>
        <v>0</v>
      </c>
    </row>
    <row r="53" customFormat="false" ht="16.5" hidden="false" customHeight="true" outlineLevel="0" collapsed="false">
      <c r="A53" s="15"/>
      <c r="B53" s="16"/>
      <c r="C53" s="17"/>
      <c r="D53" s="17"/>
      <c r="E53" s="18"/>
      <c r="F53" s="18"/>
      <c r="G53" s="18"/>
      <c r="H53" s="18"/>
      <c r="I53" s="19" t="n">
        <f aca="false">E53-F53-G53</f>
        <v>0</v>
      </c>
      <c r="J53" s="19" t="n">
        <f aca="false">IF(B53="",0,VLOOKUP(B53,Tabla1[],2,0))</f>
        <v>0</v>
      </c>
      <c r="K53" s="19" t="n">
        <f aca="false">IF(E53&lt;0,J53*(-1),J53)</f>
        <v>0</v>
      </c>
      <c r="L53" s="20"/>
      <c r="M53" s="20"/>
      <c r="Q53" s="21" t="n">
        <v>51</v>
      </c>
      <c r="R53" s="21" t="s">
        <v>71</v>
      </c>
      <c r="S53" s="21" t="n">
        <f aca="false">COUNTIFS($E$3:$E$150,"&gt;="&amp;0,$B$3:$B$150,R53)</f>
        <v>0</v>
      </c>
      <c r="T53" s="21" t="n">
        <f aca="false">COUNTIFS($E$3:$E$150,"&lt;"&amp;0,$B$3:$B$150,R53)</f>
        <v>0</v>
      </c>
    </row>
    <row r="54" customFormat="false" ht="16.5" hidden="false" customHeight="true" outlineLevel="0" collapsed="false">
      <c r="A54" s="15"/>
      <c r="B54" s="16"/>
      <c r="C54" s="17"/>
      <c r="D54" s="17"/>
      <c r="E54" s="18"/>
      <c r="F54" s="18"/>
      <c r="G54" s="18"/>
      <c r="H54" s="18"/>
      <c r="I54" s="19" t="n">
        <f aca="false">E54-F54-G54</f>
        <v>0</v>
      </c>
      <c r="J54" s="19" t="n">
        <f aca="false">IF(B54="",0,VLOOKUP(B54,Tabla1[],2,0))</f>
        <v>0</v>
      </c>
      <c r="K54" s="19" t="n">
        <f aca="false">IF(E54&lt;0,J54*(-1),J54)</f>
        <v>0</v>
      </c>
      <c r="L54" s="20"/>
      <c r="M54" s="20"/>
      <c r="Q54" s="21" t="n">
        <v>52</v>
      </c>
      <c r="R54" s="21" t="s">
        <v>72</v>
      </c>
      <c r="S54" s="21" t="n">
        <f aca="false">COUNTIFS($E$3:$E$150,"&gt;="&amp;0,$B$3:$B$150,R54)</f>
        <v>0</v>
      </c>
      <c r="T54" s="21" t="n">
        <f aca="false">COUNTIFS($E$3:$E$150,"&lt;"&amp;0,$B$3:$B$150,R54)</f>
        <v>0</v>
      </c>
    </row>
    <row r="55" customFormat="false" ht="16.5" hidden="false" customHeight="true" outlineLevel="0" collapsed="false">
      <c r="A55" s="15"/>
      <c r="B55" s="16"/>
      <c r="C55" s="17"/>
      <c r="D55" s="17"/>
      <c r="E55" s="18"/>
      <c r="F55" s="18"/>
      <c r="G55" s="18"/>
      <c r="H55" s="18"/>
      <c r="I55" s="19" t="n">
        <f aca="false">E55-F55-G55</f>
        <v>0</v>
      </c>
      <c r="J55" s="19" t="n">
        <f aca="false">IF(B55="",0,VLOOKUP(B55,Tabla1[],2,0))</f>
        <v>0</v>
      </c>
      <c r="K55" s="19" t="n">
        <f aca="false">IF(E55&lt;0,J55*(-1),J55)</f>
        <v>0</v>
      </c>
      <c r="L55" s="20"/>
      <c r="M55" s="20"/>
      <c r="Q55" s="21" t="n">
        <v>53</v>
      </c>
      <c r="R55" s="21" t="s">
        <v>73</v>
      </c>
      <c r="S55" s="21" t="n">
        <f aca="false">COUNTIFS($E$3:$E$150,"&gt;="&amp;0,$B$3:$B$150,R55)</f>
        <v>0</v>
      </c>
      <c r="T55" s="21" t="n">
        <f aca="false">COUNTIFS($E$3:$E$150,"&lt;"&amp;0,$B$3:$B$150,R55)</f>
        <v>0</v>
      </c>
    </row>
    <row r="56" customFormat="false" ht="16.5" hidden="false" customHeight="true" outlineLevel="0" collapsed="false">
      <c r="A56" s="15"/>
      <c r="B56" s="16"/>
      <c r="C56" s="17"/>
      <c r="D56" s="17"/>
      <c r="E56" s="18"/>
      <c r="F56" s="18"/>
      <c r="G56" s="18"/>
      <c r="H56" s="18"/>
      <c r="I56" s="19" t="n">
        <f aca="false">E56-F56-G56</f>
        <v>0</v>
      </c>
      <c r="J56" s="19" t="n">
        <f aca="false">IF(B56="",0,VLOOKUP(B56,Tabla1[],2,0))</f>
        <v>0</v>
      </c>
      <c r="K56" s="19" t="n">
        <f aca="false">IF(E56&lt;0,J56*(-1),J56)</f>
        <v>0</v>
      </c>
      <c r="L56" s="20"/>
      <c r="M56" s="20"/>
      <c r="Q56" s="21" t="n">
        <v>54</v>
      </c>
      <c r="R56" s="21" t="s">
        <v>74</v>
      </c>
      <c r="S56" s="21" t="n">
        <f aca="false">COUNTIFS($E$3:$E$150,"&gt;="&amp;0,$B$3:$B$150,R56)</f>
        <v>0</v>
      </c>
      <c r="T56" s="21" t="n">
        <f aca="false">COUNTIFS($E$3:$E$150,"&lt;"&amp;0,$B$3:$B$150,R56)</f>
        <v>0</v>
      </c>
    </row>
    <row r="57" customFormat="false" ht="16.5" hidden="false" customHeight="true" outlineLevel="0" collapsed="false">
      <c r="A57" s="15"/>
      <c r="B57" s="16"/>
      <c r="C57" s="17"/>
      <c r="D57" s="17"/>
      <c r="E57" s="18"/>
      <c r="F57" s="18"/>
      <c r="G57" s="18"/>
      <c r="H57" s="18"/>
      <c r="I57" s="19" t="n">
        <f aca="false">E57-F57-G57</f>
        <v>0</v>
      </c>
      <c r="J57" s="19" t="n">
        <f aca="false">IF(B57="",0,VLOOKUP(B57,Tabla1[],2,0))</f>
        <v>0</v>
      </c>
      <c r="K57" s="19" t="n">
        <f aca="false">IF(E57&lt;0,J57*(-1),J57)</f>
        <v>0</v>
      </c>
      <c r="L57" s="20"/>
      <c r="M57" s="20"/>
      <c r="Q57" s="21" t="n">
        <v>55</v>
      </c>
      <c r="R57" s="21" t="s">
        <v>75</v>
      </c>
      <c r="S57" s="21" t="n">
        <f aca="false">COUNTIFS($E$3:$E$150,"&gt;="&amp;0,$B$3:$B$150,R57)</f>
        <v>0</v>
      </c>
      <c r="T57" s="21" t="n">
        <f aca="false">COUNTIFS($E$3:$E$150,"&lt;"&amp;0,$B$3:$B$150,R57)</f>
        <v>0</v>
      </c>
    </row>
    <row r="58" customFormat="false" ht="16.5" hidden="false" customHeight="true" outlineLevel="0" collapsed="false">
      <c r="A58" s="15"/>
      <c r="B58" s="16"/>
      <c r="C58" s="17"/>
      <c r="D58" s="17"/>
      <c r="E58" s="18"/>
      <c r="F58" s="18"/>
      <c r="G58" s="18"/>
      <c r="H58" s="18"/>
      <c r="I58" s="19" t="n">
        <f aca="false">E58-F58-G58</f>
        <v>0</v>
      </c>
      <c r="J58" s="19" t="n">
        <f aca="false">IF(B58="",0,VLOOKUP(B58,Tabla1[],2,0))</f>
        <v>0</v>
      </c>
      <c r="K58" s="19" t="n">
        <f aca="false">IF(E58&lt;0,J58*(-1),J58)</f>
        <v>0</v>
      </c>
      <c r="L58" s="20"/>
      <c r="M58" s="20"/>
      <c r="Q58" s="21" t="n">
        <v>56</v>
      </c>
      <c r="R58" s="21" t="s">
        <v>76</v>
      </c>
      <c r="S58" s="21" t="n">
        <f aca="false">COUNTIFS($E$3:$E$150,"&gt;="&amp;0,$B$3:$B$150,R58)</f>
        <v>0</v>
      </c>
      <c r="T58" s="21" t="n">
        <f aca="false">COUNTIFS($E$3:$E$150,"&lt;"&amp;0,$B$3:$B$150,R58)</f>
        <v>0</v>
      </c>
    </row>
    <row r="59" customFormat="false" ht="16.5" hidden="false" customHeight="true" outlineLevel="0" collapsed="false">
      <c r="A59" s="15"/>
      <c r="B59" s="16"/>
      <c r="C59" s="17"/>
      <c r="D59" s="17"/>
      <c r="E59" s="18"/>
      <c r="F59" s="18"/>
      <c r="G59" s="18"/>
      <c r="H59" s="18"/>
      <c r="I59" s="19" t="n">
        <f aca="false">E59-F59-G59</f>
        <v>0</v>
      </c>
      <c r="J59" s="19" t="n">
        <f aca="false">IF(B59="",0,VLOOKUP(B59,Tabla1[],2,0))</f>
        <v>0</v>
      </c>
      <c r="K59" s="19" t="n">
        <f aca="false">IF(E59&lt;0,J59*(-1),J59)</f>
        <v>0</v>
      </c>
      <c r="L59" s="20"/>
      <c r="M59" s="20"/>
      <c r="Q59" s="21" t="n">
        <v>57</v>
      </c>
      <c r="R59" s="21" t="s">
        <v>77</v>
      </c>
      <c r="S59" s="21" t="n">
        <f aca="false">COUNTIFS($E$3:$E$150,"&gt;="&amp;0,$B$3:$B$150,R59)</f>
        <v>0</v>
      </c>
      <c r="T59" s="21" t="n">
        <f aca="false">COUNTIFS($E$3:$E$150,"&lt;"&amp;0,$B$3:$B$150,R59)</f>
        <v>0</v>
      </c>
    </row>
    <row r="60" customFormat="false" ht="16.5" hidden="false" customHeight="true" outlineLevel="0" collapsed="false">
      <c r="A60" s="15"/>
      <c r="B60" s="16"/>
      <c r="C60" s="17"/>
      <c r="D60" s="17"/>
      <c r="E60" s="18"/>
      <c r="F60" s="18"/>
      <c r="G60" s="18"/>
      <c r="H60" s="18"/>
      <c r="I60" s="19" t="n">
        <f aca="false">E60-F60-G60</f>
        <v>0</v>
      </c>
      <c r="J60" s="19" t="n">
        <f aca="false">IF(B60="",0,VLOOKUP(B60,Tabla1[],2,0))</f>
        <v>0</v>
      </c>
      <c r="K60" s="19" t="n">
        <f aca="false">IF(E60&lt;0,J60*(-1),J60)</f>
        <v>0</v>
      </c>
      <c r="L60" s="20"/>
      <c r="M60" s="20"/>
      <c r="Q60" s="21" t="n">
        <v>58</v>
      </c>
      <c r="R60" s="21" t="s">
        <v>78</v>
      </c>
      <c r="S60" s="21" t="n">
        <f aca="false">COUNTIFS($E$3:$E$150,"&gt;="&amp;0,$B$3:$B$150,R60)</f>
        <v>0</v>
      </c>
      <c r="T60" s="21" t="n">
        <f aca="false">COUNTIFS($E$3:$E$150,"&lt;"&amp;0,$B$3:$B$150,R60)</f>
        <v>0</v>
      </c>
    </row>
    <row r="61" customFormat="false" ht="16.5" hidden="false" customHeight="true" outlineLevel="0" collapsed="false">
      <c r="A61" s="15"/>
      <c r="B61" s="16"/>
      <c r="C61" s="17"/>
      <c r="D61" s="17"/>
      <c r="E61" s="18"/>
      <c r="F61" s="18"/>
      <c r="G61" s="18"/>
      <c r="H61" s="18"/>
      <c r="I61" s="19" t="n">
        <f aca="false">E61-F61-G61</f>
        <v>0</v>
      </c>
      <c r="J61" s="19" t="n">
        <f aca="false">IF(B61="",0,VLOOKUP(B61,Tabla1[],2,0))</f>
        <v>0</v>
      </c>
      <c r="K61" s="19" t="n">
        <f aca="false">IF(E61&lt;0,J61*(-1),J61)</f>
        <v>0</v>
      </c>
      <c r="L61" s="20"/>
      <c r="M61" s="20"/>
      <c r="Q61" s="21" t="n">
        <v>59</v>
      </c>
      <c r="R61" s="21" t="s">
        <v>79</v>
      </c>
      <c r="S61" s="21" t="n">
        <f aca="false">COUNTIFS($E$3:$E$150,"&gt;="&amp;0,$B$3:$B$150,R61)</f>
        <v>0</v>
      </c>
      <c r="T61" s="21" t="n">
        <f aca="false">COUNTIFS($E$3:$E$150,"&lt;"&amp;0,$B$3:$B$150,R61)</f>
        <v>0</v>
      </c>
    </row>
    <row r="62" customFormat="false" ht="16.5" hidden="false" customHeight="true" outlineLevel="0" collapsed="false">
      <c r="A62" s="15"/>
      <c r="B62" s="16"/>
      <c r="C62" s="17"/>
      <c r="D62" s="17"/>
      <c r="E62" s="18"/>
      <c r="F62" s="18"/>
      <c r="G62" s="18"/>
      <c r="H62" s="18"/>
      <c r="I62" s="19" t="n">
        <f aca="false">E62-F62-G62</f>
        <v>0</v>
      </c>
      <c r="J62" s="19" t="n">
        <f aca="false">IF(B62="",0,VLOOKUP(B62,Tabla1[],2,0))</f>
        <v>0</v>
      </c>
      <c r="K62" s="19" t="n">
        <f aca="false">IF(E62&lt;0,J62*(-1),J62)</f>
        <v>0</v>
      </c>
      <c r="L62" s="20"/>
      <c r="M62" s="20"/>
      <c r="Q62" s="21" t="n">
        <v>60</v>
      </c>
      <c r="R62" s="21" t="s">
        <v>80</v>
      </c>
      <c r="S62" s="21" t="n">
        <f aca="false">COUNTIFS($E$3:$E$150,"&gt;="&amp;0,$B$3:$B$150,R62)</f>
        <v>0</v>
      </c>
      <c r="T62" s="21" t="n">
        <f aca="false">COUNTIFS($E$3:$E$150,"&lt;"&amp;0,$B$3:$B$150,R62)</f>
        <v>0</v>
      </c>
    </row>
    <row r="63" customFormat="false" ht="16.5" hidden="false" customHeight="true" outlineLevel="0" collapsed="false">
      <c r="A63" s="15"/>
      <c r="B63" s="16"/>
      <c r="C63" s="17"/>
      <c r="D63" s="17"/>
      <c r="E63" s="18"/>
      <c r="F63" s="18"/>
      <c r="G63" s="18"/>
      <c r="H63" s="18"/>
      <c r="I63" s="19" t="n">
        <f aca="false">E63-F63-G63</f>
        <v>0</v>
      </c>
      <c r="J63" s="19" t="n">
        <f aca="false">IF(B63="",0,VLOOKUP(B63,Tabla1[],2,0))</f>
        <v>0</v>
      </c>
      <c r="K63" s="19" t="n">
        <f aca="false">IF(E63&lt;0,J63*(-1),J63)</f>
        <v>0</v>
      </c>
      <c r="L63" s="20"/>
      <c r="M63" s="20"/>
      <c r="Q63" s="21" t="n">
        <v>61</v>
      </c>
      <c r="R63" s="21" t="s">
        <v>81</v>
      </c>
      <c r="S63" s="21" t="n">
        <f aca="false">COUNTIFS($E$3:$E$150,"&gt;="&amp;0,$B$3:$B$150,R63)</f>
        <v>0</v>
      </c>
      <c r="T63" s="21" t="n">
        <f aca="false">COUNTIFS($E$3:$E$150,"&lt;"&amp;0,$B$3:$B$150,R63)</f>
        <v>0</v>
      </c>
    </row>
    <row r="64" customFormat="false" ht="16.5" hidden="false" customHeight="true" outlineLevel="0" collapsed="false">
      <c r="A64" s="15"/>
      <c r="B64" s="16"/>
      <c r="C64" s="17"/>
      <c r="D64" s="17"/>
      <c r="E64" s="18"/>
      <c r="F64" s="18"/>
      <c r="G64" s="18"/>
      <c r="H64" s="18"/>
      <c r="I64" s="19" t="n">
        <f aca="false">E64-F64-G64</f>
        <v>0</v>
      </c>
      <c r="J64" s="19" t="n">
        <f aca="false">IF(B64="",0,VLOOKUP(B64,Tabla1[],2,0))</f>
        <v>0</v>
      </c>
      <c r="K64" s="19" t="n">
        <f aca="false">IF(E64&lt;0,J64*(-1),J64)</f>
        <v>0</v>
      </c>
      <c r="L64" s="20"/>
      <c r="M64" s="20"/>
      <c r="Q64" s="21" t="n">
        <v>62</v>
      </c>
      <c r="R64" s="21" t="s">
        <v>82</v>
      </c>
      <c r="S64" s="21" t="n">
        <f aca="false">COUNTIFS($E$3:$E$150,"&gt;="&amp;0,$B$3:$B$150,R64)</f>
        <v>0</v>
      </c>
      <c r="T64" s="21" t="n">
        <f aca="false">COUNTIFS($E$3:$E$150,"&lt;"&amp;0,$B$3:$B$150,R64)</f>
        <v>0</v>
      </c>
    </row>
    <row r="65" customFormat="false" ht="16.5" hidden="false" customHeight="true" outlineLevel="0" collapsed="false">
      <c r="A65" s="15"/>
      <c r="B65" s="16"/>
      <c r="C65" s="17"/>
      <c r="D65" s="17"/>
      <c r="E65" s="18"/>
      <c r="F65" s="18"/>
      <c r="G65" s="18"/>
      <c r="H65" s="18"/>
      <c r="I65" s="19" t="n">
        <f aca="false">E65-F65-G65</f>
        <v>0</v>
      </c>
      <c r="J65" s="19" t="n">
        <f aca="false">IF(B65="",0,VLOOKUP(B65,Tabla1[],2,0))</f>
        <v>0</v>
      </c>
      <c r="K65" s="19" t="n">
        <f aca="false">IF(E65&lt;0,J65*(-1),J65)</f>
        <v>0</v>
      </c>
      <c r="L65" s="20"/>
      <c r="M65" s="20"/>
      <c r="Q65" s="21" t="n">
        <v>63</v>
      </c>
      <c r="R65" s="21" t="s">
        <v>83</v>
      </c>
      <c r="S65" s="21" t="n">
        <f aca="false">COUNTIFS($E$3:$E$150,"&gt;="&amp;0,$B$3:$B$150,R65)</f>
        <v>0</v>
      </c>
      <c r="T65" s="21" t="n">
        <f aca="false">COUNTIFS($E$3:$E$150,"&lt;"&amp;0,$B$3:$B$150,R65)</f>
        <v>0</v>
      </c>
    </row>
    <row r="66" customFormat="false" ht="16.5" hidden="false" customHeight="true" outlineLevel="0" collapsed="false">
      <c r="A66" s="15"/>
      <c r="B66" s="16"/>
      <c r="C66" s="17"/>
      <c r="D66" s="17"/>
      <c r="E66" s="18"/>
      <c r="F66" s="18"/>
      <c r="G66" s="18"/>
      <c r="H66" s="18"/>
      <c r="I66" s="19" t="n">
        <f aca="false">E66-F66-G66</f>
        <v>0</v>
      </c>
      <c r="J66" s="19" t="n">
        <f aca="false">IF(B66="",0,VLOOKUP(B66,Tabla1[],2,0))</f>
        <v>0</v>
      </c>
      <c r="K66" s="19" t="n">
        <f aca="false">IF(E66&lt;0,J66*(-1),J66)</f>
        <v>0</v>
      </c>
      <c r="L66" s="20"/>
      <c r="M66" s="20"/>
      <c r="Q66" s="21" t="n">
        <v>64</v>
      </c>
      <c r="R66" s="21" t="s">
        <v>84</v>
      </c>
      <c r="S66" s="21" t="n">
        <f aca="false">COUNTIFS($E$3:$E$150,"&gt;="&amp;0,$B$3:$B$150,R66)</f>
        <v>0</v>
      </c>
      <c r="T66" s="21" t="n">
        <f aca="false">COUNTIFS($E$3:$E$150,"&lt;"&amp;0,$B$3:$B$150,R66)</f>
        <v>0</v>
      </c>
    </row>
    <row r="67" customFormat="false" ht="16.5" hidden="false" customHeight="true" outlineLevel="0" collapsed="false">
      <c r="A67" s="15"/>
      <c r="B67" s="16"/>
      <c r="C67" s="17"/>
      <c r="D67" s="17"/>
      <c r="E67" s="18"/>
      <c r="F67" s="18"/>
      <c r="G67" s="18"/>
      <c r="H67" s="18"/>
      <c r="I67" s="19" t="n">
        <f aca="false">E67-F67-G67</f>
        <v>0</v>
      </c>
      <c r="J67" s="19" t="n">
        <f aca="false">IF(B67="",0,VLOOKUP(B67,Tabla1[],2,0))</f>
        <v>0</v>
      </c>
      <c r="K67" s="19" t="n">
        <f aca="false">IF(E67&lt;0,J67*(-1),J67)</f>
        <v>0</v>
      </c>
      <c r="L67" s="20"/>
      <c r="M67" s="20"/>
      <c r="Q67" s="21" t="n">
        <v>65</v>
      </c>
      <c r="R67" s="21" t="s">
        <v>85</v>
      </c>
      <c r="S67" s="21" t="n">
        <f aca="false">COUNTIFS($E$3:$E$150,"&gt;="&amp;0,$B$3:$B$150,R67)</f>
        <v>0</v>
      </c>
      <c r="T67" s="21" t="n">
        <f aca="false">COUNTIFS($E$3:$E$150,"&lt;"&amp;0,$B$3:$B$150,R67)</f>
        <v>0</v>
      </c>
    </row>
    <row r="68" customFormat="false" ht="16.5" hidden="false" customHeight="true" outlineLevel="0" collapsed="false">
      <c r="A68" s="15"/>
      <c r="B68" s="16"/>
      <c r="C68" s="17"/>
      <c r="D68" s="17"/>
      <c r="E68" s="18"/>
      <c r="F68" s="18"/>
      <c r="G68" s="18"/>
      <c r="H68" s="18"/>
      <c r="I68" s="19" t="n">
        <f aca="false">E68-F68-G68</f>
        <v>0</v>
      </c>
      <c r="J68" s="19" t="n">
        <f aca="false">IF(B68="",0,VLOOKUP(B68,Tabla1[],2,0))</f>
        <v>0</v>
      </c>
      <c r="K68" s="19" t="n">
        <f aca="false">IF(E68&lt;0,J68*(-1),J68)</f>
        <v>0</v>
      </c>
      <c r="L68" s="20"/>
      <c r="M68" s="20"/>
      <c r="Q68" s="21" t="n">
        <v>66</v>
      </c>
      <c r="R68" s="21" t="s">
        <v>86</v>
      </c>
      <c r="S68" s="21" t="n">
        <f aca="false">COUNTIFS($E$3:$E$150,"&gt;="&amp;0,$B$3:$B$150,R68)</f>
        <v>0</v>
      </c>
      <c r="T68" s="21" t="n">
        <f aca="false">COUNTIFS($E$3:$E$150,"&lt;"&amp;0,$B$3:$B$150,R68)</f>
        <v>0</v>
      </c>
    </row>
    <row r="69" customFormat="false" ht="16.5" hidden="false" customHeight="true" outlineLevel="0" collapsed="false">
      <c r="A69" s="15"/>
      <c r="B69" s="16"/>
      <c r="C69" s="17"/>
      <c r="D69" s="17"/>
      <c r="E69" s="18"/>
      <c r="F69" s="18"/>
      <c r="G69" s="18"/>
      <c r="H69" s="18"/>
      <c r="I69" s="19" t="n">
        <f aca="false">E69-F69-G69</f>
        <v>0</v>
      </c>
      <c r="J69" s="19" t="n">
        <f aca="false">IF(B69="",0,VLOOKUP(B69,Tabla1[],2,0))</f>
        <v>0</v>
      </c>
      <c r="K69" s="19" t="n">
        <f aca="false">IF(E69&lt;0,J69*(-1),J69)</f>
        <v>0</v>
      </c>
      <c r="L69" s="20"/>
      <c r="M69" s="20"/>
      <c r="Q69" s="21" t="n">
        <v>67</v>
      </c>
      <c r="R69" s="21" t="s">
        <v>87</v>
      </c>
      <c r="S69" s="21" t="n">
        <f aca="false">COUNTIFS($E$3:$E$150,"&gt;="&amp;0,$B$3:$B$150,R69)</f>
        <v>0</v>
      </c>
      <c r="T69" s="21" t="n">
        <f aca="false">COUNTIFS($E$3:$E$150,"&lt;"&amp;0,$B$3:$B$150,R69)</f>
        <v>0</v>
      </c>
    </row>
    <row r="70" customFormat="false" ht="16.5" hidden="false" customHeight="true" outlineLevel="0" collapsed="false">
      <c r="A70" s="15"/>
      <c r="B70" s="16"/>
      <c r="C70" s="17"/>
      <c r="D70" s="17"/>
      <c r="E70" s="18"/>
      <c r="F70" s="18"/>
      <c r="G70" s="18"/>
      <c r="H70" s="18"/>
      <c r="I70" s="19" t="n">
        <f aca="false">E70-F70-G70</f>
        <v>0</v>
      </c>
      <c r="J70" s="19" t="n">
        <f aca="false">IF(B70="",0,VLOOKUP(B70,Tabla1[],2,0))</f>
        <v>0</v>
      </c>
      <c r="K70" s="19" t="n">
        <f aca="false">IF(E70&lt;0,J70*(-1),J70)</f>
        <v>0</v>
      </c>
      <c r="L70" s="20"/>
      <c r="M70" s="20"/>
      <c r="Q70" s="21" t="n">
        <v>68</v>
      </c>
      <c r="R70" s="21" t="s">
        <v>88</v>
      </c>
      <c r="S70" s="21" t="n">
        <f aca="false">COUNTIFS($E$3:$E$150,"&gt;="&amp;0,$B$3:$B$150,R70)</f>
        <v>0</v>
      </c>
      <c r="T70" s="21" t="n">
        <f aca="false">COUNTIFS($E$3:$E$150,"&lt;"&amp;0,$B$3:$B$150,R70)</f>
        <v>0</v>
      </c>
    </row>
    <row r="71" customFormat="false" ht="16.5" hidden="false" customHeight="true" outlineLevel="0" collapsed="false">
      <c r="A71" s="15"/>
      <c r="B71" s="16"/>
      <c r="C71" s="17"/>
      <c r="D71" s="17"/>
      <c r="E71" s="18"/>
      <c r="F71" s="18"/>
      <c r="G71" s="18"/>
      <c r="H71" s="18"/>
      <c r="I71" s="19" t="n">
        <f aca="false">E71-F71-G71</f>
        <v>0</v>
      </c>
      <c r="J71" s="19" t="n">
        <f aca="false">IF(B71="",0,VLOOKUP(B71,Tabla1[],2,0))</f>
        <v>0</v>
      </c>
      <c r="K71" s="19" t="n">
        <f aca="false">IF(E71&lt;0,J71*(-1),J71)</f>
        <v>0</v>
      </c>
      <c r="L71" s="20"/>
      <c r="M71" s="20"/>
      <c r="Q71" s="21" t="n">
        <v>69</v>
      </c>
      <c r="R71" s="21" t="s">
        <v>89</v>
      </c>
      <c r="S71" s="21" t="n">
        <f aca="false">COUNTIFS($E$3:$E$150,"&gt;="&amp;0,$B$3:$B$150,R71)</f>
        <v>0</v>
      </c>
      <c r="T71" s="21" t="n">
        <f aca="false">COUNTIFS($E$3:$E$150,"&lt;"&amp;0,$B$3:$B$150,R71)</f>
        <v>0</v>
      </c>
    </row>
    <row r="72" customFormat="false" ht="16.5" hidden="false" customHeight="true" outlineLevel="0" collapsed="false">
      <c r="A72" s="15"/>
      <c r="B72" s="16"/>
      <c r="C72" s="17"/>
      <c r="D72" s="17"/>
      <c r="E72" s="18"/>
      <c r="F72" s="18"/>
      <c r="G72" s="18"/>
      <c r="H72" s="18"/>
      <c r="I72" s="19" t="n">
        <f aca="false">E72-F72-G72</f>
        <v>0</v>
      </c>
      <c r="J72" s="19" t="n">
        <f aca="false">IF(B72="",0,VLOOKUP(B72,Tabla1[],2,0))</f>
        <v>0</v>
      </c>
      <c r="K72" s="19" t="n">
        <f aca="false">IF(E72&lt;0,J72*(-1),J72)</f>
        <v>0</v>
      </c>
      <c r="L72" s="20"/>
      <c r="M72" s="20"/>
      <c r="Q72" s="21" t="n">
        <v>70</v>
      </c>
      <c r="R72" s="21" t="s">
        <v>90</v>
      </c>
      <c r="S72" s="21" t="n">
        <f aca="false">COUNTIFS($E$3:$E$150,"&gt;="&amp;0,$B$3:$B$150,R72)</f>
        <v>0</v>
      </c>
      <c r="T72" s="21" t="n">
        <f aca="false">COUNTIFS($E$3:$E$150,"&lt;"&amp;0,$B$3:$B$150,R72)</f>
        <v>0</v>
      </c>
    </row>
    <row r="73" customFormat="false" ht="16.5" hidden="false" customHeight="true" outlineLevel="0" collapsed="false">
      <c r="A73" s="15"/>
      <c r="B73" s="16"/>
      <c r="C73" s="17"/>
      <c r="D73" s="17"/>
      <c r="E73" s="18"/>
      <c r="F73" s="18"/>
      <c r="G73" s="18"/>
      <c r="H73" s="18"/>
      <c r="I73" s="19" t="n">
        <f aca="false">E73-F73-G73</f>
        <v>0</v>
      </c>
      <c r="J73" s="19" t="n">
        <f aca="false">IF(B73="",0,VLOOKUP(B73,Tabla1[],2,0))</f>
        <v>0</v>
      </c>
      <c r="K73" s="19" t="n">
        <f aca="false">IF(E73&lt;0,J73*(-1),J73)</f>
        <v>0</v>
      </c>
      <c r="L73" s="20"/>
      <c r="M73" s="20"/>
      <c r="Q73" s="21" t="n">
        <v>71</v>
      </c>
      <c r="R73" s="21" t="s">
        <v>91</v>
      </c>
      <c r="S73" s="21" t="n">
        <f aca="false">COUNTIFS($E$3:$E$150,"&gt;="&amp;0,$B$3:$B$150,R73)</f>
        <v>0</v>
      </c>
      <c r="T73" s="21" t="n">
        <f aca="false">COUNTIFS($E$3:$E$150,"&lt;"&amp;0,$B$3:$B$150,R73)</f>
        <v>0</v>
      </c>
    </row>
    <row r="74" customFormat="false" ht="16.5" hidden="false" customHeight="true" outlineLevel="0" collapsed="false">
      <c r="A74" s="15"/>
      <c r="B74" s="16"/>
      <c r="C74" s="17"/>
      <c r="D74" s="17"/>
      <c r="E74" s="18"/>
      <c r="F74" s="18"/>
      <c r="G74" s="18"/>
      <c r="H74" s="18"/>
      <c r="I74" s="19" t="n">
        <f aca="false">E74-F74-G74</f>
        <v>0</v>
      </c>
      <c r="J74" s="19" t="n">
        <f aca="false">IF(B74="",0,VLOOKUP(B74,Tabla1[],2,0))</f>
        <v>0</v>
      </c>
      <c r="K74" s="19" t="n">
        <f aca="false">IF(E74&lt;0,J74*(-1),J74)</f>
        <v>0</v>
      </c>
      <c r="L74" s="20"/>
      <c r="M74" s="20"/>
      <c r="Q74" s="21" t="n">
        <v>72</v>
      </c>
      <c r="R74" s="21" t="s">
        <v>92</v>
      </c>
      <c r="S74" s="21" t="n">
        <f aca="false">COUNTIFS($E$3:$E$150,"&gt;="&amp;0,$B$3:$B$150,R74)</f>
        <v>0</v>
      </c>
      <c r="T74" s="21" t="n">
        <f aca="false">COUNTIFS($E$3:$E$150,"&lt;"&amp;0,$B$3:$B$150,R74)</f>
        <v>0</v>
      </c>
    </row>
    <row r="75" customFormat="false" ht="16.5" hidden="false" customHeight="true" outlineLevel="0" collapsed="false">
      <c r="A75" s="15"/>
      <c r="B75" s="16"/>
      <c r="C75" s="17"/>
      <c r="D75" s="17"/>
      <c r="E75" s="18"/>
      <c r="F75" s="18"/>
      <c r="G75" s="18"/>
      <c r="H75" s="18"/>
      <c r="I75" s="19" t="n">
        <f aca="false">E75-F75-G75</f>
        <v>0</v>
      </c>
      <c r="J75" s="19" t="n">
        <f aca="false">IF(B75="",0,VLOOKUP(B75,Tabla1[],2,0))</f>
        <v>0</v>
      </c>
      <c r="K75" s="19" t="n">
        <f aca="false">IF(E75&lt;0,J75*(-1),J75)</f>
        <v>0</v>
      </c>
      <c r="L75" s="20"/>
      <c r="M75" s="20"/>
      <c r="Q75" s="21" t="n">
        <v>73</v>
      </c>
      <c r="R75" s="21" t="s">
        <v>93</v>
      </c>
      <c r="S75" s="21" t="n">
        <f aca="false">COUNTIFS($E$3:$E$150,"&gt;="&amp;0,$B$3:$B$150,R75)</f>
        <v>0</v>
      </c>
      <c r="T75" s="21" t="n">
        <f aca="false">COUNTIFS($E$3:$E$150,"&lt;"&amp;0,$B$3:$B$150,R75)</f>
        <v>0</v>
      </c>
    </row>
    <row r="76" customFormat="false" ht="16.5" hidden="false" customHeight="true" outlineLevel="0" collapsed="false">
      <c r="A76" s="15"/>
      <c r="B76" s="16"/>
      <c r="C76" s="17"/>
      <c r="D76" s="17"/>
      <c r="E76" s="18"/>
      <c r="F76" s="18"/>
      <c r="G76" s="18"/>
      <c r="H76" s="18"/>
      <c r="I76" s="19" t="n">
        <f aca="false">E76-F76-G76</f>
        <v>0</v>
      </c>
      <c r="J76" s="19" t="n">
        <f aca="false">IF(B76="",0,VLOOKUP(B76,Tabla1[],2,0))</f>
        <v>0</v>
      </c>
      <c r="K76" s="19" t="n">
        <f aca="false">IF(E76&lt;0,J76*(-1),J76)</f>
        <v>0</v>
      </c>
      <c r="L76" s="20"/>
      <c r="M76" s="20"/>
      <c r="Q76" s="24" t="n">
        <v>74</v>
      </c>
      <c r="R76" s="24" t="s">
        <v>94</v>
      </c>
      <c r="S76" s="24" t="n">
        <f aca="false">COUNTIFS($E$3:$E$150,"&gt;="&amp;0,$B$3:$B$150,R76)</f>
        <v>0</v>
      </c>
      <c r="T76" s="24" t="n">
        <f aca="false">COUNTIFS($E$3:$E$150,"&lt;"&amp;0,$B$3:$B$150,R76)</f>
        <v>0</v>
      </c>
    </row>
    <row r="77" customFormat="false" ht="16.5" hidden="false" customHeight="true" outlineLevel="0" collapsed="false">
      <c r="A77" s="15"/>
      <c r="B77" s="16"/>
      <c r="C77" s="17"/>
      <c r="D77" s="17"/>
      <c r="E77" s="18"/>
      <c r="F77" s="18"/>
      <c r="G77" s="18"/>
      <c r="H77" s="18"/>
      <c r="I77" s="19" t="n">
        <f aca="false">E77-F77-G77</f>
        <v>0</v>
      </c>
      <c r="J77" s="19" t="n">
        <f aca="false">IF(B77="",0,VLOOKUP(B77,Tabla1[],2,0))</f>
        <v>0</v>
      </c>
      <c r="K77" s="19" t="n">
        <f aca="false">IF(E77&lt;0,J77*(-1),J77)</f>
        <v>0</v>
      </c>
      <c r="L77" s="20"/>
      <c r="M77" s="20"/>
    </row>
    <row r="78" customFormat="false" ht="16.5" hidden="false" customHeight="true" outlineLevel="0" collapsed="false">
      <c r="A78" s="15"/>
      <c r="B78" s="16"/>
      <c r="C78" s="17"/>
      <c r="D78" s="17"/>
      <c r="E78" s="18"/>
      <c r="F78" s="18"/>
      <c r="G78" s="18"/>
      <c r="H78" s="18"/>
      <c r="I78" s="19" t="n">
        <f aca="false">E78-F78-G78</f>
        <v>0</v>
      </c>
      <c r="J78" s="19" t="n">
        <f aca="false">IF(B78="",0,VLOOKUP(B78,Tabla1[],2,0))</f>
        <v>0</v>
      </c>
      <c r="K78" s="19" t="n">
        <f aca="false">IF(E78&lt;0,J78*(-1),J78)</f>
        <v>0</v>
      </c>
      <c r="L78" s="20"/>
      <c r="M78" s="20"/>
    </row>
    <row r="79" customFormat="false" ht="16.5" hidden="false" customHeight="true" outlineLevel="0" collapsed="false">
      <c r="A79" s="15"/>
      <c r="B79" s="16"/>
      <c r="C79" s="17"/>
      <c r="D79" s="17"/>
      <c r="E79" s="18"/>
      <c r="F79" s="18"/>
      <c r="G79" s="18"/>
      <c r="H79" s="18"/>
      <c r="I79" s="19" t="n">
        <f aca="false">E79-F79-G79</f>
        <v>0</v>
      </c>
      <c r="J79" s="19" t="n">
        <f aca="false">IF(B79="",0,VLOOKUP(B79,Tabla1[],2,0))</f>
        <v>0</v>
      </c>
      <c r="K79" s="19" t="n">
        <f aca="false">IF(E79&lt;0,J79*(-1),J79)</f>
        <v>0</v>
      </c>
      <c r="L79" s="20"/>
      <c r="M79" s="20"/>
    </row>
    <row r="80" customFormat="false" ht="16.5" hidden="false" customHeight="true" outlineLevel="0" collapsed="false">
      <c r="A80" s="15"/>
      <c r="B80" s="16"/>
      <c r="C80" s="17"/>
      <c r="D80" s="17"/>
      <c r="E80" s="18"/>
      <c r="F80" s="18"/>
      <c r="G80" s="18"/>
      <c r="H80" s="18"/>
      <c r="I80" s="19" t="n">
        <f aca="false">E80-F80-G80</f>
        <v>0</v>
      </c>
      <c r="J80" s="19" t="n">
        <f aca="false">IF(B80="",0,VLOOKUP(B80,Tabla1[],2,0))</f>
        <v>0</v>
      </c>
      <c r="K80" s="19" t="n">
        <f aca="false">IF(E80&lt;0,J80*(-1),J80)</f>
        <v>0</v>
      </c>
      <c r="L80" s="20"/>
      <c r="M80" s="20"/>
    </row>
    <row r="81" customFormat="false" ht="16.5" hidden="false" customHeight="true" outlineLevel="0" collapsed="false">
      <c r="A81" s="15"/>
      <c r="B81" s="16"/>
      <c r="C81" s="17"/>
      <c r="D81" s="17"/>
      <c r="E81" s="18"/>
      <c r="F81" s="18"/>
      <c r="G81" s="18"/>
      <c r="H81" s="18"/>
      <c r="I81" s="19" t="n">
        <f aca="false">E81-F81-G81</f>
        <v>0</v>
      </c>
      <c r="J81" s="19" t="n">
        <f aca="false">IF(B81="",0,VLOOKUP(B81,Tabla1[],2,0))</f>
        <v>0</v>
      </c>
      <c r="K81" s="19" t="n">
        <f aca="false">IF(E81&lt;0,J81*(-1),J81)</f>
        <v>0</v>
      </c>
      <c r="L81" s="20"/>
      <c r="M81" s="20"/>
    </row>
    <row r="82" customFormat="false" ht="16.5" hidden="false" customHeight="true" outlineLevel="0" collapsed="false">
      <c r="A82" s="15"/>
      <c r="B82" s="16"/>
      <c r="C82" s="17"/>
      <c r="D82" s="17"/>
      <c r="E82" s="18"/>
      <c r="F82" s="18"/>
      <c r="G82" s="18"/>
      <c r="H82" s="18"/>
      <c r="I82" s="19" t="n">
        <f aca="false">E82-F82-G82</f>
        <v>0</v>
      </c>
      <c r="J82" s="19" t="n">
        <f aca="false">IF(B82="",0,VLOOKUP(B82,Tabla1[],2,0))</f>
        <v>0</v>
      </c>
      <c r="K82" s="19" t="n">
        <f aca="false">IF(E82&lt;0,J82*(-1),J82)</f>
        <v>0</v>
      </c>
      <c r="L82" s="20"/>
      <c r="M82" s="20"/>
    </row>
    <row r="83" customFormat="false" ht="16.5" hidden="false" customHeight="true" outlineLevel="0" collapsed="false">
      <c r="A83" s="15"/>
      <c r="B83" s="16"/>
      <c r="C83" s="17"/>
      <c r="D83" s="17"/>
      <c r="E83" s="18"/>
      <c r="F83" s="18"/>
      <c r="G83" s="18"/>
      <c r="H83" s="18"/>
      <c r="I83" s="19" t="n">
        <f aca="false">E83-F83-G83</f>
        <v>0</v>
      </c>
      <c r="J83" s="19" t="n">
        <f aca="false">IF(B83="",0,VLOOKUP(B83,Tabla1[],2,0))</f>
        <v>0</v>
      </c>
      <c r="K83" s="19" t="n">
        <f aca="false">IF(E83&lt;0,J83*(-1),J83)</f>
        <v>0</v>
      </c>
      <c r="L83" s="20"/>
      <c r="M83" s="20"/>
    </row>
    <row r="84" customFormat="false" ht="16.5" hidden="false" customHeight="true" outlineLevel="0" collapsed="false">
      <c r="A84" s="15"/>
      <c r="B84" s="16"/>
      <c r="C84" s="17"/>
      <c r="D84" s="17"/>
      <c r="E84" s="18"/>
      <c r="F84" s="18"/>
      <c r="G84" s="18"/>
      <c r="H84" s="18"/>
      <c r="I84" s="19" t="n">
        <f aca="false">E84-F84-G84</f>
        <v>0</v>
      </c>
      <c r="J84" s="19" t="n">
        <f aca="false">IF(B84="",0,VLOOKUP(B84,Tabla1[],2,0))</f>
        <v>0</v>
      </c>
      <c r="K84" s="19" t="n">
        <f aca="false">IF(E84&lt;0,J84*(-1),J84)</f>
        <v>0</v>
      </c>
      <c r="L84" s="20"/>
      <c r="M84" s="20"/>
    </row>
    <row r="85" customFormat="false" ht="16.5" hidden="false" customHeight="true" outlineLevel="0" collapsed="false">
      <c r="A85" s="15"/>
      <c r="B85" s="16"/>
      <c r="C85" s="17"/>
      <c r="D85" s="17"/>
      <c r="E85" s="18"/>
      <c r="F85" s="18"/>
      <c r="G85" s="18"/>
      <c r="H85" s="18"/>
      <c r="I85" s="19" t="n">
        <f aca="false">E85-F85-G85</f>
        <v>0</v>
      </c>
      <c r="J85" s="19" t="n">
        <f aca="false">IF(B85="",0,VLOOKUP(B85,Tabla1[],2,0))</f>
        <v>0</v>
      </c>
      <c r="K85" s="19" t="n">
        <f aca="false">IF(E85&lt;0,J85*(-1),J85)</f>
        <v>0</v>
      </c>
      <c r="L85" s="20"/>
      <c r="M85" s="20"/>
    </row>
    <row r="86" customFormat="false" ht="16.5" hidden="false" customHeight="true" outlineLevel="0" collapsed="false">
      <c r="A86" s="15"/>
      <c r="B86" s="16"/>
      <c r="C86" s="17"/>
      <c r="D86" s="17"/>
      <c r="E86" s="18"/>
      <c r="F86" s="18"/>
      <c r="G86" s="18"/>
      <c r="H86" s="18"/>
      <c r="I86" s="19" t="n">
        <f aca="false">E86-F86-G86</f>
        <v>0</v>
      </c>
      <c r="J86" s="19" t="n">
        <f aca="false">IF(B86="",0,VLOOKUP(B86,Tabla1[],2,0))</f>
        <v>0</v>
      </c>
      <c r="K86" s="19" t="n">
        <f aca="false">IF(E86&lt;0,J86*(-1),J86)</f>
        <v>0</v>
      </c>
      <c r="L86" s="20"/>
      <c r="M86" s="20"/>
    </row>
    <row r="87" customFormat="false" ht="16.5" hidden="false" customHeight="true" outlineLevel="0" collapsed="false">
      <c r="A87" s="15"/>
      <c r="B87" s="16"/>
      <c r="C87" s="17"/>
      <c r="D87" s="17"/>
      <c r="E87" s="18"/>
      <c r="F87" s="18"/>
      <c r="G87" s="18"/>
      <c r="H87" s="18"/>
      <c r="I87" s="19" t="n">
        <f aca="false">E87-F87-G87</f>
        <v>0</v>
      </c>
      <c r="J87" s="19" t="n">
        <f aca="false">IF(B87="",0,VLOOKUP(B87,Tabla1[],2,0))</f>
        <v>0</v>
      </c>
      <c r="K87" s="19" t="n">
        <f aca="false">IF(E87&lt;0,J87*(-1),J87)</f>
        <v>0</v>
      </c>
      <c r="L87" s="20"/>
      <c r="M87" s="20"/>
    </row>
    <row r="88" customFormat="false" ht="16.5" hidden="false" customHeight="true" outlineLevel="0" collapsed="false">
      <c r="A88" s="15"/>
      <c r="B88" s="16"/>
      <c r="C88" s="17"/>
      <c r="D88" s="17"/>
      <c r="E88" s="18"/>
      <c r="F88" s="18"/>
      <c r="G88" s="18"/>
      <c r="H88" s="18"/>
      <c r="I88" s="19" t="n">
        <f aca="false">E88-F88-G88</f>
        <v>0</v>
      </c>
      <c r="J88" s="19" t="n">
        <f aca="false">IF(B88="",0,VLOOKUP(B88,Tabla1[],2,0))</f>
        <v>0</v>
      </c>
      <c r="K88" s="19" t="n">
        <f aca="false">IF(E88&lt;0,J88*(-1),J88)</f>
        <v>0</v>
      </c>
      <c r="L88" s="20"/>
      <c r="M88" s="20"/>
    </row>
    <row r="89" customFormat="false" ht="16.5" hidden="false" customHeight="true" outlineLevel="0" collapsed="false">
      <c r="A89" s="15"/>
      <c r="B89" s="16"/>
      <c r="C89" s="17"/>
      <c r="D89" s="17"/>
      <c r="E89" s="18"/>
      <c r="F89" s="18"/>
      <c r="G89" s="18"/>
      <c r="H89" s="18"/>
      <c r="I89" s="19" t="n">
        <f aca="false">E89-F89-G89</f>
        <v>0</v>
      </c>
      <c r="J89" s="19" t="n">
        <f aca="false">IF(B89="",0,VLOOKUP(B89,Tabla1[],2,0))</f>
        <v>0</v>
      </c>
      <c r="K89" s="19" t="n">
        <f aca="false">IF(E89&lt;0,J89*(-1),J89)</f>
        <v>0</v>
      </c>
      <c r="L89" s="20"/>
      <c r="M89" s="20"/>
    </row>
    <row r="90" customFormat="false" ht="16.5" hidden="false" customHeight="true" outlineLevel="0" collapsed="false">
      <c r="A90" s="15"/>
      <c r="B90" s="16"/>
      <c r="C90" s="17"/>
      <c r="D90" s="17"/>
      <c r="E90" s="18"/>
      <c r="F90" s="18"/>
      <c r="G90" s="18"/>
      <c r="H90" s="18"/>
      <c r="I90" s="19" t="n">
        <f aca="false">E90-F90-G90</f>
        <v>0</v>
      </c>
      <c r="J90" s="19" t="n">
        <f aca="false">IF(B90="",0,VLOOKUP(B90,Tabla1[],2,0))</f>
        <v>0</v>
      </c>
      <c r="K90" s="19" t="n">
        <f aca="false">IF(E90&lt;0,J90*(-1),J90)</f>
        <v>0</v>
      </c>
      <c r="L90" s="20"/>
      <c r="M90" s="20"/>
    </row>
    <row r="91" customFormat="false" ht="16.5" hidden="false" customHeight="true" outlineLevel="0" collapsed="false">
      <c r="A91" s="15"/>
      <c r="B91" s="16"/>
      <c r="C91" s="17"/>
      <c r="D91" s="17"/>
      <c r="E91" s="18"/>
      <c r="F91" s="18"/>
      <c r="G91" s="18"/>
      <c r="H91" s="18"/>
      <c r="I91" s="19" t="n">
        <f aca="false">E91-F91-G91</f>
        <v>0</v>
      </c>
      <c r="J91" s="19" t="n">
        <f aca="false">IF(B91="",0,VLOOKUP(B91,Tabla1[],2,0))</f>
        <v>0</v>
      </c>
      <c r="K91" s="19" t="n">
        <f aca="false">IF(E91&lt;0,J91*(-1),J91)</f>
        <v>0</v>
      </c>
      <c r="L91" s="20"/>
      <c r="M91" s="20"/>
    </row>
    <row r="92" customFormat="false" ht="16.5" hidden="false" customHeight="true" outlineLevel="0" collapsed="false">
      <c r="A92" s="15"/>
      <c r="B92" s="16"/>
      <c r="C92" s="17"/>
      <c r="D92" s="17"/>
      <c r="E92" s="18"/>
      <c r="F92" s="18"/>
      <c r="G92" s="18"/>
      <c r="H92" s="18"/>
      <c r="I92" s="19" t="n">
        <f aca="false">E92-F92-G92</f>
        <v>0</v>
      </c>
      <c r="J92" s="19" t="n">
        <f aca="false">IF(B92="",0,VLOOKUP(B92,Tabla1[],2,0))</f>
        <v>0</v>
      </c>
      <c r="K92" s="19" t="n">
        <f aca="false">IF(E92&lt;0,J92*(-1),J92)</f>
        <v>0</v>
      </c>
      <c r="L92" s="20"/>
      <c r="M92" s="20"/>
    </row>
    <row r="93" customFormat="false" ht="16.5" hidden="false" customHeight="true" outlineLevel="0" collapsed="false">
      <c r="A93" s="15"/>
      <c r="B93" s="16"/>
      <c r="C93" s="17"/>
      <c r="D93" s="17"/>
      <c r="E93" s="18"/>
      <c r="F93" s="18"/>
      <c r="G93" s="18"/>
      <c r="H93" s="18"/>
      <c r="I93" s="19" t="n">
        <f aca="false">E93-F93-G93</f>
        <v>0</v>
      </c>
      <c r="J93" s="19" t="n">
        <f aca="false">IF(B93="",0,VLOOKUP(B93,Tabla1[],2,0))</f>
        <v>0</v>
      </c>
      <c r="K93" s="19" t="n">
        <f aca="false">IF(E93&lt;0,J93*(-1),J93)</f>
        <v>0</v>
      </c>
      <c r="L93" s="20"/>
      <c r="M93" s="20"/>
    </row>
    <row r="94" customFormat="false" ht="16.5" hidden="false" customHeight="true" outlineLevel="0" collapsed="false">
      <c r="A94" s="15"/>
      <c r="B94" s="16"/>
      <c r="C94" s="17"/>
      <c r="D94" s="17"/>
      <c r="E94" s="18"/>
      <c r="F94" s="18"/>
      <c r="G94" s="18"/>
      <c r="H94" s="18"/>
      <c r="I94" s="19" t="n">
        <f aca="false">E94-F94-G94</f>
        <v>0</v>
      </c>
      <c r="J94" s="19" t="n">
        <f aca="false">IF(B94="",0,VLOOKUP(B94,Tabla1[],2,0))</f>
        <v>0</v>
      </c>
      <c r="K94" s="19" t="n">
        <f aca="false">IF(E94&lt;0,J94*(-1),J94)</f>
        <v>0</v>
      </c>
      <c r="L94" s="20"/>
      <c r="M94" s="20"/>
    </row>
    <row r="95" customFormat="false" ht="16.5" hidden="false" customHeight="true" outlineLevel="0" collapsed="false">
      <c r="A95" s="15"/>
      <c r="B95" s="16"/>
      <c r="C95" s="17"/>
      <c r="D95" s="17"/>
      <c r="E95" s="18"/>
      <c r="F95" s="18"/>
      <c r="G95" s="18"/>
      <c r="H95" s="18"/>
      <c r="I95" s="19" t="n">
        <f aca="false">E95-F95-G95</f>
        <v>0</v>
      </c>
      <c r="J95" s="19" t="n">
        <f aca="false">IF(B95="",0,VLOOKUP(B95,Tabla1[],2,0))</f>
        <v>0</v>
      </c>
      <c r="K95" s="19" t="n">
        <f aca="false">IF(E95&lt;0,J95*(-1),J95)</f>
        <v>0</v>
      </c>
      <c r="L95" s="20"/>
      <c r="M95" s="20"/>
    </row>
    <row r="96" customFormat="false" ht="16.5" hidden="false" customHeight="true" outlineLevel="0" collapsed="false">
      <c r="A96" s="15"/>
      <c r="B96" s="16"/>
      <c r="C96" s="17"/>
      <c r="D96" s="17"/>
      <c r="E96" s="18"/>
      <c r="F96" s="18"/>
      <c r="G96" s="18"/>
      <c r="H96" s="18"/>
      <c r="I96" s="19" t="n">
        <f aca="false">E96-F96-G96</f>
        <v>0</v>
      </c>
      <c r="J96" s="19" t="n">
        <f aca="false">IF(B96="",0,VLOOKUP(B96,Tabla1[],2,0))</f>
        <v>0</v>
      </c>
      <c r="K96" s="19" t="n">
        <f aca="false">IF(E96&lt;0,J96*(-1),J96)</f>
        <v>0</v>
      </c>
      <c r="L96" s="20"/>
      <c r="M96" s="20"/>
    </row>
    <row r="97" customFormat="false" ht="16.5" hidden="false" customHeight="true" outlineLevel="0" collapsed="false">
      <c r="A97" s="15"/>
      <c r="B97" s="16"/>
      <c r="C97" s="17"/>
      <c r="D97" s="17"/>
      <c r="E97" s="18"/>
      <c r="F97" s="18"/>
      <c r="G97" s="18"/>
      <c r="H97" s="18"/>
      <c r="I97" s="19" t="n">
        <f aca="false">E97-F97-G97</f>
        <v>0</v>
      </c>
      <c r="J97" s="19" t="n">
        <f aca="false">IF(B97="",0,VLOOKUP(B97,Tabla1[],2,0))</f>
        <v>0</v>
      </c>
      <c r="K97" s="19" t="n">
        <f aca="false">IF(E97&lt;0,J97*(-1),J97)</f>
        <v>0</v>
      </c>
      <c r="L97" s="20"/>
      <c r="M97" s="20"/>
    </row>
    <row r="98" customFormat="false" ht="16.5" hidden="false" customHeight="true" outlineLevel="0" collapsed="false">
      <c r="A98" s="15"/>
      <c r="B98" s="16"/>
      <c r="C98" s="17"/>
      <c r="D98" s="17"/>
      <c r="E98" s="18"/>
      <c r="F98" s="18"/>
      <c r="G98" s="18"/>
      <c r="H98" s="18"/>
      <c r="I98" s="19" t="n">
        <f aca="false">E98-F98-G98</f>
        <v>0</v>
      </c>
      <c r="J98" s="19" t="n">
        <f aca="false">IF(B98="",0,VLOOKUP(B98,Tabla1[],2,0))</f>
        <v>0</v>
      </c>
      <c r="K98" s="19" t="n">
        <f aca="false">IF(E98&lt;0,J98*(-1),J98)</f>
        <v>0</v>
      </c>
      <c r="L98" s="20"/>
      <c r="M98" s="20"/>
    </row>
    <row r="99" customFormat="false" ht="16.5" hidden="false" customHeight="true" outlineLevel="0" collapsed="false">
      <c r="A99" s="15"/>
      <c r="B99" s="16"/>
      <c r="C99" s="17"/>
      <c r="D99" s="17"/>
      <c r="E99" s="18"/>
      <c r="F99" s="18"/>
      <c r="G99" s="18"/>
      <c r="H99" s="18"/>
      <c r="I99" s="19" t="n">
        <f aca="false">E99-F99-G99</f>
        <v>0</v>
      </c>
      <c r="J99" s="19" t="n">
        <f aca="false">IF(B99="",0,VLOOKUP(B99,Tabla1[],2,0))</f>
        <v>0</v>
      </c>
      <c r="K99" s="19" t="n">
        <f aca="false">IF(E99&lt;0,J99*(-1),J99)</f>
        <v>0</v>
      </c>
      <c r="L99" s="20"/>
      <c r="M99" s="20"/>
    </row>
    <row r="100" customFormat="false" ht="16.5" hidden="false" customHeight="true" outlineLevel="0" collapsed="false">
      <c r="A100" s="15"/>
      <c r="B100" s="16"/>
      <c r="C100" s="17"/>
      <c r="D100" s="17"/>
      <c r="E100" s="18"/>
      <c r="F100" s="18"/>
      <c r="G100" s="18"/>
      <c r="H100" s="18"/>
      <c r="I100" s="19" t="n">
        <f aca="false">E100-F100-G100</f>
        <v>0</v>
      </c>
      <c r="J100" s="19" t="n">
        <f aca="false">IF(B100="",0,VLOOKUP(B100,Tabla1[],2,0))</f>
        <v>0</v>
      </c>
      <c r="K100" s="19" t="n">
        <f aca="false">IF(E100&lt;0,J100*(-1),J100)</f>
        <v>0</v>
      </c>
      <c r="L100" s="20"/>
      <c r="M100" s="20"/>
    </row>
    <row r="101" customFormat="false" ht="16.5" hidden="false" customHeight="true" outlineLevel="0" collapsed="false">
      <c r="A101" s="15"/>
      <c r="B101" s="16"/>
      <c r="C101" s="17"/>
      <c r="D101" s="17"/>
      <c r="E101" s="18"/>
      <c r="F101" s="18"/>
      <c r="G101" s="18"/>
      <c r="H101" s="18"/>
      <c r="I101" s="19" t="n">
        <f aca="false">E101-F101-G101</f>
        <v>0</v>
      </c>
      <c r="J101" s="19" t="n">
        <f aca="false">IF(B101="",0,VLOOKUP(B101,Tabla1[],2,0))</f>
        <v>0</v>
      </c>
      <c r="K101" s="19" t="n">
        <f aca="false">IF(E101&lt;0,J101*(-1),J101)</f>
        <v>0</v>
      </c>
      <c r="L101" s="20"/>
      <c r="M101" s="20"/>
    </row>
    <row r="102" customFormat="false" ht="16.5" hidden="false" customHeight="true" outlineLevel="0" collapsed="false">
      <c r="A102" s="15"/>
      <c r="B102" s="16"/>
      <c r="C102" s="17"/>
      <c r="D102" s="17"/>
      <c r="E102" s="18"/>
      <c r="F102" s="18"/>
      <c r="G102" s="18"/>
      <c r="H102" s="18"/>
      <c r="I102" s="19" t="n">
        <f aca="false">E102-F102-G102</f>
        <v>0</v>
      </c>
      <c r="J102" s="19" t="n">
        <f aca="false">IF(B102="",0,VLOOKUP(B102,Tabla1[],2,0))</f>
        <v>0</v>
      </c>
      <c r="K102" s="19" t="n">
        <f aca="false">IF(E102&lt;0,J102*(-1),J102)</f>
        <v>0</v>
      </c>
      <c r="L102" s="20"/>
      <c r="M102" s="20"/>
    </row>
    <row r="103" customFormat="false" ht="16.5" hidden="false" customHeight="true" outlineLevel="0" collapsed="false">
      <c r="A103" s="15"/>
      <c r="B103" s="16"/>
      <c r="C103" s="17"/>
      <c r="D103" s="17"/>
      <c r="E103" s="18"/>
      <c r="F103" s="18"/>
      <c r="G103" s="18"/>
      <c r="H103" s="18"/>
      <c r="I103" s="19" t="n">
        <f aca="false">E103-F103-G103</f>
        <v>0</v>
      </c>
      <c r="J103" s="19" t="n">
        <f aca="false">IF(B103="",0,VLOOKUP(B103,Tabla1[],2,0))</f>
        <v>0</v>
      </c>
      <c r="K103" s="19" t="n">
        <f aca="false">IF(E103&lt;0,J103*(-1),J103)</f>
        <v>0</v>
      </c>
      <c r="L103" s="20"/>
      <c r="M103" s="20"/>
    </row>
    <row r="104" customFormat="false" ht="16.5" hidden="false" customHeight="true" outlineLevel="0" collapsed="false">
      <c r="A104" s="15"/>
      <c r="B104" s="16"/>
      <c r="C104" s="17"/>
      <c r="D104" s="17"/>
      <c r="E104" s="18"/>
      <c r="F104" s="18"/>
      <c r="G104" s="18"/>
      <c r="H104" s="18"/>
      <c r="I104" s="19" t="n">
        <f aca="false">E104-F104-G104</f>
        <v>0</v>
      </c>
      <c r="J104" s="19" t="n">
        <f aca="false">IF(B104="",0,VLOOKUP(B104,Tabla1[],2,0))</f>
        <v>0</v>
      </c>
      <c r="K104" s="19" t="n">
        <f aca="false">IF(E104&lt;0,J104*(-1),J104)</f>
        <v>0</v>
      </c>
      <c r="L104" s="20"/>
      <c r="M104" s="20"/>
    </row>
    <row r="105" customFormat="false" ht="16.5" hidden="false" customHeight="true" outlineLevel="0" collapsed="false">
      <c r="A105" s="15"/>
      <c r="B105" s="16"/>
      <c r="C105" s="17"/>
      <c r="D105" s="17"/>
      <c r="E105" s="18"/>
      <c r="F105" s="18"/>
      <c r="G105" s="18"/>
      <c r="H105" s="18"/>
      <c r="I105" s="19" t="n">
        <f aca="false">E105-F105-G105</f>
        <v>0</v>
      </c>
      <c r="J105" s="19" t="n">
        <f aca="false">IF(B105="",0,VLOOKUP(B105,Tabla1[],2,0))</f>
        <v>0</v>
      </c>
      <c r="K105" s="19" t="n">
        <f aca="false">IF(E105&lt;0,J105*(-1),J105)</f>
        <v>0</v>
      </c>
      <c r="L105" s="20"/>
      <c r="M105" s="20"/>
    </row>
    <row r="106" customFormat="false" ht="16.5" hidden="false" customHeight="true" outlineLevel="0" collapsed="false">
      <c r="A106" s="15"/>
      <c r="B106" s="16"/>
      <c r="C106" s="17"/>
      <c r="D106" s="17"/>
      <c r="E106" s="18"/>
      <c r="F106" s="18"/>
      <c r="G106" s="18"/>
      <c r="H106" s="18"/>
      <c r="I106" s="19" t="n">
        <f aca="false">E106-F106-G106</f>
        <v>0</v>
      </c>
      <c r="J106" s="19" t="n">
        <f aca="false">IF(B106="",0,VLOOKUP(B106,Tabla1[],2,0))</f>
        <v>0</v>
      </c>
      <c r="K106" s="19" t="n">
        <f aca="false">IF(E106&lt;0,J106*(-1),J106)</f>
        <v>0</v>
      </c>
      <c r="L106" s="20"/>
      <c r="M106" s="20"/>
    </row>
    <row r="107" customFormat="false" ht="16.5" hidden="false" customHeight="true" outlineLevel="0" collapsed="false">
      <c r="A107" s="15"/>
      <c r="B107" s="16"/>
      <c r="C107" s="17"/>
      <c r="D107" s="17"/>
      <c r="E107" s="18"/>
      <c r="F107" s="18"/>
      <c r="G107" s="18"/>
      <c r="H107" s="18"/>
      <c r="I107" s="19" t="n">
        <f aca="false">E107-F107-G107</f>
        <v>0</v>
      </c>
      <c r="J107" s="19" t="n">
        <f aca="false">IF(B107="",0,VLOOKUP(B107,Tabla1[],2,0))</f>
        <v>0</v>
      </c>
      <c r="K107" s="19" t="n">
        <f aca="false">IF(E107&lt;0,J107*(-1),J107)</f>
        <v>0</v>
      </c>
      <c r="L107" s="20"/>
      <c r="M107" s="20"/>
    </row>
    <row r="108" customFormat="false" ht="16.5" hidden="false" customHeight="true" outlineLevel="0" collapsed="false">
      <c r="A108" s="15"/>
      <c r="B108" s="16"/>
      <c r="C108" s="17"/>
      <c r="D108" s="17"/>
      <c r="E108" s="18"/>
      <c r="F108" s="18"/>
      <c r="G108" s="18"/>
      <c r="H108" s="18"/>
      <c r="I108" s="19" t="n">
        <f aca="false">E108-F108-G108</f>
        <v>0</v>
      </c>
      <c r="J108" s="19" t="n">
        <f aca="false">IF(B108="",0,VLOOKUP(B108,Tabla1[],2,0))</f>
        <v>0</v>
      </c>
      <c r="K108" s="19" t="n">
        <f aca="false">IF(E108&lt;0,J108*(-1),J108)</f>
        <v>0</v>
      </c>
      <c r="L108" s="20"/>
      <c r="M108" s="20"/>
    </row>
    <row r="109" customFormat="false" ht="16.5" hidden="false" customHeight="true" outlineLevel="0" collapsed="false">
      <c r="A109" s="15"/>
      <c r="B109" s="16"/>
      <c r="C109" s="17"/>
      <c r="D109" s="17"/>
      <c r="E109" s="18"/>
      <c r="F109" s="18"/>
      <c r="G109" s="18"/>
      <c r="H109" s="18"/>
      <c r="I109" s="19" t="n">
        <f aca="false">E109-F109-G109</f>
        <v>0</v>
      </c>
      <c r="J109" s="19" t="n">
        <f aca="false">IF(B109="",0,VLOOKUP(B109,Tabla1[],2,0))</f>
        <v>0</v>
      </c>
      <c r="K109" s="19" t="n">
        <f aca="false">IF(E109&lt;0,J109*(-1),J109)</f>
        <v>0</v>
      </c>
      <c r="L109" s="20"/>
      <c r="M109" s="20"/>
    </row>
    <row r="110" customFormat="false" ht="16.5" hidden="false" customHeight="true" outlineLevel="0" collapsed="false">
      <c r="A110" s="15"/>
      <c r="B110" s="16"/>
      <c r="C110" s="17"/>
      <c r="D110" s="17"/>
      <c r="E110" s="18"/>
      <c r="F110" s="18"/>
      <c r="G110" s="18"/>
      <c r="H110" s="18"/>
      <c r="I110" s="19" t="n">
        <f aca="false">E110-F110-G110</f>
        <v>0</v>
      </c>
      <c r="J110" s="19" t="n">
        <f aca="false">IF(B110="",0,VLOOKUP(B110,Tabla1[],2,0))</f>
        <v>0</v>
      </c>
      <c r="K110" s="19" t="n">
        <f aca="false">IF(E110&lt;0,J110*(-1),J110)</f>
        <v>0</v>
      </c>
      <c r="L110" s="20"/>
      <c r="M110" s="20"/>
    </row>
    <row r="111" customFormat="false" ht="16.5" hidden="false" customHeight="true" outlineLevel="0" collapsed="false">
      <c r="A111" s="15"/>
      <c r="B111" s="16"/>
      <c r="C111" s="17"/>
      <c r="D111" s="17"/>
      <c r="E111" s="18"/>
      <c r="F111" s="18"/>
      <c r="G111" s="18"/>
      <c r="H111" s="18"/>
      <c r="I111" s="19" t="n">
        <f aca="false">E111-F111-G111</f>
        <v>0</v>
      </c>
      <c r="J111" s="19" t="n">
        <f aca="false">IF(B111="",0,VLOOKUP(B111,Tabla1[],2,0))</f>
        <v>0</v>
      </c>
      <c r="K111" s="19" t="n">
        <f aca="false">IF(E111&lt;0,J111*(-1),J111)</f>
        <v>0</v>
      </c>
      <c r="L111" s="20"/>
      <c r="M111" s="20"/>
    </row>
    <row r="112" customFormat="false" ht="16.5" hidden="false" customHeight="true" outlineLevel="0" collapsed="false">
      <c r="A112" s="15"/>
      <c r="B112" s="16"/>
      <c r="C112" s="17"/>
      <c r="D112" s="17"/>
      <c r="E112" s="18"/>
      <c r="F112" s="18"/>
      <c r="G112" s="18"/>
      <c r="H112" s="18"/>
      <c r="I112" s="19" t="n">
        <f aca="false">E112-F112-G112</f>
        <v>0</v>
      </c>
      <c r="J112" s="19" t="n">
        <f aca="false">IF(B112="",0,VLOOKUP(B112,Tabla1[],2,0))</f>
        <v>0</v>
      </c>
      <c r="K112" s="19" t="n">
        <f aca="false">IF(E112&lt;0,J112*(-1),J112)</f>
        <v>0</v>
      </c>
      <c r="L112" s="20"/>
      <c r="M112" s="20"/>
    </row>
    <row r="113" customFormat="false" ht="16.5" hidden="false" customHeight="true" outlineLevel="0" collapsed="false">
      <c r="A113" s="15"/>
      <c r="B113" s="16"/>
      <c r="C113" s="17"/>
      <c r="D113" s="17"/>
      <c r="E113" s="18"/>
      <c r="F113" s="18"/>
      <c r="G113" s="18"/>
      <c r="H113" s="18"/>
      <c r="I113" s="19" t="n">
        <f aca="false">E113-F113-G113</f>
        <v>0</v>
      </c>
      <c r="J113" s="19" t="n">
        <f aca="false">IF(B113="",0,VLOOKUP(B113,Tabla1[],2,0))</f>
        <v>0</v>
      </c>
      <c r="K113" s="19" t="n">
        <f aca="false">IF(E113&lt;0,J113*(-1),J113)</f>
        <v>0</v>
      </c>
      <c r="L113" s="20"/>
      <c r="M113" s="20"/>
    </row>
    <row r="114" customFormat="false" ht="16.5" hidden="false" customHeight="true" outlineLevel="0" collapsed="false">
      <c r="A114" s="15"/>
      <c r="B114" s="16"/>
      <c r="C114" s="17"/>
      <c r="D114" s="17"/>
      <c r="E114" s="18"/>
      <c r="F114" s="18"/>
      <c r="G114" s="18"/>
      <c r="H114" s="18"/>
      <c r="I114" s="19" t="n">
        <f aca="false">E114-F114-G114</f>
        <v>0</v>
      </c>
      <c r="J114" s="19" t="n">
        <f aca="false">IF(B114="",0,VLOOKUP(B114,Tabla1[],2,0))</f>
        <v>0</v>
      </c>
      <c r="K114" s="19" t="n">
        <f aca="false">IF(E114&lt;0,J114*(-1),J114)</f>
        <v>0</v>
      </c>
      <c r="L114" s="20"/>
      <c r="M114" s="20"/>
    </row>
    <row r="115" customFormat="false" ht="16.5" hidden="false" customHeight="true" outlineLevel="0" collapsed="false">
      <c r="A115" s="15"/>
      <c r="B115" s="16"/>
      <c r="C115" s="17"/>
      <c r="D115" s="17"/>
      <c r="E115" s="18"/>
      <c r="F115" s="18"/>
      <c r="G115" s="18"/>
      <c r="H115" s="18"/>
      <c r="I115" s="19" t="n">
        <f aca="false">E115-F115-G115</f>
        <v>0</v>
      </c>
      <c r="J115" s="19" t="n">
        <f aca="false">IF(B115="",0,VLOOKUP(B115,Tabla1[],2,0))</f>
        <v>0</v>
      </c>
      <c r="K115" s="19" t="n">
        <f aca="false">IF(E115&lt;0,J115*(-1),J115)</f>
        <v>0</v>
      </c>
      <c r="L115" s="20"/>
      <c r="M115" s="20"/>
    </row>
    <row r="116" customFormat="false" ht="16.5" hidden="false" customHeight="true" outlineLevel="0" collapsed="false">
      <c r="A116" s="15"/>
      <c r="B116" s="16"/>
      <c r="C116" s="17"/>
      <c r="D116" s="17"/>
      <c r="E116" s="18"/>
      <c r="F116" s="18"/>
      <c r="G116" s="18"/>
      <c r="H116" s="18"/>
      <c r="I116" s="19" t="n">
        <f aca="false">E116-F116-G116</f>
        <v>0</v>
      </c>
      <c r="J116" s="19" t="n">
        <f aca="false">IF(B116="",0,VLOOKUP(B116,Tabla1[],2,0))</f>
        <v>0</v>
      </c>
      <c r="K116" s="19" t="n">
        <f aca="false">IF(E116&lt;0,J116*(-1),J116)</f>
        <v>0</v>
      </c>
      <c r="L116" s="20"/>
      <c r="M116" s="20"/>
    </row>
    <row r="117" customFormat="false" ht="16.5" hidden="false" customHeight="true" outlineLevel="0" collapsed="false">
      <c r="A117" s="15"/>
      <c r="B117" s="16"/>
      <c r="C117" s="17"/>
      <c r="D117" s="17"/>
      <c r="E117" s="18"/>
      <c r="F117" s="18"/>
      <c r="G117" s="18"/>
      <c r="H117" s="18"/>
      <c r="I117" s="19" t="n">
        <f aca="false">E117-F117-G117</f>
        <v>0</v>
      </c>
      <c r="J117" s="19" t="n">
        <f aca="false">IF(B117="",0,VLOOKUP(B117,Tabla1[],2,0))</f>
        <v>0</v>
      </c>
      <c r="K117" s="19" t="n">
        <f aca="false">IF(E117&lt;0,J117*(-1),J117)</f>
        <v>0</v>
      </c>
      <c r="L117" s="20"/>
      <c r="M117" s="20"/>
    </row>
    <row r="118" customFormat="false" ht="16.5" hidden="false" customHeight="true" outlineLevel="0" collapsed="false">
      <c r="A118" s="15"/>
      <c r="B118" s="16"/>
      <c r="C118" s="17"/>
      <c r="D118" s="17"/>
      <c r="E118" s="18"/>
      <c r="F118" s="18"/>
      <c r="G118" s="18"/>
      <c r="H118" s="18"/>
      <c r="I118" s="19" t="n">
        <f aca="false">E118-F118-G118</f>
        <v>0</v>
      </c>
      <c r="J118" s="19" t="n">
        <f aca="false">IF(B118="",0,VLOOKUP(B118,Tabla1[],2,0))</f>
        <v>0</v>
      </c>
      <c r="K118" s="19" t="n">
        <f aca="false">IF(E118&lt;0,J118*(-1),J118)</f>
        <v>0</v>
      </c>
      <c r="L118" s="20"/>
      <c r="M118" s="20"/>
    </row>
    <row r="119" customFormat="false" ht="16.5" hidden="false" customHeight="true" outlineLevel="0" collapsed="false">
      <c r="A119" s="15"/>
      <c r="B119" s="16"/>
      <c r="C119" s="17"/>
      <c r="D119" s="17"/>
      <c r="E119" s="18"/>
      <c r="F119" s="18"/>
      <c r="G119" s="18"/>
      <c r="H119" s="18"/>
      <c r="I119" s="19" t="n">
        <f aca="false">E119-F119-G119</f>
        <v>0</v>
      </c>
      <c r="J119" s="19" t="n">
        <f aca="false">IF(B119="",0,VLOOKUP(B119,Tabla1[],2,0))</f>
        <v>0</v>
      </c>
      <c r="K119" s="19" t="n">
        <f aca="false">IF(E119&lt;0,J119*(-1),J119)</f>
        <v>0</v>
      </c>
      <c r="L119" s="20"/>
      <c r="M119" s="20"/>
    </row>
    <row r="120" customFormat="false" ht="16.5" hidden="false" customHeight="true" outlineLevel="0" collapsed="false">
      <c r="A120" s="15"/>
      <c r="B120" s="16"/>
      <c r="C120" s="17"/>
      <c r="D120" s="17"/>
      <c r="E120" s="18"/>
      <c r="F120" s="18"/>
      <c r="G120" s="18"/>
      <c r="H120" s="18"/>
      <c r="I120" s="19" t="n">
        <f aca="false">E120-F120-G120</f>
        <v>0</v>
      </c>
      <c r="J120" s="19" t="n">
        <f aca="false">IF(B120="",0,VLOOKUP(B120,Tabla1[],2,0))</f>
        <v>0</v>
      </c>
      <c r="K120" s="19" t="n">
        <f aca="false">IF(E120&lt;0,J120*(-1),J120)</f>
        <v>0</v>
      </c>
      <c r="L120" s="20"/>
      <c r="M120" s="20"/>
    </row>
    <row r="121" customFormat="false" ht="16.5" hidden="false" customHeight="true" outlineLevel="0" collapsed="false">
      <c r="A121" s="15"/>
      <c r="B121" s="16"/>
      <c r="C121" s="17"/>
      <c r="D121" s="17"/>
      <c r="E121" s="18"/>
      <c r="F121" s="18"/>
      <c r="G121" s="18"/>
      <c r="H121" s="18"/>
      <c r="I121" s="19" t="n">
        <f aca="false">E121-F121-G121</f>
        <v>0</v>
      </c>
      <c r="J121" s="19" t="n">
        <f aca="false">IF(B121="",0,VLOOKUP(B121,Tabla1[],2,0))</f>
        <v>0</v>
      </c>
      <c r="K121" s="19" t="n">
        <f aca="false">IF(E121&lt;0,J121*(-1),J121)</f>
        <v>0</v>
      </c>
      <c r="L121" s="20"/>
      <c r="M121" s="20"/>
    </row>
    <row r="122" customFormat="false" ht="16.5" hidden="false" customHeight="true" outlineLevel="0" collapsed="false">
      <c r="A122" s="15"/>
      <c r="B122" s="16"/>
      <c r="C122" s="17"/>
      <c r="D122" s="17"/>
      <c r="E122" s="18"/>
      <c r="F122" s="18"/>
      <c r="G122" s="18"/>
      <c r="H122" s="18"/>
      <c r="I122" s="19" t="n">
        <f aca="false">E122-F122-G122</f>
        <v>0</v>
      </c>
      <c r="J122" s="19" t="n">
        <f aca="false">IF(B122="",0,VLOOKUP(B122,Tabla1[],2,0))</f>
        <v>0</v>
      </c>
      <c r="K122" s="19" t="n">
        <f aca="false">IF(E122&lt;0,J122*(-1),J122)</f>
        <v>0</v>
      </c>
      <c r="L122" s="20"/>
      <c r="M122" s="20"/>
    </row>
    <row r="123" customFormat="false" ht="16.5" hidden="false" customHeight="true" outlineLevel="0" collapsed="false">
      <c r="A123" s="15"/>
      <c r="B123" s="16"/>
      <c r="C123" s="17"/>
      <c r="D123" s="17"/>
      <c r="E123" s="18"/>
      <c r="F123" s="18"/>
      <c r="G123" s="18"/>
      <c r="H123" s="18"/>
      <c r="I123" s="19" t="n">
        <f aca="false">E123-F123-G123</f>
        <v>0</v>
      </c>
      <c r="J123" s="19" t="n">
        <f aca="false">IF(B123="",0,VLOOKUP(B123,Tabla1[],2,0))</f>
        <v>0</v>
      </c>
      <c r="K123" s="19" t="n">
        <f aca="false">IF(E123&lt;0,J123*(-1),J123)</f>
        <v>0</v>
      </c>
      <c r="L123" s="20"/>
      <c r="M123" s="20"/>
    </row>
    <row r="124" customFormat="false" ht="16.5" hidden="false" customHeight="true" outlineLevel="0" collapsed="false">
      <c r="A124" s="15"/>
      <c r="B124" s="16"/>
      <c r="C124" s="17"/>
      <c r="D124" s="17"/>
      <c r="E124" s="18"/>
      <c r="F124" s="18"/>
      <c r="G124" s="18"/>
      <c r="H124" s="18"/>
      <c r="I124" s="19" t="n">
        <f aca="false">E124-F124-G124</f>
        <v>0</v>
      </c>
      <c r="J124" s="19" t="n">
        <f aca="false">IF(B124="",0,VLOOKUP(B124,Tabla1[],2,0))</f>
        <v>0</v>
      </c>
      <c r="K124" s="19" t="n">
        <f aca="false">IF(E124&lt;0,J124*(-1),J124)</f>
        <v>0</v>
      </c>
      <c r="L124" s="20"/>
      <c r="M124" s="20"/>
    </row>
    <row r="125" customFormat="false" ht="16.5" hidden="false" customHeight="true" outlineLevel="0" collapsed="false">
      <c r="A125" s="15"/>
      <c r="B125" s="16"/>
      <c r="C125" s="17"/>
      <c r="D125" s="17"/>
      <c r="E125" s="18"/>
      <c r="F125" s="18"/>
      <c r="G125" s="18"/>
      <c r="H125" s="18"/>
      <c r="I125" s="19" t="n">
        <f aca="false">E125-F125-G125</f>
        <v>0</v>
      </c>
      <c r="J125" s="19" t="n">
        <f aca="false">IF(B125="",0,VLOOKUP(B125,Tabla1[],2,0))</f>
        <v>0</v>
      </c>
      <c r="K125" s="19" t="n">
        <f aca="false">IF(E125&lt;0,J125*(-1),J125)</f>
        <v>0</v>
      </c>
      <c r="L125" s="20"/>
      <c r="M125" s="20"/>
    </row>
    <row r="126" customFormat="false" ht="16.5" hidden="false" customHeight="true" outlineLevel="0" collapsed="false">
      <c r="A126" s="15"/>
      <c r="B126" s="16"/>
      <c r="C126" s="17"/>
      <c r="D126" s="17"/>
      <c r="E126" s="18"/>
      <c r="F126" s="18"/>
      <c r="G126" s="18"/>
      <c r="H126" s="18"/>
      <c r="I126" s="19" t="n">
        <f aca="false">E126-F126-G126</f>
        <v>0</v>
      </c>
      <c r="J126" s="19" t="n">
        <f aca="false">IF(B126="",0,VLOOKUP(B126,Tabla1[],2,0))</f>
        <v>0</v>
      </c>
      <c r="K126" s="19" t="n">
        <f aca="false">IF(E126&lt;0,J126*(-1),J126)</f>
        <v>0</v>
      </c>
      <c r="L126" s="20"/>
      <c r="M126" s="20"/>
    </row>
    <row r="127" customFormat="false" ht="16.5" hidden="false" customHeight="true" outlineLevel="0" collapsed="false">
      <c r="A127" s="15"/>
      <c r="B127" s="16"/>
      <c r="C127" s="17"/>
      <c r="D127" s="17"/>
      <c r="E127" s="18"/>
      <c r="F127" s="18"/>
      <c r="G127" s="18"/>
      <c r="H127" s="18"/>
      <c r="I127" s="19" t="n">
        <f aca="false">E127-F127-G127</f>
        <v>0</v>
      </c>
      <c r="J127" s="19" t="n">
        <f aca="false">IF(B127="",0,VLOOKUP(B127,Tabla1[],2,0))</f>
        <v>0</v>
      </c>
      <c r="K127" s="19" t="n">
        <f aca="false">IF(E127&lt;0,J127*(-1),J127)</f>
        <v>0</v>
      </c>
      <c r="L127" s="20"/>
      <c r="M127" s="20"/>
    </row>
    <row r="128" customFormat="false" ht="16.5" hidden="false" customHeight="true" outlineLevel="0" collapsed="false">
      <c r="A128" s="15"/>
      <c r="B128" s="16"/>
      <c r="C128" s="17"/>
      <c r="D128" s="17"/>
      <c r="E128" s="18"/>
      <c r="F128" s="18"/>
      <c r="G128" s="18"/>
      <c r="H128" s="18"/>
      <c r="I128" s="19" t="n">
        <f aca="false">E128-F128-G128</f>
        <v>0</v>
      </c>
      <c r="J128" s="19" t="n">
        <f aca="false">IF(B128="",0,VLOOKUP(B128,Tabla1[],2,0))</f>
        <v>0</v>
      </c>
      <c r="K128" s="19" t="n">
        <f aca="false">IF(E128&lt;0,J128*(-1),J128)</f>
        <v>0</v>
      </c>
      <c r="L128" s="20"/>
      <c r="M128" s="20"/>
    </row>
    <row r="129" customFormat="false" ht="16.5" hidden="false" customHeight="true" outlineLevel="0" collapsed="false">
      <c r="A129" s="15"/>
      <c r="B129" s="16"/>
      <c r="C129" s="17"/>
      <c r="D129" s="17"/>
      <c r="E129" s="18"/>
      <c r="F129" s="18"/>
      <c r="G129" s="18"/>
      <c r="H129" s="18"/>
      <c r="I129" s="19" t="n">
        <f aca="false">E129-F129-G129</f>
        <v>0</v>
      </c>
      <c r="J129" s="19" t="n">
        <f aca="false">IF(B129="",0,VLOOKUP(B129,Tabla1[],2,0))</f>
        <v>0</v>
      </c>
      <c r="K129" s="19" t="n">
        <f aca="false">IF(E129&lt;0,J129*(-1),J129)</f>
        <v>0</v>
      </c>
      <c r="L129" s="20"/>
      <c r="M129" s="20"/>
    </row>
    <row r="130" customFormat="false" ht="16.5" hidden="false" customHeight="true" outlineLevel="0" collapsed="false">
      <c r="A130" s="15"/>
      <c r="B130" s="16"/>
      <c r="C130" s="17"/>
      <c r="D130" s="17"/>
      <c r="E130" s="18"/>
      <c r="F130" s="18"/>
      <c r="G130" s="18"/>
      <c r="H130" s="18"/>
      <c r="I130" s="19" t="n">
        <f aca="false">E130-F130-G130</f>
        <v>0</v>
      </c>
      <c r="J130" s="19" t="n">
        <f aca="false">IF(B130="",0,VLOOKUP(B130,Tabla1[],2,0))</f>
        <v>0</v>
      </c>
      <c r="K130" s="19" t="n">
        <f aca="false">IF(E130&lt;0,J130*(-1),J130)</f>
        <v>0</v>
      </c>
      <c r="L130" s="20"/>
      <c r="M130" s="20"/>
    </row>
    <row r="131" customFormat="false" ht="16.5" hidden="false" customHeight="true" outlineLevel="0" collapsed="false">
      <c r="A131" s="15"/>
      <c r="B131" s="16"/>
      <c r="C131" s="17"/>
      <c r="D131" s="17"/>
      <c r="E131" s="18"/>
      <c r="F131" s="18"/>
      <c r="G131" s="18"/>
      <c r="H131" s="18"/>
      <c r="I131" s="19" t="n">
        <f aca="false">E131-F131-G131</f>
        <v>0</v>
      </c>
      <c r="J131" s="19" t="n">
        <f aca="false">IF(B131="",0,VLOOKUP(B131,Tabla1[],2,0))</f>
        <v>0</v>
      </c>
      <c r="K131" s="19" t="n">
        <f aca="false">IF(E131&lt;0,J131*(-1),J131)</f>
        <v>0</v>
      </c>
      <c r="L131" s="20"/>
      <c r="M131" s="20"/>
    </row>
    <row r="132" customFormat="false" ht="16.5" hidden="false" customHeight="true" outlineLevel="0" collapsed="false">
      <c r="A132" s="15"/>
      <c r="B132" s="16"/>
      <c r="C132" s="17"/>
      <c r="D132" s="17"/>
      <c r="E132" s="18"/>
      <c r="F132" s="18"/>
      <c r="G132" s="18"/>
      <c r="H132" s="18"/>
      <c r="I132" s="19" t="n">
        <f aca="false">E132-F132-G132</f>
        <v>0</v>
      </c>
      <c r="J132" s="19" t="n">
        <f aca="false">IF(B132="",0,VLOOKUP(B132,Tabla1[],2,0))</f>
        <v>0</v>
      </c>
      <c r="K132" s="19" t="n">
        <f aca="false">IF(E132&lt;0,J132*(-1),J132)</f>
        <v>0</v>
      </c>
      <c r="L132" s="20"/>
      <c r="M132" s="20"/>
    </row>
    <row r="133" customFormat="false" ht="16.5" hidden="false" customHeight="true" outlineLevel="0" collapsed="false">
      <c r="A133" s="15"/>
      <c r="B133" s="16"/>
      <c r="C133" s="17"/>
      <c r="D133" s="17"/>
      <c r="E133" s="18"/>
      <c r="F133" s="18"/>
      <c r="G133" s="18"/>
      <c r="H133" s="18"/>
      <c r="I133" s="19" t="n">
        <f aca="false">E133-F133-G133</f>
        <v>0</v>
      </c>
      <c r="J133" s="19" t="n">
        <f aca="false">IF(B133="",0,VLOOKUP(B133,Tabla1[],2,0))</f>
        <v>0</v>
      </c>
      <c r="K133" s="19" t="n">
        <f aca="false">IF(E133&lt;0,J133*(-1),J133)</f>
        <v>0</v>
      </c>
      <c r="L133" s="20"/>
      <c r="M133" s="20"/>
    </row>
    <row r="134" customFormat="false" ht="16.5" hidden="false" customHeight="true" outlineLevel="0" collapsed="false">
      <c r="A134" s="15"/>
      <c r="B134" s="16"/>
      <c r="C134" s="17"/>
      <c r="D134" s="17"/>
      <c r="E134" s="18"/>
      <c r="F134" s="18"/>
      <c r="G134" s="18"/>
      <c r="H134" s="18"/>
      <c r="I134" s="19" t="n">
        <f aca="false">E134-F134-G134</f>
        <v>0</v>
      </c>
      <c r="J134" s="19" t="n">
        <f aca="false">IF(B134="",0,VLOOKUP(B134,Tabla1[],2,0))</f>
        <v>0</v>
      </c>
      <c r="K134" s="19" t="n">
        <f aca="false">IF(E134&lt;0,J134*(-1),J134)</f>
        <v>0</v>
      </c>
      <c r="L134" s="20"/>
      <c r="M134" s="20"/>
    </row>
    <row r="135" customFormat="false" ht="16.5" hidden="false" customHeight="true" outlineLevel="0" collapsed="false">
      <c r="A135" s="15"/>
      <c r="B135" s="16"/>
      <c r="C135" s="17"/>
      <c r="D135" s="17"/>
      <c r="E135" s="18"/>
      <c r="F135" s="18"/>
      <c r="G135" s="18"/>
      <c r="H135" s="18"/>
      <c r="I135" s="19" t="n">
        <f aca="false">E135-F135-G135</f>
        <v>0</v>
      </c>
      <c r="J135" s="19" t="n">
        <f aca="false">IF(B135="",0,VLOOKUP(B135,Tabla1[],2,0))</f>
        <v>0</v>
      </c>
      <c r="K135" s="19" t="n">
        <f aca="false">IF(E135&lt;0,J135*(-1),J135)</f>
        <v>0</v>
      </c>
      <c r="L135" s="20"/>
      <c r="M135" s="20"/>
    </row>
    <row r="136" customFormat="false" ht="16.5" hidden="false" customHeight="true" outlineLevel="0" collapsed="false">
      <c r="A136" s="15"/>
      <c r="B136" s="16"/>
      <c r="C136" s="17"/>
      <c r="D136" s="17"/>
      <c r="E136" s="18"/>
      <c r="F136" s="18"/>
      <c r="G136" s="18"/>
      <c r="H136" s="18"/>
      <c r="I136" s="19" t="n">
        <f aca="false">E136-F136-G136</f>
        <v>0</v>
      </c>
      <c r="J136" s="19" t="n">
        <f aca="false">IF(B136="",0,VLOOKUP(B136,Tabla1[],2,0))</f>
        <v>0</v>
      </c>
      <c r="K136" s="19" t="n">
        <f aca="false">IF(E136&lt;0,J136*(-1),J136)</f>
        <v>0</v>
      </c>
      <c r="L136" s="20"/>
      <c r="M136" s="20"/>
    </row>
    <row r="137" customFormat="false" ht="16.5" hidden="false" customHeight="true" outlineLevel="0" collapsed="false">
      <c r="A137" s="15"/>
      <c r="B137" s="16"/>
      <c r="C137" s="17"/>
      <c r="D137" s="17"/>
      <c r="E137" s="18"/>
      <c r="F137" s="18"/>
      <c r="G137" s="18"/>
      <c r="H137" s="18"/>
      <c r="I137" s="19" t="n">
        <f aca="false">E137-F137-G137</f>
        <v>0</v>
      </c>
      <c r="J137" s="19" t="n">
        <f aca="false">IF(B137="",0,VLOOKUP(B137,Tabla1[],2,0))</f>
        <v>0</v>
      </c>
      <c r="K137" s="19" t="n">
        <f aca="false">IF(E137&lt;0,J137*(-1),J137)</f>
        <v>0</v>
      </c>
      <c r="L137" s="20"/>
      <c r="M137" s="20"/>
    </row>
    <row r="138" customFormat="false" ht="16.5" hidden="false" customHeight="true" outlineLevel="0" collapsed="false">
      <c r="A138" s="15"/>
      <c r="B138" s="16"/>
      <c r="C138" s="17"/>
      <c r="D138" s="17"/>
      <c r="E138" s="18"/>
      <c r="F138" s="18"/>
      <c r="G138" s="18"/>
      <c r="H138" s="18"/>
      <c r="I138" s="19" t="n">
        <f aca="false">E138-F138-G138</f>
        <v>0</v>
      </c>
      <c r="J138" s="19" t="n">
        <f aca="false">IF(B138="",0,VLOOKUP(B138,Tabla1[],2,0))</f>
        <v>0</v>
      </c>
      <c r="K138" s="19" t="n">
        <f aca="false">IF(E138&lt;0,J138*(-1),J138)</f>
        <v>0</v>
      </c>
      <c r="L138" s="20"/>
      <c r="M138" s="20"/>
    </row>
    <row r="139" customFormat="false" ht="16.5" hidden="false" customHeight="true" outlineLevel="0" collapsed="false">
      <c r="A139" s="15"/>
      <c r="B139" s="16"/>
      <c r="C139" s="17"/>
      <c r="D139" s="17"/>
      <c r="E139" s="18"/>
      <c r="F139" s="18"/>
      <c r="G139" s="18"/>
      <c r="H139" s="18"/>
      <c r="I139" s="19" t="n">
        <f aca="false">E139-F139-G139</f>
        <v>0</v>
      </c>
      <c r="J139" s="19" t="n">
        <f aca="false">IF(B139="",0,VLOOKUP(B139,Tabla1[],2,0))</f>
        <v>0</v>
      </c>
      <c r="K139" s="19" t="n">
        <f aca="false">IF(E139&lt;0,J139*(-1),J139)</f>
        <v>0</v>
      </c>
      <c r="L139" s="20"/>
      <c r="M139" s="20"/>
    </row>
    <row r="140" customFormat="false" ht="16.5" hidden="false" customHeight="true" outlineLevel="0" collapsed="false">
      <c r="A140" s="15"/>
      <c r="B140" s="16"/>
      <c r="C140" s="17"/>
      <c r="D140" s="17"/>
      <c r="E140" s="18"/>
      <c r="F140" s="18"/>
      <c r="G140" s="18"/>
      <c r="H140" s="18"/>
      <c r="I140" s="19" t="n">
        <f aca="false">E140-F140-G140</f>
        <v>0</v>
      </c>
      <c r="J140" s="19" t="n">
        <f aca="false">IF(B140="",0,VLOOKUP(B140,Tabla1[],2,0))</f>
        <v>0</v>
      </c>
      <c r="K140" s="19" t="n">
        <f aca="false">IF(E140&lt;0,J140*(-1),J140)</f>
        <v>0</v>
      </c>
      <c r="L140" s="20"/>
      <c r="M140" s="20"/>
    </row>
    <row r="141" customFormat="false" ht="16.5" hidden="false" customHeight="true" outlineLevel="0" collapsed="false">
      <c r="A141" s="15"/>
      <c r="B141" s="16"/>
      <c r="C141" s="17"/>
      <c r="D141" s="17"/>
      <c r="E141" s="18"/>
      <c r="F141" s="18"/>
      <c r="G141" s="18"/>
      <c r="H141" s="18"/>
      <c r="I141" s="19" t="n">
        <f aca="false">E141-F141-G141</f>
        <v>0</v>
      </c>
      <c r="J141" s="19" t="n">
        <f aca="false">IF(B141="",0,VLOOKUP(B141,Tabla1[],2,0))</f>
        <v>0</v>
      </c>
      <c r="K141" s="19" t="n">
        <f aca="false">IF(E141&lt;0,J141*(-1),J141)</f>
        <v>0</v>
      </c>
      <c r="L141" s="20"/>
      <c r="M141" s="20"/>
    </row>
    <row r="142" customFormat="false" ht="16.5" hidden="false" customHeight="true" outlineLevel="0" collapsed="false">
      <c r="A142" s="15"/>
      <c r="B142" s="16"/>
      <c r="C142" s="17"/>
      <c r="D142" s="17"/>
      <c r="E142" s="18"/>
      <c r="F142" s="18"/>
      <c r="G142" s="18"/>
      <c r="H142" s="18"/>
      <c r="I142" s="19" t="n">
        <f aca="false">E142-F142-G142</f>
        <v>0</v>
      </c>
      <c r="J142" s="19" t="n">
        <f aca="false">IF(B142="",0,VLOOKUP(B142,Tabla1[],2,0))</f>
        <v>0</v>
      </c>
      <c r="K142" s="19" t="n">
        <f aca="false">IF(E142&lt;0,J142*(-1),J142)</f>
        <v>0</v>
      </c>
      <c r="L142" s="20"/>
      <c r="M142" s="20"/>
    </row>
    <row r="143" customFormat="false" ht="16.5" hidden="false" customHeight="true" outlineLevel="0" collapsed="false">
      <c r="A143" s="15"/>
      <c r="B143" s="16"/>
      <c r="C143" s="17"/>
      <c r="D143" s="17"/>
      <c r="E143" s="18"/>
      <c r="F143" s="18"/>
      <c r="G143" s="18"/>
      <c r="H143" s="18"/>
      <c r="I143" s="19" t="n">
        <f aca="false">E143-F143-G143</f>
        <v>0</v>
      </c>
      <c r="J143" s="19" t="n">
        <f aca="false">IF(B143="",0,VLOOKUP(B143,Tabla1[],2,0))</f>
        <v>0</v>
      </c>
      <c r="K143" s="19" t="n">
        <f aca="false">IF(E143&lt;0,J143*(-1),J143)</f>
        <v>0</v>
      </c>
      <c r="L143" s="20"/>
      <c r="M143" s="20"/>
    </row>
    <row r="144" customFormat="false" ht="16.5" hidden="false" customHeight="true" outlineLevel="0" collapsed="false">
      <c r="A144" s="15"/>
      <c r="B144" s="16"/>
      <c r="C144" s="17"/>
      <c r="D144" s="17"/>
      <c r="E144" s="18"/>
      <c r="F144" s="18"/>
      <c r="G144" s="18"/>
      <c r="H144" s="18"/>
      <c r="I144" s="19" t="n">
        <f aca="false">E144-F144-G144</f>
        <v>0</v>
      </c>
      <c r="J144" s="19" t="n">
        <f aca="false">IF(B144="",0,VLOOKUP(B144,Tabla1[],2,0))</f>
        <v>0</v>
      </c>
      <c r="K144" s="19" t="n">
        <f aca="false">IF(E144&lt;0,J144*(-1),J144)</f>
        <v>0</v>
      </c>
      <c r="L144" s="20"/>
      <c r="M144" s="20"/>
    </row>
    <row r="145" customFormat="false" ht="16.5" hidden="false" customHeight="true" outlineLevel="0" collapsed="false">
      <c r="A145" s="15"/>
      <c r="B145" s="16"/>
      <c r="C145" s="17"/>
      <c r="D145" s="17"/>
      <c r="E145" s="18"/>
      <c r="F145" s="18"/>
      <c r="G145" s="18"/>
      <c r="H145" s="18"/>
      <c r="I145" s="19" t="n">
        <f aca="false">E145-F145-G145</f>
        <v>0</v>
      </c>
      <c r="J145" s="19" t="n">
        <f aca="false">IF(B145="",0,VLOOKUP(B145,Tabla1[],2,0))</f>
        <v>0</v>
      </c>
      <c r="K145" s="19" t="n">
        <f aca="false">IF(E145&lt;0,J145*(-1),J145)</f>
        <v>0</v>
      </c>
      <c r="L145" s="20"/>
      <c r="M145" s="20"/>
    </row>
    <row r="146" customFormat="false" ht="16.5" hidden="false" customHeight="true" outlineLevel="0" collapsed="false">
      <c r="A146" s="15"/>
      <c r="B146" s="16"/>
      <c r="C146" s="17"/>
      <c r="D146" s="17"/>
      <c r="E146" s="18"/>
      <c r="F146" s="18"/>
      <c r="G146" s="18"/>
      <c r="H146" s="18"/>
      <c r="I146" s="19" t="n">
        <f aca="false">E146-F146-G146</f>
        <v>0</v>
      </c>
      <c r="J146" s="19" t="n">
        <f aca="false">IF(B146="",0,VLOOKUP(B146,Tabla1[],2,0))</f>
        <v>0</v>
      </c>
      <c r="K146" s="19" t="n">
        <f aca="false">IF(E146&lt;0,J146*(-1),J146)</f>
        <v>0</v>
      </c>
      <c r="L146" s="20"/>
      <c r="M146" s="20"/>
    </row>
    <row r="147" customFormat="false" ht="16.5" hidden="false" customHeight="true" outlineLevel="0" collapsed="false">
      <c r="A147" s="15"/>
      <c r="B147" s="16"/>
      <c r="C147" s="17"/>
      <c r="D147" s="17"/>
      <c r="E147" s="18"/>
      <c r="F147" s="18"/>
      <c r="G147" s="18"/>
      <c r="H147" s="18"/>
      <c r="I147" s="19" t="n">
        <f aca="false">E147-F147-G147</f>
        <v>0</v>
      </c>
      <c r="J147" s="19" t="n">
        <f aca="false">IF(B147="",0,VLOOKUP(B147,Tabla1[],2,0))</f>
        <v>0</v>
      </c>
      <c r="K147" s="19" t="n">
        <f aca="false">IF(E147&lt;0,J147*(-1),J147)</f>
        <v>0</v>
      </c>
      <c r="L147" s="20"/>
      <c r="M147" s="20"/>
    </row>
    <row r="148" customFormat="false" ht="16.5" hidden="false" customHeight="true" outlineLevel="0" collapsed="false">
      <c r="A148" s="15"/>
      <c r="B148" s="16"/>
      <c r="C148" s="17"/>
      <c r="D148" s="17"/>
      <c r="E148" s="18"/>
      <c r="F148" s="18"/>
      <c r="G148" s="18"/>
      <c r="H148" s="18"/>
      <c r="I148" s="19" t="n">
        <f aca="false">E148-F148-G148</f>
        <v>0</v>
      </c>
      <c r="J148" s="19" t="n">
        <f aca="false">IF(B148="",0,VLOOKUP(B148,Tabla1[],2,0))</f>
        <v>0</v>
      </c>
      <c r="K148" s="19" t="n">
        <f aca="false">IF(E148&lt;0,J148*(-1),J148)</f>
        <v>0</v>
      </c>
      <c r="L148" s="20"/>
      <c r="M148" s="20"/>
    </row>
    <row r="149" customFormat="false" ht="16.5" hidden="false" customHeight="true" outlineLevel="0" collapsed="false">
      <c r="A149" s="15"/>
      <c r="B149" s="16"/>
      <c r="C149" s="17"/>
      <c r="D149" s="17"/>
      <c r="E149" s="18"/>
      <c r="F149" s="18"/>
      <c r="G149" s="18"/>
      <c r="H149" s="18"/>
      <c r="I149" s="19" t="n">
        <f aca="false">E149-F149-G149</f>
        <v>0</v>
      </c>
      <c r="J149" s="19" t="n">
        <f aca="false">IF(B149="",0,VLOOKUP(B149,Tabla1[],2,0))</f>
        <v>0</v>
      </c>
      <c r="K149" s="19" t="n">
        <f aca="false">IF(E149&lt;0,J149*(-1),J149)</f>
        <v>0</v>
      </c>
      <c r="L149" s="20"/>
      <c r="M149" s="20"/>
    </row>
    <row r="150" customFormat="false" ht="16.5" hidden="false" customHeight="true" outlineLevel="0" collapsed="false">
      <c r="A150" s="25"/>
      <c r="B150" s="16"/>
      <c r="C150" s="26"/>
      <c r="D150" s="26"/>
      <c r="E150" s="18"/>
      <c r="F150" s="18"/>
      <c r="G150" s="18"/>
      <c r="H150" s="18"/>
      <c r="I150" s="19" t="n">
        <f aca="false">E150-F150-G150</f>
        <v>0</v>
      </c>
      <c r="J150" s="19" t="n">
        <f aca="false">IF(B150="",0,VLOOKUP(B150,Tabla1[],2,0))</f>
        <v>0</v>
      </c>
      <c r="K150" s="19" t="n">
        <f aca="false">IF(E150&lt;0,J150*(-1),J150)</f>
        <v>0</v>
      </c>
      <c r="L150" s="27"/>
      <c r="M150" s="27"/>
    </row>
    <row r="151" customFormat="false" ht="16.5" hidden="false" customHeight="true" outlineLevel="0" collapsed="false">
      <c r="A151" s="28" t="s">
        <v>95</v>
      </c>
      <c r="B151" s="29"/>
      <c r="C151" s="30"/>
      <c r="D151" s="31"/>
      <c r="E151" s="32" t="n">
        <f aca="false">SUM(E3:E150)</f>
        <v>0</v>
      </c>
      <c r="F151" s="32" t="n">
        <f aca="false">SUM(F3:F150)</f>
        <v>0</v>
      </c>
      <c r="G151" s="32" t="n">
        <f aca="false">SUM(G3:G150)</f>
        <v>0</v>
      </c>
      <c r="H151" s="32" t="n">
        <f aca="false">SUM(H3:H150)</f>
        <v>0</v>
      </c>
      <c r="I151" s="33" t="n">
        <f aca="false">SUM(I3:I150)</f>
        <v>0</v>
      </c>
      <c r="J151" s="33"/>
      <c r="K151" s="33" t="n">
        <f aca="false">SUM(K3:K150)</f>
        <v>0</v>
      </c>
      <c r="L151" s="10"/>
      <c r="M151" s="10"/>
    </row>
    <row r="152" customFormat="false" ht="16.5" hidden="false" customHeight="true" outlineLevel="0" collapsed="false">
      <c r="A152" s="34" t="s">
        <v>96</v>
      </c>
      <c r="B152" s="34"/>
      <c r="C152" s="35"/>
      <c r="D152" s="36"/>
      <c r="E152" s="37" t="s">
        <v>97</v>
      </c>
      <c r="F152" s="37"/>
      <c r="G152" s="38"/>
      <c r="H152" s="38"/>
      <c r="I152" s="38"/>
      <c r="J152" s="38"/>
      <c r="K152" s="38"/>
      <c r="L152" s="38"/>
      <c r="M152" s="36"/>
    </row>
    <row r="153" customFormat="false" ht="16.5" hidden="false" customHeight="true" outlineLevel="0" collapsed="false">
      <c r="A153" s="39" t="s">
        <v>98</v>
      </c>
      <c r="B153" s="33" t="n">
        <f aca="false">D152+D153+D154+D155</f>
        <v>0</v>
      </c>
      <c r="C153" s="40"/>
      <c r="D153" s="41"/>
      <c r="E153" s="42"/>
      <c r="F153" s="42"/>
      <c r="G153" s="42"/>
      <c r="H153" s="42"/>
      <c r="I153" s="42"/>
      <c r="J153" s="42"/>
      <c r="K153" s="42"/>
      <c r="L153" s="42"/>
      <c r="M153" s="41"/>
    </row>
    <row r="154" customFormat="false" ht="16.5" hidden="false" customHeight="true" outlineLevel="0" collapsed="false">
      <c r="A154" s="43" t="s">
        <v>99</v>
      </c>
      <c r="B154" s="18"/>
      <c r="C154" s="40"/>
      <c r="D154" s="41"/>
      <c r="E154" s="42"/>
      <c r="F154" s="42"/>
      <c r="G154" s="42"/>
      <c r="H154" s="42"/>
      <c r="I154" s="42"/>
      <c r="J154" s="42"/>
      <c r="K154" s="42"/>
      <c r="L154" s="42"/>
      <c r="M154" s="41"/>
    </row>
    <row r="155" customFormat="false" ht="16.5" hidden="false" customHeight="true" outlineLevel="0" collapsed="false">
      <c r="A155" s="44" t="s">
        <v>100</v>
      </c>
      <c r="B155" s="32" t="n">
        <f aca="false">(E151-D152-D153-D154-D155-B154)</f>
        <v>0</v>
      </c>
      <c r="C155" s="45"/>
      <c r="D155" s="46"/>
      <c r="E155" s="47"/>
      <c r="F155" s="47"/>
      <c r="G155" s="47"/>
      <c r="H155" s="47"/>
      <c r="I155" s="47"/>
      <c r="J155" s="47"/>
      <c r="K155" s="47"/>
      <c r="L155" s="47"/>
      <c r="M155" s="46"/>
    </row>
    <row r="157" customFormat="false" ht="16.5" hidden="false" customHeight="true" outlineLevel="0" collapsed="false">
      <c r="A157" s="14" t="s">
        <v>6</v>
      </c>
      <c r="B157" s="14" t="s">
        <v>101</v>
      </c>
      <c r="C157" s="14" t="s">
        <v>102</v>
      </c>
      <c r="D157" s="14" t="s">
        <v>103</v>
      </c>
    </row>
    <row r="158" customFormat="false" ht="16.5" hidden="false" customHeight="true" outlineLevel="0" collapsed="false">
      <c r="A158" s="48"/>
      <c r="B158" s="49"/>
      <c r="C158" s="49"/>
      <c r="D158" s="50"/>
    </row>
    <row r="159" customFormat="false" ht="16.5" hidden="false" customHeight="true" outlineLevel="0" collapsed="false">
      <c r="A159" s="51"/>
      <c r="B159" s="22"/>
      <c r="C159" s="22"/>
      <c r="D159" s="52"/>
    </row>
    <row r="160" customFormat="false" ht="16.5" hidden="false" customHeight="true" outlineLevel="0" collapsed="false">
      <c r="A160" s="51"/>
      <c r="B160" s="22"/>
      <c r="C160" s="22"/>
      <c r="D160" s="52"/>
    </row>
    <row r="161" customFormat="false" ht="16.5" hidden="false" customHeight="true" outlineLevel="0" collapsed="false">
      <c r="A161" s="51"/>
      <c r="B161" s="22"/>
      <c r="C161" s="22"/>
      <c r="D161" s="52"/>
    </row>
    <row r="162" customFormat="false" ht="16.5" hidden="false" customHeight="true" outlineLevel="0" collapsed="false">
      <c r="A162" s="51"/>
      <c r="B162" s="22"/>
      <c r="C162" s="22"/>
      <c r="D162" s="52"/>
    </row>
    <row r="163" customFormat="false" ht="16.5" hidden="false" customHeight="true" outlineLevel="0" collapsed="false">
      <c r="A163" s="51"/>
      <c r="B163" s="22"/>
      <c r="C163" s="22"/>
      <c r="D163" s="52"/>
    </row>
    <row r="164" customFormat="false" ht="16.5" hidden="false" customHeight="true" outlineLevel="0" collapsed="false">
      <c r="A164" s="51"/>
      <c r="B164" s="22"/>
      <c r="C164" s="22"/>
      <c r="D164" s="52"/>
    </row>
    <row r="165" customFormat="false" ht="16.5" hidden="false" customHeight="true" outlineLevel="0" collapsed="false">
      <c r="A165" s="51"/>
      <c r="B165" s="22"/>
      <c r="C165" s="22"/>
      <c r="D165" s="52"/>
    </row>
    <row r="166" customFormat="false" ht="16.5" hidden="false" customHeight="true" outlineLevel="0" collapsed="false">
      <c r="A166" s="51"/>
      <c r="B166" s="22"/>
      <c r="C166" s="22"/>
      <c r="D166" s="52"/>
    </row>
    <row r="167" customFormat="false" ht="16.5" hidden="false" customHeight="true" outlineLevel="0" collapsed="false">
      <c r="A167" s="51"/>
      <c r="B167" s="22"/>
      <c r="C167" s="22"/>
      <c r="D167" s="52"/>
    </row>
    <row r="168" customFormat="false" ht="16.5" hidden="false" customHeight="true" outlineLevel="0" collapsed="false">
      <c r="A168" s="51"/>
      <c r="B168" s="22"/>
      <c r="C168" s="22"/>
      <c r="D168" s="52"/>
    </row>
    <row r="169" customFormat="false" ht="16.5" hidden="false" customHeight="true" outlineLevel="0" collapsed="false">
      <c r="A169" s="51"/>
      <c r="B169" s="22"/>
      <c r="C169" s="22"/>
      <c r="D169" s="52"/>
    </row>
    <row r="170" customFormat="false" ht="16.5" hidden="false" customHeight="true" outlineLevel="0" collapsed="false">
      <c r="A170" s="51"/>
      <c r="B170" s="22"/>
      <c r="C170" s="22"/>
      <c r="D170" s="52"/>
    </row>
    <row r="171" customFormat="false" ht="16.5" hidden="false" customHeight="true" outlineLevel="0" collapsed="false">
      <c r="A171" s="51"/>
      <c r="B171" s="22"/>
      <c r="C171" s="22"/>
      <c r="D171" s="52"/>
    </row>
    <row r="172" customFormat="false" ht="16.5" hidden="false" customHeight="true" outlineLevel="0" collapsed="false">
      <c r="A172" s="51"/>
      <c r="B172" s="22"/>
      <c r="C172" s="22"/>
      <c r="D172" s="52"/>
    </row>
    <row r="173" customFormat="false" ht="16.5" hidden="false" customHeight="true" outlineLevel="0" collapsed="false">
      <c r="A173" s="51"/>
      <c r="B173" s="22"/>
      <c r="C173" s="22"/>
      <c r="D173" s="52"/>
    </row>
    <row r="174" customFormat="false" ht="16.5" hidden="false" customHeight="true" outlineLevel="0" collapsed="false">
      <c r="A174" s="51"/>
      <c r="B174" s="22"/>
      <c r="C174" s="22"/>
      <c r="D174" s="52"/>
    </row>
    <row r="175" customFormat="false" ht="16.5" hidden="false" customHeight="true" outlineLevel="0" collapsed="false">
      <c r="A175" s="51"/>
      <c r="B175" s="22"/>
      <c r="C175" s="22"/>
      <c r="D175" s="52"/>
    </row>
    <row r="176" customFormat="false" ht="16.5" hidden="false" customHeight="true" outlineLevel="0" collapsed="false">
      <c r="A176" s="51"/>
      <c r="B176" s="22"/>
      <c r="C176" s="22"/>
      <c r="D176" s="52"/>
    </row>
    <row r="177" customFormat="false" ht="16.5" hidden="false" customHeight="true" outlineLevel="0" collapsed="false">
      <c r="A177" s="53"/>
      <c r="B177" s="54"/>
      <c r="C177" s="54"/>
      <c r="D177" s="55"/>
    </row>
    <row r="424" customFormat="false" ht="16.5" hidden="false" customHeight="true" outlineLevel="0" collapsed="false">
      <c r="B424" s="0" t="n">
        <v>6</v>
      </c>
    </row>
  </sheetData>
  <sheetProtection algorithmName="SHA-512" hashValue="IN30eZxnEeHBiUb0lUWe5im02NcY4F2B0QnsHILkJInTwjiNs5vkZ68/+sFbafuZ+yYIQqh3FykxM3psUhbprA==" saltValue="Ov2SdgfsJhfyfkU46GHydQ==" spinCount="100000" sheet="true" objects="true" scenarios="true"/>
  <mergeCells count="309">
    <mergeCell ref="A1:B1"/>
    <mergeCell ref="C1:D1"/>
    <mergeCell ref="F1:G1"/>
    <mergeCell ref="H1:M1"/>
    <mergeCell ref="C2:D2"/>
    <mergeCell ref="L2:M2"/>
    <mergeCell ref="C3:D3"/>
    <mergeCell ref="L3:M3"/>
    <mergeCell ref="C4:D4"/>
    <mergeCell ref="L4:M4"/>
    <mergeCell ref="C5:D5"/>
    <mergeCell ref="L5:M5"/>
    <mergeCell ref="C6:D6"/>
    <mergeCell ref="L6:M6"/>
    <mergeCell ref="C7:D7"/>
    <mergeCell ref="L7:M7"/>
    <mergeCell ref="C8:D8"/>
    <mergeCell ref="L8:M8"/>
    <mergeCell ref="C9:D9"/>
    <mergeCell ref="L9:M9"/>
    <mergeCell ref="C10:D10"/>
    <mergeCell ref="L10:M10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  <mergeCell ref="C17:D17"/>
    <mergeCell ref="L17:M17"/>
    <mergeCell ref="C18:D18"/>
    <mergeCell ref="L18:M18"/>
    <mergeCell ref="C19:D19"/>
    <mergeCell ref="L19:M19"/>
    <mergeCell ref="C20:D20"/>
    <mergeCell ref="L20:M20"/>
    <mergeCell ref="C21:D21"/>
    <mergeCell ref="L21:M21"/>
    <mergeCell ref="C22:D22"/>
    <mergeCell ref="L22:M22"/>
    <mergeCell ref="C23:D23"/>
    <mergeCell ref="L23:M23"/>
    <mergeCell ref="C24:D24"/>
    <mergeCell ref="L24:M24"/>
    <mergeCell ref="C25:D25"/>
    <mergeCell ref="L25:M25"/>
    <mergeCell ref="C26:D26"/>
    <mergeCell ref="L26:M26"/>
    <mergeCell ref="C27:D27"/>
    <mergeCell ref="L27:M27"/>
    <mergeCell ref="C28:D28"/>
    <mergeCell ref="L28:M28"/>
    <mergeCell ref="C29:D29"/>
    <mergeCell ref="L29:M29"/>
    <mergeCell ref="C30:D30"/>
    <mergeCell ref="L30:M30"/>
    <mergeCell ref="C31:D31"/>
    <mergeCell ref="L31:M31"/>
    <mergeCell ref="C32:D32"/>
    <mergeCell ref="L32:M32"/>
    <mergeCell ref="C33:D33"/>
    <mergeCell ref="L33:M33"/>
    <mergeCell ref="C34:D34"/>
    <mergeCell ref="L34:M34"/>
    <mergeCell ref="C35:D35"/>
    <mergeCell ref="L35:M35"/>
    <mergeCell ref="C36:D36"/>
    <mergeCell ref="L36:M36"/>
    <mergeCell ref="C37:D37"/>
    <mergeCell ref="L37:M37"/>
    <mergeCell ref="C38:D38"/>
    <mergeCell ref="L38:M38"/>
    <mergeCell ref="C39:D39"/>
    <mergeCell ref="L39:M39"/>
    <mergeCell ref="C40:D40"/>
    <mergeCell ref="L40:M40"/>
    <mergeCell ref="C41:D41"/>
    <mergeCell ref="L41:M41"/>
    <mergeCell ref="C42:D42"/>
    <mergeCell ref="L42:M42"/>
    <mergeCell ref="C43:D43"/>
    <mergeCell ref="L43:M43"/>
    <mergeCell ref="C44:D44"/>
    <mergeCell ref="L44:M44"/>
    <mergeCell ref="C45:D45"/>
    <mergeCell ref="L45:M45"/>
    <mergeCell ref="C46:D46"/>
    <mergeCell ref="L46:M46"/>
    <mergeCell ref="C47:D47"/>
    <mergeCell ref="L47:M47"/>
    <mergeCell ref="C48:D48"/>
    <mergeCell ref="L48:M48"/>
    <mergeCell ref="C49:D49"/>
    <mergeCell ref="L49:M49"/>
    <mergeCell ref="C50:D50"/>
    <mergeCell ref="L50:M50"/>
    <mergeCell ref="C51:D51"/>
    <mergeCell ref="L51:M51"/>
    <mergeCell ref="C52:D52"/>
    <mergeCell ref="L52:M52"/>
    <mergeCell ref="C53:D53"/>
    <mergeCell ref="L53:M53"/>
    <mergeCell ref="C54:D54"/>
    <mergeCell ref="L54:M54"/>
    <mergeCell ref="C55:D55"/>
    <mergeCell ref="L55:M55"/>
    <mergeCell ref="C56:D56"/>
    <mergeCell ref="L56:M56"/>
    <mergeCell ref="C57:D57"/>
    <mergeCell ref="L57:M57"/>
    <mergeCell ref="C58:D58"/>
    <mergeCell ref="L58:M58"/>
    <mergeCell ref="C59:D59"/>
    <mergeCell ref="L59:M59"/>
    <mergeCell ref="C60:D60"/>
    <mergeCell ref="L60:M60"/>
    <mergeCell ref="C61:D61"/>
    <mergeCell ref="L61:M61"/>
    <mergeCell ref="C62:D62"/>
    <mergeCell ref="L62:M62"/>
    <mergeCell ref="C63:D63"/>
    <mergeCell ref="L63:M63"/>
    <mergeCell ref="C64:D64"/>
    <mergeCell ref="L64:M64"/>
    <mergeCell ref="C65:D65"/>
    <mergeCell ref="L65:M65"/>
    <mergeCell ref="C66:D66"/>
    <mergeCell ref="L66:M66"/>
    <mergeCell ref="C67:D67"/>
    <mergeCell ref="L67:M67"/>
    <mergeCell ref="C68:D68"/>
    <mergeCell ref="L68:M68"/>
    <mergeCell ref="C69:D69"/>
    <mergeCell ref="L69:M69"/>
    <mergeCell ref="C70:D70"/>
    <mergeCell ref="L70:M70"/>
    <mergeCell ref="C71:D71"/>
    <mergeCell ref="L71:M71"/>
    <mergeCell ref="C72:D72"/>
    <mergeCell ref="L72:M72"/>
    <mergeCell ref="C73:D73"/>
    <mergeCell ref="L73:M73"/>
    <mergeCell ref="C74:D74"/>
    <mergeCell ref="L74:M74"/>
    <mergeCell ref="C75:D75"/>
    <mergeCell ref="L75:M75"/>
    <mergeCell ref="C76:D76"/>
    <mergeCell ref="L76:M76"/>
    <mergeCell ref="C77:D77"/>
    <mergeCell ref="L77:M77"/>
    <mergeCell ref="C78:D78"/>
    <mergeCell ref="L78:M78"/>
    <mergeCell ref="C79:D79"/>
    <mergeCell ref="L79:M79"/>
    <mergeCell ref="C80:D80"/>
    <mergeCell ref="L80:M80"/>
    <mergeCell ref="C81:D81"/>
    <mergeCell ref="L81:M81"/>
    <mergeCell ref="C82:D82"/>
    <mergeCell ref="L82:M82"/>
    <mergeCell ref="C83:D83"/>
    <mergeCell ref="L83:M83"/>
    <mergeCell ref="C84:D84"/>
    <mergeCell ref="L84:M84"/>
    <mergeCell ref="C85:D85"/>
    <mergeCell ref="L85:M85"/>
    <mergeCell ref="C86:D86"/>
    <mergeCell ref="L86:M86"/>
    <mergeCell ref="C87:D87"/>
    <mergeCell ref="L87:M87"/>
    <mergeCell ref="C88:D88"/>
    <mergeCell ref="L88:M88"/>
    <mergeCell ref="C89:D89"/>
    <mergeCell ref="L89:M89"/>
    <mergeCell ref="C90:D90"/>
    <mergeCell ref="L90:M90"/>
    <mergeCell ref="C91:D91"/>
    <mergeCell ref="L91:M91"/>
    <mergeCell ref="C92:D92"/>
    <mergeCell ref="L92:M92"/>
    <mergeCell ref="C93:D93"/>
    <mergeCell ref="L93:M93"/>
    <mergeCell ref="C94:D94"/>
    <mergeCell ref="L94:M94"/>
    <mergeCell ref="C95:D95"/>
    <mergeCell ref="L95:M95"/>
    <mergeCell ref="C96:D96"/>
    <mergeCell ref="L96:M96"/>
    <mergeCell ref="C97:D97"/>
    <mergeCell ref="L97:M97"/>
    <mergeCell ref="C98:D98"/>
    <mergeCell ref="L98:M98"/>
    <mergeCell ref="C99:D99"/>
    <mergeCell ref="L99:M99"/>
    <mergeCell ref="C100:D100"/>
    <mergeCell ref="L100:M100"/>
    <mergeCell ref="C101:D101"/>
    <mergeCell ref="L101:M101"/>
    <mergeCell ref="C102:D102"/>
    <mergeCell ref="L102:M102"/>
    <mergeCell ref="C103:D103"/>
    <mergeCell ref="L103:M103"/>
    <mergeCell ref="C104:D104"/>
    <mergeCell ref="L104:M104"/>
    <mergeCell ref="C105:D105"/>
    <mergeCell ref="L105:M105"/>
    <mergeCell ref="C106:D106"/>
    <mergeCell ref="L106:M106"/>
    <mergeCell ref="C107:D107"/>
    <mergeCell ref="L107:M107"/>
    <mergeCell ref="C108:D108"/>
    <mergeCell ref="L108:M108"/>
    <mergeCell ref="C109:D109"/>
    <mergeCell ref="L109:M109"/>
    <mergeCell ref="C110:D110"/>
    <mergeCell ref="L110:M110"/>
    <mergeCell ref="C111:D111"/>
    <mergeCell ref="L111:M111"/>
    <mergeCell ref="C112:D112"/>
    <mergeCell ref="L112:M112"/>
    <mergeCell ref="C113:D113"/>
    <mergeCell ref="L113:M113"/>
    <mergeCell ref="C114:D114"/>
    <mergeCell ref="L114:M114"/>
    <mergeCell ref="C115:D115"/>
    <mergeCell ref="L115:M115"/>
    <mergeCell ref="C116:D116"/>
    <mergeCell ref="L116:M116"/>
    <mergeCell ref="C117:D117"/>
    <mergeCell ref="L117:M117"/>
    <mergeCell ref="C118:D118"/>
    <mergeCell ref="L118:M118"/>
    <mergeCell ref="C119:D119"/>
    <mergeCell ref="L119:M119"/>
    <mergeCell ref="C120:D120"/>
    <mergeCell ref="L120:M120"/>
    <mergeCell ref="C121:D121"/>
    <mergeCell ref="L121:M121"/>
    <mergeCell ref="C122:D122"/>
    <mergeCell ref="L122:M122"/>
    <mergeCell ref="C123:D123"/>
    <mergeCell ref="L123:M123"/>
    <mergeCell ref="C124:D124"/>
    <mergeCell ref="L124:M124"/>
    <mergeCell ref="C125:D125"/>
    <mergeCell ref="L125:M125"/>
    <mergeCell ref="C126:D126"/>
    <mergeCell ref="L126:M126"/>
    <mergeCell ref="C127:D127"/>
    <mergeCell ref="L127:M127"/>
    <mergeCell ref="C128:D128"/>
    <mergeCell ref="L128:M128"/>
    <mergeCell ref="C129:D129"/>
    <mergeCell ref="L129:M129"/>
    <mergeCell ref="C130:D130"/>
    <mergeCell ref="L130:M130"/>
    <mergeCell ref="C131:D131"/>
    <mergeCell ref="L131:M131"/>
    <mergeCell ref="C132:D132"/>
    <mergeCell ref="L132:M132"/>
    <mergeCell ref="C133:D133"/>
    <mergeCell ref="L133:M133"/>
    <mergeCell ref="C134:D134"/>
    <mergeCell ref="L134:M134"/>
    <mergeCell ref="C135:D135"/>
    <mergeCell ref="L135:M135"/>
    <mergeCell ref="C136:D136"/>
    <mergeCell ref="L136:M136"/>
    <mergeCell ref="C137:D137"/>
    <mergeCell ref="L137:M137"/>
    <mergeCell ref="C138:D138"/>
    <mergeCell ref="L138:M138"/>
    <mergeCell ref="C139:D139"/>
    <mergeCell ref="L139:M139"/>
    <mergeCell ref="C140:D140"/>
    <mergeCell ref="L140:M140"/>
    <mergeCell ref="C141:D141"/>
    <mergeCell ref="L141:M141"/>
    <mergeCell ref="C142:D142"/>
    <mergeCell ref="L142:M142"/>
    <mergeCell ref="C143:D143"/>
    <mergeCell ref="L143:M143"/>
    <mergeCell ref="C144:D144"/>
    <mergeCell ref="L144:M144"/>
    <mergeCell ref="C145:D145"/>
    <mergeCell ref="L145:M145"/>
    <mergeCell ref="C146:D146"/>
    <mergeCell ref="L146:M146"/>
    <mergeCell ref="C147:D147"/>
    <mergeCell ref="L147:M147"/>
    <mergeCell ref="C148:D148"/>
    <mergeCell ref="L148:M148"/>
    <mergeCell ref="C149:D149"/>
    <mergeCell ref="L149:M149"/>
    <mergeCell ref="C150:D150"/>
    <mergeCell ref="L150:M150"/>
    <mergeCell ref="L151:M151"/>
    <mergeCell ref="A152:B152"/>
    <mergeCell ref="E152:F152"/>
    <mergeCell ref="G152:L152"/>
    <mergeCell ref="E153:L153"/>
    <mergeCell ref="E154:L154"/>
    <mergeCell ref="E155:L155"/>
  </mergeCells>
  <conditionalFormatting sqref="B153 B155 E151:K151">
    <cfRule type="cellIs" priority="2" operator="equal" aboveAverage="0" equalAverage="0" bottom="0" percent="0" rank="0" text="" dxfId="139">
      <formula>0</formula>
    </cfRule>
  </conditionalFormatting>
  <conditionalFormatting sqref="E151:K151 J71:K117 I3:K70 I118:K150">
    <cfRule type="cellIs" priority="3" operator="lessThan" aboveAverage="0" equalAverage="0" bottom="0" percent="0" rank="0" text="" dxfId="140">
      <formula>0</formula>
    </cfRule>
  </conditionalFormatting>
  <conditionalFormatting sqref="B155">
    <cfRule type="cellIs" priority="4" operator="lessThan" aboveAverage="0" equalAverage="0" bottom="0" percent="0" rank="0" text="" dxfId="141">
      <formula>0</formula>
    </cfRule>
  </conditionalFormatting>
  <conditionalFormatting sqref="K68">
    <cfRule type="cellIs" priority="5" operator="equal" aboveAverage="0" equalAverage="0" bottom="0" percent="0" rank="0" text="" dxfId="142">
      <formula>0</formula>
    </cfRule>
  </conditionalFormatting>
  <conditionalFormatting sqref="I3:I67 K3:K150">
    <cfRule type="cellIs" priority="6" operator="equal" aboveAverage="0" equalAverage="0" bottom="0" percent="0" rank="0" text="" dxfId="143">
      <formula>0</formula>
    </cfRule>
  </conditionalFormatting>
  <conditionalFormatting sqref="I69:K70 I118:K151 I153:K163">
    <cfRule type="cellIs" priority="7" operator="equal" aboveAverage="0" equalAverage="0" bottom="0" percent="0" rank="0" text="" dxfId="144">
      <formula>0</formula>
    </cfRule>
  </conditionalFormatting>
  <conditionalFormatting sqref="I68:K69 J3:J67 J70:J150">
    <cfRule type="cellIs" priority="8" operator="equal" aboveAverage="0" equalAverage="0" bottom="0" percent="0" rank="0" text="" dxfId="145">
      <formula>0</formula>
    </cfRule>
  </conditionalFormatting>
  <conditionalFormatting sqref="I71:K81 I108:K117">
    <cfRule type="cellIs" priority="9" operator="lessThan" aboveAverage="0" equalAverage="0" bottom="0" percent="0" rank="0" text="" dxfId="146">
      <formula>0</formula>
    </cfRule>
  </conditionalFormatting>
  <conditionalFormatting sqref="I71:K81 I108:K117">
    <cfRule type="cellIs" priority="10" operator="equal" aboveAverage="0" equalAverage="0" bottom="0" percent="0" rank="0" text="" dxfId="147">
      <formula>0</formula>
    </cfRule>
  </conditionalFormatting>
  <conditionalFormatting sqref="B153:B155 D152:D155 M152:M155 E151:K151 I3:K150">
    <cfRule type="cellIs" priority="11" operator="lessThan" aboveAverage="0" equalAverage="0" bottom="0" percent="0" rank="0" text="" dxfId="148">
      <formula>0</formula>
    </cfRule>
  </conditionalFormatting>
  <conditionalFormatting sqref="I82:K107">
    <cfRule type="cellIs" priority="12" operator="equal" aboveAverage="0" equalAverage="0" bottom="0" percent="0" rank="0" text="" dxfId="149">
      <formula>0</formula>
    </cfRule>
  </conditionalFormatting>
  <conditionalFormatting sqref="K44:K46 K67">
    <cfRule type="cellIs" priority="13" operator="lessThan" aboveAverage="0" equalAverage="0" bottom="0" percent="0" rank="0" text="" dxfId="150">
      <formula>0</formula>
    </cfRule>
  </conditionalFormatting>
  <conditionalFormatting sqref="K44 K67">
    <cfRule type="cellIs" priority="14" operator="equal" aboveAverage="0" equalAverage="0" bottom="0" percent="0" rank="0" text="" dxfId="151">
      <formula>0</formula>
    </cfRule>
  </conditionalFormatting>
  <conditionalFormatting sqref="K45:K46">
    <cfRule type="cellIs" priority="15" operator="equal" aboveAverage="0" equalAverage="0" bottom="0" percent="0" rank="0" text="" dxfId="152">
      <formula>0</formula>
    </cfRule>
  </conditionalFormatting>
  <conditionalFormatting sqref="K44:K45 K67">
    <cfRule type="cellIs" priority="16" operator="equal" aboveAverage="0" equalAverage="0" bottom="0" percent="0" rank="0" text="" dxfId="153">
      <formula>0</formula>
    </cfRule>
  </conditionalFormatting>
  <conditionalFormatting sqref="K47:K57">
    <cfRule type="cellIs" priority="17" operator="lessThan" aboveAverage="0" equalAverage="0" bottom="0" percent="0" rank="0" text="" dxfId="154">
      <formula>0</formula>
    </cfRule>
  </conditionalFormatting>
  <conditionalFormatting sqref="K47:K57">
    <cfRule type="cellIs" priority="18" operator="equal" aboveAverage="0" equalAverage="0" bottom="0" percent="0" rank="0" text="" dxfId="155">
      <formula>0</formula>
    </cfRule>
  </conditionalFormatting>
  <conditionalFormatting sqref="K58:K66">
    <cfRule type="cellIs" priority="19" operator="lessThan" aboveAverage="0" equalAverage="0" bottom="0" percent="0" rank="0" text="" dxfId="156">
      <formula>0</formula>
    </cfRule>
  </conditionalFormatting>
  <conditionalFormatting sqref="K58:K66">
    <cfRule type="cellIs" priority="20" operator="equal" aboveAverage="0" equalAverage="0" bottom="0" percent="0" rank="0" text="" dxfId="157">
      <formula>0</formula>
    </cfRule>
  </conditionalFormatting>
  <conditionalFormatting sqref="E118:H150 H3:H9 E14:H70 F10:H13">
    <cfRule type="cellIs" priority="21" operator="lessThan" aboveAverage="0" equalAverage="0" bottom="0" percent="0" rank="0" text="" dxfId="158">
      <formula>0</formula>
    </cfRule>
  </conditionalFormatting>
  <conditionalFormatting sqref="E71:H81 E108:H117">
    <cfRule type="cellIs" priority="22" operator="lessThan" aboveAverage="0" equalAverage="0" bottom="0" percent="0" rank="0" text="" dxfId="159">
      <formula>0</formula>
    </cfRule>
  </conditionalFormatting>
  <conditionalFormatting sqref="H3:H9 E14:H150 F10:H13">
    <cfRule type="cellIs" priority="23" operator="lessThan" aboveAverage="0" equalAverage="0" bottom="0" percent="0" rank="0" text="" dxfId="160">
      <formula>0</formula>
    </cfRule>
  </conditionalFormatting>
  <conditionalFormatting sqref="C12:C150">
    <cfRule type="containsText" priority="24" operator="containsText" aboveAverage="0" equalAverage="0" bottom="0" percent="0" rank="0" text="devolucion" dxfId="161">
      <formula>NOT(ISERROR(SEARCH("devolucion",C12)))</formula>
    </cfRule>
  </conditionalFormatting>
  <conditionalFormatting sqref="G3:G9">
    <cfRule type="cellIs" priority="25" operator="lessThan" aboveAverage="0" equalAverage="0" bottom="0" percent="0" rank="0" text="" dxfId="162">
      <formula>0</formula>
    </cfRule>
  </conditionalFormatting>
  <conditionalFormatting sqref="G3:G9">
    <cfRule type="cellIs" priority="26" operator="lessThan" aboveAverage="0" equalAverage="0" bottom="0" percent="0" rank="0" text="" dxfId="163">
      <formula>0</formula>
    </cfRule>
  </conditionalFormatting>
  <conditionalFormatting sqref="C12:D150">
    <cfRule type="containsText" priority="27" operator="containsText" aboveAverage="0" equalAverage="0" bottom="0" percent="0" rank="0" text="reposicion" dxfId="164">
      <formula>NOT(ISERROR(SEARCH("reposicion",C12)))</formula>
    </cfRule>
  </conditionalFormatting>
  <conditionalFormatting sqref="C3:C11">
    <cfRule type="containsText" priority="28" operator="containsText" aboveAverage="0" equalAverage="0" bottom="0" percent="0" rank="0" text="devolucion" dxfId="165">
      <formula>NOT(ISERROR(SEARCH("devolucion",C3)))</formula>
    </cfRule>
  </conditionalFormatting>
  <conditionalFormatting sqref="C3:D11">
    <cfRule type="containsText" priority="29" operator="containsText" aboveAverage="0" equalAverage="0" bottom="0" percent="0" rank="0" text="reposicion" dxfId="166">
      <formula>NOT(ISERROR(SEARCH("reposicion",C3)))</formula>
    </cfRule>
  </conditionalFormatting>
  <conditionalFormatting sqref="E10:E13">
    <cfRule type="cellIs" priority="30" operator="lessThan" aboveAverage="0" equalAverage="0" bottom="0" percent="0" rank="0" text="" dxfId="167">
      <formula>0</formula>
    </cfRule>
  </conditionalFormatting>
  <conditionalFormatting sqref="E10:E13">
    <cfRule type="cellIs" priority="31" operator="lessThan" aboveAverage="0" equalAverage="0" bottom="0" percent="0" rank="0" text="" dxfId="168">
      <formula>0</formula>
    </cfRule>
  </conditionalFormatting>
  <conditionalFormatting sqref="E3:E10">
    <cfRule type="cellIs" priority="32" operator="lessThan" aboveAverage="0" equalAverage="0" bottom="0" percent="0" rank="0" text="" dxfId="169">
      <formula>0</formula>
    </cfRule>
  </conditionalFormatting>
  <conditionalFormatting sqref="E3:E10">
    <cfRule type="cellIs" priority="33" operator="lessThan" aboveAverage="0" equalAverage="0" bottom="0" percent="0" rank="0" text="" dxfId="170">
      <formula>0</formula>
    </cfRule>
  </conditionalFormatting>
  <conditionalFormatting sqref="F3:F9">
    <cfRule type="cellIs" priority="34" operator="lessThan" aboveAverage="0" equalAverage="0" bottom="0" percent="0" rank="0" text="" dxfId="171">
      <formula>0</formula>
    </cfRule>
  </conditionalFormatting>
  <conditionalFormatting sqref="F3:F9">
    <cfRule type="cellIs" priority="35" operator="lessThan" aboveAverage="0" equalAverage="0" bottom="0" percent="0" rank="0" text="" dxfId="172">
      <formula>0</formula>
    </cfRule>
  </conditionalFormatting>
  <dataValidations count="9">
    <dataValidation allowBlank="true" error="Entre solo Valores Permitidos" errorStyle="stop" errorTitle="Valor Incorrecto" operator="between" showDropDown="false" showErrorMessage="true" showInputMessage="true" sqref="I3:I150 K3:K150 D152:D155 M152:M155 B154" type="decimal">
      <formula1>0</formula1>
      <formula2>10000</formula2>
    </dataValidation>
    <dataValidation allowBlank="true" error="Entre la hora de forma correcta:&#10;HH:MM" errorStyle="stop" errorTitle="Hora Incorrecta" operator="between" showDropDown="false" showErrorMessage="true" showInputMessage="true" sqref="A3:A150" type="time">
      <formula1>0</formula1>
      <formula2>0.999988425925926</formula2>
    </dataValidation>
    <dataValidation allowBlank="true" errorStyle="stop" errorTitle="ENTRADA DE VALOR INCORRECTO" operator="between" prompt="Teclear (-) en caso de Devolución" promptTitle="Importante" showDropDown="false" showErrorMessage="true" showInputMessage="true" sqref="E3:G150" type="decimal">
      <formula1>-50000</formula1>
      <formula2>50000</formula2>
    </dataValidation>
    <dataValidation allowBlank="true" error="Entre solo Valores Permitidos" errorStyle="stop" errorTitle="Valor Incorrecto" operator="between" promptTitle="Valor de la(s) Tarjeta(s) en cuc" showDropDown="false" showErrorMessage="true" showInputMessage="true" sqref="H3:H150" type="whole">
      <formula1>0</formula1>
      <formula2>4200</formula2>
    </dataValidation>
    <dataValidation allowBlank="true" errorStyle="stop" operator="between" promptTitle="Tercio del Día" showDropDown="false" showErrorMessage="true" showInputMessage="true" sqref="N2" type="none">
      <formula1>0</formula1>
      <formula2>0</formula2>
    </dataValidation>
    <dataValidation allowBlank="true" errorStyle="stop" operator="between" prompt="TECLEE EL VALOR DEL SOBRANTE EN CASO DE HABERLO" promptTitle="SOBRANTE DEL DIA" showDropDown="false" showErrorMessage="true" showInputMessage="true" sqref="O2" type="none">
      <formula1>0</formula1>
      <formula2>0</formula2>
    </dataValidation>
    <dataValidation allowBlank="true" errorStyle="stop" operator="between" showDropDown="false" showErrorMessage="true" showInputMessage="true" sqref="B158:B177" type="list">
      <formula1>DEN!$A$3:$A$38</formula1>
      <formula2>0</formula2>
    </dataValidation>
    <dataValidation allowBlank="true" error="TECLEE SOLO VALORES DE LA LISTA" errorStyle="stop" errorTitle="ENTRADA INCORRECTA" operator="between" prompt="TECLEE O SELECCIONE DE LA LISTA LA PIEZA O TRABAJO" promptTitle="TRABAJO REALIZADO" showDropDown="false" showErrorMessage="true" showInputMessage="true" sqref="B3:B150" type="list">
      <formula1>DEN!$D$3:$D$216</formula1>
      <formula2>0</formula2>
    </dataValidation>
    <dataValidation allowBlank="true" error="Introduzca un Nombre Valido" errorStyle="stop" errorTitle="Nombre Incorrecto" operator="between" showDropDown="false" showErrorMessage="true" showInputMessage="true" sqref="L3:M150" type="list">
      <formula1>DEN!$A:$A</formula1>
      <formula2>0</formula2>
    </dataValidation>
  </dataValidations>
  <printOptions headings="false" gridLines="false" gridLinesSet="true" horizontalCentered="true" verticalCentered="tru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4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128" activePane="bottomLeft" state="frozen"/>
      <selection pane="topLeft" activeCell="A1" activeCellId="0" sqref="A1"/>
      <selection pane="bottomLeft" activeCell="D152" activeCellId="0" sqref="D152"/>
    </sheetView>
  </sheetViews>
  <sheetFormatPr defaultColWidth="9.14453125" defaultRowHeight="16.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1.43"/>
    <col collapsed="false" customWidth="true" hidden="false" outlineLevel="0" max="3" min="3" style="0" width="33.29"/>
    <col collapsed="false" customWidth="true" hidden="false" outlineLevel="0" max="4" min="4" style="0" width="10.71"/>
    <col collapsed="false" customWidth="true" hidden="false" outlineLevel="0" max="5" min="5" style="0" width="7.28"/>
    <col collapsed="false" customWidth="true" hidden="false" outlineLevel="0" max="10" min="6" style="0" width="5"/>
    <col collapsed="false" customWidth="true" hidden="false" outlineLevel="0" max="11" min="11" style="0" width="7.43"/>
    <col collapsed="false" customWidth="true" hidden="false" outlineLevel="0" max="12" min="12" style="0" width="2.43"/>
    <col collapsed="false" customWidth="true" hidden="false" outlineLevel="0" max="13" min="13" style="0" width="11.43"/>
    <col collapsed="false" customWidth="true" hidden="false" outlineLevel="0" max="17" min="17" style="0" width="3"/>
    <col collapsed="false" customWidth="true" hidden="false" outlineLevel="0" max="18" min="18" style="0" width="21"/>
    <col collapsed="false" customWidth="true" hidden="false" outlineLevel="0" max="19" min="19" style="0" width="8.72"/>
    <col collapsed="false" customWidth="true" hidden="false" outlineLevel="0" max="20" min="20" style="0" width="11.15"/>
  </cols>
  <sheetData>
    <row r="1" customFormat="false" ht="16.5" hidden="false" customHeight="true" outlineLevel="0" collapsed="false">
      <c r="A1" s="1" t="s">
        <v>0</v>
      </c>
      <c r="B1" s="1"/>
      <c r="C1" s="56" t="str">
        <f aca="false">Domingo!C1</f>
        <v>T1</v>
      </c>
      <c r="D1" s="56"/>
      <c r="E1" s="1" t="s">
        <v>2</v>
      </c>
      <c r="F1" s="3" t="s">
        <v>108</v>
      </c>
      <c r="G1" s="3"/>
      <c r="H1" s="4" t="n">
        <f aca="false">Domingo!H1+5</f>
        <v>44918</v>
      </c>
      <c r="I1" s="4"/>
      <c r="J1" s="4"/>
      <c r="K1" s="4"/>
      <c r="L1" s="4"/>
      <c r="M1" s="4"/>
      <c r="N1" s="5" t="s">
        <v>4</v>
      </c>
      <c r="O1" s="5" t="s">
        <v>5</v>
      </c>
    </row>
    <row r="2" customFormat="false" ht="16.5" hidden="false" customHeight="true" outlineLevel="0" collapsed="false">
      <c r="A2" s="7" t="s">
        <v>6</v>
      </c>
      <c r="B2" s="8" t="s">
        <v>7</v>
      </c>
      <c r="C2" s="9" t="s">
        <v>8</v>
      </c>
      <c r="D2" s="9"/>
      <c r="E2" s="10" t="s">
        <v>9</v>
      </c>
      <c r="F2" s="10" t="s">
        <v>10</v>
      </c>
      <c r="G2" s="10" t="s">
        <v>11</v>
      </c>
      <c r="H2" s="10" t="s">
        <v>12</v>
      </c>
      <c r="I2" s="11" t="s">
        <v>13</v>
      </c>
      <c r="J2" s="11" t="s">
        <v>14</v>
      </c>
      <c r="K2" s="11" t="s">
        <v>15</v>
      </c>
      <c r="L2" s="10" t="s">
        <v>16</v>
      </c>
      <c r="M2" s="10"/>
      <c r="N2" s="12" t="n">
        <f aca="false">ROUND(((E151-F151-G151-H151)/3),3)</f>
        <v>0</v>
      </c>
      <c r="O2" s="13"/>
      <c r="Q2" s="14" t="s">
        <v>17</v>
      </c>
      <c r="R2" s="14" t="s">
        <v>18</v>
      </c>
      <c r="S2" s="14" t="s">
        <v>19</v>
      </c>
      <c r="T2" s="14" t="s">
        <v>20</v>
      </c>
    </row>
    <row r="3" customFormat="false" ht="16.5" hidden="false" customHeight="true" outlineLevel="0" collapsed="false">
      <c r="A3" s="15"/>
      <c r="B3" s="16"/>
      <c r="C3" s="17"/>
      <c r="D3" s="17"/>
      <c r="E3" s="18"/>
      <c r="F3" s="18"/>
      <c r="G3" s="18"/>
      <c r="H3" s="18"/>
      <c r="I3" s="19" t="n">
        <f aca="false">E3-F3-G3</f>
        <v>0</v>
      </c>
      <c r="J3" s="19" t="n">
        <f aca="false">IF(B3="",0,VLOOKUP(B3,Tabla1[],2,0))</f>
        <v>0</v>
      </c>
      <c r="K3" s="19" t="n">
        <f aca="false">IF(E3&lt;0,J3*(-1),J3)</f>
        <v>0</v>
      </c>
      <c r="L3" s="20"/>
      <c r="M3" s="20"/>
      <c r="Q3" s="21" t="n">
        <v>1</v>
      </c>
      <c r="R3" s="21" t="s">
        <v>21</v>
      </c>
      <c r="S3" s="21" t="n">
        <f aca="false">COUNTIFS($E$3:$E$150,"&gt;="&amp;0,$B$3:$B$150,R3)</f>
        <v>0</v>
      </c>
      <c r="T3" s="21" t="n">
        <f aca="false">COUNTIFS($E$3:$E$150,"&lt;"&amp;0,$B$3:$B$150,R3)</f>
        <v>0</v>
      </c>
    </row>
    <row r="4" customFormat="false" ht="16.5" hidden="false" customHeight="true" outlineLevel="0" collapsed="false">
      <c r="A4" s="15"/>
      <c r="B4" s="16"/>
      <c r="C4" s="17"/>
      <c r="D4" s="17"/>
      <c r="E4" s="18"/>
      <c r="F4" s="18"/>
      <c r="G4" s="18"/>
      <c r="H4" s="18"/>
      <c r="I4" s="19" t="n">
        <f aca="false">E4-F4-G4</f>
        <v>0</v>
      </c>
      <c r="J4" s="19" t="n">
        <f aca="false">IF(B4="",0,VLOOKUP(B4,Tabla1[],2,0))</f>
        <v>0</v>
      </c>
      <c r="K4" s="19" t="n">
        <f aca="false">IF(E4&lt;0,J4*(-1),J4)</f>
        <v>0</v>
      </c>
      <c r="L4" s="20"/>
      <c r="M4" s="20"/>
      <c r="Q4" s="21" t="n">
        <v>2</v>
      </c>
      <c r="R4" s="21" t="s">
        <v>22</v>
      </c>
      <c r="S4" s="21" t="n">
        <f aca="false">COUNTIFS($E$3:$E$150,"&gt;="&amp;0,$B$3:$B$150,R4)</f>
        <v>0</v>
      </c>
      <c r="T4" s="21" t="n">
        <f aca="false">COUNTIFS($E$3:$E$150,"&lt;"&amp;0,$B$3:$B$150,R4)</f>
        <v>0</v>
      </c>
    </row>
    <row r="5" customFormat="false" ht="16.5" hidden="false" customHeight="true" outlineLevel="0" collapsed="false">
      <c r="A5" s="15"/>
      <c r="B5" s="16"/>
      <c r="C5" s="17"/>
      <c r="D5" s="17"/>
      <c r="E5" s="18"/>
      <c r="F5" s="18"/>
      <c r="G5" s="18"/>
      <c r="H5" s="18"/>
      <c r="I5" s="19" t="n">
        <f aca="false">E5-F5-G5</f>
        <v>0</v>
      </c>
      <c r="J5" s="19" t="n">
        <f aca="false">IF(B5="",0,VLOOKUP(B5,Tabla1[],2,0))</f>
        <v>0</v>
      </c>
      <c r="K5" s="19" t="n">
        <f aca="false">IF(E5&lt;0,J5*(-1),J5)</f>
        <v>0</v>
      </c>
      <c r="L5" s="20"/>
      <c r="M5" s="20"/>
      <c r="Q5" s="21" t="n">
        <v>3</v>
      </c>
      <c r="R5" s="21" t="s">
        <v>23</v>
      </c>
      <c r="S5" s="21" t="n">
        <f aca="false">COUNTIFS($E$3:$E$150,"&gt;="&amp;0,$B$3:$B$150,R5)</f>
        <v>0</v>
      </c>
      <c r="T5" s="21" t="n">
        <f aca="false">COUNTIFS($E$3:$E$150,"&lt;"&amp;0,$B$3:$B$150,R5)</f>
        <v>0</v>
      </c>
    </row>
    <row r="6" customFormat="false" ht="16.5" hidden="false" customHeight="true" outlineLevel="0" collapsed="false">
      <c r="A6" s="15"/>
      <c r="B6" s="16"/>
      <c r="C6" s="17"/>
      <c r="D6" s="17"/>
      <c r="E6" s="18"/>
      <c r="F6" s="18"/>
      <c r="G6" s="18"/>
      <c r="H6" s="18"/>
      <c r="I6" s="19" t="n">
        <f aca="false">E6-F6-G6</f>
        <v>0</v>
      </c>
      <c r="J6" s="19" t="n">
        <f aca="false">IF(B6="",0,VLOOKUP(B6,Tabla1[],2,0))</f>
        <v>0</v>
      </c>
      <c r="K6" s="19" t="n">
        <f aca="false">IF(E6&lt;0,J6*(-1),J6)</f>
        <v>0</v>
      </c>
      <c r="L6" s="20"/>
      <c r="M6" s="20"/>
      <c r="Q6" s="21" t="n">
        <v>4</v>
      </c>
      <c r="R6" s="21" t="s">
        <v>24</v>
      </c>
      <c r="S6" s="21" t="n">
        <f aca="false">COUNTIFS($E$3:$E$150,"&gt;="&amp;0,$B$3:$B$150,R6)</f>
        <v>0</v>
      </c>
      <c r="T6" s="21" t="n">
        <f aca="false">COUNTIFS($E$3:$E$150,"&lt;"&amp;0,$B$3:$B$150,R6)</f>
        <v>0</v>
      </c>
    </row>
    <row r="7" customFormat="false" ht="16.5" hidden="false" customHeight="true" outlineLevel="0" collapsed="false">
      <c r="A7" s="15"/>
      <c r="B7" s="16"/>
      <c r="C7" s="17"/>
      <c r="D7" s="17"/>
      <c r="E7" s="18"/>
      <c r="F7" s="18"/>
      <c r="G7" s="18"/>
      <c r="H7" s="18"/>
      <c r="I7" s="19" t="n">
        <f aca="false">E7-F7-G7</f>
        <v>0</v>
      </c>
      <c r="J7" s="19" t="n">
        <f aca="false">IF(B7="",0,VLOOKUP(B7,Tabla1[],2,0))</f>
        <v>0</v>
      </c>
      <c r="K7" s="19" t="n">
        <f aca="false">IF(E7&lt;0,J7*(-1),J7)</f>
        <v>0</v>
      </c>
      <c r="L7" s="20"/>
      <c r="M7" s="20"/>
      <c r="Q7" s="21" t="n">
        <v>5</v>
      </c>
      <c r="R7" s="21" t="s">
        <v>25</v>
      </c>
      <c r="S7" s="21" t="n">
        <f aca="false">COUNTIFS($E$3:$E$150,"&gt;="&amp;0,$B$3:$B$150,R7)</f>
        <v>0</v>
      </c>
      <c r="T7" s="21" t="n">
        <f aca="false">COUNTIFS($E$3:$E$150,"&lt;"&amp;0,$B$3:$B$150,R7)</f>
        <v>0</v>
      </c>
    </row>
    <row r="8" customFormat="false" ht="16.5" hidden="false" customHeight="true" outlineLevel="0" collapsed="false">
      <c r="A8" s="15"/>
      <c r="B8" s="16"/>
      <c r="C8" s="17"/>
      <c r="D8" s="17"/>
      <c r="E8" s="18"/>
      <c r="F8" s="18"/>
      <c r="G8" s="18"/>
      <c r="H8" s="18"/>
      <c r="I8" s="19" t="n">
        <f aca="false">E8-F8-G8</f>
        <v>0</v>
      </c>
      <c r="J8" s="19" t="n">
        <f aca="false">IF(B8="",0,VLOOKUP(B8,Tabla1[],2,0))</f>
        <v>0</v>
      </c>
      <c r="K8" s="19" t="n">
        <f aca="false">IF(E8&lt;0,J8*(-1),J8)</f>
        <v>0</v>
      </c>
      <c r="L8" s="20"/>
      <c r="M8" s="20"/>
      <c r="Q8" s="21" t="n">
        <v>6</v>
      </c>
      <c r="R8" s="21" t="s">
        <v>26</v>
      </c>
      <c r="S8" s="21" t="n">
        <f aca="false">COUNTIFS($E$3:$E$150,"&gt;="&amp;0,$B$3:$B$150,R8)</f>
        <v>0</v>
      </c>
      <c r="T8" s="21" t="n">
        <f aca="false">COUNTIFS($E$3:$E$150,"&lt;"&amp;0,$B$3:$B$150,R8)</f>
        <v>0</v>
      </c>
    </row>
    <row r="9" customFormat="false" ht="16.5" hidden="false" customHeight="true" outlineLevel="0" collapsed="false">
      <c r="A9" s="15"/>
      <c r="B9" s="16"/>
      <c r="C9" s="17"/>
      <c r="D9" s="17"/>
      <c r="E9" s="18"/>
      <c r="F9" s="18"/>
      <c r="G9" s="18"/>
      <c r="H9" s="18"/>
      <c r="I9" s="19" t="n">
        <f aca="false">E9-F9-G9</f>
        <v>0</v>
      </c>
      <c r="J9" s="19" t="n">
        <f aca="false">IF(B9="",0,VLOOKUP(B9,Tabla1[],2,0))</f>
        <v>0</v>
      </c>
      <c r="K9" s="19" t="n">
        <f aca="false">IF(E9&lt;0,J9*(-1),J9)</f>
        <v>0</v>
      </c>
      <c r="L9" s="20"/>
      <c r="M9" s="20"/>
      <c r="Q9" s="21" t="n">
        <v>7</v>
      </c>
      <c r="R9" s="21" t="s">
        <v>27</v>
      </c>
      <c r="S9" s="21" t="n">
        <f aca="false">COUNTIFS($E$3:$E$150,"&gt;="&amp;0,$B$3:$B$150,R9)</f>
        <v>0</v>
      </c>
      <c r="T9" s="21" t="n">
        <f aca="false">COUNTIFS($E$3:$E$150,"&lt;"&amp;0,$B$3:$B$150,R9)</f>
        <v>0</v>
      </c>
    </row>
    <row r="10" customFormat="false" ht="16.5" hidden="false" customHeight="true" outlineLevel="0" collapsed="false">
      <c r="A10" s="15"/>
      <c r="B10" s="16"/>
      <c r="C10" s="17"/>
      <c r="D10" s="17"/>
      <c r="E10" s="18"/>
      <c r="F10" s="18"/>
      <c r="G10" s="18"/>
      <c r="H10" s="18"/>
      <c r="I10" s="19" t="n">
        <f aca="false">E10-F10-G10</f>
        <v>0</v>
      </c>
      <c r="J10" s="19" t="n">
        <f aca="false">IF(B10="",0,VLOOKUP(B10,Tabla1[],2,0))</f>
        <v>0</v>
      </c>
      <c r="K10" s="19" t="n">
        <f aca="false">IF(E10&lt;0,J10*(-1),J10)</f>
        <v>0</v>
      </c>
      <c r="L10" s="20"/>
      <c r="M10" s="20"/>
      <c r="Q10" s="21" t="n">
        <v>8</v>
      </c>
      <c r="R10" s="21" t="s">
        <v>28</v>
      </c>
      <c r="S10" s="21" t="n">
        <f aca="false">COUNTIFS($E$3:$E$150,"&gt;="&amp;0,$B$3:$B$150,R10)</f>
        <v>0</v>
      </c>
      <c r="T10" s="21" t="n">
        <f aca="false">COUNTIFS($E$3:$E$150,"&lt;"&amp;0,$B$3:$B$150,R10)</f>
        <v>0</v>
      </c>
    </row>
    <row r="11" customFormat="false" ht="16.5" hidden="false" customHeight="true" outlineLevel="0" collapsed="false">
      <c r="A11" s="15"/>
      <c r="B11" s="16"/>
      <c r="C11" s="17"/>
      <c r="D11" s="17"/>
      <c r="E11" s="18"/>
      <c r="F11" s="18"/>
      <c r="G11" s="18"/>
      <c r="H11" s="18"/>
      <c r="I11" s="19" t="n">
        <f aca="false">E11-F11-G11</f>
        <v>0</v>
      </c>
      <c r="J11" s="19" t="n">
        <f aca="false">IF(B11="",0,VLOOKUP(B11,Tabla1[],2,0))</f>
        <v>0</v>
      </c>
      <c r="K11" s="19" t="n">
        <f aca="false">IF(E11&lt;0,J11*(-1),J11)</f>
        <v>0</v>
      </c>
      <c r="L11" s="20"/>
      <c r="M11" s="20"/>
      <c r="Q11" s="21" t="n">
        <v>9</v>
      </c>
      <c r="R11" s="21" t="s">
        <v>29</v>
      </c>
      <c r="S11" s="21" t="n">
        <f aca="false">COUNTIFS($E$3:$E$150,"&gt;="&amp;0,$B$3:$B$150,R11)</f>
        <v>0</v>
      </c>
      <c r="T11" s="21" t="n">
        <f aca="false">COUNTIFS($E$3:$E$150,"&lt;"&amp;0,$B$3:$B$150,R11)</f>
        <v>0</v>
      </c>
    </row>
    <row r="12" customFormat="false" ht="16.5" hidden="false" customHeight="true" outlineLevel="0" collapsed="false">
      <c r="A12" s="15"/>
      <c r="B12" s="16"/>
      <c r="C12" s="17"/>
      <c r="D12" s="17"/>
      <c r="E12" s="18"/>
      <c r="F12" s="18"/>
      <c r="G12" s="18"/>
      <c r="H12" s="18"/>
      <c r="I12" s="19" t="n">
        <f aca="false">E12-F12-G12</f>
        <v>0</v>
      </c>
      <c r="J12" s="19" t="n">
        <f aca="false">IF(B12="",0,VLOOKUP(B12,Tabla1[],2,0))</f>
        <v>0</v>
      </c>
      <c r="K12" s="19" t="n">
        <f aca="false">IF(E12&lt;0,J12*(-1),J12)</f>
        <v>0</v>
      </c>
      <c r="L12" s="20"/>
      <c r="M12" s="20"/>
      <c r="Q12" s="21" t="n">
        <v>10</v>
      </c>
      <c r="R12" s="21" t="s">
        <v>30</v>
      </c>
      <c r="S12" s="21" t="n">
        <f aca="false">COUNTIFS($E$3:$E$150,"&gt;="&amp;0,$B$3:$B$150,R12)</f>
        <v>0</v>
      </c>
      <c r="T12" s="21" t="n">
        <f aca="false">COUNTIFS($E$3:$E$150,"&lt;"&amp;0,$B$3:$B$150,R12)</f>
        <v>0</v>
      </c>
    </row>
    <row r="13" customFormat="false" ht="16.5" hidden="false" customHeight="true" outlineLevel="0" collapsed="false">
      <c r="A13" s="15"/>
      <c r="B13" s="16"/>
      <c r="C13" s="17"/>
      <c r="D13" s="17"/>
      <c r="E13" s="18"/>
      <c r="F13" s="18"/>
      <c r="G13" s="18"/>
      <c r="H13" s="18"/>
      <c r="I13" s="19" t="n">
        <f aca="false">E13-F13-G13</f>
        <v>0</v>
      </c>
      <c r="J13" s="19" t="n">
        <f aca="false">IF(B13="",0,VLOOKUP(B13,Tabla1[],2,0))</f>
        <v>0</v>
      </c>
      <c r="K13" s="19" t="n">
        <f aca="false">IF(E13&lt;0,J13*(-1),J13)</f>
        <v>0</v>
      </c>
      <c r="L13" s="20"/>
      <c r="M13" s="20"/>
      <c r="Q13" s="21" t="n">
        <v>11</v>
      </c>
      <c r="R13" s="21" t="s">
        <v>31</v>
      </c>
      <c r="S13" s="21" t="n">
        <f aca="false">COUNTIFS($E$3:$E$150,"&gt;="&amp;0,$B$3:$B$150,R13)</f>
        <v>0</v>
      </c>
      <c r="T13" s="21" t="n">
        <f aca="false">COUNTIFS($E$3:$E$150,"&lt;"&amp;0,$B$3:$B$150,R13)</f>
        <v>0</v>
      </c>
    </row>
    <row r="14" customFormat="false" ht="16.5" hidden="false" customHeight="true" outlineLevel="0" collapsed="false">
      <c r="A14" s="15"/>
      <c r="B14" s="16"/>
      <c r="C14" s="17"/>
      <c r="D14" s="17"/>
      <c r="E14" s="18"/>
      <c r="F14" s="18"/>
      <c r="G14" s="18"/>
      <c r="H14" s="18"/>
      <c r="I14" s="19" t="n">
        <f aca="false">E14-F14-G14</f>
        <v>0</v>
      </c>
      <c r="J14" s="19" t="n">
        <f aca="false">IF(B14="",0,VLOOKUP(B14,Tabla1[],2,0))</f>
        <v>0</v>
      </c>
      <c r="K14" s="19" t="n">
        <f aca="false">IF(E14&lt;0,J14*(-1),J14)</f>
        <v>0</v>
      </c>
      <c r="L14" s="20"/>
      <c r="M14" s="20"/>
      <c r="Q14" s="21" t="n">
        <v>12</v>
      </c>
      <c r="R14" s="21" t="s">
        <v>32</v>
      </c>
      <c r="S14" s="21" t="n">
        <f aca="false">COUNTIFS($E$3:$E$150,"&gt;="&amp;0,$B$3:$B$150,R14)</f>
        <v>0</v>
      </c>
      <c r="T14" s="21" t="n">
        <f aca="false">COUNTIFS($E$3:$E$150,"&lt;"&amp;0,$B$3:$B$150,R14)</f>
        <v>0</v>
      </c>
    </row>
    <row r="15" customFormat="false" ht="16.5" hidden="false" customHeight="true" outlineLevel="0" collapsed="false">
      <c r="A15" s="15"/>
      <c r="B15" s="16"/>
      <c r="C15" s="17"/>
      <c r="D15" s="17"/>
      <c r="E15" s="18"/>
      <c r="F15" s="18"/>
      <c r="G15" s="18"/>
      <c r="H15" s="18"/>
      <c r="I15" s="19" t="n">
        <f aca="false">E15-F15-G15</f>
        <v>0</v>
      </c>
      <c r="J15" s="19" t="n">
        <f aca="false">IF(B15="",0,VLOOKUP(B15,Tabla1[],2,0))</f>
        <v>0</v>
      </c>
      <c r="K15" s="19" t="n">
        <f aca="false">IF(E15&lt;0,J15*(-1),J15)</f>
        <v>0</v>
      </c>
      <c r="L15" s="20"/>
      <c r="M15" s="20"/>
      <c r="Q15" s="21" t="n">
        <v>13</v>
      </c>
      <c r="R15" s="21" t="s">
        <v>33</v>
      </c>
      <c r="S15" s="21" t="n">
        <f aca="false">COUNTIFS($E$3:$E$150,"&gt;="&amp;0,$B$3:$B$150,R15)</f>
        <v>0</v>
      </c>
      <c r="T15" s="21" t="n">
        <f aca="false">COUNTIFS($E$3:$E$150,"&lt;"&amp;0,$B$3:$B$150,R15)</f>
        <v>0</v>
      </c>
    </row>
    <row r="16" customFormat="false" ht="16.5" hidden="false" customHeight="true" outlineLevel="0" collapsed="false">
      <c r="A16" s="15"/>
      <c r="B16" s="16"/>
      <c r="C16" s="17"/>
      <c r="D16" s="17"/>
      <c r="E16" s="18"/>
      <c r="F16" s="18"/>
      <c r="G16" s="18"/>
      <c r="H16" s="18"/>
      <c r="I16" s="19" t="n">
        <f aca="false">E16-F16-G16</f>
        <v>0</v>
      </c>
      <c r="J16" s="19" t="n">
        <f aca="false">IF(B16="",0,VLOOKUP(B16,Tabla1[],2,0))</f>
        <v>0</v>
      </c>
      <c r="K16" s="19" t="n">
        <f aca="false">IF(E16&lt;0,J16*(-1),J16)</f>
        <v>0</v>
      </c>
      <c r="L16" s="20"/>
      <c r="M16" s="20"/>
      <c r="Q16" s="21" t="n">
        <v>14</v>
      </c>
      <c r="R16" s="21" t="s">
        <v>34</v>
      </c>
      <c r="S16" s="21" t="n">
        <f aca="false">COUNTIFS($E$3:$E$150,"&gt;="&amp;0,$B$3:$B$150,R16)</f>
        <v>0</v>
      </c>
      <c r="T16" s="21" t="n">
        <f aca="false">COUNTIFS($E$3:$E$150,"&lt;"&amp;0,$B$3:$B$150,R16)</f>
        <v>0</v>
      </c>
    </row>
    <row r="17" customFormat="false" ht="16.5" hidden="false" customHeight="true" outlineLevel="0" collapsed="false">
      <c r="A17" s="15"/>
      <c r="B17" s="16"/>
      <c r="C17" s="17"/>
      <c r="D17" s="17"/>
      <c r="E17" s="18"/>
      <c r="F17" s="18"/>
      <c r="G17" s="18"/>
      <c r="H17" s="18"/>
      <c r="I17" s="19" t="n">
        <f aca="false">E17-F17-G17</f>
        <v>0</v>
      </c>
      <c r="J17" s="19" t="n">
        <f aca="false">IF(B17="",0,VLOOKUP(B17,Tabla1[],2,0))</f>
        <v>0</v>
      </c>
      <c r="K17" s="19" t="n">
        <f aca="false">IF(E17&lt;0,J17*(-1),J17)</f>
        <v>0</v>
      </c>
      <c r="L17" s="20"/>
      <c r="M17" s="20"/>
      <c r="Q17" s="21" t="n">
        <v>15</v>
      </c>
      <c r="R17" s="21" t="s">
        <v>35</v>
      </c>
      <c r="S17" s="21" t="n">
        <f aca="false">COUNTIFS($E$3:$E$150,"&gt;="&amp;0,$B$3:$B$150,R17)</f>
        <v>0</v>
      </c>
      <c r="T17" s="21" t="n">
        <f aca="false">COUNTIFS($E$3:$E$150,"&lt;"&amp;0,$B$3:$B$150,R17)</f>
        <v>0</v>
      </c>
    </row>
    <row r="18" customFormat="false" ht="16.5" hidden="false" customHeight="true" outlineLevel="0" collapsed="false">
      <c r="A18" s="15"/>
      <c r="B18" s="16"/>
      <c r="C18" s="17"/>
      <c r="D18" s="17"/>
      <c r="E18" s="18"/>
      <c r="F18" s="18"/>
      <c r="G18" s="18"/>
      <c r="H18" s="18"/>
      <c r="I18" s="19" t="n">
        <f aca="false">E18-F18-G18</f>
        <v>0</v>
      </c>
      <c r="J18" s="19" t="n">
        <f aca="false">IF(B18="",0,VLOOKUP(B18,Tabla1[],2,0))</f>
        <v>0</v>
      </c>
      <c r="K18" s="19" t="n">
        <f aca="false">IF(E18&lt;0,J18*(-1),J18)</f>
        <v>0</v>
      </c>
      <c r="L18" s="20"/>
      <c r="M18" s="20"/>
      <c r="Q18" s="21" t="n">
        <v>16</v>
      </c>
      <c r="R18" s="21" t="s">
        <v>36</v>
      </c>
      <c r="S18" s="21" t="n">
        <f aca="false">COUNTIFS($E$3:$E$150,"&gt;="&amp;0,$B$3:$B$150,R18)</f>
        <v>0</v>
      </c>
      <c r="T18" s="21" t="n">
        <f aca="false">COUNTIFS($E$3:$E$150,"&lt;"&amp;0,$B$3:$B$150,R18)</f>
        <v>0</v>
      </c>
    </row>
    <row r="19" customFormat="false" ht="16.5" hidden="false" customHeight="true" outlineLevel="0" collapsed="false">
      <c r="A19" s="15"/>
      <c r="B19" s="16"/>
      <c r="C19" s="17"/>
      <c r="D19" s="17"/>
      <c r="E19" s="18"/>
      <c r="F19" s="18"/>
      <c r="G19" s="18"/>
      <c r="H19" s="18"/>
      <c r="I19" s="19" t="n">
        <f aca="false">E19-F19-G19</f>
        <v>0</v>
      </c>
      <c r="J19" s="19" t="n">
        <f aca="false">IF(B19="",0,VLOOKUP(B19,Tabla1[],2,0))</f>
        <v>0</v>
      </c>
      <c r="K19" s="19" t="n">
        <f aca="false">IF(E19&lt;0,J19*(-1),J19)</f>
        <v>0</v>
      </c>
      <c r="L19" s="20"/>
      <c r="M19" s="20"/>
      <c r="Q19" s="21" t="n">
        <v>17</v>
      </c>
      <c r="R19" s="21" t="s">
        <v>37</v>
      </c>
      <c r="S19" s="21" t="n">
        <f aca="false">COUNTIFS($E$3:$E$150,"&gt;="&amp;0,$B$3:$B$150,R19)</f>
        <v>0</v>
      </c>
      <c r="T19" s="21" t="n">
        <f aca="false">COUNTIFS($E$3:$E$150,"&lt;"&amp;0,$B$3:$B$150,R19)</f>
        <v>0</v>
      </c>
    </row>
    <row r="20" customFormat="false" ht="16.5" hidden="false" customHeight="true" outlineLevel="0" collapsed="false">
      <c r="A20" s="15"/>
      <c r="B20" s="16"/>
      <c r="C20" s="17"/>
      <c r="D20" s="17"/>
      <c r="E20" s="18"/>
      <c r="F20" s="18"/>
      <c r="G20" s="18"/>
      <c r="H20" s="18"/>
      <c r="I20" s="19" t="n">
        <f aca="false">E20-F20-G20</f>
        <v>0</v>
      </c>
      <c r="J20" s="19" t="n">
        <f aca="false">IF(B20="",0,VLOOKUP(B20,Tabla1[],2,0))</f>
        <v>0</v>
      </c>
      <c r="K20" s="19" t="n">
        <f aca="false">IF(E20&lt;0,J20*(-1),J20)</f>
        <v>0</v>
      </c>
      <c r="L20" s="20"/>
      <c r="M20" s="20"/>
      <c r="Q20" s="21" t="n">
        <v>18</v>
      </c>
      <c r="R20" s="21" t="s">
        <v>38</v>
      </c>
      <c r="S20" s="21" t="n">
        <f aca="false">COUNTIFS($E$3:$E$150,"&gt;="&amp;0,$B$3:$B$150,R20)+COUNTIFS($E$3:$E$150,"&gt;="&amp;0,$B$3:$B$150,"BAT DET COMO ADAP")</f>
        <v>0</v>
      </c>
      <c r="T20" s="21" t="n">
        <f aca="false">COUNTIFS($E$3:$E$150,"&lt;"&amp;0,$B$3:$B$150,R20)+COUNTIFS($E$3:$E$150,"&lt;"&amp;0,$B$3:$B$150,"BAT DET COMO ADAP")</f>
        <v>0</v>
      </c>
    </row>
    <row r="21" customFormat="false" ht="16.5" hidden="false" customHeight="true" outlineLevel="0" collapsed="false">
      <c r="A21" s="15"/>
      <c r="B21" s="16"/>
      <c r="C21" s="17"/>
      <c r="D21" s="17"/>
      <c r="E21" s="18"/>
      <c r="F21" s="18"/>
      <c r="G21" s="18"/>
      <c r="H21" s="18"/>
      <c r="I21" s="19" t="n">
        <f aca="false">E21-F21-G21</f>
        <v>0</v>
      </c>
      <c r="J21" s="19" t="n">
        <f aca="false">IF(B21="",0,VLOOKUP(B21,Tabla1[],2,0))</f>
        <v>0</v>
      </c>
      <c r="K21" s="19" t="n">
        <f aca="false">IF(E21&lt;0,J21*(-1),J21)</f>
        <v>0</v>
      </c>
      <c r="L21" s="20"/>
      <c r="M21" s="20"/>
      <c r="Q21" s="21" t="n">
        <v>19</v>
      </c>
      <c r="R21" s="21" t="s">
        <v>39</v>
      </c>
      <c r="S21" s="21" t="n">
        <f aca="false">COUNTIFS($E$3:$E$150,"&gt;="&amp;0,$B$3:$B$150,R21)+COUNTIFS($E$3:$E$150,"&gt;="&amp;0,$B$3:$B$150,"BAT INTERNA")+COUNTIFS($E$3:$E$150,"&gt;="&amp;0,$B$3:$B$150,"BAT COMO ADAP")</f>
        <v>0</v>
      </c>
      <c r="T21" s="21" t="n">
        <f aca="false">COUNTIFS($E$3:$E$150,"&lt;"&amp;0,$B$3:$B$150,R21)+COUNTIFS($E$3:$E$150,"&lt;"&amp;0,$B$3:$B$150,"BAT INTERNA")+COUNTIFS($E$3:$E$150,"&lt;"&amp;0,$B$3:$B$150,"BAT COMO ADAP")</f>
        <v>0</v>
      </c>
    </row>
    <row r="22" customFormat="false" ht="16.5" hidden="false" customHeight="true" outlineLevel="0" collapsed="false">
      <c r="A22" s="15"/>
      <c r="B22" s="16"/>
      <c r="C22" s="23"/>
      <c r="D22" s="23"/>
      <c r="E22" s="18"/>
      <c r="F22" s="18"/>
      <c r="G22" s="18"/>
      <c r="H22" s="18"/>
      <c r="I22" s="19" t="n">
        <f aca="false">E22-F22-G22</f>
        <v>0</v>
      </c>
      <c r="J22" s="19" t="n">
        <f aca="false">IF(B22="",0,VLOOKUP(B22,Tabla1[],2,0))</f>
        <v>0</v>
      </c>
      <c r="K22" s="19" t="n">
        <f aca="false">IF(E22&lt;0,J22*(-1),J22)</f>
        <v>0</v>
      </c>
      <c r="L22" s="20"/>
      <c r="M22" s="20"/>
      <c r="Q22" s="21" t="n">
        <v>20</v>
      </c>
      <c r="R22" s="21" t="s">
        <v>40</v>
      </c>
      <c r="S22" s="21" t="n">
        <f aca="false">COUNTIFS($E$3:$E$150,"&gt;="&amp;0,$B$3:$B$150,R22)</f>
        <v>0</v>
      </c>
      <c r="T22" s="21" t="n">
        <f aca="false">COUNTIFS($E$3:$E$150,"&lt;"&amp;0,$B$3:$B$150,R22)</f>
        <v>0</v>
      </c>
    </row>
    <row r="23" customFormat="false" ht="16.5" hidden="false" customHeight="true" outlineLevel="0" collapsed="false">
      <c r="A23" s="15"/>
      <c r="B23" s="16"/>
      <c r="C23" s="17"/>
      <c r="D23" s="17"/>
      <c r="E23" s="18"/>
      <c r="F23" s="18"/>
      <c r="G23" s="18"/>
      <c r="H23" s="18"/>
      <c r="I23" s="19" t="n">
        <f aca="false">E23-F23-G23</f>
        <v>0</v>
      </c>
      <c r="J23" s="19" t="n">
        <f aca="false">IF(B23="",0,VLOOKUP(B23,Tabla1[],2,0))</f>
        <v>0</v>
      </c>
      <c r="K23" s="19" t="n">
        <f aca="false">IF(E23&lt;0,J23*(-1),J23)</f>
        <v>0</v>
      </c>
      <c r="L23" s="20"/>
      <c r="M23" s="20"/>
      <c r="Q23" s="21" t="n">
        <v>21</v>
      </c>
      <c r="R23" s="21" t="s">
        <v>41</v>
      </c>
      <c r="S23" s="21" t="n">
        <f aca="false">COUNTIFS($E$3:$E$150,"&gt;="&amp;0,$B$3:$B$150,R23)</f>
        <v>0</v>
      </c>
      <c r="T23" s="21" t="n">
        <f aca="false">COUNTIFS($E$3:$E$150,"&lt;"&amp;0,$B$3:$B$150,R23)</f>
        <v>0</v>
      </c>
    </row>
    <row r="24" customFormat="false" ht="16.5" hidden="false" customHeight="true" outlineLevel="0" collapsed="false">
      <c r="A24" s="15"/>
      <c r="B24" s="16"/>
      <c r="C24" s="17"/>
      <c r="D24" s="17"/>
      <c r="E24" s="18"/>
      <c r="F24" s="18"/>
      <c r="G24" s="18"/>
      <c r="H24" s="18"/>
      <c r="I24" s="19" t="n">
        <f aca="false">E24-F24-G24</f>
        <v>0</v>
      </c>
      <c r="J24" s="19" t="n">
        <f aca="false">IF(B24="",0,VLOOKUP(B24,Tabla1[],2,0))</f>
        <v>0</v>
      </c>
      <c r="K24" s="19" t="n">
        <f aca="false">IF(E24&lt;0,J24*(-1),J24)</f>
        <v>0</v>
      </c>
      <c r="L24" s="20"/>
      <c r="M24" s="20"/>
      <c r="Q24" s="21" t="n">
        <v>22</v>
      </c>
      <c r="R24" s="21" t="s">
        <v>42</v>
      </c>
      <c r="S24" s="21" t="n">
        <f aca="false">COUNTIFS($E$3:$E$150,"&gt;="&amp;0,$B$3:$B$150,R24)</f>
        <v>0</v>
      </c>
      <c r="T24" s="21" t="n">
        <f aca="false">COUNTIFS($E$3:$E$150,"&lt;"&amp;0,$B$3:$B$150,R24)</f>
        <v>0</v>
      </c>
    </row>
    <row r="25" customFormat="false" ht="16.5" hidden="false" customHeight="true" outlineLevel="0" collapsed="false">
      <c r="A25" s="15"/>
      <c r="B25" s="16"/>
      <c r="C25" s="17"/>
      <c r="D25" s="17"/>
      <c r="E25" s="18"/>
      <c r="F25" s="18"/>
      <c r="G25" s="18"/>
      <c r="H25" s="18"/>
      <c r="I25" s="19" t="n">
        <f aca="false">E25-F25-G25</f>
        <v>0</v>
      </c>
      <c r="J25" s="19" t="n">
        <f aca="false">IF(B25="",0,VLOOKUP(B25,Tabla1[],2,0))</f>
        <v>0</v>
      </c>
      <c r="K25" s="19" t="n">
        <f aca="false">IF(E25&lt;0,J25*(-1),J25)</f>
        <v>0</v>
      </c>
      <c r="L25" s="20"/>
      <c r="M25" s="20"/>
      <c r="Q25" s="21" t="n">
        <v>23</v>
      </c>
      <c r="R25" s="21" t="s">
        <v>43</v>
      </c>
      <c r="S25" s="21" t="n">
        <f aca="false">COUNTIFS($E$3:$E$150,"&gt;="&amp;0,$B$3:$B$150,R25)</f>
        <v>0</v>
      </c>
      <c r="T25" s="21" t="n">
        <f aca="false">COUNTIFS($E$3:$E$150,"&lt;"&amp;0,$B$3:$B$150,R25)</f>
        <v>0</v>
      </c>
    </row>
    <row r="26" customFormat="false" ht="16.5" hidden="false" customHeight="true" outlineLevel="0" collapsed="false">
      <c r="A26" s="15"/>
      <c r="B26" s="16"/>
      <c r="C26" s="17"/>
      <c r="D26" s="17"/>
      <c r="E26" s="18"/>
      <c r="F26" s="18"/>
      <c r="G26" s="18"/>
      <c r="H26" s="18"/>
      <c r="I26" s="19" t="n">
        <f aca="false">E26-F26-G26</f>
        <v>0</v>
      </c>
      <c r="J26" s="19" t="n">
        <f aca="false">IF(B26="",0,VLOOKUP(B26,Tabla1[],2,0))</f>
        <v>0</v>
      </c>
      <c r="K26" s="19" t="n">
        <f aca="false">IF(E26&lt;0,J26*(-1),J26)</f>
        <v>0</v>
      </c>
      <c r="L26" s="20"/>
      <c r="M26" s="20"/>
      <c r="Q26" s="21" t="n">
        <v>24</v>
      </c>
      <c r="R26" s="21" t="s">
        <v>44</v>
      </c>
      <c r="S26" s="21" t="n">
        <f aca="false">COUNTIFS($E$3:$E$150,"&gt;="&amp;0,$B$3:$B$150,R26)</f>
        <v>0</v>
      </c>
      <c r="T26" s="21" t="n">
        <f aca="false">COUNTIFS($E$3:$E$150,"&lt;"&amp;0,$B$3:$B$150,R26)</f>
        <v>0</v>
      </c>
    </row>
    <row r="27" customFormat="false" ht="16.5" hidden="false" customHeight="true" outlineLevel="0" collapsed="false">
      <c r="A27" s="15"/>
      <c r="B27" s="16"/>
      <c r="C27" s="17"/>
      <c r="D27" s="17"/>
      <c r="E27" s="18"/>
      <c r="F27" s="18"/>
      <c r="G27" s="18"/>
      <c r="H27" s="18"/>
      <c r="I27" s="19" t="n">
        <f aca="false">E27-F27-G27</f>
        <v>0</v>
      </c>
      <c r="J27" s="19" t="n">
        <f aca="false">IF(B27="",0,VLOOKUP(B27,Tabla1[],2,0))</f>
        <v>0</v>
      </c>
      <c r="K27" s="19" t="n">
        <f aca="false">IF(E27&lt;0,J27*(-1),J27)</f>
        <v>0</v>
      </c>
      <c r="L27" s="20"/>
      <c r="M27" s="20"/>
      <c r="Q27" s="21" t="n">
        <v>25</v>
      </c>
      <c r="R27" s="21" t="s">
        <v>45</v>
      </c>
      <c r="S27" s="21" t="n">
        <f aca="false">COUNTIFS($E$3:$E$150,"&gt;="&amp;0,$B$3:$B$150,R27)</f>
        <v>0</v>
      </c>
      <c r="T27" s="21" t="n">
        <f aca="false">COUNTIFS($E$3:$E$150,"&lt;"&amp;0,$B$3:$B$150,R27)</f>
        <v>0</v>
      </c>
    </row>
    <row r="28" customFormat="false" ht="16.5" hidden="false" customHeight="true" outlineLevel="0" collapsed="false">
      <c r="A28" s="15"/>
      <c r="B28" s="16"/>
      <c r="C28" s="17"/>
      <c r="D28" s="17"/>
      <c r="E28" s="18"/>
      <c r="F28" s="18"/>
      <c r="G28" s="18"/>
      <c r="H28" s="18"/>
      <c r="I28" s="19" t="n">
        <f aca="false">E28-F28-G28</f>
        <v>0</v>
      </c>
      <c r="J28" s="19" t="n">
        <f aca="false">IF(B28="",0,VLOOKUP(B28,Tabla1[],2,0))</f>
        <v>0</v>
      </c>
      <c r="K28" s="19" t="n">
        <f aca="false">IF(E28&lt;0,J28*(-1),J28)</f>
        <v>0</v>
      </c>
      <c r="L28" s="20"/>
      <c r="M28" s="20"/>
      <c r="Q28" s="21" t="n">
        <v>26</v>
      </c>
      <c r="R28" s="21" t="s">
        <v>46</v>
      </c>
      <c r="S28" s="21" t="n">
        <f aca="false">COUNTIFS($E$3:$E$150,"&gt;="&amp;0,$B$3:$B$150,R28)</f>
        <v>0</v>
      </c>
      <c r="T28" s="21" t="n">
        <f aca="false">COUNTIFS($E$3:$E$150,"&lt;"&amp;0,$B$3:$B$150,R28)</f>
        <v>0</v>
      </c>
    </row>
    <row r="29" customFormat="false" ht="16.5" hidden="false" customHeight="true" outlineLevel="0" collapsed="false">
      <c r="A29" s="15"/>
      <c r="B29" s="16"/>
      <c r="C29" s="17"/>
      <c r="D29" s="17"/>
      <c r="E29" s="18"/>
      <c r="F29" s="18"/>
      <c r="G29" s="18"/>
      <c r="H29" s="18"/>
      <c r="I29" s="19" t="n">
        <f aca="false">E29-F29-G29</f>
        <v>0</v>
      </c>
      <c r="J29" s="19" t="n">
        <f aca="false">IF(B29="",0,VLOOKUP(B29,Tabla1[],2,0))</f>
        <v>0</v>
      </c>
      <c r="K29" s="19" t="n">
        <f aca="false">IF(E29&lt;0,J29*(-1),J29)</f>
        <v>0</v>
      </c>
      <c r="L29" s="20"/>
      <c r="M29" s="20"/>
      <c r="Q29" s="21" t="n">
        <v>27</v>
      </c>
      <c r="R29" s="21" t="s">
        <v>47</v>
      </c>
      <c r="S29" s="21" t="n">
        <f aca="false">COUNTIFS($E$3:$E$150,"&gt;="&amp;0,$B$3:$B$150,R29)</f>
        <v>0</v>
      </c>
      <c r="T29" s="21" t="n">
        <f aca="false">COUNTIFS($E$3:$E$150,"&lt;"&amp;0,$B$3:$B$150,R29)</f>
        <v>0</v>
      </c>
    </row>
    <row r="30" customFormat="false" ht="16.5" hidden="false" customHeight="true" outlineLevel="0" collapsed="false">
      <c r="A30" s="15"/>
      <c r="B30" s="16"/>
      <c r="C30" s="17"/>
      <c r="D30" s="17"/>
      <c r="E30" s="18"/>
      <c r="F30" s="18"/>
      <c r="G30" s="18"/>
      <c r="H30" s="18"/>
      <c r="I30" s="19" t="n">
        <f aca="false">E30-F30-G30</f>
        <v>0</v>
      </c>
      <c r="J30" s="19" t="n">
        <f aca="false">IF(B30="",0,VLOOKUP(B30,Tabla1[],2,0))</f>
        <v>0</v>
      </c>
      <c r="K30" s="19" t="n">
        <f aca="false">IF(E30&lt;0,J30*(-1),J30)</f>
        <v>0</v>
      </c>
      <c r="L30" s="20"/>
      <c r="M30" s="20"/>
      <c r="Q30" s="21" t="n">
        <v>28</v>
      </c>
      <c r="R30" s="21" t="s">
        <v>48</v>
      </c>
      <c r="S30" s="21" t="n">
        <f aca="false">COUNTIFS($E$3:$E$150,"&gt;="&amp;0,$B$3:$B$150,R30)</f>
        <v>0</v>
      </c>
      <c r="T30" s="21" t="n">
        <f aca="false">COUNTIFS($E$3:$E$150,"&lt;"&amp;0,$B$3:$B$150,R30)</f>
        <v>0</v>
      </c>
    </row>
    <row r="31" customFormat="false" ht="16.5" hidden="false" customHeight="true" outlineLevel="0" collapsed="false">
      <c r="A31" s="15"/>
      <c r="B31" s="16"/>
      <c r="C31" s="17"/>
      <c r="D31" s="17"/>
      <c r="E31" s="18"/>
      <c r="F31" s="18"/>
      <c r="G31" s="18"/>
      <c r="H31" s="18"/>
      <c r="I31" s="19" t="n">
        <f aca="false">E31-F31-G31</f>
        <v>0</v>
      </c>
      <c r="J31" s="19" t="n">
        <f aca="false">IF(B31="",0,VLOOKUP(B31,Tabla1[],2,0))</f>
        <v>0</v>
      </c>
      <c r="K31" s="19" t="n">
        <f aca="false">IF(E31&lt;0,J31*(-1),J31)</f>
        <v>0</v>
      </c>
      <c r="L31" s="20"/>
      <c r="M31" s="20"/>
      <c r="Q31" s="21" t="n">
        <v>29</v>
      </c>
      <c r="R31" s="21" t="s">
        <v>49</v>
      </c>
      <c r="S31" s="21" t="n">
        <f aca="false">COUNTIFS($E$3:$E$150,"&gt;="&amp;0,$B$3:$B$150,R31)</f>
        <v>0</v>
      </c>
      <c r="T31" s="21" t="n">
        <f aca="false">COUNTIFS($E$3:$E$150,"&lt;"&amp;0,$B$3:$B$150,R31)</f>
        <v>0</v>
      </c>
    </row>
    <row r="32" customFormat="false" ht="16.5" hidden="false" customHeight="true" outlineLevel="0" collapsed="false">
      <c r="A32" s="15"/>
      <c r="B32" s="16"/>
      <c r="C32" s="17"/>
      <c r="D32" s="17"/>
      <c r="E32" s="18"/>
      <c r="F32" s="18"/>
      <c r="G32" s="18"/>
      <c r="H32" s="18"/>
      <c r="I32" s="19" t="n">
        <f aca="false">E32-F32-G32</f>
        <v>0</v>
      </c>
      <c r="J32" s="19" t="n">
        <f aca="false">IF(B32="",0,VLOOKUP(B32,Tabla1[],2,0))</f>
        <v>0</v>
      </c>
      <c r="K32" s="19" t="n">
        <f aca="false">IF(E32&lt;0,J32*(-1),J32)</f>
        <v>0</v>
      </c>
      <c r="L32" s="20"/>
      <c r="M32" s="20"/>
      <c r="Q32" s="21" t="n">
        <v>30</v>
      </c>
      <c r="R32" s="21" t="s">
        <v>50</v>
      </c>
      <c r="S32" s="21" t="n">
        <f aca="false">COUNTIFS($E$3:$E$150,"&gt;="&amp;0,$B$3:$B$150,R32)</f>
        <v>0</v>
      </c>
      <c r="T32" s="21" t="n">
        <f aca="false">COUNTIFS($E$3:$E$150,"&lt;"&amp;0,$B$3:$B$150,R32)</f>
        <v>0</v>
      </c>
    </row>
    <row r="33" customFormat="false" ht="16.5" hidden="false" customHeight="true" outlineLevel="0" collapsed="false">
      <c r="A33" s="15"/>
      <c r="B33" s="16"/>
      <c r="C33" s="17"/>
      <c r="D33" s="17"/>
      <c r="E33" s="18"/>
      <c r="F33" s="18"/>
      <c r="G33" s="18"/>
      <c r="H33" s="18"/>
      <c r="I33" s="19" t="n">
        <f aca="false">E33-F33-G33</f>
        <v>0</v>
      </c>
      <c r="J33" s="19" t="n">
        <f aca="false">IF(B33="",0,VLOOKUP(B33,Tabla1[],2,0))</f>
        <v>0</v>
      </c>
      <c r="K33" s="19" t="n">
        <f aca="false">IF(E33&lt;0,J33*(-1),J33)</f>
        <v>0</v>
      </c>
      <c r="L33" s="20"/>
      <c r="M33" s="20"/>
      <c r="Q33" s="21" t="n">
        <v>31</v>
      </c>
      <c r="R33" s="21" t="s">
        <v>51</v>
      </c>
      <c r="S33" s="21" t="n">
        <f aca="false">COUNTIFS($E$3:$E$150,"&gt;="&amp;0,$B$3:$B$150,R33)</f>
        <v>0</v>
      </c>
      <c r="T33" s="21" t="n">
        <f aca="false">COUNTIFS($E$3:$E$150,"&lt;"&amp;0,$B$3:$B$150,R33)</f>
        <v>0</v>
      </c>
    </row>
    <row r="34" customFormat="false" ht="16.5" hidden="false" customHeight="true" outlineLevel="0" collapsed="false">
      <c r="A34" s="15"/>
      <c r="B34" s="16"/>
      <c r="C34" s="17"/>
      <c r="D34" s="17"/>
      <c r="E34" s="18"/>
      <c r="F34" s="18"/>
      <c r="G34" s="18"/>
      <c r="H34" s="18"/>
      <c r="I34" s="19" t="n">
        <f aca="false">E34-F34-G34</f>
        <v>0</v>
      </c>
      <c r="J34" s="19" t="n">
        <f aca="false">IF(B34="",0,VLOOKUP(B34,Tabla1[],2,0))</f>
        <v>0</v>
      </c>
      <c r="K34" s="19" t="n">
        <f aca="false">IF(E34&lt;0,J34*(-1),J34)</f>
        <v>0</v>
      </c>
      <c r="L34" s="20"/>
      <c r="M34" s="20"/>
      <c r="Q34" s="21" t="n">
        <v>32</v>
      </c>
      <c r="R34" s="21" t="s">
        <v>52</v>
      </c>
      <c r="S34" s="21" t="n">
        <f aca="false">COUNTIFS($E$3:$E$150,"&gt;="&amp;0,$B$3:$B$150,R34)</f>
        <v>0</v>
      </c>
      <c r="T34" s="21" t="n">
        <f aca="false">COUNTIFS($E$3:$E$150,"&lt;"&amp;0,$B$3:$B$150,R34)</f>
        <v>0</v>
      </c>
    </row>
    <row r="35" customFormat="false" ht="16.5" hidden="false" customHeight="true" outlineLevel="0" collapsed="false">
      <c r="A35" s="15"/>
      <c r="B35" s="16"/>
      <c r="C35" s="17"/>
      <c r="D35" s="17"/>
      <c r="E35" s="18"/>
      <c r="F35" s="18"/>
      <c r="G35" s="18"/>
      <c r="H35" s="18"/>
      <c r="I35" s="19" t="n">
        <f aca="false">E35-F35-G35</f>
        <v>0</v>
      </c>
      <c r="J35" s="19" t="n">
        <f aca="false">IF(B35="",0,VLOOKUP(B35,Tabla1[],2,0))</f>
        <v>0</v>
      </c>
      <c r="K35" s="19" t="n">
        <f aca="false">IF(E35&lt;0,J35*(-1),J35)</f>
        <v>0</v>
      </c>
      <c r="L35" s="20"/>
      <c r="M35" s="20"/>
      <c r="Q35" s="21" t="n">
        <v>33</v>
      </c>
      <c r="R35" s="21" t="s">
        <v>53</v>
      </c>
      <c r="S35" s="21" t="n">
        <f aca="false">COUNTIFS($E$3:$E$150,"&gt;="&amp;0,$B$3:$B$150,R35)</f>
        <v>0</v>
      </c>
      <c r="T35" s="21" t="n">
        <f aca="false">COUNTIFS($E$3:$E$150,"&lt;"&amp;0,$B$3:$B$150,R35)</f>
        <v>0</v>
      </c>
    </row>
    <row r="36" customFormat="false" ht="16.5" hidden="false" customHeight="true" outlineLevel="0" collapsed="false">
      <c r="A36" s="15"/>
      <c r="B36" s="16"/>
      <c r="C36" s="17"/>
      <c r="D36" s="17"/>
      <c r="E36" s="18"/>
      <c r="F36" s="18"/>
      <c r="G36" s="18"/>
      <c r="H36" s="18"/>
      <c r="I36" s="19" t="n">
        <f aca="false">E36-F36-G36</f>
        <v>0</v>
      </c>
      <c r="J36" s="19" t="n">
        <f aca="false">IF(B36="",0,VLOOKUP(B36,Tabla1[],2,0))</f>
        <v>0</v>
      </c>
      <c r="K36" s="19" t="n">
        <f aca="false">IF(E36&lt;0,J36*(-1),J36)</f>
        <v>0</v>
      </c>
      <c r="L36" s="20"/>
      <c r="M36" s="20"/>
      <c r="Q36" s="21" t="n">
        <v>34</v>
      </c>
      <c r="R36" s="21" t="s">
        <v>54</v>
      </c>
      <c r="S36" s="21" t="n">
        <f aca="false">COUNTIFS($E$3:$E$150,"&gt;="&amp;0,$B$3:$B$150,R36)</f>
        <v>0</v>
      </c>
      <c r="T36" s="21" t="n">
        <f aca="false">COUNTIFS($E$3:$E$150,"&lt;"&amp;0,$B$3:$B$150,R36)</f>
        <v>0</v>
      </c>
    </row>
    <row r="37" customFormat="false" ht="16.5" hidden="false" customHeight="true" outlineLevel="0" collapsed="false">
      <c r="A37" s="15"/>
      <c r="B37" s="16"/>
      <c r="C37" s="17"/>
      <c r="D37" s="17"/>
      <c r="E37" s="18"/>
      <c r="F37" s="18"/>
      <c r="G37" s="18"/>
      <c r="H37" s="18"/>
      <c r="I37" s="19" t="n">
        <f aca="false">E37-F37-G37</f>
        <v>0</v>
      </c>
      <c r="J37" s="19" t="n">
        <f aca="false">IF(B37="",0,VLOOKUP(B37,Tabla1[],2,0))</f>
        <v>0</v>
      </c>
      <c r="K37" s="19" t="n">
        <f aca="false">IF(E37&lt;0,J37*(-1),J37)</f>
        <v>0</v>
      </c>
      <c r="L37" s="20"/>
      <c r="M37" s="20"/>
      <c r="Q37" s="21" t="n">
        <v>35</v>
      </c>
      <c r="R37" s="21" t="s">
        <v>55</v>
      </c>
      <c r="S37" s="21" t="n">
        <f aca="false">COUNTIFS($E$3:$E$150,"&gt;="&amp;0,$B$3:$B$150,R37)</f>
        <v>0</v>
      </c>
      <c r="T37" s="21" t="n">
        <f aca="false">COUNTIFS($E$3:$E$150,"&lt;"&amp;0,$B$3:$B$150,R37)</f>
        <v>0</v>
      </c>
    </row>
    <row r="38" customFormat="false" ht="16.5" hidden="false" customHeight="true" outlineLevel="0" collapsed="false">
      <c r="A38" s="15"/>
      <c r="B38" s="16"/>
      <c r="C38" s="17"/>
      <c r="D38" s="17"/>
      <c r="E38" s="18"/>
      <c r="F38" s="18"/>
      <c r="G38" s="18"/>
      <c r="H38" s="18"/>
      <c r="I38" s="19" t="n">
        <f aca="false">E38-F38-G38</f>
        <v>0</v>
      </c>
      <c r="J38" s="19" t="n">
        <f aca="false">IF(B38="",0,VLOOKUP(B38,Tabla1[],2,0))</f>
        <v>0</v>
      </c>
      <c r="K38" s="19" t="n">
        <f aca="false">IF(E38&lt;0,J38*(-1),J38)</f>
        <v>0</v>
      </c>
      <c r="L38" s="20"/>
      <c r="M38" s="20"/>
      <c r="Q38" s="21" t="n">
        <v>36</v>
      </c>
      <c r="R38" s="21" t="s">
        <v>56</v>
      </c>
      <c r="S38" s="21" t="n">
        <f aca="false">COUNTIFS($E$3:$E$150,"&gt;="&amp;0,$B$3:$B$150,R38)</f>
        <v>0</v>
      </c>
      <c r="T38" s="21" t="n">
        <f aca="false">COUNTIFS($E$3:$E$150,"&lt;"&amp;0,$B$3:$B$150,R38)</f>
        <v>0</v>
      </c>
    </row>
    <row r="39" customFormat="false" ht="16.5" hidden="false" customHeight="true" outlineLevel="0" collapsed="false">
      <c r="A39" s="15"/>
      <c r="B39" s="16"/>
      <c r="C39" s="17"/>
      <c r="D39" s="17"/>
      <c r="E39" s="18"/>
      <c r="F39" s="18"/>
      <c r="G39" s="18"/>
      <c r="H39" s="18"/>
      <c r="I39" s="19" t="n">
        <f aca="false">E39-F39-G39</f>
        <v>0</v>
      </c>
      <c r="J39" s="19" t="n">
        <f aca="false">IF(B39="",0,VLOOKUP(B39,Tabla1[],2,0))</f>
        <v>0</v>
      </c>
      <c r="K39" s="19" t="n">
        <f aca="false">IF(E39&lt;0,J39*(-1),J39)</f>
        <v>0</v>
      </c>
      <c r="L39" s="20"/>
      <c r="M39" s="20"/>
      <c r="Q39" s="21" t="n">
        <v>37</v>
      </c>
      <c r="R39" s="21" t="s">
        <v>57</v>
      </c>
      <c r="S39" s="21" t="n">
        <f aca="false">COUNTIFS($E$3:$E$150,"&gt;="&amp;0,$B$3:$B$150,R39)</f>
        <v>0</v>
      </c>
      <c r="T39" s="21" t="n">
        <f aca="false">COUNTIFS($E$3:$E$150,"&lt;"&amp;0,$B$3:$B$150,R39)</f>
        <v>0</v>
      </c>
    </row>
    <row r="40" customFormat="false" ht="16.5" hidden="false" customHeight="true" outlineLevel="0" collapsed="false">
      <c r="A40" s="15"/>
      <c r="B40" s="16"/>
      <c r="C40" s="17"/>
      <c r="D40" s="17"/>
      <c r="E40" s="18"/>
      <c r="F40" s="18"/>
      <c r="G40" s="18"/>
      <c r="H40" s="18"/>
      <c r="I40" s="19" t="n">
        <f aca="false">E40-F40-G40</f>
        <v>0</v>
      </c>
      <c r="J40" s="19" t="n">
        <f aca="false">IF(B40="",0,VLOOKUP(B40,Tabla1[],2,0))</f>
        <v>0</v>
      </c>
      <c r="K40" s="19" t="n">
        <f aca="false">IF(E40&lt;0,J40*(-1),J40)</f>
        <v>0</v>
      </c>
      <c r="L40" s="20"/>
      <c r="M40" s="20"/>
      <c r="Q40" s="21" t="n">
        <v>38</v>
      </c>
      <c r="R40" s="21" t="s">
        <v>58</v>
      </c>
      <c r="S40" s="21" t="n">
        <f aca="false">COUNTIFS($E$3:$E$150,"&gt;="&amp;0,$B$3:$B$150,R40)</f>
        <v>0</v>
      </c>
      <c r="T40" s="21" t="n">
        <f aca="false">COUNTIFS($E$3:$E$150,"&lt;"&amp;0,$B$3:$B$150,R40)</f>
        <v>0</v>
      </c>
    </row>
    <row r="41" customFormat="false" ht="16.5" hidden="false" customHeight="true" outlineLevel="0" collapsed="false">
      <c r="A41" s="15"/>
      <c r="B41" s="16"/>
      <c r="C41" s="17"/>
      <c r="D41" s="17"/>
      <c r="E41" s="18"/>
      <c r="F41" s="18"/>
      <c r="G41" s="18"/>
      <c r="H41" s="18"/>
      <c r="I41" s="19" t="n">
        <f aca="false">E41-F41-G41</f>
        <v>0</v>
      </c>
      <c r="J41" s="19" t="n">
        <f aca="false">IF(B41="",0,VLOOKUP(B41,Tabla1[],2,0))</f>
        <v>0</v>
      </c>
      <c r="K41" s="19" t="n">
        <f aca="false">IF(E41&lt;0,J41*(-1),J41)</f>
        <v>0</v>
      </c>
      <c r="L41" s="20"/>
      <c r="M41" s="20"/>
      <c r="Q41" s="21" t="n">
        <v>39</v>
      </c>
      <c r="R41" s="21" t="s">
        <v>59</v>
      </c>
      <c r="S41" s="21" t="n">
        <f aca="false">COUNTIFS($E$3:$E$150,"&gt;="&amp;0,$B$3:$B$150,R41)</f>
        <v>0</v>
      </c>
      <c r="T41" s="21" t="n">
        <f aca="false">COUNTIFS($E$3:$E$150,"&lt;"&amp;0,$B$3:$B$150,R41)</f>
        <v>0</v>
      </c>
    </row>
    <row r="42" customFormat="false" ht="16.5" hidden="false" customHeight="true" outlineLevel="0" collapsed="false">
      <c r="A42" s="15"/>
      <c r="B42" s="16"/>
      <c r="C42" s="17"/>
      <c r="D42" s="17"/>
      <c r="E42" s="18"/>
      <c r="F42" s="18"/>
      <c r="G42" s="18"/>
      <c r="H42" s="18"/>
      <c r="I42" s="19" t="n">
        <f aca="false">E42-F42-G42</f>
        <v>0</v>
      </c>
      <c r="J42" s="19" t="n">
        <f aca="false">IF(B42="",0,VLOOKUP(B42,Tabla1[],2,0))</f>
        <v>0</v>
      </c>
      <c r="K42" s="19" t="n">
        <f aca="false">IF(E42&lt;0,J42*(-1),J42)</f>
        <v>0</v>
      </c>
      <c r="L42" s="20"/>
      <c r="M42" s="20"/>
      <c r="Q42" s="21" t="n">
        <v>40</v>
      </c>
      <c r="R42" s="21" t="s">
        <v>60</v>
      </c>
      <c r="S42" s="21" t="n">
        <f aca="false">COUNTIFS($E$3:$E$150,"&gt;="&amp;0,$B$3:$B$150,R42)</f>
        <v>0</v>
      </c>
      <c r="T42" s="21" t="n">
        <f aca="false">COUNTIFS($E$3:$E$150,"&lt;"&amp;0,$B$3:$B$150,R42)</f>
        <v>0</v>
      </c>
    </row>
    <row r="43" customFormat="false" ht="16.5" hidden="false" customHeight="true" outlineLevel="0" collapsed="false">
      <c r="A43" s="15"/>
      <c r="B43" s="16"/>
      <c r="C43" s="17"/>
      <c r="D43" s="17"/>
      <c r="E43" s="18"/>
      <c r="F43" s="18"/>
      <c r="G43" s="18"/>
      <c r="H43" s="18"/>
      <c r="I43" s="19" t="n">
        <f aca="false">E43-F43-G43</f>
        <v>0</v>
      </c>
      <c r="J43" s="19" t="n">
        <f aca="false">IF(B43="",0,VLOOKUP(B43,Tabla1[],2,0))</f>
        <v>0</v>
      </c>
      <c r="K43" s="19" t="n">
        <f aca="false">IF(E43&lt;0,J43*(-1),J43)</f>
        <v>0</v>
      </c>
      <c r="L43" s="20"/>
      <c r="M43" s="20"/>
      <c r="Q43" s="21" t="n">
        <v>41</v>
      </c>
      <c r="R43" s="21" t="s">
        <v>61</v>
      </c>
      <c r="S43" s="21" t="n">
        <f aca="false">COUNTIFS($E$3:$E$150,"&gt;="&amp;0,$B$3:$B$150,R43)</f>
        <v>0</v>
      </c>
      <c r="T43" s="21" t="n">
        <f aca="false">COUNTIFS($E$3:$E$150,"&lt;"&amp;0,$B$3:$B$150,R43)</f>
        <v>0</v>
      </c>
    </row>
    <row r="44" customFormat="false" ht="16.5" hidden="false" customHeight="true" outlineLevel="0" collapsed="false">
      <c r="A44" s="15"/>
      <c r="B44" s="16"/>
      <c r="C44" s="17"/>
      <c r="D44" s="17"/>
      <c r="E44" s="18"/>
      <c r="F44" s="18"/>
      <c r="G44" s="18"/>
      <c r="H44" s="18"/>
      <c r="I44" s="19" t="n">
        <f aca="false">E44-F44-G44</f>
        <v>0</v>
      </c>
      <c r="J44" s="19" t="n">
        <f aca="false">IF(B44="",0,VLOOKUP(B44,Tabla1[],2,0))</f>
        <v>0</v>
      </c>
      <c r="K44" s="19" t="n">
        <f aca="false">IF(E44&lt;0,J44*(-1),J44)</f>
        <v>0</v>
      </c>
      <c r="L44" s="20"/>
      <c r="M44" s="20"/>
      <c r="Q44" s="21" t="n">
        <v>42</v>
      </c>
      <c r="R44" s="21" t="s">
        <v>62</v>
      </c>
      <c r="S44" s="21" t="n">
        <f aca="false">COUNTIFS($E$3:$E$150,"&gt;="&amp;0,$B$3:$B$150,R44)</f>
        <v>0</v>
      </c>
      <c r="T44" s="21" t="n">
        <f aca="false">COUNTIFS($E$3:$E$150,"&lt;"&amp;0,$B$3:$B$150,R44)</f>
        <v>0</v>
      </c>
    </row>
    <row r="45" customFormat="false" ht="16.5" hidden="false" customHeight="true" outlineLevel="0" collapsed="false">
      <c r="A45" s="15"/>
      <c r="B45" s="16"/>
      <c r="C45" s="17"/>
      <c r="D45" s="17"/>
      <c r="E45" s="18"/>
      <c r="F45" s="18"/>
      <c r="G45" s="18"/>
      <c r="H45" s="18"/>
      <c r="I45" s="19" t="n">
        <f aca="false">E45-F45-G45</f>
        <v>0</v>
      </c>
      <c r="J45" s="19" t="n">
        <f aca="false">IF(B45="",0,VLOOKUP(B45,Tabla1[],2,0))</f>
        <v>0</v>
      </c>
      <c r="K45" s="19" t="n">
        <f aca="false">IF(E45&lt;0,J45*(-1),J45)</f>
        <v>0</v>
      </c>
      <c r="L45" s="20"/>
      <c r="M45" s="20"/>
      <c r="Q45" s="21" t="n">
        <v>43</v>
      </c>
      <c r="R45" s="21" t="s">
        <v>63</v>
      </c>
      <c r="S45" s="21" t="n">
        <f aca="false">COUNTIFS($E$3:$E$150,"&gt;="&amp;0,$B$3:$B$150,R45)</f>
        <v>0</v>
      </c>
      <c r="T45" s="21" t="n">
        <f aca="false">COUNTIFS($E$3:$E$150,"&lt;"&amp;0,$B$3:$B$150,R45)</f>
        <v>0</v>
      </c>
    </row>
    <row r="46" customFormat="false" ht="16.5" hidden="false" customHeight="true" outlineLevel="0" collapsed="false">
      <c r="A46" s="15"/>
      <c r="B46" s="16"/>
      <c r="C46" s="17"/>
      <c r="D46" s="17"/>
      <c r="E46" s="18"/>
      <c r="F46" s="18"/>
      <c r="G46" s="18"/>
      <c r="H46" s="18"/>
      <c r="I46" s="19" t="n">
        <f aca="false">E46-F46-G46</f>
        <v>0</v>
      </c>
      <c r="J46" s="19" t="n">
        <f aca="false">IF(B46="",0,VLOOKUP(B46,Tabla1[],2,0))</f>
        <v>0</v>
      </c>
      <c r="K46" s="19" t="n">
        <f aca="false">IF(E46&lt;0,J46*(-1),J46)</f>
        <v>0</v>
      </c>
      <c r="L46" s="20"/>
      <c r="M46" s="20"/>
      <c r="Q46" s="21" t="n">
        <v>44</v>
      </c>
      <c r="R46" s="21" t="s">
        <v>64</v>
      </c>
      <c r="S46" s="21" t="n">
        <f aca="false">COUNTIFS($E$3:$E$150,"&gt;="&amp;0,$B$3:$B$150,R46)</f>
        <v>0</v>
      </c>
      <c r="T46" s="21" t="n">
        <f aca="false">COUNTIFS($E$3:$E$150,"&lt;"&amp;0,$B$3:$B$150,R46)</f>
        <v>0</v>
      </c>
    </row>
    <row r="47" customFormat="false" ht="16.5" hidden="false" customHeight="true" outlineLevel="0" collapsed="false">
      <c r="A47" s="15"/>
      <c r="B47" s="16"/>
      <c r="C47" s="17"/>
      <c r="D47" s="17"/>
      <c r="E47" s="18"/>
      <c r="F47" s="18"/>
      <c r="G47" s="18"/>
      <c r="H47" s="18"/>
      <c r="I47" s="19" t="n">
        <f aca="false">E47-F47-G47</f>
        <v>0</v>
      </c>
      <c r="J47" s="19" t="n">
        <f aca="false">IF(B47="",0,VLOOKUP(B47,Tabla1[],2,0))</f>
        <v>0</v>
      </c>
      <c r="K47" s="19" t="n">
        <f aca="false">IF(E47&lt;0,J47*(-1),J47)</f>
        <v>0</v>
      </c>
      <c r="L47" s="20"/>
      <c r="M47" s="20"/>
      <c r="Q47" s="21" t="n">
        <v>45</v>
      </c>
      <c r="R47" s="21" t="s">
        <v>65</v>
      </c>
      <c r="S47" s="21" t="n">
        <f aca="false">COUNTIFS($E$3:$E$150,"&gt;="&amp;0,$B$3:$B$150,R47)</f>
        <v>0</v>
      </c>
      <c r="T47" s="21" t="n">
        <f aca="false">COUNTIFS($E$3:$E$150,"&lt;"&amp;0,$B$3:$B$150,R47)</f>
        <v>0</v>
      </c>
    </row>
    <row r="48" customFormat="false" ht="16.5" hidden="false" customHeight="true" outlineLevel="0" collapsed="false">
      <c r="A48" s="15"/>
      <c r="B48" s="16"/>
      <c r="C48" s="17"/>
      <c r="D48" s="17"/>
      <c r="E48" s="18"/>
      <c r="F48" s="18"/>
      <c r="G48" s="18"/>
      <c r="H48" s="18"/>
      <c r="I48" s="19" t="n">
        <f aca="false">E48-F48-G48</f>
        <v>0</v>
      </c>
      <c r="J48" s="19" t="n">
        <f aca="false">IF(B48="",0,VLOOKUP(B48,Tabla1[],2,0))</f>
        <v>0</v>
      </c>
      <c r="K48" s="19" t="n">
        <f aca="false">IF(E48&lt;0,J48*(-1),J48)</f>
        <v>0</v>
      </c>
      <c r="L48" s="20"/>
      <c r="M48" s="20"/>
      <c r="Q48" s="21" t="n">
        <v>46</v>
      </c>
      <c r="R48" s="21" t="s">
        <v>66</v>
      </c>
      <c r="S48" s="21" t="n">
        <f aca="false">H151/2</f>
        <v>0</v>
      </c>
      <c r="T48" s="21"/>
    </row>
    <row r="49" customFormat="false" ht="16.5" hidden="false" customHeight="true" outlineLevel="0" collapsed="false">
      <c r="A49" s="15"/>
      <c r="B49" s="16"/>
      <c r="C49" s="17"/>
      <c r="D49" s="17"/>
      <c r="E49" s="18"/>
      <c r="F49" s="18"/>
      <c r="G49" s="18"/>
      <c r="H49" s="18"/>
      <c r="I49" s="19" t="n">
        <f aca="false">E49-F49-G49</f>
        <v>0</v>
      </c>
      <c r="J49" s="19" t="n">
        <f aca="false">IF(B49="",0,VLOOKUP(B49,Tabla1[],2,0))</f>
        <v>0</v>
      </c>
      <c r="K49" s="19" t="n">
        <f aca="false">IF(E49&lt;0,J49*(-1),J49)</f>
        <v>0</v>
      </c>
      <c r="L49" s="20"/>
      <c r="M49" s="20"/>
      <c r="Q49" s="21" t="n">
        <v>47</v>
      </c>
      <c r="R49" s="21" t="s">
        <v>67</v>
      </c>
      <c r="S49" s="21" t="n">
        <f aca="false">COUNTIFS($E$3:$E$150,"&gt;="&amp;0,$B$3:$B$150,R49)</f>
        <v>0</v>
      </c>
      <c r="T49" s="21" t="n">
        <f aca="false">COUNTIFS($E$3:$E$150,"&lt;"&amp;0,$B$3:$B$150,R49)</f>
        <v>0</v>
      </c>
    </row>
    <row r="50" customFormat="false" ht="16.5" hidden="false" customHeight="true" outlineLevel="0" collapsed="false">
      <c r="A50" s="15"/>
      <c r="B50" s="16"/>
      <c r="C50" s="17"/>
      <c r="D50" s="17"/>
      <c r="E50" s="18"/>
      <c r="F50" s="18"/>
      <c r="G50" s="18"/>
      <c r="H50" s="18"/>
      <c r="I50" s="19" t="n">
        <f aca="false">E50-F50-G50</f>
        <v>0</v>
      </c>
      <c r="J50" s="19" t="n">
        <f aca="false">IF(B50="",0,VLOOKUP(B50,Tabla1[],2,0))</f>
        <v>0</v>
      </c>
      <c r="K50" s="19" t="n">
        <f aca="false">IF(E50&lt;0,J50*(-1),J50)</f>
        <v>0</v>
      </c>
      <c r="L50" s="20"/>
      <c r="M50" s="20"/>
      <c r="Q50" s="21" t="n">
        <v>48</v>
      </c>
      <c r="R50" s="21" t="s">
        <v>68</v>
      </c>
      <c r="S50" s="21" t="n">
        <f aca="false">COUNTIFS($E$3:$E$150,"&gt;="&amp;0,$B$3:$B$150,R50)</f>
        <v>0</v>
      </c>
      <c r="T50" s="21" t="n">
        <f aca="false">COUNTIFS($E$3:$E$150,"&lt;"&amp;0,$B$3:$B$150,R50)</f>
        <v>0</v>
      </c>
    </row>
    <row r="51" customFormat="false" ht="16.5" hidden="false" customHeight="true" outlineLevel="0" collapsed="false">
      <c r="A51" s="15"/>
      <c r="B51" s="16"/>
      <c r="C51" s="17"/>
      <c r="D51" s="17"/>
      <c r="E51" s="18"/>
      <c r="F51" s="18"/>
      <c r="G51" s="18"/>
      <c r="H51" s="18"/>
      <c r="I51" s="19" t="n">
        <f aca="false">E51-F51-G51</f>
        <v>0</v>
      </c>
      <c r="J51" s="19" t="n">
        <f aca="false">IF(B51="",0,VLOOKUP(B51,Tabla1[],2,0))</f>
        <v>0</v>
      </c>
      <c r="K51" s="19" t="n">
        <f aca="false">IF(E51&lt;0,J51*(-1),J51)</f>
        <v>0</v>
      </c>
      <c r="L51" s="20"/>
      <c r="M51" s="20"/>
      <c r="Q51" s="21" t="n">
        <v>49</v>
      </c>
      <c r="R51" s="21" t="s">
        <v>69</v>
      </c>
      <c r="S51" s="21" t="n">
        <f aca="false">COUNTIFS($E$3:$E$150,"&gt;="&amp;0,$B$3:$B$150,R51)</f>
        <v>0</v>
      </c>
      <c r="T51" s="21" t="n">
        <f aca="false">COUNTIFS($E$3:$E$150,"&lt;"&amp;0,$B$3:$B$150,R51)</f>
        <v>0</v>
      </c>
    </row>
    <row r="52" customFormat="false" ht="16.5" hidden="false" customHeight="true" outlineLevel="0" collapsed="false">
      <c r="A52" s="15"/>
      <c r="B52" s="16"/>
      <c r="C52" s="17"/>
      <c r="D52" s="17"/>
      <c r="E52" s="18"/>
      <c r="F52" s="18"/>
      <c r="G52" s="18"/>
      <c r="H52" s="18"/>
      <c r="I52" s="19" t="n">
        <f aca="false">E52-F52-G52</f>
        <v>0</v>
      </c>
      <c r="J52" s="19" t="n">
        <f aca="false">IF(B52="",0,VLOOKUP(B52,Tabla1[],2,0))</f>
        <v>0</v>
      </c>
      <c r="K52" s="19" t="n">
        <f aca="false">IF(E52&lt;0,J52*(-1),J52)</f>
        <v>0</v>
      </c>
      <c r="L52" s="20"/>
      <c r="M52" s="20"/>
      <c r="Q52" s="21" t="n">
        <v>50</v>
      </c>
      <c r="R52" s="21" t="s">
        <v>70</v>
      </c>
      <c r="S52" s="21" t="n">
        <f aca="false">COUNTIFS($E$3:$E$150,"&gt;="&amp;0,$B$3:$B$150,R52)</f>
        <v>0</v>
      </c>
      <c r="T52" s="21" t="n">
        <f aca="false">COUNTIFS($E$3:$E$150,"&lt;"&amp;0,$B$3:$B$150,R52)</f>
        <v>0</v>
      </c>
    </row>
    <row r="53" customFormat="false" ht="16.5" hidden="false" customHeight="true" outlineLevel="0" collapsed="false">
      <c r="A53" s="15"/>
      <c r="B53" s="16"/>
      <c r="C53" s="17"/>
      <c r="D53" s="17"/>
      <c r="E53" s="18"/>
      <c r="F53" s="18"/>
      <c r="G53" s="18"/>
      <c r="H53" s="18"/>
      <c r="I53" s="19" t="n">
        <f aca="false">E53-F53-G53</f>
        <v>0</v>
      </c>
      <c r="J53" s="19" t="n">
        <f aca="false">IF(B53="",0,VLOOKUP(B53,Tabla1[],2,0))</f>
        <v>0</v>
      </c>
      <c r="K53" s="19" t="n">
        <f aca="false">IF(E53&lt;0,J53*(-1),J53)</f>
        <v>0</v>
      </c>
      <c r="L53" s="20"/>
      <c r="M53" s="20"/>
      <c r="Q53" s="21" t="n">
        <v>51</v>
      </c>
      <c r="R53" s="21" t="s">
        <v>71</v>
      </c>
      <c r="S53" s="21" t="n">
        <f aca="false">COUNTIFS($E$3:$E$150,"&gt;="&amp;0,$B$3:$B$150,R53)</f>
        <v>0</v>
      </c>
      <c r="T53" s="21" t="n">
        <f aca="false">COUNTIFS($E$3:$E$150,"&lt;"&amp;0,$B$3:$B$150,R53)</f>
        <v>0</v>
      </c>
    </row>
    <row r="54" customFormat="false" ht="16.5" hidden="false" customHeight="true" outlineLevel="0" collapsed="false">
      <c r="A54" s="15"/>
      <c r="B54" s="16"/>
      <c r="C54" s="17"/>
      <c r="D54" s="17"/>
      <c r="E54" s="18"/>
      <c r="F54" s="18"/>
      <c r="G54" s="18"/>
      <c r="H54" s="18"/>
      <c r="I54" s="19" t="n">
        <f aca="false">E54-F54-G54</f>
        <v>0</v>
      </c>
      <c r="J54" s="19" t="n">
        <f aca="false">IF(B54="",0,VLOOKUP(B54,Tabla1[],2,0))</f>
        <v>0</v>
      </c>
      <c r="K54" s="19" t="n">
        <f aca="false">IF(E54&lt;0,J54*(-1),J54)</f>
        <v>0</v>
      </c>
      <c r="L54" s="20"/>
      <c r="M54" s="20"/>
      <c r="Q54" s="21" t="n">
        <v>52</v>
      </c>
      <c r="R54" s="21" t="s">
        <v>72</v>
      </c>
      <c r="S54" s="21" t="n">
        <f aca="false">COUNTIFS($E$3:$E$150,"&gt;="&amp;0,$B$3:$B$150,R54)</f>
        <v>0</v>
      </c>
      <c r="T54" s="21" t="n">
        <f aca="false">COUNTIFS($E$3:$E$150,"&lt;"&amp;0,$B$3:$B$150,R54)</f>
        <v>0</v>
      </c>
    </row>
    <row r="55" customFormat="false" ht="16.5" hidden="false" customHeight="true" outlineLevel="0" collapsed="false">
      <c r="A55" s="15"/>
      <c r="B55" s="16"/>
      <c r="C55" s="17"/>
      <c r="D55" s="17"/>
      <c r="E55" s="18"/>
      <c r="F55" s="18"/>
      <c r="G55" s="18"/>
      <c r="H55" s="18"/>
      <c r="I55" s="19" t="n">
        <f aca="false">E55-F55-G55</f>
        <v>0</v>
      </c>
      <c r="J55" s="19" t="n">
        <f aca="false">IF(B55="",0,VLOOKUP(B55,Tabla1[],2,0))</f>
        <v>0</v>
      </c>
      <c r="K55" s="19" t="n">
        <f aca="false">IF(E55&lt;0,J55*(-1),J55)</f>
        <v>0</v>
      </c>
      <c r="L55" s="20"/>
      <c r="M55" s="20"/>
      <c r="Q55" s="21" t="n">
        <v>53</v>
      </c>
      <c r="R55" s="21" t="s">
        <v>73</v>
      </c>
      <c r="S55" s="21" t="n">
        <f aca="false">COUNTIFS($E$3:$E$150,"&gt;="&amp;0,$B$3:$B$150,R55)</f>
        <v>0</v>
      </c>
      <c r="T55" s="21" t="n">
        <f aca="false">COUNTIFS($E$3:$E$150,"&lt;"&amp;0,$B$3:$B$150,R55)</f>
        <v>0</v>
      </c>
    </row>
    <row r="56" customFormat="false" ht="16.5" hidden="false" customHeight="true" outlineLevel="0" collapsed="false">
      <c r="A56" s="15"/>
      <c r="B56" s="16"/>
      <c r="C56" s="17"/>
      <c r="D56" s="17"/>
      <c r="E56" s="18"/>
      <c r="F56" s="18"/>
      <c r="G56" s="18"/>
      <c r="H56" s="18"/>
      <c r="I56" s="19" t="n">
        <f aca="false">E56-F56-G56</f>
        <v>0</v>
      </c>
      <c r="J56" s="19" t="n">
        <f aca="false">IF(B56="",0,VLOOKUP(B56,Tabla1[],2,0))</f>
        <v>0</v>
      </c>
      <c r="K56" s="19" t="n">
        <f aca="false">IF(E56&lt;0,J56*(-1),J56)</f>
        <v>0</v>
      </c>
      <c r="L56" s="20"/>
      <c r="M56" s="20"/>
      <c r="Q56" s="21" t="n">
        <v>54</v>
      </c>
      <c r="R56" s="21" t="s">
        <v>74</v>
      </c>
      <c r="S56" s="21" t="n">
        <f aca="false">COUNTIFS($E$3:$E$150,"&gt;="&amp;0,$B$3:$B$150,R56)</f>
        <v>0</v>
      </c>
      <c r="T56" s="21" t="n">
        <f aca="false">COUNTIFS($E$3:$E$150,"&lt;"&amp;0,$B$3:$B$150,R56)</f>
        <v>0</v>
      </c>
    </row>
    <row r="57" customFormat="false" ht="16.5" hidden="false" customHeight="true" outlineLevel="0" collapsed="false">
      <c r="A57" s="15"/>
      <c r="B57" s="16"/>
      <c r="C57" s="17"/>
      <c r="D57" s="17"/>
      <c r="E57" s="18"/>
      <c r="F57" s="18"/>
      <c r="G57" s="18"/>
      <c r="H57" s="18"/>
      <c r="I57" s="19" t="n">
        <f aca="false">E57-F57-G57</f>
        <v>0</v>
      </c>
      <c r="J57" s="19" t="n">
        <f aca="false">IF(B57="",0,VLOOKUP(B57,Tabla1[],2,0))</f>
        <v>0</v>
      </c>
      <c r="K57" s="19" t="n">
        <f aca="false">IF(E57&lt;0,J57*(-1),J57)</f>
        <v>0</v>
      </c>
      <c r="L57" s="20"/>
      <c r="M57" s="20"/>
      <c r="Q57" s="21" t="n">
        <v>55</v>
      </c>
      <c r="R57" s="21" t="s">
        <v>75</v>
      </c>
      <c r="S57" s="21" t="n">
        <f aca="false">COUNTIFS($E$3:$E$150,"&gt;="&amp;0,$B$3:$B$150,R57)</f>
        <v>0</v>
      </c>
      <c r="T57" s="21" t="n">
        <f aca="false">COUNTIFS($E$3:$E$150,"&lt;"&amp;0,$B$3:$B$150,R57)</f>
        <v>0</v>
      </c>
    </row>
    <row r="58" customFormat="false" ht="16.5" hidden="false" customHeight="true" outlineLevel="0" collapsed="false">
      <c r="A58" s="15"/>
      <c r="B58" s="16"/>
      <c r="C58" s="17"/>
      <c r="D58" s="17"/>
      <c r="E58" s="18"/>
      <c r="F58" s="18"/>
      <c r="G58" s="18"/>
      <c r="H58" s="18"/>
      <c r="I58" s="19" t="n">
        <f aca="false">E58-F58-G58</f>
        <v>0</v>
      </c>
      <c r="J58" s="19" t="n">
        <f aca="false">IF(B58="",0,VLOOKUP(B58,Tabla1[],2,0))</f>
        <v>0</v>
      </c>
      <c r="K58" s="19" t="n">
        <f aca="false">IF(E58&lt;0,J58*(-1),J58)</f>
        <v>0</v>
      </c>
      <c r="L58" s="20"/>
      <c r="M58" s="20"/>
      <c r="Q58" s="21" t="n">
        <v>56</v>
      </c>
      <c r="R58" s="21" t="s">
        <v>76</v>
      </c>
      <c r="S58" s="21" t="n">
        <f aca="false">COUNTIFS($E$3:$E$150,"&gt;="&amp;0,$B$3:$B$150,R58)</f>
        <v>0</v>
      </c>
      <c r="T58" s="21" t="n">
        <f aca="false">COUNTIFS($E$3:$E$150,"&lt;"&amp;0,$B$3:$B$150,R58)</f>
        <v>0</v>
      </c>
    </row>
    <row r="59" customFormat="false" ht="16.5" hidden="false" customHeight="true" outlineLevel="0" collapsed="false">
      <c r="A59" s="15"/>
      <c r="B59" s="16"/>
      <c r="C59" s="17"/>
      <c r="D59" s="17"/>
      <c r="E59" s="18"/>
      <c r="F59" s="18"/>
      <c r="G59" s="18"/>
      <c r="H59" s="18"/>
      <c r="I59" s="19" t="n">
        <f aca="false">E59-F59-G59</f>
        <v>0</v>
      </c>
      <c r="J59" s="19" t="n">
        <f aca="false">IF(B59="",0,VLOOKUP(B59,Tabla1[],2,0))</f>
        <v>0</v>
      </c>
      <c r="K59" s="19" t="n">
        <f aca="false">IF(E59&lt;0,J59*(-1),J59)</f>
        <v>0</v>
      </c>
      <c r="L59" s="20"/>
      <c r="M59" s="20"/>
      <c r="Q59" s="21" t="n">
        <v>57</v>
      </c>
      <c r="R59" s="21" t="s">
        <v>77</v>
      </c>
      <c r="S59" s="21" t="n">
        <f aca="false">COUNTIFS($E$3:$E$150,"&gt;="&amp;0,$B$3:$B$150,R59)</f>
        <v>0</v>
      </c>
      <c r="T59" s="21" t="n">
        <f aca="false">COUNTIFS($E$3:$E$150,"&lt;"&amp;0,$B$3:$B$150,R59)</f>
        <v>0</v>
      </c>
    </row>
    <row r="60" customFormat="false" ht="16.5" hidden="false" customHeight="true" outlineLevel="0" collapsed="false">
      <c r="A60" s="15"/>
      <c r="B60" s="16"/>
      <c r="C60" s="17"/>
      <c r="D60" s="17"/>
      <c r="E60" s="18"/>
      <c r="F60" s="18"/>
      <c r="G60" s="18"/>
      <c r="H60" s="18"/>
      <c r="I60" s="19" t="n">
        <f aca="false">E60-F60-G60</f>
        <v>0</v>
      </c>
      <c r="J60" s="19" t="n">
        <f aca="false">IF(B60="",0,VLOOKUP(B60,Tabla1[],2,0))</f>
        <v>0</v>
      </c>
      <c r="K60" s="19" t="n">
        <f aca="false">IF(E60&lt;0,J60*(-1),J60)</f>
        <v>0</v>
      </c>
      <c r="L60" s="20"/>
      <c r="M60" s="20"/>
      <c r="Q60" s="21" t="n">
        <v>58</v>
      </c>
      <c r="R60" s="21" t="s">
        <v>78</v>
      </c>
      <c r="S60" s="21" t="n">
        <f aca="false">COUNTIFS($E$3:$E$150,"&gt;="&amp;0,$B$3:$B$150,R60)</f>
        <v>0</v>
      </c>
      <c r="T60" s="21" t="n">
        <f aca="false">COUNTIFS($E$3:$E$150,"&lt;"&amp;0,$B$3:$B$150,R60)</f>
        <v>0</v>
      </c>
    </row>
    <row r="61" customFormat="false" ht="16.5" hidden="false" customHeight="true" outlineLevel="0" collapsed="false">
      <c r="A61" s="15"/>
      <c r="B61" s="16"/>
      <c r="C61" s="17"/>
      <c r="D61" s="17"/>
      <c r="E61" s="18"/>
      <c r="F61" s="18"/>
      <c r="G61" s="18"/>
      <c r="H61" s="18"/>
      <c r="I61" s="19" t="n">
        <f aca="false">E61-F61-G61</f>
        <v>0</v>
      </c>
      <c r="J61" s="19" t="n">
        <f aca="false">IF(B61="",0,VLOOKUP(B61,Tabla1[],2,0))</f>
        <v>0</v>
      </c>
      <c r="K61" s="19" t="n">
        <f aca="false">IF(E61&lt;0,J61*(-1),J61)</f>
        <v>0</v>
      </c>
      <c r="L61" s="20"/>
      <c r="M61" s="20"/>
      <c r="Q61" s="21" t="n">
        <v>59</v>
      </c>
      <c r="R61" s="21" t="s">
        <v>79</v>
      </c>
      <c r="S61" s="21" t="n">
        <f aca="false">COUNTIFS($E$3:$E$150,"&gt;="&amp;0,$B$3:$B$150,R61)</f>
        <v>0</v>
      </c>
      <c r="T61" s="21" t="n">
        <f aca="false">COUNTIFS($E$3:$E$150,"&lt;"&amp;0,$B$3:$B$150,R61)</f>
        <v>0</v>
      </c>
    </row>
    <row r="62" customFormat="false" ht="16.5" hidden="false" customHeight="true" outlineLevel="0" collapsed="false">
      <c r="A62" s="15"/>
      <c r="B62" s="16"/>
      <c r="C62" s="17"/>
      <c r="D62" s="17"/>
      <c r="E62" s="18"/>
      <c r="F62" s="18"/>
      <c r="G62" s="18"/>
      <c r="H62" s="18"/>
      <c r="I62" s="19" t="n">
        <f aca="false">E62-F62-G62</f>
        <v>0</v>
      </c>
      <c r="J62" s="19" t="n">
        <f aca="false">IF(B62="",0,VLOOKUP(B62,Tabla1[],2,0))</f>
        <v>0</v>
      </c>
      <c r="K62" s="19" t="n">
        <f aca="false">IF(E62&lt;0,J62*(-1),J62)</f>
        <v>0</v>
      </c>
      <c r="L62" s="20"/>
      <c r="M62" s="20"/>
      <c r="Q62" s="21" t="n">
        <v>60</v>
      </c>
      <c r="R62" s="21" t="s">
        <v>80</v>
      </c>
      <c r="S62" s="21" t="n">
        <f aca="false">COUNTIFS($E$3:$E$150,"&gt;="&amp;0,$B$3:$B$150,R62)</f>
        <v>0</v>
      </c>
      <c r="T62" s="21" t="n">
        <f aca="false">COUNTIFS($E$3:$E$150,"&lt;"&amp;0,$B$3:$B$150,R62)</f>
        <v>0</v>
      </c>
    </row>
    <row r="63" customFormat="false" ht="16.5" hidden="false" customHeight="true" outlineLevel="0" collapsed="false">
      <c r="A63" s="15"/>
      <c r="B63" s="16"/>
      <c r="C63" s="17"/>
      <c r="D63" s="17"/>
      <c r="E63" s="18"/>
      <c r="F63" s="18"/>
      <c r="G63" s="18"/>
      <c r="H63" s="18"/>
      <c r="I63" s="19" t="n">
        <f aca="false">E63-F63-G63</f>
        <v>0</v>
      </c>
      <c r="J63" s="19" t="n">
        <f aca="false">IF(B63="",0,VLOOKUP(B63,Tabla1[],2,0))</f>
        <v>0</v>
      </c>
      <c r="K63" s="19" t="n">
        <f aca="false">IF(E63&lt;0,J63*(-1),J63)</f>
        <v>0</v>
      </c>
      <c r="L63" s="20"/>
      <c r="M63" s="20"/>
      <c r="Q63" s="21" t="n">
        <v>61</v>
      </c>
      <c r="R63" s="21" t="s">
        <v>81</v>
      </c>
      <c r="S63" s="21" t="n">
        <f aca="false">COUNTIFS($E$3:$E$150,"&gt;="&amp;0,$B$3:$B$150,R63)</f>
        <v>0</v>
      </c>
      <c r="T63" s="21" t="n">
        <f aca="false">COUNTIFS($E$3:$E$150,"&lt;"&amp;0,$B$3:$B$150,R63)</f>
        <v>0</v>
      </c>
    </row>
    <row r="64" customFormat="false" ht="16.5" hidden="false" customHeight="true" outlineLevel="0" collapsed="false">
      <c r="A64" s="15"/>
      <c r="B64" s="16"/>
      <c r="C64" s="17"/>
      <c r="D64" s="17"/>
      <c r="E64" s="18"/>
      <c r="F64" s="18"/>
      <c r="G64" s="18"/>
      <c r="H64" s="18"/>
      <c r="I64" s="19" t="n">
        <f aca="false">E64-F64-G64</f>
        <v>0</v>
      </c>
      <c r="J64" s="19" t="n">
        <f aca="false">IF(B64="",0,VLOOKUP(B64,Tabla1[],2,0))</f>
        <v>0</v>
      </c>
      <c r="K64" s="19" t="n">
        <f aca="false">IF(E64&lt;0,J64*(-1),J64)</f>
        <v>0</v>
      </c>
      <c r="L64" s="20"/>
      <c r="M64" s="20"/>
      <c r="Q64" s="21" t="n">
        <v>62</v>
      </c>
      <c r="R64" s="21" t="s">
        <v>82</v>
      </c>
      <c r="S64" s="21" t="n">
        <f aca="false">COUNTIFS($E$3:$E$150,"&gt;="&amp;0,$B$3:$B$150,R64)</f>
        <v>0</v>
      </c>
      <c r="T64" s="21" t="n">
        <f aca="false">COUNTIFS($E$3:$E$150,"&lt;"&amp;0,$B$3:$B$150,R64)</f>
        <v>0</v>
      </c>
    </row>
    <row r="65" customFormat="false" ht="16.5" hidden="false" customHeight="true" outlineLevel="0" collapsed="false">
      <c r="A65" s="15"/>
      <c r="B65" s="16"/>
      <c r="C65" s="17"/>
      <c r="D65" s="17"/>
      <c r="E65" s="18"/>
      <c r="F65" s="18"/>
      <c r="G65" s="18"/>
      <c r="H65" s="18"/>
      <c r="I65" s="19" t="n">
        <f aca="false">E65-F65-G65</f>
        <v>0</v>
      </c>
      <c r="J65" s="19" t="n">
        <f aca="false">IF(B65="",0,VLOOKUP(B65,Tabla1[],2,0))</f>
        <v>0</v>
      </c>
      <c r="K65" s="19" t="n">
        <f aca="false">IF(E65&lt;0,J65*(-1),J65)</f>
        <v>0</v>
      </c>
      <c r="L65" s="20"/>
      <c r="M65" s="20"/>
      <c r="Q65" s="21" t="n">
        <v>63</v>
      </c>
      <c r="R65" s="21" t="s">
        <v>83</v>
      </c>
      <c r="S65" s="21" t="n">
        <f aca="false">COUNTIFS($E$3:$E$150,"&gt;="&amp;0,$B$3:$B$150,R65)</f>
        <v>0</v>
      </c>
      <c r="T65" s="21" t="n">
        <f aca="false">COUNTIFS($E$3:$E$150,"&lt;"&amp;0,$B$3:$B$150,R65)</f>
        <v>0</v>
      </c>
    </row>
    <row r="66" customFormat="false" ht="16.5" hidden="false" customHeight="true" outlineLevel="0" collapsed="false">
      <c r="A66" s="15"/>
      <c r="B66" s="16"/>
      <c r="C66" s="17"/>
      <c r="D66" s="17"/>
      <c r="E66" s="18"/>
      <c r="F66" s="18"/>
      <c r="G66" s="18"/>
      <c r="H66" s="18"/>
      <c r="I66" s="19" t="n">
        <f aca="false">E66-F66-G66</f>
        <v>0</v>
      </c>
      <c r="J66" s="19" t="n">
        <f aca="false">IF(B66="",0,VLOOKUP(B66,Tabla1[],2,0))</f>
        <v>0</v>
      </c>
      <c r="K66" s="19" t="n">
        <f aca="false">IF(E66&lt;0,J66*(-1),J66)</f>
        <v>0</v>
      </c>
      <c r="L66" s="20"/>
      <c r="M66" s="20"/>
      <c r="Q66" s="21" t="n">
        <v>64</v>
      </c>
      <c r="R66" s="21" t="s">
        <v>84</v>
      </c>
      <c r="S66" s="21" t="n">
        <f aca="false">COUNTIFS($E$3:$E$150,"&gt;="&amp;0,$B$3:$B$150,R66)</f>
        <v>0</v>
      </c>
      <c r="T66" s="21" t="n">
        <f aca="false">COUNTIFS($E$3:$E$150,"&lt;"&amp;0,$B$3:$B$150,R66)</f>
        <v>0</v>
      </c>
    </row>
    <row r="67" customFormat="false" ht="16.5" hidden="false" customHeight="true" outlineLevel="0" collapsed="false">
      <c r="A67" s="15"/>
      <c r="B67" s="16"/>
      <c r="C67" s="17"/>
      <c r="D67" s="17"/>
      <c r="E67" s="18"/>
      <c r="F67" s="18"/>
      <c r="G67" s="18"/>
      <c r="H67" s="18"/>
      <c r="I67" s="19" t="n">
        <f aca="false">E67-F67-G67</f>
        <v>0</v>
      </c>
      <c r="J67" s="19" t="n">
        <f aca="false">IF(B67="",0,VLOOKUP(B67,Tabla1[],2,0))</f>
        <v>0</v>
      </c>
      <c r="K67" s="19" t="n">
        <f aca="false">IF(E67&lt;0,J67*(-1),J67)</f>
        <v>0</v>
      </c>
      <c r="L67" s="20"/>
      <c r="M67" s="20"/>
      <c r="Q67" s="21" t="n">
        <v>65</v>
      </c>
      <c r="R67" s="21" t="s">
        <v>85</v>
      </c>
      <c r="S67" s="21" t="n">
        <f aca="false">COUNTIFS($E$3:$E$150,"&gt;="&amp;0,$B$3:$B$150,R67)</f>
        <v>0</v>
      </c>
      <c r="T67" s="21" t="n">
        <f aca="false">COUNTIFS($E$3:$E$150,"&lt;"&amp;0,$B$3:$B$150,R67)</f>
        <v>0</v>
      </c>
    </row>
    <row r="68" customFormat="false" ht="16.5" hidden="false" customHeight="true" outlineLevel="0" collapsed="false">
      <c r="A68" s="15"/>
      <c r="B68" s="16"/>
      <c r="C68" s="17"/>
      <c r="D68" s="17"/>
      <c r="E68" s="18"/>
      <c r="F68" s="18"/>
      <c r="G68" s="18"/>
      <c r="H68" s="18"/>
      <c r="I68" s="19" t="n">
        <f aca="false">E68-F68-G68</f>
        <v>0</v>
      </c>
      <c r="J68" s="19" t="n">
        <f aca="false">IF(B68="",0,VLOOKUP(B68,Tabla1[],2,0))</f>
        <v>0</v>
      </c>
      <c r="K68" s="19" t="n">
        <f aca="false">IF(E68&lt;0,J68*(-1),J68)</f>
        <v>0</v>
      </c>
      <c r="L68" s="20"/>
      <c r="M68" s="20"/>
      <c r="Q68" s="21" t="n">
        <v>66</v>
      </c>
      <c r="R68" s="21" t="s">
        <v>86</v>
      </c>
      <c r="S68" s="21" t="n">
        <f aca="false">COUNTIFS($E$3:$E$150,"&gt;="&amp;0,$B$3:$B$150,R68)</f>
        <v>0</v>
      </c>
      <c r="T68" s="21" t="n">
        <f aca="false">COUNTIFS($E$3:$E$150,"&lt;"&amp;0,$B$3:$B$150,R68)</f>
        <v>0</v>
      </c>
    </row>
    <row r="69" customFormat="false" ht="16.5" hidden="false" customHeight="true" outlineLevel="0" collapsed="false">
      <c r="A69" s="15"/>
      <c r="B69" s="16"/>
      <c r="C69" s="17"/>
      <c r="D69" s="17"/>
      <c r="E69" s="18"/>
      <c r="F69" s="18"/>
      <c r="G69" s="18"/>
      <c r="H69" s="18"/>
      <c r="I69" s="19" t="n">
        <f aca="false">E69-F69-G69</f>
        <v>0</v>
      </c>
      <c r="J69" s="19" t="n">
        <f aca="false">IF(B69="",0,VLOOKUP(B69,Tabla1[],2,0))</f>
        <v>0</v>
      </c>
      <c r="K69" s="19" t="n">
        <f aca="false">IF(E69&lt;0,J69*(-1),J69)</f>
        <v>0</v>
      </c>
      <c r="L69" s="20"/>
      <c r="M69" s="20"/>
      <c r="Q69" s="21" t="n">
        <v>67</v>
      </c>
      <c r="R69" s="21" t="s">
        <v>87</v>
      </c>
      <c r="S69" s="21" t="n">
        <f aca="false">COUNTIFS($E$3:$E$150,"&gt;="&amp;0,$B$3:$B$150,R69)</f>
        <v>0</v>
      </c>
      <c r="T69" s="21" t="n">
        <f aca="false">COUNTIFS($E$3:$E$150,"&lt;"&amp;0,$B$3:$B$150,R69)</f>
        <v>0</v>
      </c>
    </row>
    <row r="70" customFormat="false" ht="16.5" hidden="false" customHeight="true" outlineLevel="0" collapsed="false">
      <c r="A70" s="15"/>
      <c r="B70" s="16"/>
      <c r="C70" s="17"/>
      <c r="D70" s="17"/>
      <c r="E70" s="18"/>
      <c r="F70" s="18"/>
      <c r="G70" s="18"/>
      <c r="H70" s="18"/>
      <c r="I70" s="19" t="n">
        <f aca="false">E70-F70-G70</f>
        <v>0</v>
      </c>
      <c r="J70" s="19" t="n">
        <f aca="false">IF(B70="",0,VLOOKUP(B70,Tabla1[],2,0))</f>
        <v>0</v>
      </c>
      <c r="K70" s="19" t="n">
        <f aca="false">IF(E70&lt;0,J70*(-1),J70)</f>
        <v>0</v>
      </c>
      <c r="L70" s="20"/>
      <c r="M70" s="20"/>
      <c r="Q70" s="21" t="n">
        <v>68</v>
      </c>
      <c r="R70" s="21" t="s">
        <v>88</v>
      </c>
      <c r="S70" s="21" t="n">
        <f aca="false">COUNTIFS($E$3:$E$150,"&gt;="&amp;0,$B$3:$B$150,R70)</f>
        <v>0</v>
      </c>
      <c r="T70" s="21" t="n">
        <f aca="false">COUNTIFS($E$3:$E$150,"&lt;"&amp;0,$B$3:$B$150,R70)</f>
        <v>0</v>
      </c>
    </row>
    <row r="71" customFormat="false" ht="16.5" hidden="false" customHeight="true" outlineLevel="0" collapsed="false">
      <c r="A71" s="15"/>
      <c r="B71" s="16"/>
      <c r="C71" s="17"/>
      <c r="D71" s="17"/>
      <c r="E71" s="18"/>
      <c r="F71" s="18"/>
      <c r="G71" s="18"/>
      <c r="H71" s="18"/>
      <c r="I71" s="19" t="n">
        <f aca="false">E71-F71-G71</f>
        <v>0</v>
      </c>
      <c r="J71" s="19" t="n">
        <f aca="false">IF(B71="",0,VLOOKUP(B71,Tabla1[],2,0))</f>
        <v>0</v>
      </c>
      <c r="K71" s="19" t="n">
        <f aca="false">IF(E71&lt;0,J71*(-1),J71)</f>
        <v>0</v>
      </c>
      <c r="L71" s="20"/>
      <c r="M71" s="20"/>
      <c r="Q71" s="21" t="n">
        <v>69</v>
      </c>
      <c r="R71" s="21" t="s">
        <v>89</v>
      </c>
      <c r="S71" s="21" t="n">
        <f aca="false">COUNTIFS($E$3:$E$150,"&gt;="&amp;0,$B$3:$B$150,R71)</f>
        <v>0</v>
      </c>
      <c r="T71" s="21" t="n">
        <f aca="false">COUNTIFS($E$3:$E$150,"&lt;"&amp;0,$B$3:$B$150,R71)</f>
        <v>0</v>
      </c>
    </row>
    <row r="72" customFormat="false" ht="16.5" hidden="false" customHeight="true" outlineLevel="0" collapsed="false">
      <c r="A72" s="15"/>
      <c r="B72" s="16"/>
      <c r="C72" s="17"/>
      <c r="D72" s="17"/>
      <c r="E72" s="18"/>
      <c r="F72" s="18"/>
      <c r="G72" s="18"/>
      <c r="H72" s="18"/>
      <c r="I72" s="19" t="n">
        <f aca="false">E72-F72-G72</f>
        <v>0</v>
      </c>
      <c r="J72" s="19" t="n">
        <f aca="false">IF(B72="",0,VLOOKUP(B72,Tabla1[],2,0))</f>
        <v>0</v>
      </c>
      <c r="K72" s="19" t="n">
        <f aca="false">IF(E72&lt;0,J72*(-1),J72)</f>
        <v>0</v>
      </c>
      <c r="L72" s="20"/>
      <c r="M72" s="20"/>
      <c r="Q72" s="21" t="n">
        <v>70</v>
      </c>
      <c r="R72" s="21" t="s">
        <v>90</v>
      </c>
      <c r="S72" s="21" t="n">
        <f aca="false">COUNTIFS($E$3:$E$150,"&gt;="&amp;0,$B$3:$B$150,R72)</f>
        <v>0</v>
      </c>
      <c r="T72" s="21" t="n">
        <f aca="false">COUNTIFS($E$3:$E$150,"&lt;"&amp;0,$B$3:$B$150,R72)</f>
        <v>0</v>
      </c>
    </row>
    <row r="73" customFormat="false" ht="16.5" hidden="false" customHeight="true" outlineLevel="0" collapsed="false">
      <c r="A73" s="15"/>
      <c r="B73" s="16"/>
      <c r="C73" s="17"/>
      <c r="D73" s="17"/>
      <c r="E73" s="18"/>
      <c r="F73" s="18"/>
      <c r="G73" s="18"/>
      <c r="H73" s="18"/>
      <c r="I73" s="19" t="n">
        <f aca="false">E73-F73-G73</f>
        <v>0</v>
      </c>
      <c r="J73" s="19" t="n">
        <f aca="false">IF(B73="",0,VLOOKUP(B73,Tabla1[],2,0))</f>
        <v>0</v>
      </c>
      <c r="K73" s="19" t="n">
        <f aca="false">IF(E73&lt;0,J73*(-1),J73)</f>
        <v>0</v>
      </c>
      <c r="L73" s="20"/>
      <c r="M73" s="20"/>
      <c r="Q73" s="21" t="n">
        <v>71</v>
      </c>
      <c r="R73" s="21" t="s">
        <v>91</v>
      </c>
      <c r="S73" s="21" t="n">
        <f aca="false">COUNTIFS($E$3:$E$150,"&gt;="&amp;0,$B$3:$B$150,R73)</f>
        <v>0</v>
      </c>
      <c r="T73" s="21" t="n">
        <f aca="false">COUNTIFS($E$3:$E$150,"&lt;"&amp;0,$B$3:$B$150,R73)</f>
        <v>0</v>
      </c>
    </row>
    <row r="74" customFormat="false" ht="16.5" hidden="false" customHeight="true" outlineLevel="0" collapsed="false">
      <c r="A74" s="15"/>
      <c r="B74" s="16"/>
      <c r="C74" s="17"/>
      <c r="D74" s="17"/>
      <c r="E74" s="18"/>
      <c r="F74" s="18"/>
      <c r="G74" s="18"/>
      <c r="H74" s="18"/>
      <c r="I74" s="19" t="n">
        <f aca="false">E74-F74-G74</f>
        <v>0</v>
      </c>
      <c r="J74" s="19" t="n">
        <f aca="false">IF(B74="",0,VLOOKUP(B74,Tabla1[],2,0))</f>
        <v>0</v>
      </c>
      <c r="K74" s="19" t="n">
        <f aca="false">IF(E74&lt;0,J74*(-1),J74)</f>
        <v>0</v>
      </c>
      <c r="L74" s="20"/>
      <c r="M74" s="20"/>
      <c r="Q74" s="21" t="n">
        <v>72</v>
      </c>
      <c r="R74" s="21" t="s">
        <v>92</v>
      </c>
      <c r="S74" s="21" t="n">
        <f aca="false">COUNTIFS($E$3:$E$150,"&gt;="&amp;0,$B$3:$B$150,R74)</f>
        <v>0</v>
      </c>
      <c r="T74" s="21" t="n">
        <f aca="false">COUNTIFS($E$3:$E$150,"&lt;"&amp;0,$B$3:$B$150,R74)</f>
        <v>0</v>
      </c>
    </row>
    <row r="75" customFormat="false" ht="16.5" hidden="false" customHeight="true" outlineLevel="0" collapsed="false">
      <c r="A75" s="15"/>
      <c r="B75" s="16"/>
      <c r="C75" s="17"/>
      <c r="D75" s="17"/>
      <c r="E75" s="18"/>
      <c r="F75" s="18"/>
      <c r="G75" s="18"/>
      <c r="H75" s="18"/>
      <c r="I75" s="19" t="n">
        <f aca="false">E75-F75-G75</f>
        <v>0</v>
      </c>
      <c r="J75" s="19" t="n">
        <f aca="false">IF(B75="",0,VLOOKUP(B75,Tabla1[],2,0))</f>
        <v>0</v>
      </c>
      <c r="K75" s="19" t="n">
        <f aca="false">IF(E75&lt;0,J75*(-1),J75)</f>
        <v>0</v>
      </c>
      <c r="L75" s="20"/>
      <c r="M75" s="20"/>
      <c r="Q75" s="21" t="n">
        <v>73</v>
      </c>
      <c r="R75" s="21" t="s">
        <v>93</v>
      </c>
      <c r="S75" s="21" t="n">
        <f aca="false">COUNTIFS($E$3:$E$150,"&gt;="&amp;0,$B$3:$B$150,R75)</f>
        <v>0</v>
      </c>
      <c r="T75" s="21" t="n">
        <f aca="false">COUNTIFS($E$3:$E$150,"&lt;"&amp;0,$B$3:$B$150,R75)</f>
        <v>0</v>
      </c>
    </row>
    <row r="76" customFormat="false" ht="16.5" hidden="false" customHeight="true" outlineLevel="0" collapsed="false">
      <c r="A76" s="15"/>
      <c r="B76" s="16"/>
      <c r="C76" s="17"/>
      <c r="D76" s="17"/>
      <c r="E76" s="18"/>
      <c r="F76" s="18"/>
      <c r="G76" s="18"/>
      <c r="H76" s="18"/>
      <c r="I76" s="19" t="n">
        <f aca="false">E76-F76-G76</f>
        <v>0</v>
      </c>
      <c r="J76" s="19" t="n">
        <f aca="false">IF(B76="",0,VLOOKUP(B76,Tabla1[],2,0))</f>
        <v>0</v>
      </c>
      <c r="K76" s="19" t="n">
        <f aca="false">IF(E76&lt;0,J76*(-1),J76)</f>
        <v>0</v>
      </c>
      <c r="L76" s="20"/>
      <c r="M76" s="20"/>
      <c r="Q76" s="24" t="n">
        <v>74</v>
      </c>
      <c r="R76" s="24" t="s">
        <v>94</v>
      </c>
      <c r="S76" s="24" t="n">
        <f aca="false">COUNTIFS($E$3:$E$150,"&gt;="&amp;0,$B$3:$B$150,R76)</f>
        <v>0</v>
      </c>
      <c r="T76" s="24" t="n">
        <f aca="false">COUNTIFS($E$3:$E$150,"&lt;"&amp;0,$B$3:$B$150,R76)</f>
        <v>0</v>
      </c>
    </row>
    <row r="77" customFormat="false" ht="16.5" hidden="false" customHeight="true" outlineLevel="0" collapsed="false">
      <c r="A77" s="15"/>
      <c r="B77" s="16"/>
      <c r="C77" s="17"/>
      <c r="D77" s="17"/>
      <c r="E77" s="18"/>
      <c r="F77" s="18"/>
      <c r="G77" s="18"/>
      <c r="H77" s="18"/>
      <c r="I77" s="19" t="n">
        <f aca="false">E77-F77-G77</f>
        <v>0</v>
      </c>
      <c r="J77" s="19" t="n">
        <f aca="false">IF(B77="",0,VLOOKUP(B77,Tabla1[],2,0))</f>
        <v>0</v>
      </c>
      <c r="K77" s="19" t="n">
        <f aca="false">IF(E77&lt;0,J77*(-1),J77)</f>
        <v>0</v>
      </c>
      <c r="L77" s="20"/>
      <c r="M77" s="20"/>
    </row>
    <row r="78" customFormat="false" ht="16.5" hidden="false" customHeight="true" outlineLevel="0" collapsed="false">
      <c r="A78" s="15"/>
      <c r="B78" s="16"/>
      <c r="C78" s="17"/>
      <c r="D78" s="17"/>
      <c r="E78" s="18"/>
      <c r="F78" s="18"/>
      <c r="G78" s="18"/>
      <c r="H78" s="18"/>
      <c r="I78" s="19" t="n">
        <f aca="false">E78-F78-G78</f>
        <v>0</v>
      </c>
      <c r="J78" s="19" t="n">
        <f aca="false">IF(B78="",0,VLOOKUP(B78,Tabla1[],2,0))</f>
        <v>0</v>
      </c>
      <c r="K78" s="19" t="n">
        <f aca="false">IF(E78&lt;0,J78*(-1),J78)</f>
        <v>0</v>
      </c>
      <c r="L78" s="20"/>
      <c r="M78" s="20"/>
    </row>
    <row r="79" customFormat="false" ht="16.5" hidden="false" customHeight="true" outlineLevel="0" collapsed="false">
      <c r="A79" s="15"/>
      <c r="B79" s="16"/>
      <c r="C79" s="17"/>
      <c r="D79" s="17"/>
      <c r="E79" s="18"/>
      <c r="F79" s="18"/>
      <c r="G79" s="18"/>
      <c r="H79" s="18"/>
      <c r="I79" s="19" t="n">
        <f aca="false">E79-F79-G79</f>
        <v>0</v>
      </c>
      <c r="J79" s="19" t="n">
        <f aca="false">IF(B79="",0,VLOOKUP(B79,Tabla1[],2,0))</f>
        <v>0</v>
      </c>
      <c r="K79" s="19" t="n">
        <f aca="false">IF(E79&lt;0,J79*(-1),J79)</f>
        <v>0</v>
      </c>
      <c r="L79" s="20"/>
      <c r="M79" s="20"/>
    </row>
    <row r="80" customFormat="false" ht="16.5" hidden="false" customHeight="true" outlineLevel="0" collapsed="false">
      <c r="A80" s="15"/>
      <c r="B80" s="16"/>
      <c r="C80" s="17"/>
      <c r="D80" s="17"/>
      <c r="E80" s="18"/>
      <c r="F80" s="18"/>
      <c r="G80" s="18"/>
      <c r="H80" s="18"/>
      <c r="I80" s="19" t="n">
        <f aca="false">E80-F80-G80</f>
        <v>0</v>
      </c>
      <c r="J80" s="19" t="n">
        <f aca="false">IF(B80="",0,VLOOKUP(B80,Tabla1[],2,0))</f>
        <v>0</v>
      </c>
      <c r="K80" s="19" t="n">
        <f aca="false">IF(E80&lt;0,J80*(-1),J80)</f>
        <v>0</v>
      </c>
      <c r="L80" s="20"/>
      <c r="M80" s="20"/>
    </row>
    <row r="81" customFormat="false" ht="16.5" hidden="false" customHeight="true" outlineLevel="0" collapsed="false">
      <c r="A81" s="15"/>
      <c r="B81" s="16"/>
      <c r="C81" s="17"/>
      <c r="D81" s="17"/>
      <c r="E81" s="18"/>
      <c r="F81" s="18"/>
      <c r="G81" s="18"/>
      <c r="H81" s="18"/>
      <c r="I81" s="19" t="n">
        <f aca="false">E81-F81-G81</f>
        <v>0</v>
      </c>
      <c r="J81" s="19" t="n">
        <f aca="false">IF(B81="",0,VLOOKUP(B81,Tabla1[],2,0))</f>
        <v>0</v>
      </c>
      <c r="K81" s="19" t="n">
        <f aca="false">IF(E81&lt;0,J81*(-1),J81)</f>
        <v>0</v>
      </c>
      <c r="L81" s="20"/>
      <c r="M81" s="20"/>
    </row>
    <row r="82" customFormat="false" ht="16.5" hidden="false" customHeight="true" outlineLevel="0" collapsed="false">
      <c r="A82" s="15"/>
      <c r="B82" s="16"/>
      <c r="C82" s="17"/>
      <c r="D82" s="17"/>
      <c r="E82" s="18"/>
      <c r="F82" s="18"/>
      <c r="G82" s="18"/>
      <c r="H82" s="18"/>
      <c r="I82" s="19" t="n">
        <f aca="false">E82-F82-G82</f>
        <v>0</v>
      </c>
      <c r="J82" s="19" t="n">
        <f aca="false">IF(B82="",0,VLOOKUP(B82,Tabla1[],2,0))</f>
        <v>0</v>
      </c>
      <c r="K82" s="19" t="n">
        <f aca="false">IF(E82&lt;0,J82*(-1),J82)</f>
        <v>0</v>
      </c>
      <c r="L82" s="20"/>
      <c r="M82" s="20"/>
    </row>
    <row r="83" customFormat="false" ht="16.5" hidden="false" customHeight="true" outlineLevel="0" collapsed="false">
      <c r="A83" s="15"/>
      <c r="B83" s="16"/>
      <c r="C83" s="17"/>
      <c r="D83" s="17"/>
      <c r="E83" s="18"/>
      <c r="F83" s="18"/>
      <c r="G83" s="18"/>
      <c r="H83" s="18"/>
      <c r="I83" s="19" t="n">
        <f aca="false">E83-F83-G83</f>
        <v>0</v>
      </c>
      <c r="J83" s="19" t="n">
        <f aca="false">IF(B83="",0,VLOOKUP(B83,Tabla1[],2,0))</f>
        <v>0</v>
      </c>
      <c r="K83" s="19" t="n">
        <f aca="false">IF(E83&lt;0,J83*(-1),J83)</f>
        <v>0</v>
      </c>
      <c r="L83" s="20"/>
      <c r="M83" s="20"/>
    </row>
    <row r="84" customFormat="false" ht="16.5" hidden="false" customHeight="true" outlineLevel="0" collapsed="false">
      <c r="A84" s="15"/>
      <c r="B84" s="16"/>
      <c r="C84" s="17"/>
      <c r="D84" s="17"/>
      <c r="E84" s="18"/>
      <c r="F84" s="18"/>
      <c r="G84" s="18"/>
      <c r="H84" s="18"/>
      <c r="I84" s="19" t="n">
        <f aca="false">E84-F84-G84</f>
        <v>0</v>
      </c>
      <c r="J84" s="19" t="n">
        <f aca="false">IF(B84="",0,VLOOKUP(B84,Tabla1[],2,0))</f>
        <v>0</v>
      </c>
      <c r="K84" s="19" t="n">
        <f aca="false">IF(E84&lt;0,J84*(-1),J84)</f>
        <v>0</v>
      </c>
      <c r="L84" s="20"/>
      <c r="M84" s="20"/>
    </row>
    <row r="85" customFormat="false" ht="16.5" hidden="false" customHeight="true" outlineLevel="0" collapsed="false">
      <c r="A85" s="15"/>
      <c r="B85" s="16"/>
      <c r="C85" s="17"/>
      <c r="D85" s="17"/>
      <c r="E85" s="18"/>
      <c r="F85" s="18"/>
      <c r="G85" s="18"/>
      <c r="H85" s="18"/>
      <c r="I85" s="19" t="n">
        <f aca="false">E85-F85-G85</f>
        <v>0</v>
      </c>
      <c r="J85" s="19" t="n">
        <f aca="false">IF(B85="",0,VLOOKUP(B85,Tabla1[],2,0))</f>
        <v>0</v>
      </c>
      <c r="K85" s="19" t="n">
        <f aca="false">IF(E85&lt;0,J85*(-1),J85)</f>
        <v>0</v>
      </c>
      <c r="L85" s="20"/>
      <c r="M85" s="20"/>
    </row>
    <row r="86" customFormat="false" ht="16.5" hidden="false" customHeight="true" outlineLevel="0" collapsed="false">
      <c r="A86" s="15"/>
      <c r="B86" s="16"/>
      <c r="C86" s="17"/>
      <c r="D86" s="17"/>
      <c r="E86" s="18"/>
      <c r="F86" s="18"/>
      <c r="G86" s="18"/>
      <c r="H86" s="18"/>
      <c r="I86" s="19" t="n">
        <f aca="false">E86-F86-G86</f>
        <v>0</v>
      </c>
      <c r="J86" s="19" t="n">
        <f aca="false">IF(B86="",0,VLOOKUP(B86,Tabla1[],2,0))</f>
        <v>0</v>
      </c>
      <c r="K86" s="19" t="n">
        <f aca="false">IF(E86&lt;0,J86*(-1),J86)</f>
        <v>0</v>
      </c>
      <c r="L86" s="20"/>
      <c r="M86" s="20"/>
    </row>
    <row r="87" customFormat="false" ht="16.5" hidden="false" customHeight="true" outlineLevel="0" collapsed="false">
      <c r="A87" s="15"/>
      <c r="B87" s="16"/>
      <c r="C87" s="17"/>
      <c r="D87" s="17"/>
      <c r="E87" s="18"/>
      <c r="F87" s="18"/>
      <c r="G87" s="18"/>
      <c r="H87" s="18"/>
      <c r="I87" s="19" t="n">
        <f aca="false">E87-F87-G87</f>
        <v>0</v>
      </c>
      <c r="J87" s="19" t="n">
        <f aca="false">IF(B87="",0,VLOOKUP(B87,Tabla1[],2,0))</f>
        <v>0</v>
      </c>
      <c r="K87" s="19" t="n">
        <f aca="false">IF(E87&lt;0,J87*(-1),J87)</f>
        <v>0</v>
      </c>
      <c r="L87" s="20"/>
      <c r="M87" s="20"/>
    </row>
    <row r="88" customFormat="false" ht="16.5" hidden="false" customHeight="true" outlineLevel="0" collapsed="false">
      <c r="A88" s="15"/>
      <c r="B88" s="16"/>
      <c r="C88" s="17"/>
      <c r="D88" s="17"/>
      <c r="E88" s="18"/>
      <c r="F88" s="18"/>
      <c r="G88" s="18"/>
      <c r="H88" s="18"/>
      <c r="I88" s="19" t="n">
        <f aca="false">E88-F88-G88</f>
        <v>0</v>
      </c>
      <c r="J88" s="19" t="n">
        <f aca="false">IF(B88="",0,VLOOKUP(B88,Tabla1[],2,0))</f>
        <v>0</v>
      </c>
      <c r="K88" s="19" t="n">
        <f aca="false">IF(E88&lt;0,J88*(-1),J88)</f>
        <v>0</v>
      </c>
      <c r="L88" s="20"/>
      <c r="M88" s="20"/>
    </row>
    <row r="89" customFormat="false" ht="16.5" hidden="false" customHeight="true" outlineLevel="0" collapsed="false">
      <c r="A89" s="15"/>
      <c r="B89" s="16"/>
      <c r="C89" s="17"/>
      <c r="D89" s="17"/>
      <c r="E89" s="18"/>
      <c r="F89" s="18"/>
      <c r="G89" s="18"/>
      <c r="H89" s="18"/>
      <c r="I89" s="19" t="n">
        <f aca="false">E89-F89-G89</f>
        <v>0</v>
      </c>
      <c r="J89" s="19" t="n">
        <f aca="false">IF(B89="",0,VLOOKUP(B89,Tabla1[],2,0))</f>
        <v>0</v>
      </c>
      <c r="K89" s="19" t="n">
        <f aca="false">IF(E89&lt;0,J89*(-1),J89)</f>
        <v>0</v>
      </c>
      <c r="L89" s="20"/>
      <c r="M89" s="20"/>
    </row>
    <row r="90" customFormat="false" ht="16.5" hidden="false" customHeight="true" outlineLevel="0" collapsed="false">
      <c r="A90" s="15"/>
      <c r="B90" s="16"/>
      <c r="C90" s="17"/>
      <c r="D90" s="17"/>
      <c r="E90" s="18"/>
      <c r="F90" s="18"/>
      <c r="G90" s="18"/>
      <c r="H90" s="18"/>
      <c r="I90" s="19" t="n">
        <f aca="false">E90-F90-G90</f>
        <v>0</v>
      </c>
      <c r="J90" s="19" t="n">
        <f aca="false">IF(B90="",0,VLOOKUP(B90,Tabla1[],2,0))</f>
        <v>0</v>
      </c>
      <c r="K90" s="19" t="n">
        <f aca="false">IF(E90&lt;0,J90*(-1),J90)</f>
        <v>0</v>
      </c>
      <c r="L90" s="20"/>
      <c r="M90" s="20"/>
    </row>
    <row r="91" customFormat="false" ht="16.5" hidden="false" customHeight="true" outlineLevel="0" collapsed="false">
      <c r="A91" s="15"/>
      <c r="B91" s="16"/>
      <c r="C91" s="17"/>
      <c r="D91" s="17"/>
      <c r="E91" s="18"/>
      <c r="F91" s="18"/>
      <c r="G91" s="18"/>
      <c r="H91" s="18"/>
      <c r="I91" s="19" t="n">
        <f aca="false">E91-F91-G91</f>
        <v>0</v>
      </c>
      <c r="J91" s="19" t="n">
        <f aca="false">IF(B91="",0,VLOOKUP(B91,Tabla1[],2,0))</f>
        <v>0</v>
      </c>
      <c r="K91" s="19" t="n">
        <f aca="false">IF(E91&lt;0,J91*(-1),J91)</f>
        <v>0</v>
      </c>
      <c r="L91" s="20"/>
      <c r="M91" s="20"/>
    </row>
    <row r="92" customFormat="false" ht="16.5" hidden="false" customHeight="true" outlineLevel="0" collapsed="false">
      <c r="A92" s="15"/>
      <c r="B92" s="16"/>
      <c r="C92" s="17"/>
      <c r="D92" s="17"/>
      <c r="E92" s="18"/>
      <c r="F92" s="18"/>
      <c r="G92" s="18"/>
      <c r="H92" s="18"/>
      <c r="I92" s="19" t="n">
        <f aca="false">E92-F92-G92</f>
        <v>0</v>
      </c>
      <c r="J92" s="19" t="n">
        <f aca="false">IF(B92="",0,VLOOKUP(B92,Tabla1[],2,0))</f>
        <v>0</v>
      </c>
      <c r="K92" s="19" t="n">
        <f aca="false">IF(E92&lt;0,J92*(-1),J92)</f>
        <v>0</v>
      </c>
      <c r="L92" s="20"/>
      <c r="M92" s="20"/>
    </row>
    <row r="93" customFormat="false" ht="16.5" hidden="false" customHeight="true" outlineLevel="0" collapsed="false">
      <c r="A93" s="15"/>
      <c r="B93" s="16"/>
      <c r="C93" s="17"/>
      <c r="D93" s="17"/>
      <c r="E93" s="18"/>
      <c r="F93" s="18"/>
      <c r="G93" s="18"/>
      <c r="H93" s="18"/>
      <c r="I93" s="19" t="n">
        <f aca="false">E93-F93-G93</f>
        <v>0</v>
      </c>
      <c r="J93" s="19" t="n">
        <f aca="false">IF(B93="",0,VLOOKUP(B93,Tabla1[],2,0))</f>
        <v>0</v>
      </c>
      <c r="K93" s="19" t="n">
        <f aca="false">IF(E93&lt;0,J93*(-1),J93)</f>
        <v>0</v>
      </c>
      <c r="L93" s="20"/>
      <c r="M93" s="20"/>
    </row>
    <row r="94" customFormat="false" ht="16.5" hidden="false" customHeight="true" outlineLevel="0" collapsed="false">
      <c r="A94" s="15"/>
      <c r="B94" s="16"/>
      <c r="C94" s="17"/>
      <c r="D94" s="17"/>
      <c r="E94" s="18"/>
      <c r="F94" s="18"/>
      <c r="G94" s="18"/>
      <c r="H94" s="18"/>
      <c r="I94" s="19" t="n">
        <f aca="false">E94-F94-G94</f>
        <v>0</v>
      </c>
      <c r="J94" s="19" t="n">
        <f aca="false">IF(B94="",0,VLOOKUP(B94,Tabla1[],2,0))</f>
        <v>0</v>
      </c>
      <c r="K94" s="19" t="n">
        <f aca="false">IF(E94&lt;0,J94*(-1),J94)</f>
        <v>0</v>
      </c>
      <c r="L94" s="20"/>
      <c r="M94" s="20"/>
    </row>
    <row r="95" customFormat="false" ht="16.5" hidden="false" customHeight="true" outlineLevel="0" collapsed="false">
      <c r="A95" s="15"/>
      <c r="B95" s="16"/>
      <c r="C95" s="17"/>
      <c r="D95" s="17"/>
      <c r="E95" s="18"/>
      <c r="F95" s="18"/>
      <c r="G95" s="18"/>
      <c r="H95" s="18"/>
      <c r="I95" s="19" t="n">
        <f aca="false">E95-F95-G95</f>
        <v>0</v>
      </c>
      <c r="J95" s="19" t="n">
        <f aca="false">IF(B95="",0,VLOOKUP(B95,Tabla1[],2,0))</f>
        <v>0</v>
      </c>
      <c r="K95" s="19" t="n">
        <f aca="false">IF(E95&lt;0,J95*(-1),J95)</f>
        <v>0</v>
      </c>
      <c r="L95" s="20"/>
      <c r="M95" s="20"/>
    </row>
    <row r="96" customFormat="false" ht="16.5" hidden="false" customHeight="true" outlineLevel="0" collapsed="false">
      <c r="A96" s="15"/>
      <c r="B96" s="16"/>
      <c r="C96" s="17"/>
      <c r="D96" s="17"/>
      <c r="E96" s="18"/>
      <c r="F96" s="18"/>
      <c r="G96" s="18"/>
      <c r="H96" s="18"/>
      <c r="I96" s="19" t="n">
        <f aca="false">E96-F96-G96</f>
        <v>0</v>
      </c>
      <c r="J96" s="19" t="n">
        <f aca="false">IF(B96="",0,VLOOKUP(B96,Tabla1[],2,0))</f>
        <v>0</v>
      </c>
      <c r="K96" s="19" t="n">
        <f aca="false">IF(E96&lt;0,J96*(-1),J96)</f>
        <v>0</v>
      </c>
      <c r="L96" s="20"/>
      <c r="M96" s="20"/>
    </row>
    <row r="97" customFormat="false" ht="16.5" hidden="false" customHeight="true" outlineLevel="0" collapsed="false">
      <c r="A97" s="15"/>
      <c r="B97" s="16"/>
      <c r="C97" s="17"/>
      <c r="D97" s="17"/>
      <c r="E97" s="18"/>
      <c r="F97" s="18"/>
      <c r="G97" s="18"/>
      <c r="H97" s="18"/>
      <c r="I97" s="19" t="n">
        <f aca="false">E97-F97-G97</f>
        <v>0</v>
      </c>
      <c r="J97" s="19" t="n">
        <f aca="false">IF(B97="",0,VLOOKUP(B97,Tabla1[],2,0))</f>
        <v>0</v>
      </c>
      <c r="K97" s="19" t="n">
        <f aca="false">IF(E97&lt;0,J97*(-1),J97)</f>
        <v>0</v>
      </c>
      <c r="L97" s="20"/>
      <c r="M97" s="20"/>
    </row>
    <row r="98" customFormat="false" ht="16.5" hidden="false" customHeight="true" outlineLevel="0" collapsed="false">
      <c r="A98" s="15"/>
      <c r="B98" s="16"/>
      <c r="C98" s="17"/>
      <c r="D98" s="17"/>
      <c r="E98" s="18"/>
      <c r="F98" s="18"/>
      <c r="G98" s="18"/>
      <c r="H98" s="18"/>
      <c r="I98" s="19" t="n">
        <f aca="false">E98-F98-G98</f>
        <v>0</v>
      </c>
      <c r="J98" s="19" t="n">
        <f aca="false">IF(B98="",0,VLOOKUP(B98,Tabla1[],2,0))</f>
        <v>0</v>
      </c>
      <c r="K98" s="19" t="n">
        <f aca="false">IF(E98&lt;0,J98*(-1),J98)</f>
        <v>0</v>
      </c>
      <c r="L98" s="20"/>
      <c r="M98" s="20"/>
    </row>
    <row r="99" customFormat="false" ht="16.5" hidden="false" customHeight="true" outlineLevel="0" collapsed="false">
      <c r="A99" s="15"/>
      <c r="B99" s="16"/>
      <c r="C99" s="17"/>
      <c r="D99" s="17"/>
      <c r="E99" s="18"/>
      <c r="F99" s="18"/>
      <c r="G99" s="18"/>
      <c r="H99" s="18"/>
      <c r="I99" s="19" t="n">
        <f aca="false">E99-F99-G99</f>
        <v>0</v>
      </c>
      <c r="J99" s="19" t="n">
        <f aca="false">IF(B99="",0,VLOOKUP(B99,Tabla1[],2,0))</f>
        <v>0</v>
      </c>
      <c r="K99" s="19" t="n">
        <f aca="false">IF(E99&lt;0,J99*(-1),J99)</f>
        <v>0</v>
      </c>
      <c r="L99" s="20"/>
      <c r="M99" s="20"/>
    </row>
    <row r="100" customFormat="false" ht="16.5" hidden="false" customHeight="true" outlineLevel="0" collapsed="false">
      <c r="A100" s="15"/>
      <c r="B100" s="16"/>
      <c r="C100" s="17"/>
      <c r="D100" s="17"/>
      <c r="E100" s="18"/>
      <c r="F100" s="18"/>
      <c r="G100" s="18"/>
      <c r="H100" s="18"/>
      <c r="I100" s="19" t="n">
        <f aca="false">E100-F100-G100</f>
        <v>0</v>
      </c>
      <c r="J100" s="19" t="n">
        <f aca="false">IF(B100="",0,VLOOKUP(B100,Tabla1[],2,0))</f>
        <v>0</v>
      </c>
      <c r="K100" s="19" t="n">
        <f aca="false">IF(E100&lt;0,J100*(-1),J100)</f>
        <v>0</v>
      </c>
      <c r="L100" s="20"/>
      <c r="M100" s="20"/>
    </row>
    <row r="101" customFormat="false" ht="16.5" hidden="false" customHeight="true" outlineLevel="0" collapsed="false">
      <c r="A101" s="15"/>
      <c r="B101" s="16"/>
      <c r="C101" s="17"/>
      <c r="D101" s="17"/>
      <c r="E101" s="18"/>
      <c r="F101" s="18"/>
      <c r="G101" s="18"/>
      <c r="H101" s="18"/>
      <c r="I101" s="19" t="n">
        <f aca="false">E101-F101-G101</f>
        <v>0</v>
      </c>
      <c r="J101" s="19" t="n">
        <f aca="false">IF(B101="",0,VLOOKUP(B101,Tabla1[],2,0))</f>
        <v>0</v>
      </c>
      <c r="K101" s="19" t="n">
        <f aca="false">IF(E101&lt;0,J101*(-1),J101)</f>
        <v>0</v>
      </c>
      <c r="L101" s="20"/>
      <c r="M101" s="20"/>
    </row>
    <row r="102" customFormat="false" ht="16.5" hidden="false" customHeight="true" outlineLevel="0" collapsed="false">
      <c r="A102" s="15"/>
      <c r="B102" s="16"/>
      <c r="C102" s="17"/>
      <c r="D102" s="17"/>
      <c r="E102" s="18"/>
      <c r="F102" s="18"/>
      <c r="G102" s="18"/>
      <c r="H102" s="18"/>
      <c r="I102" s="19" t="n">
        <f aca="false">E102-F102-G102</f>
        <v>0</v>
      </c>
      <c r="J102" s="19" t="n">
        <f aca="false">IF(B102="",0,VLOOKUP(B102,Tabla1[],2,0))</f>
        <v>0</v>
      </c>
      <c r="K102" s="19" t="n">
        <f aca="false">IF(E102&lt;0,J102*(-1),J102)</f>
        <v>0</v>
      </c>
      <c r="L102" s="20"/>
      <c r="M102" s="20"/>
    </row>
    <row r="103" customFormat="false" ht="16.5" hidden="false" customHeight="true" outlineLevel="0" collapsed="false">
      <c r="A103" s="15"/>
      <c r="B103" s="16"/>
      <c r="C103" s="17"/>
      <c r="D103" s="17"/>
      <c r="E103" s="18"/>
      <c r="F103" s="18"/>
      <c r="G103" s="18"/>
      <c r="H103" s="18"/>
      <c r="I103" s="19" t="n">
        <f aca="false">E103-F103-G103</f>
        <v>0</v>
      </c>
      <c r="J103" s="19" t="n">
        <f aca="false">IF(B103="",0,VLOOKUP(B103,Tabla1[],2,0))</f>
        <v>0</v>
      </c>
      <c r="K103" s="19" t="n">
        <f aca="false">IF(E103&lt;0,J103*(-1),J103)</f>
        <v>0</v>
      </c>
      <c r="L103" s="20"/>
      <c r="M103" s="20"/>
    </row>
    <row r="104" customFormat="false" ht="16.5" hidden="false" customHeight="true" outlineLevel="0" collapsed="false">
      <c r="A104" s="15"/>
      <c r="B104" s="16"/>
      <c r="C104" s="17"/>
      <c r="D104" s="17"/>
      <c r="E104" s="18"/>
      <c r="F104" s="18"/>
      <c r="G104" s="18"/>
      <c r="H104" s="18"/>
      <c r="I104" s="19" t="n">
        <f aca="false">E104-F104-G104</f>
        <v>0</v>
      </c>
      <c r="J104" s="19" t="n">
        <f aca="false">IF(B104="",0,VLOOKUP(B104,Tabla1[],2,0))</f>
        <v>0</v>
      </c>
      <c r="K104" s="19" t="n">
        <f aca="false">IF(E104&lt;0,J104*(-1),J104)</f>
        <v>0</v>
      </c>
      <c r="L104" s="20"/>
      <c r="M104" s="20"/>
    </row>
    <row r="105" customFormat="false" ht="16.5" hidden="false" customHeight="true" outlineLevel="0" collapsed="false">
      <c r="A105" s="15"/>
      <c r="B105" s="16"/>
      <c r="C105" s="17"/>
      <c r="D105" s="17"/>
      <c r="E105" s="18"/>
      <c r="F105" s="18"/>
      <c r="G105" s="18"/>
      <c r="H105" s="18"/>
      <c r="I105" s="19" t="n">
        <f aca="false">E105-F105-G105</f>
        <v>0</v>
      </c>
      <c r="J105" s="19" t="n">
        <f aca="false">IF(B105="",0,VLOOKUP(B105,Tabla1[],2,0))</f>
        <v>0</v>
      </c>
      <c r="K105" s="19" t="n">
        <f aca="false">IF(E105&lt;0,J105*(-1),J105)</f>
        <v>0</v>
      </c>
      <c r="L105" s="20"/>
      <c r="M105" s="20"/>
    </row>
    <row r="106" customFormat="false" ht="16.5" hidden="false" customHeight="true" outlineLevel="0" collapsed="false">
      <c r="A106" s="15"/>
      <c r="B106" s="16"/>
      <c r="C106" s="17"/>
      <c r="D106" s="17"/>
      <c r="E106" s="18"/>
      <c r="F106" s="18"/>
      <c r="G106" s="18"/>
      <c r="H106" s="18"/>
      <c r="I106" s="19" t="n">
        <f aca="false">E106-F106-G106</f>
        <v>0</v>
      </c>
      <c r="J106" s="19" t="n">
        <f aca="false">IF(B106="",0,VLOOKUP(B106,Tabla1[],2,0))</f>
        <v>0</v>
      </c>
      <c r="K106" s="19" t="n">
        <f aca="false">IF(E106&lt;0,J106*(-1),J106)</f>
        <v>0</v>
      </c>
      <c r="L106" s="20"/>
      <c r="M106" s="20"/>
    </row>
    <row r="107" customFormat="false" ht="16.5" hidden="false" customHeight="true" outlineLevel="0" collapsed="false">
      <c r="A107" s="15"/>
      <c r="B107" s="16"/>
      <c r="C107" s="17"/>
      <c r="D107" s="17"/>
      <c r="E107" s="18"/>
      <c r="F107" s="18"/>
      <c r="G107" s="18"/>
      <c r="H107" s="18"/>
      <c r="I107" s="19" t="n">
        <f aca="false">E107-F107-G107</f>
        <v>0</v>
      </c>
      <c r="J107" s="19" t="n">
        <f aca="false">IF(B107="",0,VLOOKUP(B107,Tabla1[],2,0))</f>
        <v>0</v>
      </c>
      <c r="K107" s="19" t="n">
        <f aca="false">IF(E107&lt;0,J107*(-1),J107)</f>
        <v>0</v>
      </c>
      <c r="L107" s="20"/>
      <c r="M107" s="20"/>
    </row>
    <row r="108" customFormat="false" ht="16.5" hidden="false" customHeight="true" outlineLevel="0" collapsed="false">
      <c r="A108" s="15"/>
      <c r="B108" s="16"/>
      <c r="C108" s="17"/>
      <c r="D108" s="17"/>
      <c r="E108" s="18"/>
      <c r="F108" s="18"/>
      <c r="G108" s="18"/>
      <c r="H108" s="18"/>
      <c r="I108" s="19" t="n">
        <f aca="false">E108-F108-G108</f>
        <v>0</v>
      </c>
      <c r="J108" s="19" t="n">
        <f aca="false">IF(B108="",0,VLOOKUP(B108,Tabla1[],2,0))</f>
        <v>0</v>
      </c>
      <c r="K108" s="19" t="n">
        <f aca="false">IF(E108&lt;0,J108*(-1),J108)</f>
        <v>0</v>
      </c>
      <c r="L108" s="20"/>
      <c r="M108" s="20"/>
    </row>
    <row r="109" customFormat="false" ht="16.5" hidden="false" customHeight="true" outlineLevel="0" collapsed="false">
      <c r="A109" s="15"/>
      <c r="B109" s="16"/>
      <c r="C109" s="17"/>
      <c r="D109" s="17"/>
      <c r="E109" s="18"/>
      <c r="F109" s="18"/>
      <c r="G109" s="18"/>
      <c r="H109" s="18"/>
      <c r="I109" s="19" t="n">
        <f aca="false">E109-F109-G109</f>
        <v>0</v>
      </c>
      <c r="J109" s="19" t="n">
        <f aca="false">IF(B109="",0,VLOOKUP(B109,Tabla1[],2,0))</f>
        <v>0</v>
      </c>
      <c r="K109" s="19" t="n">
        <f aca="false">IF(E109&lt;0,J109*(-1),J109)</f>
        <v>0</v>
      </c>
      <c r="L109" s="20"/>
      <c r="M109" s="20"/>
    </row>
    <row r="110" customFormat="false" ht="16.5" hidden="false" customHeight="true" outlineLevel="0" collapsed="false">
      <c r="A110" s="15"/>
      <c r="B110" s="16"/>
      <c r="C110" s="17"/>
      <c r="D110" s="17"/>
      <c r="E110" s="18"/>
      <c r="F110" s="18"/>
      <c r="G110" s="18"/>
      <c r="H110" s="18"/>
      <c r="I110" s="19" t="n">
        <f aca="false">E110-F110-G110</f>
        <v>0</v>
      </c>
      <c r="J110" s="19" t="n">
        <f aca="false">IF(B110="",0,VLOOKUP(B110,Tabla1[],2,0))</f>
        <v>0</v>
      </c>
      <c r="K110" s="19" t="n">
        <f aca="false">IF(E110&lt;0,J110*(-1),J110)</f>
        <v>0</v>
      </c>
      <c r="L110" s="20"/>
      <c r="M110" s="20"/>
    </row>
    <row r="111" customFormat="false" ht="16.5" hidden="false" customHeight="true" outlineLevel="0" collapsed="false">
      <c r="A111" s="15"/>
      <c r="B111" s="16"/>
      <c r="C111" s="17"/>
      <c r="D111" s="17"/>
      <c r="E111" s="18"/>
      <c r="F111" s="18"/>
      <c r="G111" s="18"/>
      <c r="H111" s="18"/>
      <c r="I111" s="19" t="n">
        <f aca="false">E111-F111-G111</f>
        <v>0</v>
      </c>
      <c r="J111" s="19" t="n">
        <f aca="false">IF(B111="",0,VLOOKUP(B111,Tabla1[],2,0))</f>
        <v>0</v>
      </c>
      <c r="K111" s="19" t="n">
        <f aca="false">IF(E111&lt;0,J111*(-1),J111)</f>
        <v>0</v>
      </c>
      <c r="L111" s="20"/>
      <c r="M111" s="20"/>
    </row>
    <row r="112" customFormat="false" ht="16.5" hidden="false" customHeight="true" outlineLevel="0" collapsed="false">
      <c r="A112" s="15"/>
      <c r="B112" s="16"/>
      <c r="C112" s="17"/>
      <c r="D112" s="17"/>
      <c r="E112" s="18"/>
      <c r="F112" s="18"/>
      <c r="G112" s="18"/>
      <c r="H112" s="18"/>
      <c r="I112" s="19" t="n">
        <f aca="false">E112-F112-G112</f>
        <v>0</v>
      </c>
      <c r="J112" s="19" t="n">
        <f aca="false">IF(B112="",0,VLOOKUP(B112,Tabla1[],2,0))</f>
        <v>0</v>
      </c>
      <c r="K112" s="19" t="n">
        <f aca="false">IF(E112&lt;0,J112*(-1),J112)</f>
        <v>0</v>
      </c>
      <c r="L112" s="20"/>
      <c r="M112" s="20"/>
    </row>
    <row r="113" customFormat="false" ht="16.5" hidden="false" customHeight="true" outlineLevel="0" collapsed="false">
      <c r="A113" s="15"/>
      <c r="B113" s="16"/>
      <c r="C113" s="17"/>
      <c r="D113" s="17"/>
      <c r="E113" s="18"/>
      <c r="F113" s="18"/>
      <c r="G113" s="18"/>
      <c r="H113" s="18"/>
      <c r="I113" s="19" t="n">
        <f aca="false">E113-F113-G113</f>
        <v>0</v>
      </c>
      <c r="J113" s="19" t="n">
        <f aca="false">IF(B113="",0,VLOOKUP(B113,Tabla1[],2,0))</f>
        <v>0</v>
      </c>
      <c r="K113" s="19" t="n">
        <f aca="false">IF(E113&lt;0,J113*(-1),J113)</f>
        <v>0</v>
      </c>
      <c r="L113" s="20"/>
      <c r="M113" s="20"/>
    </row>
    <row r="114" customFormat="false" ht="16.5" hidden="false" customHeight="true" outlineLevel="0" collapsed="false">
      <c r="A114" s="15"/>
      <c r="B114" s="16"/>
      <c r="C114" s="17"/>
      <c r="D114" s="17"/>
      <c r="E114" s="18"/>
      <c r="F114" s="18"/>
      <c r="G114" s="18"/>
      <c r="H114" s="18"/>
      <c r="I114" s="19" t="n">
        <f aca="false">E114-F114-G114</f>
        <v>0</v>
      </c>
      <c r="J114" s="19" t="n">
        <f aca="false">IF(B114="",0,VLOOKUP(B114,Tabla1[],2,0))</f>
        <v>0</v>
      </c>
      <c r="K114" s="19" t="n">
        <f aca="false">IF(E114&lt;0,J114*(-1),J114)</f>
        <v>0</v>
      </c>
      <c r="L114" s="20"/>
      <c r="M114" s="20"/>
    </row>
    <row r="115" customFormat="false" ht="16.5" hidden="false" customHeight="true" outlineLevel="0" collapsed="false">
      <c r="A115" s="15"/>
      <c r="B115" s="16"/>
      <c r="C115" s="17"/>
      <c r="D115" s="17"/>
      <c r="E115" s="18"/>
      <c r="F115" s="18"/>
      <c r="G115" s="18"/>
      <c r="H115" s="18"/>
      <c r="I115" s="19" t="n">
        <f aca="false">E115-F115-G115</f>
        <v>0</v>
      </c>
      <c r="J115" s="19" t="n">
        <f aca="false">IF(B115="",0,VLOOKUP(B115,Tabla1[],2,0))</f>
        <v>0</v>
      </c>
      <c r="K115" s="19" t="n">
        <f aca="false">IF(E115&lt;0,J115*(-1),J115)</f>
        <v>0</v>
      </c>
      <c r="L115" s="20"/>
      <c r="M115" s="20"/>
    </row>
    <row r="116" customFormat="false" ht="16.5" hidden="false" customHeight="true" outlineLevel="0" collapsed="false">
      <c r="A116" s="15"/>
      <c r="B116" s="16"/>
      <c r="C116" s="17"/>
      <c r="D116" s="17"/>
      <c r="E116" s="18"/>
      <c r="F116" s="18"/>
      <c r="G116" s="18"/>
      <c r="H116" s="18"/>
      <c r="I116" s="19" t="n">
        <f aca="false">E116-F116-G116</f>
        <v>0</v>
      </c>
      <c r="J116" s="19" t="n">
        <f aca="false">IF(B116="",0,VLOOKUP(B116,Tabla1[],2,0))</f>
        <v>0</v>
      </c>
      <c r="K116" s="19" t="n">
        <f aca="false">IF(E116&lt;0,J116*(-1),J116)</f>
        <v>0</v>
      </c>
      <c r="L116" s="20"/>
      <c r="M116" s="20"/>
    </row>
    <row r="117" customFormat="false" ht="16.5" hidden="false" customHeight="true" outlineLevel="0" collapsed="false">
      <c r="A117" s="15"/>
      <c r="B117" s="16"/>
      <c r="C117" s="17"/>
      <c r="D117" s="17"/>
      <c r="E117" s="18"/>
      <c r="F117" s="18"/>
      <c r="G117" s="18"/>
      <c r="H117" s="18"/>
      <c r="I117" s="19" t="n">
        <f aca="false">E117-F117-G117</f>
        <v>0</v>
      </c>
      <c r="J117" s="19" t="n">
        <f aca="false">IF(B117="",0,VLOOKUP(B117,Tabla1[],2,0))</f>
        <v>0</v>
      </c>
      <c r="K117" s="19" t="n">
        <f aca="false">IF(E117&lt;0,J117*(-1),J117)</f>
        <v>0</v>
      </c>
      <c r="L117" s="20"/>
      <c r="M117" s="20"/>
    </row>
    <row r="118" customFormat="false" ht="16.5" hidden="false" customHeight="true" outlineLevel="0" collapsed="false">
      <c r="A118" s="15"/>
      <c r="B118" s="16"/>
      <c r="C118" s="17"/>
      <c r="D118" s="17"/>
      <c r="E118" s="18"/>
      <c r="F118" s="18"/>
      <c r="G118" s="18"/>
      <c r="H118" s="18"/>
      <c r="I118" s="19" t="n">
        <f aca="false">E118-F118-G118</f>
        <v>0</v>
      </c>
      <c r="J118" s="19" t="n">
        <f aca="false">IF(B118="",0,VLOOKUP(B118,Tabla1[],2,0))</f>
        <v>0</v>
      </c>
      <c r="K118" s="19" t="n">
        <f aca="false">IF(E118&lt;0,J118*(-1),J118)</f>
        <v>0</v>
      </c>
      <c r="L118" s="20"/>
      <c r="M118" s="20"/>
    </row>
    <row r="119" customFormat="false" ht="16.5" hidden="false" customHeight="true" outlineLevel="0" collapsed="false">
      <c r="A119" s="15"/>
      <c r="B119" s="16"/>
      <c r="C119" s="17"/>
      <c r="D119" s="17"/>
      <c r="E119" s="18"/>
      <c r="F119" s="18"/>
      <c r="G119" s="18"/>
      <c r="H119" s="18"/>
      <c r="I119" s="19" t="n">
        <f aca="false">E119-F119-G119</f>
        <v>0</v>
      </c>
      <c r="J119" s="19" t="n">
        <f aca="false">IF(B119="",0,VLOOKUP(B119,Tabla1[],2,0))</f>
        <v>0</v>
      </c>
      <c r="K119" s="19" t="n">
        <f aca="false">IF(E119&lt;0,J119*(-1),J119)</f>
        <v>0</v>
      </c>
      <c r="L119" s="20"/>
      <c r="M119" s="20"/>
    </row>
    <row r="120" customFormat="false" ht="16.5" hidden="false" customHeight="true" outlineLevel="0" collapsed="false">
      <c r="A120" s="15"/>
      <c r="B120" s="16"/>
      <c r="C120" s="17"/>
      <c r="D120" s="17"/>
      <c r="E120" s="18"/>
      <c r="F120" s="18"/>
      <c r="G120" s="18"/>
      <c r="H120" s="18"/>
      <c r="I120" s="19" t="n">
        <f aca="false">E120-F120-G120</f>
        <v>0</v>
      </c>
      <c r="J120" s="19" t="n">
        <f aca="false">IF(B120="",0,VLOOKUP(B120,Tabla1[],2,0))</f>
        <v>0</v>
      </c>
      <c r="K120" s="19" t="n">
        <f aca="false">IF(E120&lt;0,J120*(-1),J120)</f>
        <v>0</v>
      </c>
      <c r="L120" s="20"/>
      <c r="M120" s="20"/>
    </row>
    <row r="121" customFormat="false" ht="16.5" hidden="false" customHeight="true" outlineLevel="0" collapsed="false">
      <c r="A121" s="15"/>
      <c r="B121" s="16"/>
      <c r="C121" s="17"/>
      <c r="D121" s="17"/>
      <c r="E121" s="18"/>
      <c r="F121" s="18"/>
      <c r="G121" s="18"/>
      <c r="H121" s="18"/>
      <c r="I121" s="19" t="n">
        <f aca="false">E121-F121-G121</f>
        <v>0</v>
      </c>
      <c r="J121" s="19" t="n">
        <f aca="false">IF(B121="",0,VLOOKUP(B121,Tabla1[],2,0))</f>
        <v>0</v>
      </c>
      <c r="K121" s="19" t="n">
        <f aca="false">IF(E121&lt;0,J121*(-1),J121)</f>
        <v>0</v>
      </c>
      <c r="L121" s="20"/>
      <c r="M121" s="20"/>
    </row>
    <row r="122" customFormat="false" ht="16.5" hidden="false" customHeight="true" outlineLevel="0" collapsed="false">
      <c r="A122" s="15"/>
      <c r="B122" s="16"/>
      <c r="C122" s="17"/>
      <c r="D122" s="17"/>
      <c r="E122" s="18"/>
      <c r="F122" s="18"/>
      <c r="G122" s="18"/>
      <c r="H122" s="18"/>
      <c r="I122" s="19" t="n">
        <f aca="false">E122-F122-G122</f>
        <v>0</v>
      </c>
      <c r="J122" s="19" t="n">
        <f aca="false">IF(B122="",0,VLOOKUP(B122,Tabla1[],2,0))</f>
        <v>0</v>
      </c>
      <c r="K122" s="19" t="n">
        <f aca="false">IF(E122&lt;0,J122*(-1),J122)</f>
        <v>0</v>
      </c>
      <c r="L122" s="20"/>
      <c r="M122" s="20"/>
    </row>
    <row r="123" customFormat="false" ht="16.5" hidden="false" customHeight="true" outlineLevel="0" collapsed="false">
      <c r="A123" s="15"/>
      <c r="B123" s="16"/>
      <c r="C123" s="17"/>
      <c r="D123" s="17"/>
      <c r="E123" s="18"/>
      <c r="F123" s="18"/>
      <c r="G123" s="18"/>
      <c r="H123" s="18"/>
      <c r="I123" s="19" t="n">
        <f aca="false">E123-F123-G123</f>
        <v>0</v>
      </c>
      <c r="J123" s="19" t="n">
        <f aca="false">IF(B123="",0,VLOOKUP(B123,Tabla1[],2,0))</f>
        <v>0</v>
      </c>
      <c r="K123" s="19" t="n">
        <f aca="false">IF(E123&lt;0,J123*(-1),J123)</f>
        <v>0</v>
      </c>
      <c r="L123" s="20"/>
      <c r="M123" s="20"/>
    </row>
    <row r="124" customFormat="false" ht="16.5" hidden="false" customHeight="true" outlineLevel="0" collapsed="false">
      <c r="A124" s="15"/>
      <c r="B124" s="16"/>
      <c r="C124" s="17"/>
      <c r="D124" s="17"/>
      <c r="E124" s="18"/>
      <c r="F124" s="18"/>
      <c r="G124" s="18"/>
      <c r="H124" s="18"/>
      <c r="I124" s="19" t="n">
        <f aca="false">E124-F124-G124</f>
        <v>0</v>
      </c>
      <c r="J124" s="19" t="n">
        <f aca="false">IF(B124="",0,VLOOKUP(B124,Tabla1[],2,0))</f>
        <v>0</v>
      </c>
      <c r="K124" s="19" t="n">
        <f aca="false">IF(E124&lt;0,J124*(-1),J124)</f>
        <v>0</v>
      </c>
      <c r="L124" s="20"/>
      <c r="M124" s="20"/>
    </row>
    <row r="125" customFormat="false" ht="16.5" hidden="false" customHeight="true" outlineLevel="0" collapsed="false">
      <c r="A125" s="15"/>
      <c r="B125" s="16"/>
      <c r="C125" s="17"/>
      <c r="D125" s="17"/>
      <c r="E125" s="18"/>
      <c r="F125" s="18"/>
      <c r="G125" s="18"/>
      <c r="H125" s="18"/>
      <c r="I125" s="19" t="n">
        <f aca="false">E125-F125-G125</f>
        <v>0</v>
      </c>
      <c r="J125" s="19" t="n">
        <f aca="false">IF(B125="",0,VLOOKUP(B125,Tabla1[],2,0))</f>
        <v>0</v>
      </c>
      <c r="K125" s="19" t="n">
        <f aca="false">IF(E125&lt;0,J125*(-1),J125)</f>
        <v>0</v>
      </c>
      <c r="L125" s="20"/>
      <c r="M125" s="20"/>
    </row>
    <row r="126" customFormat="false" ht="16.5" hidden="false" customHeight="true" outlineLevel="0" collapsed="false">
      <c r="A126" s="15"/>
      <c r="B126" s="16"/>
      <c r="C126" s="17"/>
      <c r="D126" s="17"/>
      <c r="E126" s="18"/>
      <c r="F126" s="18"/>
      <c r="G126" s="18"/>
      <c r="H126" s="18"/>
      <c r="I126" s="19" t="n">
        <f aca="false">E126-F126-G126</f>
        <v>0</v>
      </c>
      <c r="J126" s="19" t="n">
        <f aca="false">IF(B126="",0,VLOOKUP(B126,Tabla1[],2,0))</f>
        <v>0</v>
      </c>
      <c r="K126" s="19" t="n">
        <f aca="false">IF(E126&lt;0,J126*(-1),J126)</f>
        <v>0</v>
      </c>
      <c r="L126" s="20"/>
      <c r="M126" s="20"/>
    </row>
    <row r="127" customFormat="false" ht="16.5" hidden="false" customHeight="true" outlineLevel="0" collapsed="false">
      <c r="A127" s="15"/>
      <c r="B127" s="16"/>
      <c r="C127" s="17"/>
      <c r="D127" s="17"/>
      <c r="E127" s="18"/>
      <c r="F127" s="18"/>
      <c r="G127" s="18"/>
      <c r="H127" s="18"/>
      <c r="I127" s="19" t="n">
        <f aca="false">E127-F127-G127</f>
        <v>0</v>
      </c>
      <c r="J127" s="19" t="n">
        <f aca="false">IF(B127="",0,VLOOKUP(B127,Tabla1[],2,0))</f>
        <v>0</v>
      </c>
      <c r="K127" s="19" t="n">
        <f aca="false">IF(E127&lt;0,J127*(-1),J127)</f>
        <v>0</v>
      </c>
      <c r="L127" s="20"/>
      <c r="M127" s="20"/>
    </row>
    <row r="128" customFormat="false" ht="16.5" hidden="false" customHeight="true" outlineLevel="0" collapsed="false">
      <c r="A128" s="15"/>
      <c r="B128" s="16"/>
      <c r="C128" s="17"/>
      <c r="D128" s="17"/>
      <c r="E128" s="18"/>
      <c r="F128" s="18"/>
      <c r="G128" s="18"/>
      <c r="H128" s="18"/>
      <c r="I128" s="19" t="n">
        <f aca="false">E128-F128-G128</f>
        <v>0</v>
      </c>
      <c r="J128" s="19" t="n">
        <f aca="false">IF(B128="",0,VLOOKUP(B128,Tabla1[],2,0))</f>
        <v>0</v>
      </c>
      <c r="K128" s="19" t="n">
        <f aca="false">IF(E128&lt;0,J128*(-1),J128)</f>
        <v>0</v>
      </c>
      <c r="L128" s="20"/>
      <c r="M128" s="20"/>
    </row>
    <row r="129" customFormat="false" ht="16.5" hidden="false" customHeight="true" outlineLevel="0" collapsed="false">
      <c r="A129" s="15"/>
      <c r="B129" s="16"/>
      <c r="C129" s="17"/>
      <c r="D129" s="17"/>
      <c r="E129" s="18"/>
      <c r="F129" s="18"/>
      <c r="G129" s="18"/>
      <c r="H129" s="18"/>
      <c r="I129" s="19" t="n">
        <f aca="false">E129-F129-G129</f>
        <v>0</v>
      </c>
      <c r="J129" s="19" t="n">
        <f aca="false">IF(B129="",0,VLOOKUP(B129,Tabla1[],2,0))</f>
        <v>0</v>
      </c>
      <c r="K129" s="19" t="n">
        <f aca="false">IF(E129&lt;0,J129*(-1),J129)</f>
        <v>0</v>
      </c>
      <c r="L129" s="20"/>
      <c r="M129" s="20"/>
    </row>
    <row r="130" customFormat="false" ht="16.5" hidden="false" customHeight="true" outlineLevel="0" collapsed="false">
      <c r="A130" s="15"/>
      <c r="B130" s="16"/>
      <c r="C130" s="17"/>
      <c r="D130" s="17"/>
      <c r="E130" s="18"/>
      <c r="F130" s="18"/>
      <c r="G130" s="18"/>
      <c r="H130" s="18"/>
      <c r="I130" s="19" t="n">
        <f aca="false">E130-F130-G130</f>
        <v>0</v>
      </c>
      <c r="J130" s="19" t="n">
        <f aca="false">IF(B130="",0,VLOOKUP(B130,Tabla1[],2,0))</f>
        <v>0</v>
      </c>
      <c r="K130" s="19" t="n">
        <f aca="false">IF(E130&lt;0,J130*(-1),J130)</f>
        <v>0</v>
      </c>
      <c r="L130" s="20"/>
      <c r="M130" s="20"/>
    </row>
    <row r="131" customFormat="false" ht="16.5" hidden="false" customHeight="true" outlineLevel="0" collapsed="false">
      <c r="A131" s="15"/>
      <c r="B131" s="16"/>
      <c r="C131" s="17"/>
      <c r="D131" s="17"/>
      <c r="E131" s="18"/>
      <c r="F131" s="18"/>
      <c r="G131" s="18"/>
      <c r="H131" s="18"/>
      <c r="I131" s="19" t="n">
        <f aca="false">E131-F131-G131</f>
        <v>0</v>
      </c>
      <c r="J131" s="19" t="n">
        <f aca="false">IF(B131="",0,VLOOKUP(B131,Tabla1[],2,0))</f>
        <v>0</v>
      </c>
      <c r="K131" s="19" t="n">
        <f aca="false">IF(E131&lt;0,J131*(-1),J131)</f>
        <v>0</v>
      </c>
      <c r="L131" s="20"/>
      <c r="M131" s="20"/>
    </row>
    <row r="132" customFormat="false" ht="16.5" hidden="false" customHeight="true" outlineLevel="0" collapsed="false">
      <c r="A132" s="15"/>
      <c r="B132" s="16"/>
      <c r="C132" s="17"/>
      <c r="D132" s="17"/>
      <c r="E132" s="18"/>
      <c r="F132" s="18"/>
      <c r="G132" s="18"/>
      <c r="H132" s="18"/>
      <c r="I132" s="19" t="n">
        <f aca="false">E132-F132-G132</f>
        <v>0</v>
      </c>
      <c r="J132" s="19" t="n">
        <f aca="false">IF(B132="",0,VLOOKUP(B132,Tabla1[],2,0))</f>
        <v>0</v>
      </c>
      <c r="K132" s="19" t="n">
        <f aca="false">IF(E132&lt;0,J132*(-1),J132)</f>
        <v>0</v>
      </c>
      <c r="L132" s="20"/>
      <c r="M132" s="20"/>
    </row>
    <row r="133" customFormat="false" ht="16.5" hidden="false" customHeight="true" outlineLevel="0" collapsed="false">
      <c r="A133" s="15"/>
      <c r="B133" s="16"/>
      <c r="C133" s="17"/>
      <c r="D133" s="17"/>
      <c r="E133" s="18"/>
      <c r="F133" s="18"/>
      <c r="G133" s="18"/>
      <c r="H133" s="18"/>
      <c r="I133" s="19" t="n">
        <f aca="false">E133-F133-G133</f>
        <v>0</v>
      </c>
      <c r="J133" s="19" t="n">
        <f aca="false">IF(B133="",0,VLOOKUP(B133,Tabla1[],2,0))</f>
        <v>0</v>
      </c>
      <c r="K133" s="19" t="n">
        <f aca="false">IF(E133&lt;0,J133*(-1),J133)</f>
        <v>0</v>
      </c>
      <c r="L133" s="20"/>
      <c r="M133" s="20"/>
    </row>
    <row r="134" customFormat="false" ht="16.5" hidden="false" customHeight="true" outlineLevel="0" collapsed="false">
      <c r="A134" s="15"/>
      <c r="B134" s="16"/>
      <c r="C134" s="17"/>
      <c r="D134" s="17"/>
      <c r="E134" s="18"/>
      <c r="F134" s="18"/>
      <c r="G134" s="18"/>
      <c r="H134" s="18"/>
      <c r="I134" s="19" t="n">
        <f aca="false">E134-F134-G134</f>
        <v>0</v>
      </c>
      <c r="J134" s="19" t="n">
        <f aca="false">IF(B134="",0,VLOOKUP(B134,Tabla1[],2,0))</f>
        <v>0</v>
      </c>
      <c r="K134" s="19" t="n">
        <f aca="false">IF(E134&lt;0,J134*(-1),J134)</f>
        <v>0</v>
      </c>
      <c r="L134" s="20"/>
      <c r="M134" s="20"/>
    </row>
    <row r="135" customFormat="false" ht="16.5" hidden="false" customHeight="true" outlineLevel="0" collapsed="false">
      <c r="A135" s="15"/>
      <c r="B135" s="16"/>
      <c r="C135" s="17"/>
      <c r="D135" s="17"/>
      <c r="E135" s="18"/>
      <c r="F135" s="18"/>
      <c r="G135" s="18"/>
      <c r="H135" s="18"/>
      <c r="I135" s="19" t="n">
        <f aca="false">E135-F135-G135</f>
        <v>0</v>
      </c>
      <c r="J135" s="19" t="n">
        <f aca="false">IF(B135="",0,VLOOKUP(B135,Tabla1[],2,0))</f>
        <v>0</v>
      </c>
      <c r="K135" s="19" t="n">
        <f aca="false">IF(E135&lt;0,J135*(-1),J135)</f>
        <v>0</v>
      </c>
      <c r="L135" s="20"/>
      <c r="M135" s="20"/>
    </row>
    <row r="136" customFormat="false" ht="16.5" hidden="false" customHeight="true" outlineLevel="0" collapsed="false">
      <c r="A136" s="15"/>
      <c r="B136" s="16"/>
      <c r="C136" s="17"/>
      <c r="D136" s="17"/>
      <c r="E136" s="18"/>
      <c r="F136" s="18"/>
      <c r="G136" s="18"/>
      <c r="H136" s="18"/>
      <c r="I136" s="19" t="n">
        <f aca="false">E136-F136-G136</f>
        <v>0</v>
      </c>
      <c r="J136" s="19" t="n">
        <f aca="false">IF(B136="",0,VLOOKUP(B136,Tabla1[],2,0))</f>
        <v>0</v>
      </c>
      <c r="K136" s="19" t="n">
        <f aca="false">IF(E136&lt;0,J136*(-1),J136)</f>
        <v>0</v>
      </c>
      <c r="L136" s="20"/>
      <c r="M136" s="20"/>
    </row>
    <row r="137" customFormat="false" ht="16.5" hidden="false" customHeight="true" outlineLevel="0" collapsed="false">
      <c r="A137" s="15"/>
      <c r="B137" s="16"/>
      <c r="C137" s="17"/>
      <c r="D137" s="17"/>
      <c r="E137" s="18"/>
      <c r="F137" s="18"/>
      <c r="G137" s="18"/>
      <c r="H137" s="18"/>
      <c r="I137" s="19" t="n">
        <f aca="false">E137-F137-G137</f>
        <v>0</v>
      </c>
      <c r="J137" s="19" t="n">
        <f aca="false">IF(B137="",0,VLOOKUP(B137,Tabla1[],2,0))</f>
        <v>0</v>
      </c>
      <c r="K137" s="19" t="n">
        <f aca="false">IF(E137&lt;0,J137*(-1),J137)</f>
        <v>0</v>
      </c>
      <c r="L137" s="20"/>
      <c r="M137" s="20"/>
    </row>
    <row r="138" customFormat="false" ht="16.5" hidden="false" customHeight="true" outlineLevel="0" collapsed="false">
      <c r="A138" s="15"/>
      <c r="B138" s="16"/>
      <c r="C138" s="17"/>
      <c r="D138" s="17"/>
      <c r="E138" s="18"/>
      <c r="F138" s="18"/>
      <c r="G138" s="18"/>
      <c r="H138" s="18"/>
      <c r="I138" s="19" t="n">
        <f aca="false">E138-F138-G138</f>
        <v>0</v>
      </c>
      <c r="J138" s="19" t="n">
        <f aca="false">IF(B138="",0,VLOOKUP(B138,Tabla1[],2,0))</f>
        <v>0</v>
      </c>
      <c r="K138" s="19" t="n">
        <f aca="false">IF(E138&lt;0,J138*(-1),J138)</f>
        <v>0</v>
      </c>
      <c r="L138" s="20"/>
      <c r="M138" s="20"/>
    </row>
    <row r="139" customFormat="false" ht="16.5" hidden="false" customHeight="true" outlineLevel="0" collapsed="false">
      <c r="A139" s="15"/>
      <c r="B139" s="16"/>
      <c r="C139" s="17"/>
      <c r="D139" s="17"/>
      <c r="E139" s="18"/>
      <c r="F139" s="18"/>
      <c r="G139" s="18"/>
      <c r="H139" s="18"/>
      <c r="I139" s="19" t="n">
        <f aca="false">E139-F139-G139</f>
        <v>0</v>
      </c>
      <c r="J139" s="19" t="n">
        <f aca="false">IF(B139="",0,VLOOKUP(B139,Tabla1[],2,0))</f>
        <v>0</v>
      </c>
      <c r="K139" s="19" t="n">
        <f aca="false">IF(E139&lt;0,J139*(-1),J139)</f>
        <v>0</v>
      </c>
      <c r="L139" s="20"/>
      <c r="M139" s="20"/>
    </row>
    <row r="140" customFormat="false" ht="16.5" hidden="false" customHeight="true" outlineLevel="0" collapsed="false">
      <c r="A140" s="15"/>
      <c r="B140" s="16"/>
      <c r="C140" s="17"/>
      <c r="D140" s="17"/>
      <c r="E140" s="18"/>
      <c r="F140" s="18"/>
      <c r="G140" s="18"/>
      <c r="H140" s="18"/>
      <c r="I140" s="19" t="n">
        <f aca="false">E140-F140-G140</f>
        <v>0</v>
      </c>
      <c r="J140" s="19" t="n">
        <f aca="false">IF(B140="",0,VLOOKUP(B140,Tabla1[],2,0))</f>
        <v>0</v>
      </c>
      <c r="K140" s="19" t="n">
        <f aca="false">IF(E140&lt;0,J140*(-1),J140)</f>
        <v>0</v>
      </c>
      <c r="L140" s="20"/>
      <c r="M140" s="20"/>
    </row>
    <row r="141" customFormat="false" ht="16.5" hidden="false" customHeight="true" outlineLevel="0" collapsed="false">
      <c r="A141" s="15"/>
      <c r="B141" s="16"/>
      <c r="C141" s="17"/>
      <c r="D141" s="17"/>
      <c r="E141" s="18"/>
      <c r="F141" s="18"/>
      <c r="G141" s="18"/>
      <c r="H141" s="18"/>
      <c r="I141" s="19" t="n">
        <f aca="false">E141-F141-G141</f>
        <v>0</v>
      </c>
      <c r="J141" s="19" t="n">
        <f aca="false">IF(B141="",0,VLOOKUP(B141,Tabla1[],2,0))</f>
        <v>0</v>
      </c>
      <c r="K141" s="19" t="n">
        <f aca="false">IF(E141&lt;0,J141*(-1),J141)</f>
        <v>0</v>
      </c>
      <c r="L141" s="20"/>
      <c r="M141" s="20"/>
    </row>
    <row r="142" customFormat="false" ht="16.5" hidden="false" customHeight="true" outlineLevel="0" collapsed="false">
      <c r="A142" s="15"/>
      <c r="B142" s="16"/>
      <c r="C142" s="17"/>
      <c r="D142" s="17"/>
      <c r="E142" s="18"/>
      <c r="F142" s="18"/>
      <c r="G142" s="18"/>
      <c r="H142" s="18"/>
      <c r="I142" s="19" t="n">
        <f aca="false">E142-F142-G142</f>
        <v>0</v>
      </c>
      <c r="J142" s="19" t="n">
        <f aca="false">IF(B142="",0,VLOOKUP(B142,Tabla1[],2,0))</f>
        <v>0</v>
      </c>
      <c r="K142" s="19" t="n">
        <f aca="false">IF(E142&lt;0,J142*(-1),J142)</f>
        <v>0</v>
      </c>
      <c r="L142" s="20"/>
      <c r="M142" s="20"/>
    </row>
    <row r="143" customFormat="false" ht="16.5" hidden="false" customHeight="true" outlineLevel="0" collapsed="false">
      <c r="A143" s="15"/>
      <c r="B143" s="16"/>
      <c r="C143" s="17"/>
      <c r="D143" s="17"/>
      <c r="E143" s="18"/>
      <c r="F143" s="18"/>
      <c r="G143" s="18"/>
      <c r="H143" s="18"/>
      <c r="I143" s="19" t="n">
        <f aca="false">E143-F143-G143</f>
        <v>0</v>
      </c>
      <c r="J143" s="19" t="n">
        <f aca="false">IF(B143="",0,VLOOKUP(B143,Tabla1[],2,0))</f>
        <v>0</v>
      </c>
      <c r="K143" s="19" t="n">
        <f aca="false">IF(E143&lt;0,J143*(-1),J143)</f>
        <v>0</v>
      </c>
      <c r="L143" s="20"/>
      <c r="M143" s="20"/>
    </row>
    <row r="144" customFormat="false" ht="16.5" hidden="false" customHeight="true" outlineLevel="0" collapsed="false">
      <c r="A144" s="15"/>
      <c r="B144" s="16"/>
      <c r="C144" s="17"/>
      <c r="D144" s="17"/>
      <c r="E144" s="18"/>
      <c r="F144" s="18"/>
      <c r="G144" s="18"/>
      <c r="H144" s="18"/>
      <c r="I144" s="19" t="n">
        <f aca="false">E144-F144-G144</f>
        <v>0</v>
      </c>
      <c r="J144" s="19" t="n">
        <f aca="false">IF(B144="",0,VLOOKUP(B144,Tabla1[],2,0))</f>
        <v>0</v>
      </c>
      <c r="K144" s="19" t="n">
        <f aca="false">IF(E144&lt;0,J144*(-1),J144)</f>
        <v>0</v>
      </c>
      <c r="L144" s="20"/>
      <c r="M144" s="20"/>
    </row>
    <row r="145" customFormat="false" ht="16.5" hidden="false" customHeight="true" outlineLevel="0" collapsed="false">
      <c r="A145" s="15"/>
      <c r="B145" s="16"/>
      <c r="C145" s="17"/>
      <c r="D145" s="17"/>
      <c r="E145" s="18"/>
      <c r="F145" s="18"/>
      <c r="G145" s="18"/>
      <c r="H145" s="18"/>
      <c r="I145" s="19" t="n">
        <f aca="false">E145-F145-G145</f>
        <v>0</v>
      </c>
      <c r="J145" s="19" t="n">
        <f aca="false">IF(B145="",0,VLOOKUP(B145,Tabla1[],2,0))</f>
        <v>0</v>
      </c>
      <c r="K145" s="19" t="n">
        <f aca="false">IF(E145&lt;0,J145*(-1),J145)</f>
        <v>0</v>
      </c>
      <c r="L145" s="20"/>
      <c r="M145" s="20"/>
    </row>
    <row r="146" customFormat="false" ht="16.5" hidden="false" customHeight="true" outlineLevel="0" collapsed="false">
      <c r="A146" s="15"/>
      <c r="B146" s="16"/>
      <c r="C146" s="17"/>
      <c r="D146" s="17"/>
      <c r="E146" s="18"/>
      <c r="F146" s="18"/>
      <c r="G146" s="18"/>
      <c r="H146" s="18"/>
      <c r="I146" s="19" t="n">
        <f aca="false">E146-F146-G146</f>
        <v>0</v>
      </c>
      <c r="J146" s="19" t="n">
        <f aca="false">IF(B146="",0,VLOOKUP(B146,Tabla1[],2,0))</f>
        <v>0</v>
      </c>
      <c r="K146" s="19" t="n">
        <f aca="false">IF(E146&lt;0,J146*(-1),J146)</f>
        <v>0</v>
      </c>
      <c r="L146" s="20"/>
      <c r="M146" s="20"/>
    </row>
    <row r="147" customFormat="false" ht="16.5" hidden="false" customHeight="true" outlineLevel="0" collapsed="false">
      <c r="A147" s="15"/>
      <c r="B147" s="16"/>
      <c r="C147" s="17"/>
      <c r="D147" s="17"/>
      <c r="E147" s="18"/>
      <c r="F147" s="18"/>
      <c r="G147" s="18"/>
      <c r="H147" s="18"/>
      <c r="I147" s="19" t="n">
        <f aca="false">E147-F147-G147</f>
        <v>0</v>
      </c>
      <c r="J147" s="19" t="n">
        <f aca="false">IF(B147="",0,VLOOKUP(B147,Tabla1[],2,0))</f>
        <v>0</v>
      </c>
      <c r="K147" s="19" t="n">
        <f aca="false">IF(E147&lt;0,J147*(-1),J147)</f>
        <v>0</v>
      </c>
      <c r="L147" s="20"/>
      <c r="M147" s="20"/>
    </row>
    <row r="148" customFormat="false" ht="16.5" hidden="false" customHeight="true" outlineLevel="0" collapsed="false">
      <c r="A148" s="15"/>
      <c r="B148" s="16"/>
      <c r="C148" s="17"/>
      <c r="D148" s="17"/>
      <c r="E148" s="18"/>
      <c r="F148" s="18"/>
      <c r="G148" s="18"/>
      <c r="H148" s="18"/>
      <c r="I148" s="19" t="n">
        <f aca="false">E148-F148-G148</f>
        <v>0</v>
      </c>
      <c r="J148" s="19" t="n">
        <f aca="false">IF(B148="",0,VLOOKUP(B148,Tabla1[],2,0))</f>
        <v>0</v>
      </c>
      <c r="K148" s="19" t="n">
        <f aca="false">IF(E148&lt;0,J148*(-1),J148)</f>
        <v>0</v>
      </c>
      <c r="L148" s="20"/>
      <c r="M148" s="20"/>
    </row>
    <row r="149" customFormat="false" ht="16.5" hidden="false" customHeight="true" outlineLevel="0" collapsed="false">
      <c r="A149" s="15"/>
      <c r="B149" s="16"/>
      <c r="C149" s="17"/>
      <c r="D149" s="17"/>
      <c r="E149" s="18"/>
      <c r="F149" s="18"/>
      <c r="G149" s="18"/>
      <c r="H149" s="18"/>
      <c r="I149" s="19" t="n">
        <f aca="false">E149-F149-G149</f>
        <v>0</v>
      </c>
      <c r="J149" s="19" t="n">
        <f aca="false">IF(B149="",0,VLOOKUP(B149,Tabla1[],2,0))</f>
        <v>0</v>
      </c>
      <c r="K149" s="19" t="n">
        <f aca="false">IF(E149&lt;0,J149*(-1),J149)</f>
        <v>0</v>
      </c>
      <c r="L149" s="20"/>
      <c r="M149" s="20"/>
    </row>
    <row r="150" customFormat="false" ht="16.5" hidden="false" customHeight="true" outlineLevel="0" collapsed="false">
      <c r="A150" s="25"/>
      <c r="B150" s="16"/>
      <c r="C150" s="26"/>
      <c r="D150" s="26"/>
      <c r="E150" s="18"/>
      <c r="F150" s="18"/>
      <c r="G150" s="18"/>
      <c r="H150" s="18"/>
      <c r="I150" s="19" t="n">
        <f aca="false">E150-F150-G150</f>
        <v>0</v>
      </c>
      <c r="J150" s="19" t="n">
        <f aca="false">IF(B150="",0,VLOOKUP(B150,Tabla1[],2,0))</f>
        <v>0</v>
      </c>
      <c r="K150" s="19" t="n">
        <f aca="false">IF(E150&lt;0,J150*(-1),J150)</f>
        <v>0</v>
      </c>
      <c r="L150" s="27"/>
      <c r="M150" s="27"/>
    </row>
    <row r="151" customFormat="false" ht="16.5" hidden="false" customHeight="true" outlineLevel="0" collapsed="false">
      <c r="A151" s="28" t="s">
        <v>95</v>
      </c>
      <c r="B151" s="29"/>
      <c r="C151" s="30"/>
      <c r="D151" s="31"/>
      <c r="E151" s="32" t="n">
        <f aca="false">SUM(E3:E150)</f>
        <v>0</v>
      </c>
      <c r="F151" s="32" t="n">
        <f aca="false">SUM(F3:F150)</f>
        <v>0</v>
      </c>
      <c r="G151" s="32" t="n">
        <f aca="false">SUM(G3:G150)</f>
        <v>0</v>
      </c>
      <c r="H151" s="32" t="n">
        <f aca="false">SUM(H3:H150)</f>
        <v>0</v>
      </c>
      <c r="I151" s="33" t="n">
        <f aca="false">SUM(I3:I150)</f>
        <v>0</v>
      </c>
      <c r="J151" s="33"/>
      <c r="K151" s="33" t="n">
        <f aca="false">SUM(K3:K150)</f>
        <v>0</v>
      </c>
      <c r="L151" s="10"/>
      <c r="M151" s="10"/>
    </row>
    <row r="152" customFormat="false" ht="16.5" hidden="false" customHeight="true" outlineLevel="0" collapsed="false">
      <c r="A152" s="34" t="s">
        <v>96</v>
      </c>
      <c r="B152" s="34"/>
      <c r="C152" s="35"/>
      <c r="D152" s="36"/>
      <c r="E152" s="37" t="s">
        <v>97</v>
      </c>
      <c r="F152" s="37"/>
      <c r="G152" s="38"/>
      <c r="H152" s="38"/>
      <c r="I152" s="38"/>
      <c r="J152" s="38"/>
      <c r="K152" s="38"/>
      <c r="L152" s="38"/>
      <c r="M152" s="36"/>
    </row>
    <row r="153" customFormat="false" ht="16.5" hidden="false" customHeight="true" outlineLevel="0" collapsed="false">
      <c r="A153" s="39" t="s">
        <v>98</v>
      </c>
      <c r="B153" s="33" t="n">
        <f aca="false">D152+D153+D154+D155</f>
        <v>0</v>
      </c>
      <c r="C153" s="40"/>
      <c r="D153" s="41"/>
      <c r="E153" s="42"/>
      <c r="F153" s="42"/>
      <c r="G153" s="42"/>
      <c r="H153" s="42"/>
      <c r="I153" s="42"/>
      <c r="J153" s="42"/>
      <c r="K153" s="42"/>
      <c r="L153" s="42"/>
      <c r="M153" s="41"/>
    </row>
    <row r="154" customFormat="false" ht="16.5" hidden="false" customHeight="true" outlineLevel="0" collapsed="false">
      <c r="A154" s="43" t="s">
        <v>99</v>
      </c>
      <c r="B154" s="18"/>
      <c r="C154" s="40"/>
      <c r="D154" s="41"/>
      <c r="E154" s="42"/>
      <c r="F154" s="42"/>
      <c r="G154" s="42"/>
      <c r="H154" s="42"/>
      <c r="I154" s="42"/>
      <c r="J154" s="42"/>
      <c r="K154" s="42"/>
      <c r="L154" s="42"/>
      <c r="M154" s="41"/>
    </row>
    <row r="155" customFormat="false" ht="16.5" hidden="false" customHeight="true" outlineLevel="0" collapsed="false">
      <c r="A155" s="44" t="s">
        <v>100</v>
      </c>
      <c r="B155" s="32" t="n">
        <f aca="false">(E151-D152-D153-D154-D155-B154)</f>
        <v>0</v>
      </c>
      <c r="C155" s="45"/>
      <c r="D155" s="46"/>
      <c r="E155" s="47"/>
      <c r="F155" s="47"/>
      <c r="G155" s="47"/>
      <c r="H155" s="47"/>
      <c r="I155" s="47"/>
      <c r="J155" s="47"/>
      <c r="K155" s="47"/>
      <c r="L155" s="47"/>
      <c r="M155" s="46"/>
    </row>
    <row r="157" customFormat="false" ht="16.5" hidden="false" customHeight="true" outlineLevel="0" collapsed="false">
      <c r="A157" s="14" t="s">
        <v>6</v>
      </c>
      <c r="B157" s="14" t="s">
        <v>101</v>
      </c>
      <c r="C157" s="14" t="s">
        <v>102</v>
      </c>
      <c r="D157" s="14" t="s">
        <v>103</v>
      </c>
    </row>
    <row r="158" customFormat="false" ht="16.5" hidden="false" customHeight="true" outlineLevel="0" collapsed="false">
      <c r="A158" s="48"/>
      <c r="B158" s="49"/>
      <c r="C158" s="49"/>
      <c r="D158" s="50"/>
    </row>
    <row r="159" customFormat="false" ht="16.5" hidden="false" customHeight="true" outlineLevel="0" collapsed="false">
      <c r="A159" s="51"/>
      <c r="B159" s="22"/>
      <c r="C159" s="22"/>
      <c r="D159" s="52"/>
    </row>
    <row r="160" customFormat="false" ht="16.5" hidden="false" customHeight="true" outlineLevel="0" collapsed="false">
      <c r="A160" s="51"/>
      <c r="B160" s="22"/>
      <c r="C160" s="22"/>
      <c r="D160" s="52"/>
    </row>
    <row r="161" customFormat="false" ht="16.5" hidden="false" customHeight="true" outlineLevel="0" collapsed="false">
      <c r="A161" s="51"/>
      <c r="B161" s="22"/>
      <c r="C161" s="22"/>
      <c r="D161" s="52"/>
    </row>
    <row r="162" customFormat="false" ht="16.5" hidden="false" customHeight="true" outlineLevel="0" collapsed="false">
      <c r="A162" s="51"/>
      <c r="B162" s="22"/>
      <c r="C162" s="22"/>
      <c r="D162" s="52"/>
    </row>
    <row r="163" customFormat="false" ht="16.5" hidden="false" customHeight="true" outlineLevel="0" collapsed="false">
      <c r="A163" s="51"/>
      <c r="B163" s="22"/>
      <c r="C163" s="22"/>
      <c r="D163" s="52"/>
    </row>
    <row r="164" customFormat="false" ht="16.5" hidden="false" customHeight="true" outlineLevel="0" collapsed="false">
      <c r="A164" s="51"/>
      <c r="B164" s="22"/>
      <c r="C164" s="22"/>
      <c r="D164" s="52"/>
    </row>
    <row r="165" customFormat="false" ht="16.5" hidden="false" customHeight="true" outlineLevel="0" collapsed="false">
      <c r="A165" s="51"/>
      <c r="B165" s="22"/>
      <c r="C165" s="22"/>
      <c r="D165" s="52"/>
    </row>
    <row r="166" customFormat="false" ht="16.5" hidden="false" customHeight="true" outlineLevel="0" collapsed="false">
      <c r="A166" s="51"/>
      <c r="B166" s="22"/>
      <c r="C166" s="22"/>
      <c r="D166" s="52"/>
    </row>
    <row r="167" customFormat="false" ht="16.5" hidden="false" customHeight="true" outlineLevel="0" collapsed="false">
      <c r="A167" s="51"/>
      <c r="B167" s="22"/>
      <c r="C167" s="22"/>
      <c r="D167" s="52"/>
    </row>
    <row r="168" customFormat="false" ht="16.5" hidden="false" customHeight="true" outlineLevel="0" collapsed="false">
      <c r="A168" s="51"/>
      <c r="B168" s="22"/>
      <c r="C168" s="22"/>
      <c r="D168" s="52"/>
    </row>
    <row r="169" customFormat="false" ht="16.5" hidden="false" customHeight="true" outlineLevel="0" collapsed="false">
      <c r="A169" s="51"/>
      <c r="B169" s="22"/>
      <c r="C169" s="22"/>
      <c r="D169" s="52"/>
    </row>
    <row r="170" customFormat="false" ht="16.5" hidden="false" customHeight="true" outlineLevel="0" collapsed="false">
      <c r="A170" s="51"/>
      <c r="B170" s="22"/>
      <c r="C170" s="22"/>
      <c r="D170" s="52"/>
    </row>
    <row r="171" customFormat="false" ht="16.5" hidden="false" customHeight="true" outlineLevel="0" collapsed="false">
      <c r="A171" s="51"/>
      <c r="B171" s="22"/>
      <c r="C171" s="22"/>
      <c r="D171" s="52"/>
    </row>
    <row r="172" customFormat="false" ht="16.5" hidden="false" customHeight="true" outlineLevel="0" collapsed="false">
      <c r="A172" s="51"/>
      <c r="B172" s="22"/>
      <c r="C172" s="22"/>
      <c r="D172" s="52"/>
    </row>
    <row r="173" customFormat="false" ht="16.5" hidden="false" customHeight="true" outlineLevel="0" collapsed="false">
      <c r="A173" s="51"/>
      <c r="B173" s="22"/>
      <c r="C173" s="22"/>
      <c r="D173" s="52"/>
    </row>
    <row r="174" customFormat="false" ht="16.5" hidden="false" customHeight="true" outlineLevel="0" collapsed="false">
      <c r="A174" s="51"/>
      <c r="B174" s="22"/>
      <c r="C174" s="22"/>
      <c r="D174" s="52"/>
    </row>
    <row r="175" customFormat="false" ht="16.5" hidden="false" customHeight="true" outlineLevel="0" collapsed="false">
      <c r="A175" s="51"/>
      <c r="B175" s="22"/>
      <c r="C175" s="22"/>
      <c r="D175" s="52"/>
    </row>
    <row r="176" customFormat="false" ht="16.5" hidden="false" customHeight="true" outlineLevel="0" collapsed="false">
      <c r="A176" s="51"/>
      <c r="B176" s="22"/>
      <c r="C176" s="22"/>
      <c r="D176" s="52"/>
    </row>
    <row r="177" customFormat="false" ht="16.5" hidden="false" customHeight="true" outlineLevel="0" collapsed="false">
      <c r="A177" s="53"/>
      <c r="B177" s="54"/>
      <c r="C177" s="54"/>
      <c r="D177" s="55"/>
    </row>
    <row r="424" customFormat="false" ht="16.5" hidden="false" customHeight="true" outlineLevel="0" collapsed="false">
      <c r="B424" s="0" t="n">
        <v>6</v>
      </c>
    </row>
  </sheetData>
  <sheetProtection algorithmName="SHA-512" hashValue="GIzbJrmO3bM8iBcvy9UaDajzMGA1YG0j6ZDVVfYd90OEGTEW4DX2XybBNSwNZOyZePL+P3QkpUusghTvPpC4Hw==" saltValue="K2pEJ9nFZlaw9Au2Q8lm9Q==" spinCount="100000" sheet="true" objects="true" scenarios="true"/>
  <mergeCells count="309">
    <mergeCell ref="A1:B1"/>
    <mergeCell ref="C1:D1"/>
    <mergeCell ref="F1:G1"/>
    <mergeCell ref="H1:M1"/>
    <mergeCell ref="C2:D2"/>
    <mergeCell ref="L2:M2"/>
    <mergeCell ref="C3:D3"/>
    <mergeCell ref="L3:M3"/>
    <mergeCell ref="C4:D4"/>
    <mergeCell ref="L4:M4"/>
    <mergeCell ref="C5:D5"/>
    <mergeCell ref="L5:M5"/>
    <mergeCell ref="C6:D6"/>
    <mergeCell ref="L6:M6"/>
    <mergeCell ref="C7:D7"/>
    <mergeCell ref="L7:M7"/>
    <mergeCell ref="C8:D8"/>
    <mergeCell ref="L8:M8"/>
    <mergeCell ref="C9:D9"/>
    <mergeCell ref="L9:M9"/>
    <mergeCell ref="C10:D10"/>
    <mergeCell ref="L10:M10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  <mergeCell ref="C17:D17"/>
    <mergeCell ref="L17:M17"/>
    <mergeCell ref="C18:D18"/>
    <mergeCell ref="L18:M18"/>
    <mergeCell ref="C19:D19"/>
    <mergeCell ref="L19:M19"/>
    <mergeCell ref="C20:D20"/>
    <mergeCell ref="L20:M20"/>
    <mergeCell ref="C21:D21"/>
    <mergeCell ref="L21:M21"/>
    <mergeCell ref="C22:D22"/>
    <mergeCell ref="L22:M22"/>
    <mergeCell ref="C23:D23"/>
    <mergeCell ref="L23:M23"/>
    <mergeCell ref="C24:D24"/>
    <mergeCell ref="L24:M24"/>
    <mergeCell ref="C25:D25"/>
    <mergeCell ref="L25:M25"/>
    <mergeCell ref="C26:D26"/>
    <mergeCell ref="L26:M26"/>
    <mergeCell ref="C27:D27"/>
    <mergeCell ref="L27:M27"/>
    <mergeCell ref="C28:D28"/>
    <mergeCell ref="L28:M28"/>
    <mergeCell ref="C29:D29"/>
    <mergeCell ref="L29:M29"/>
    <mergeCell ref="C30:D30"/>
    <mergeCell ref="L30:M30"/>
    <mergeCell ref="C31:D31"/>
    <mergeCell ref="L31:M31"/>
    <mergeCell ref="C32:D32"/>
    <mergeCell ref="L32:M32"/>
    <mergeCell ref="C33:D33"/>
    <mergeCell ref="L33:M33"/>
    <mergeCell ref="C34:D34"/>
    <mergeCell ref="L34:M34"/>
    <mergeCell ref="C35:D35"/>
    <mergeCell ref="L35:M35"/>
    <mergeCell ref="C36:D36"/>
    <mergeCell ref="L36:M36"/>
    <mergeCell ref="C37:D37"/>
    <mergeCell ref="L37:M37"/>
    <mergeCell ref="C38:D38"/>
    <mergeCell ref="L38:M38"/>
    <mergeCell ref="C39:D39"/>
    <mergeCell ref="L39:M39"/>
    <mergeCell ref="C40:D40"/>
    <mergeCell ref="L40:M40"/>
    <mergeCell ref="C41:D41"/>
    <mergeCell ref="L41:M41"/>
    <mergeCell ref="C42:D42"/>
    <mergeCell ref="L42:M42"/>
    <mergeCell ref="C43:D43"/>
    <mergeCell ref="L43:M43"/>
    <mergeCell ref="C44:D44"/>
    <mergeCell ref="L44:M44"/>
    <mergeCell ref="C45:D45"/>
    <mergeCell ref="L45:M45"/>
    <mergeCell ref="C46:D46"/>
    <mergeCell ref="L46:M46"/>
    <mergeCell ref="C47:D47"/>
    <mergeCell ref="L47:M47"/>
    <mergeCell ref="C48:D48"/>
    <mergeCell ref="L48:M48"/>
    <mergeCell ref="C49:D49"/>
    <mergeCell ref="L49:M49"/>
    <mergeCell ref="C50:D50"/>
    <mergeCell ref="L50:M50"/>
    <mergeCell ref="C51:D51"/>
    <mergeCell ref="L51:M51"/>
    <mergeCell ref="C52:D52"/>
    <mergeCell ref="L52:M52"/>
    <mergeCell ref="C53:D53"/>
    <mergeCell ref="L53:M53"/>
    <mergeCell ref="C54:D54"/>
    <mergeCell ref="L54:M54"/>
    <mergeCell ref="C55:D55"/>
    <mergeCell ref="L55:M55"/>
    <mergeCell ref="C56:D56"/>
    <mergeCell ref="L56:M56"/>
    <mergeCell ref="C57:D57"/>
    <mergeCell ref="L57:M57"/>
    <mergeCell ref="C58:D58"/>
    <mergeCell ref="L58:M58"/>
    <mergeCell ref="C59:D59"/>
    <mergeCell ref="L59:M59"/>
    <mergeCell ref="C60:D60"/>
    <mergeCell ref="L60:M60"/>
    <mergeCell ref="C61:D61"/>
    <mergeCell ref="L61:M61"/>
    <mergeCell ref="C62:D62"/>
    <mergeCell ref="L62:M62"/>
    <mergeCell ref="C63:D63"/>
    <mergeCell ref="L63:M63"/>
    <mergeCell ref="C64:D64"/>
    <mergeCell ref="L64:M64"/>
    <mergeCell ref="C65:D65"/>
    <mergeCell ref="L65:M65"/>
    <mergeCell ref="C66:D66"/>
    <mergeCell ref="L66:M66"/>
    <mergeCell ref="C67:D67"/>
    <mergeCell ref="L67:M67"/>
    <mergeCell ref="C68:D68"/>
    <mergeCell ref="L68:M68"/>
    <mergeCell ref="C69:D69"/>
    <mergeCell ref="L69:M69"/>
    <mergeCell ref="C70:D70"/>
    <mergeCell ref="L70:M70"/>
    <mergeCell ref="C71:D71"/>
    <mergeCell ref="L71:M71"/>
    <mergeCell ref="C72:D72"/>
    <mergeCell ref="L72:M72"/>
    <mergeCell ref="C73:D73"/>
    <mergeCell ref="L73:M73"/>
    <mergeCell ref="C74:D74"/>
    <mergeCell ref="L74:M74"/>
    <mergeCell ref="C75:D75"/>
    <mergeCell ref="L75:M75"/>
    <mergeCell ref="C76:D76"/>
    <mergeCell ref="L76:M76"/>
    <mergeCell ref="C77:D77"/>
    <mergeCell ref="L77:M77"/>
    <mergeCell ref="C78:D78"/>
    <mergeCell ref="L78:M78"/>
    <mergeCell ref="C79:D79"/>
    <mergeCell ref="L79:M79"/>
    <mergeCell ref="C80:D80"/>
    <mergeCell ref="L80:M80"/>
    <mergeCell ref="C81:D81"/>
    <mergeCell ref="L81:M81"/>
    <mergeCell ref="C82:D82"/>
    <mergeCell ref="L82:M82"/>
    <mergeCell ref="C83:D83"/>
    <mergeCell ref="L83:M83"/>
    <mergeCell ref="C84:D84"/>
    <mergeCell ref="L84:M84"/>
    <mergeCell ref="C85:D85"/>
    <mergeCell ref="L85:M85"/>
    <mergeCell ref="C86:D86"/>
    <mergeCell ref="L86:M86"/>
    <mergeCell ref="C87:D87"/>
    <mergeCell ref="L87:M87"/>
    <mergeCell ref="C88:D88"/>
    <mergeCell ref="L88:M88"/>
    <mergeCell ref="C89:D89"/>
    <mergeCell ref="L89:M89"/>
    <mergeCell ref="C90:D90"/>
    <mergeCell ref="L90:M90"/>
    <mergeCell ref="C91:D91"/>
    <mergeCell ref="L91:M91"/>
    <mergeCell ref="C92:D92"/>
    <mergeCell ref="L92:M92"/>
    <mergeCell ref="C93:D93"/>
    <mergeCell ref="L93:M93"/>
    <mergeCell ref="C94:D94"/>
    <mergeCell ref="L94:M94"/>
    <mergeCell ref="C95:D95"/>
    <mergeCell ref="L95:M95"/>
    <mergeCell ref="C96:D96"/>
    <mergeCell ref="L96:M96"/>
    <mergeCell ref="C97:D97"/>
    <mergeCell ref="L97:M97"/>
    <mergeCell ref="C98:D98"/>
    <mergeCell ref="L98:M98"/>
    <mergeCell ref="C99:D99"/>
    <mergeCell ref="L99:M99"/>
    <mergeCell ref="C100:D100"/>
    <mergeCell ref="L100:M100"/>
    <mergeCell ref="C101:D101"/>
    <mergeCell ref="L101:M101"/>
    <mergeCell ref="C102:D102"/>
    <mergeCell ref="L102:M102"/>
    <mergeCell ref="C103:D103"/>
    <mergeCell ref="L103:M103"/>
    <mergeCell ref="C104:D104"/>
    <mergeCell ref="L104:M104"/>
    <mergeCell ref="C105:D105"/>
    <mergeCell ref="L105:M105"/>
    <mergeCell ref="C106:D106"/>
    <mergeCell ref="L106:M106"/>
    <mergeCell ref="C107:D107"/>
    <mergeCell ref="L107:M107"/>
    <mergeCell ref="C108:D108"/>
    <mergeCell ref="L108:M108"/>
    <mergeCell ref="C109:D109"/>
    <mergeCell ref="L109:M109"/>
    <mergeCell ref="C110:D110"/>
    <mergeCell ref="L110:M110"/>
    <mergeCell ref="C111:D111"/>
    <mergeCell ref="L111:M111"/>
    <mergeCell ref="C112:D112"/>
    <mergeCell ref="L112:M112"/>
    <mergeCell ref="C113:D113"/>
    <mergeCell ref="L113:M113"/>
    <mergeCell ref="C114:D114"/>
    <mergeCell ref="L114:M114"/>
    <mergeCell ref="C115:D115"/>
    <mergeCell ref="L115:M115"/>
    <mergeCell ref="C116:D116"/>
    <mergeCell ref="L116:M116"/>
    <mergeCell ref="C117:D117"/>
    <mergeCell ref="L117:M117"/>
    <mergeCell ref="C118:D118"/>
    <mergeCell ref="L118:M118"/>
    <mergeCell ref="C119:D119"/>
    <mergeCell ref="L119:M119"/>
    <mergeCell ref="C120:D120"/>
    <mergeCell ref="L120:M120"/>
    <mergeCell ref="C121:D121"/>
    <mergeCell ref="L121:M121"/>
    <mergeCell ref="C122:D122"/>
    <mergeCell ref="L122:M122"/>
    <mergeCell ref="C123:D123"/>
    <mergeCell ref="L123:M123"/>
    <mergeCell ref="C124:D124"/>
    <mergeCell ref="L124:M124"/>
    <mergeCell ref="C125:D125"/>
    <mergeCell ref="L125:M125"/>
    <mergeCell ref="C126:D126"/>
    <mergeCell ref="L126:M126"/>
    <mergeCell ref="C127:D127"/>
    <mergeCell ref="L127:M127"/>
    <mergeCell ref="C128:D128"/>
    <mergeCell ref="L128:M128"/>
    <mergeCell ref="C129:D129"/>
    <mergeCell ref="L129:M129"/>
    <mergeCell ref="C130:D130"/>
    <mergeCell ref="L130:M130"/>
    <mergeCell ref="C131:D131"/>
    <mergeCell ref="L131:M131"/>
    <mergeCell ref="C132:D132"/>
    <mergeCell ref="L132:M132"/>
    <mergeCell ref="C133:D133"/>
    <mergeCell ref="L133:M133"/>
    <mergeCell ref="C134:D134"/>
    <mergeCell ref="L134:M134"/>
    <mergeCell ref="C135:D135"/>
    <mergeCell ref="L135:M135"/>
    <mergeCell ref="C136:D136"/>
    <mergeCell ref="L136:M136"/>
    <mergeCell ref="C137:D137"/>
    <mergeCell ref="L137:M137"/>
    <mergeCell ref="C138:D138"/>
    <mergeCell ref="L138:M138"/>
    <mergeCell ref="C139:D139"/>
    <mergeCell ref="L139:M139"/>
    <mergeCell ref="C140:D140"/>
    <mergeCell ref="L140:M140"/>
    <mergeCell ref="C141:D141"/>
    <mergeCell ref="L141:M141"/>
    <mergeCell ref="C142:D142"/>
    <mergeCell ref="L142:M142"/>
    <mergeCell ref="C143:D143"/>
    <mergeCell ref="L143:M143"/>
    <mergeCell ref="C144:D144"/>
    <mergeCell ref="L144:M144"/>
    <mergeCell ref="C145:D145"/>
    <mergeCell ref="L145:M145"/>
    <mergeCell ref="C146:D146"/>
    <mergeCell ref="L146:M146"/>
    <mergeCell ref="C147:D147"/>
    <mergeCell ref="L147:M147"/>
    <mergeCell ref="C148:D148"/>
    <mergeCell ref="L148:M148"/>
    <mergeCell ref="C149:D149"/>
    <mergeCell ref="L149:M149"/>
    <mergeCell ref="C150:D150"/>
    <mergeCell ref="L150:M150"/>
    <mergeCell ref="L151:M151"/>
    <mergeCell ref="A152:B152"/>
    <mergeCell ref="E152:F152"/>
    <mergeCell ref="G152:L152"/>
    <mergeCell ref="E153:L153"/>
    <mergeCell ref="E154:L154"/>
    <mergeCell ref="E155:L155"/>
  </mergeCells>
  <conditionalFormatting sqref="B153 B155 E151:K151">
    <cfRule type="cellIs" priority="2" operator="equal" aboveAverage="0" equalAverage="0" bottom="0" percent="0" rank="0" text="" dxfId="173">
      <formula>0</formula>
    </cfRule>
  </conditionalFormatting>
  <conditionalFormatting sqref="E151:K151 J71:K117 I3:K70 I118:K150">
    <cfRule type="cellIs" priority="3" operator="lessThan" aboveAverage="0" equalAverage="0" bottom="0" percent="0" rank="0" text="" dxfId="174">
      <formula>0</formula>
    </cfRule>
  </conditionalFormatting>
  <conditionalFormatting sqref="B155">
    <cfRule type="cellIs" priority="4" operator="lessThan" aboveAverage="0" equalAverage="0" bottom="0" percent="0" rank="0" text="" dxfId="175">
      <formula>0</formula>
    </cfRule>
  </conditionalFormatting>
  <conditionalFormatting sqref="K68">
    <cfRule type="cellIs" priority="5" operator="equal" aboveAverage="0" equalAverage="0" bottom="0" percent="0" rank="0" text="" dxfId="176">
      <formula>0</formula>
    </cfRule>
  </conditionalFormatting>
  <conditionalFormatting sqref="I3:I67 K3:K150">
    <cfRule type="cellIs" priority="6" operator="equal" aboveAverage="0" equalAverage="0" bottom="0" percent="0" rank="0" text="" dxfId="177">
      <formula>0</formula>
    </cfRule>
  </conditionalFormatting>
  <conditionalFormatting sqref="I69:K70 I118:K151 I153:K163">
    <cfRule type="cellIs" priority="7" operator="equal" aboveAverage="0" equalAverage="0" bottom="0" percent="0" rank="0" text="" dxfId="178">
      <formula>0</formula>
    </cfRule>
  </conditionalFormatting>
  <conditionalFormatting sqref="I68:K69 J3:J67 J70:J150">
    <cfRule type="cellIs" priority="8" operator="equal" aboveAverage="0" equalAverage="0" bottom="0" percent="0" rank="0" text="" dxfId="179">
      <formula>0</formula>
    </cfRule>
  </conditionalFormatting>
  <conditionalFormatting sqref="I71:K81 I108:K117">
    <cfRule type="cellIs" priority="9" operator="lessThan" aboveAverage="0" equalAverage="0" bottom="0" percent="0" rank="0" text="" dxfId="180">
      <formula>0</formula>
    </cfRule>
  </conditionalFormatting>
  <conditionalFormatting sqref="I71:K81 I108:K117">
    <cfRule type="cellIs" priority="10" operator="equal" aboveAverage="0" equalAverage="0" bottom="0" percent="0" rank="0" text="" dxfId="181">
      <formula>0</formula>
    </cfRule>
  </conditionalFormatting>
  <conditionalFormatting sqref="B153:B155 M152:M155 E151:K151 I3:K150">
    <cfRule type="cellIs" priority="11" operator="lessThan" aboveAverage="0" equalAverage="0" bottom="0" percent="0" rank="0" text="" dxfId="182">
      <formula>0</formula>
    </cfRule>
  </conditionalFormatting>
  <conditionalFormatting sqref="I82:K107">
    <cfRule type="cellIs" priority="12" operator="equal" aboveAverage="0" equalAverage="0" bottom="0" percent="0" rank="0" text="" dxfId="183">
      <formula>0</formula>
    </cfRule>
  </conditionalFormatting>
  <conditionalFormatting sqref="K44:K46 K67">
    <cfRule type="cellIs" priority="13" operator="lessThan" aboveAverage="0" equalAverage="0" bottom="0" percent="0" rank="0" text="" dxfId="184">
      <formula>0</formula>
    </cfRule>
  </conditionalFormatting>
  <conditionalFormatting sqref="K44 K67">
    <cfRule type="cellIs" priority="14" operator="equal" aboveAverage="0" equalAverage="0" bottom="0" percent="0" rank="0" text="" dxfId="185">
      <formula>0</formula>
    </cfRule>
  </conditionalFormatting>
  <conditionalFormatting sqref="K45:K46">
    <cfRule type="cellIs" priority="15" operator="equal" aboveAverage="0" equalAverage="0" bottom="0" percent="0" rank="0" text="" dxfId="186">
      <formula>0</formula>
    </cfRule>
  </conditionalFormatting>
  <conditionalFormatting sqref="K44:K45 K67">
    <cfRule type="cellIs" priority="16" operator="equal" aboveAverage="0" equalAverage="0" bottom="0" percent="0" rank="0" text="" dxfId="187">
      <formula>0</formula>
    </cfRule>
  </conditionalFormatting>
  <conditionalFormatting sqref="K47:K57">
    <cfRule type="cellIs" priority="17" operator="lessThan" aboveAverage="0" equalAverage="0" bottom="0" percent="0" rank="0" text="" dxfId="188">
      <formula>0</formula>
    </cfRule>
  </conditionalFormatting>
  <conditionalFormatting sqref="K47:K57">
    <cfRule type="cellIs" priority="18" operator="equal" aboveAverage="0" equalAverage="0" bottom="0" percent="0" rank="0" text="" dxfId="189">
      <formula>0</formula>
    </cfRule>
  </conditionalFormatting>
  <conditionalFormatting sqref="K58:K66">
    <cfRule type="cellIs" priority="19" operator="lessThan" aboveAverage="0" equalAverage="0" bottom="0" percent="0" rank="0" text="" dxfId="190">
      <formula>0</formula>
    </cfRule>
  </conditionalFormatting>
  <conditionalFormatting sqref="K58:K66">
    <cfRule type="cellIs" priority="20" operator="equal" aboveAverage="0" equalAverage="0" bottom="0" percent="0" rank="0" text="" dxfId="191">
      <formula>0</formula>
    </cfRule>
  </conditionalFormatting>
  <conditionalFormatting sqref="E118:H150 H3:H9 E14:H70 F10:H13">
    <cfRule type="cellIs" priority="21" operator="lessThan" aboveAverage="0" equalAverage="0" bottom="0" percent="0" rank="0" text="" dxfId="192">
      <formula>0</formula>
    </cfRule>
  </conditionalFormatting>
  <conditionalFormatting sqref="E71:H81 E108:H117">
    <cfRule type="cellIs" priority="22" operator="lessThan" aboveAverage="0" equalAverage="0" bottom="0" percent="0" rank="0" text="" dxfId="193">
      <formula>0</formula>
    </cfRule>
  </conditionalFormatting>
  <conditionalFormatting sqref="H3:H9 E14:H150 F10:H13">
    <cfRule type="cellIs" priority="23" operator="lessThan" aboveAverage="0" equalAverage="0" bottom="0" percent="0" rank="0" text="" dxfId="194">
      <formula>0</formula>
    </cfRule>
  </conditionalFormatting>
  <conditionalFormatting sqref="C12:C150">
    <cfRule type="containsText" priority="24" operator="containsText" aboveAverage="0" equalAverage="0" bottom="0" percent="0" rank="0" text="devolucion" dxfId="195">
      <formula>NOT(ISERROR(SEARCH("devolucion",C12)))</formula>
    </cfRule>
  </conditionalFormatting>
  <conditionalFormatting sqref="G3:G9">
    <cfRule type="cellIs" priority="25" operator="lessThan" aboveAverage="0" equalAverage="0" bottom="0" percent="0" rank="0" text="" dxfId="196">
      <formula>0</formula>
    </cfRule>
  </conditionalFormatting>
  <conditionalFormatting sqref="G3:G9">
    <cfRule type="cellIs" priority="26" operator="lessThan" aboveAverage="0" equalAverage="0" bottom="0" percent="0" rank="0" text="" dxfId="197">
      <formula>0</formula>
    </cfRule>
  </conditionalFormatting>
  <conditionalFormatting sqref="C12:D150">
    <cfRule type="containsText" priority="27" operator="containsText" aboveAverage="0" equalAverage="0" bottom="0" percent="0" rank="0" text="reposicion" dxfId="198">
      <formula>NOT(ISERROR(SEARCH("reposicion",C12)))</formula>
    </cfRule>
  </conditionalFormatting>
  <conditionalFormatting sqref="C3:C11">
    <cfRule type="containsText" priority="28" operator="containsText" aboveAverage="0" equalAverage="0" bottom="0" percent="0" rank="0" text="devolucion" dxfId="199">
      <formula>NOT(ISERROR(SEARCH("devolucion",C3)))</formula>
    </cfRule>
  </conditionalFormatting>
  <conditionalFormatting sqref="C3:D11">
    <cfRule type="containsText" priority="29" operator="containsText" aboveAverage="0" equalAverage="0" bottom="0" percent="0" rank="0" text="reposicion" dxfId="200">
      <formula>NOT(ISERROR(SEARCH("reposicion",C3)))</formula>
    </cfRule>
  </conditionalFormatting>
  <conditionalFormatting sqref="E10:E13">
    <cfRule type="cellIs" priority="30" operator="lessThan" aboveAverage="0" equalAverage="0" bottom="0" percent="0" rank="0" text="" dxfId="201">
      <formula>0</formula>
    </cfRule>
  </conditionalFormatting>
  <conditionalFormatting sqref="E10:E13">
    <cfRule type="cellIs" priority="31" operator="lessThan" aboveAverage="0" equalAverage="0" bottom="0" percent="0" rank="0" text="" dxfId="202">
      <formula>0</formula>
    </cfRule>
  </conditionalFormatting>
  <conditionalFormatting sqref="E3:E10">
    <cfRule type="cellIs" priority="32" operator="lessThan" aboveAverage="0" equalAverage="0" bottom="0" percent="0" rank="0" text="" dxfId="203">
      <formula>0</formula>
    </cfRule>
  </conditionalFormatting>
  <conditionalFormatting sqref="E3:E10">
    <cfRule type="cellIs" priority="33" operator="lessThan" aboveAverage="0" equalAverage="0" bottom="0" percent="0" rank="0" text="" dxfId="204">
      <formula>0</formula>
    </cfRule>
  </conditionalFormatting>
  <conditionalFormatting sqref="F3:F9">
    <cfRule type="cellIs" priority="34" operator="lessThan" aboveAverage="0" equalAverage="0" bottom="0" percent="0" rank="0" text="" dxfId="205">
      <formula>0</formula>
    </cfRule>
  </conditionalFormatting>
  <conditionalFormatting sqref="F3:F9">
    <cfRule type="cellIs" priority="35" operator="lessThan" aboveAverage="0" equalAverage="0" bottom="0" percent="0" rank="0" text="" dxfId="206">
      <formula>0</formula>
    </cfRule>
  </conditionalFormatting>
  <conditionalFormatting sqref="D152:D155">
    <cfRule type="cellIs" priority="36" operator="lessThan" aboveAverage="0" equalAverage="0" bottom="0" percent="0" rank="0" text="" dxfId="207">
      <formula>0</formula>
    </cfRule>
  </conditionalFormatting>
  <dataValidations count="9">
    <dataValidation allowBlank="true" errorStyle="stop" operator="between" promptTitle="Tercio del Día" showDropDown="false" showErrorMessage="true" showInputMessage="true" sqref="N2" type="none">
      <formula1>0</formula1>
      <formula2>0</formula2>
    </dataValidation>
    <dataValidation allowBlank="true" errorStyle="stop" operator="between" prompt="TECLEE EL VALOR DEL SOBRANTE EN CASO DE HABERLO" promptTitle="SOBRANTE DEL DIA" showDropDown="false" showErrorMessage="true" showInputMessage="true" sqref="O2" type="none">
      <formula1>0</formula1>
      <formula2>0</formula2>
    </dataValidation>
    <dataValidation allowBlank="true" error="Entre solo Valores Permitidos" errorStyle="stop" errorTitle="Valor Incorrecto" operator="between" promptTitle="Valor de la(s) Tarjeta(s) en cuc" showDropDown="false" showErrorMessage="true" showInputMessage="true" sqref="H3:H150" type="whole">
      <formula1>0</formula1>
      <formula2>4200</formula2>
    </dataValidation>
    <dataValidation allowBlank="true" errorStyle="stop" errorTitle="ENTRADA DE VALOR INCORRECTO" operator="between" prompt="Teclear (-) en caso de Devolución" promptTitle="Importante" showDropDown="false" showErrorMessage="true" showInputMessage="true" sqref="E3:G150" type="decimal">
      <formula1>-50000</formula1>
      <formula2>50000</formula2>
    </dataValidation>
    <dataValidation allowBlank="true" error="Entre la hora de forma correcta:&#10;HH:MM" errorStyle="stop" errorTitle="Hora Incorrecta" operator="between" showDropDown="false" showErrorMessage="true" showInputMessage="true" sqref="A3:A150" type="time">
      <formula1>0</formula1>
      <formula2>0.999988425925926</formula2>
    </dataValidation>
    <dataValidation allowBlank="true" error="Entre solo Valores Permitidos" errorStyle="stop" errorTitle="Valor Incorrecto" operator="between" showDropDown="false" showErrorMessage="true" showInputMessage="true" sqref="I3:I150 K3:K150 D152:D155 M152:M155 B154" type="decimal">
      <formula1>0</formula1>
      <formula2>10000</formula2>
    </dataValidation>
    <dataValidation allowBlank="true" errorStyle="stop" operator="between" showDropDown="false" showErrorMessage="true" showInputMessage="true" sqref="B158:B177" type="list">
      <formula1>DEN!$A$3:$A$38</formula1>
      <formula2>0</formula2>
    </dataValidation>
    <dataValidation allowBlank="true" error="TECLEE SOLO VALORES DE LA LISTA" errorStyle="stop" errorTitle="ENTRADA INCORRECTA" operator="between" prompt="TECLEE O SELECCIONE DE LA LISTA LA PIEZA O TRABAJO" promptTitle="TRABAJO REALIZADO" showDropDown="false" showErrorMessage="true" showInputMessage="true" sqref="B3:B150" type="list">
      <formula1>DEN!$D$3:$D$216</formula1>
      <formula2>0</formula2>
    </dataValidation>
    <dataValidation allowBlank="true" error="Introduzca un Nombre Valido" errorStyle="stop" errorTitle="Nombre Incorrecto" operator="between" showDropDown="false" showErrorMessage="true" showInputMessage="true" sqref="L3:M150" type="list">
      <formula1>DEN!$A:$A</formula1>
      <formula2>0</formula2>
    </dataValidation>
  </dataValidations>
  <printOptions headings="false" gridLines="false" gridLinesSet="true" horizontalCentered="true" verticalCentered="tru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4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131" activePane="bottomLeft" state="frozen"/>
      <selection pane="topLeft" activeCell="A1" activeCellId="0" sqref="A1"/>
      <selection pane="bottomLeft" activeCell="D155" activeCellId="0" sqref="D155"/>
    </sheetView>
  </sheetViews>
  <sheetFormatPr defaultColWidth="9.14453125" defaultRowHeight="16.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1.43"/>
    <col collapsed="false" customWidth="true" hidden="false" outlineLevel="0" max="3" min="3" style="0" width="33.29"/>
    <col collapsed="false" customWidth="true" hidden="false" outlineLevel="0" max="4" min="4" style="0" width="10.71"/>
    <col collapsed="false" customWidth="true" hidden="false" outlineLevel="0" max="5" min="5" style="0" width="7.28"/>
    <col collapsed="false" customWidth="true" hidden="false" outlineLevel="0" max="10" min="6" style="0" width="5"/>
    <col collapsed="false" customWidth="true" hidden="false" outlineLevel="0" max="11" min="11" style="0" width="7.43"/>
    <col collapsed="false" customWidth="true" hidden="false" outlineLevel="0" max="12" min="12" style="0" width="2.43"/>
    <col collapsed="false" customWidth="true" hidden="false" outlineLevel="0" max="13" min="13" style="0" width="11.43"/>
    <col collapsed="false" customWidth="true" hidden="false" outlineLevel="0" max="17" min="17" style="0" width="3"/>
    <col collapsed="false" customWidth="true" hidden="false" outlineLevel="0" max="18" min="18" style="0" width="21"/>
    <col collapsed="false" customWidth="true" hidden="false" outlineLevel="0" max="19" min="19" style="0" width="8.72"/>
    <col collapsed="false" customWidth="true" hidden="false" outlineLevel="0" max="20" min="20" style="0" width="11.15"/>
  </cols>
  <sheetData>
    <row r="1" customFormat="false" ht="16.5" hidden="false" customHeight="true" outlineLevel="0" collapsed="false">
      <c r="A1" s="1" t="s">
        <v>0</v>
      </c>
      <c r="B1" s="1"/>
      <c r="C1" s="56" t="str">
        <f aca="false">Domingo!C1</f>
        <v>T1</v>
      </c>
      <c r="D1" s="56"/>
      <c r="E1" s="1" t="s">
        <v>2</v>
      </c>
      <c r="F1" s="3" t="s">
        <v>109</v>
      </c>
      <c r="G1" s="3"/>
      <c r="H1" s="4" t="n">
        <f aca="false">Domingo!H1+6</f>
        <v>44919</v>
      </c>
      <c r="I1" s="4"/>
      <c r="J1" s="4"/>
      <c r="K1" s="4"/>
      <c r="L1" s="4"/>
      <c r="M1" s="4"/>
      <c r="N1" s="5" t="s">
        <v>4</v>
      </c>
      <c r="O1" s="5" t="s">
        <v>5</v>
      </c>
    </row>
    <row r="2" customFormat="false" ht="16.5" hidden="false" customHeight="true" outlineLevel="0" collapsed="false">
      <c r="A2" s="7" t="s">
        <v>6</v>
      </c>
      <c r="B2" s="8" t="s">
        <v>7</v>
      </c>
      <c r="C2" s="9" t="s">
        <v>8</v>
      </c>
      <c r="D2" s="9"/>
      <c r="E2" s="10" t="s">
        <v>9</v>
      </c>
      <c r="F2" s="10" t="s">
        <v>10</v>
      </c>
      <c r="G2" s="10" t="s">
        <v>11</v>
      </c>
      <c r="H2" s="10" t="s">
        <v>12</v>
      </c>
      <c r="I2" s="11" t="s">
        <v>13</v>
      </c>
      <c r="J2" s="11" t="s">
        <v>14</v>
      </c>
      <c r="K2" s="11" t="s">
        <v>15</v>
      </c>
      <c r="L2" s="10" t="s">
        <v>16</v>
      </c>
      <c r="M2" s="10"/>
      <c r="N2" s="12" t="n">
        <f aca="false">ROUND(((E151-F151-G151-H151)/3),3)</f>
        <v>0</v>
      </c>
      <c r="O2" s="13"/>
      <c r="Q2" s="14" t="s">
        <v>17</v>
      </c>
      <c r="R2" s="14" t="s">
        <v>18</v>
      </c>
      <c r="S2" s="14" t="s">
        <v>19</v>
      </c>
      <c r="T2" s="14" t="s">
        <v>20</v>
      </c>
    </row>
    <row r="3" customFormat="false" ht="16.5" hidden="false" customHeight="true" outlineLevel="0" collapsed="false">
      <c r="A3" s="15"/>
      <c r="B3" s="16"/>
      <c r="C3" s="17"/>
      <c r="D3" s="17"/>
      <c r="E3" s="18"/>
      <c r="F3" s="18"/>
      <c r="G3" s="18"/>
      <c r="H3" s="18"/>
      <c r="I3" s="19" t="n">
        <f aca="false">E3-F3-G3</f>
        <v>0</v>
      </c>
      <c r="J3" s="19" t="n">
        <f aca="false">IF(B3="",0,VLOOKUP(B3,Tabla1[],2,0))</f>
        <v>0</v>
      </c>
      <c r="K3" s="19" t="n">
        <f aca="false">IF(E3&lt;0,J3*(-1),J3)</f>
        <v>0</v>
      </c>
      <c r="L3" s="20"/>
      <c r="M3" s="20"/>
      <c r="Q3" s="21" t="n">
        <v>1</v>
      </c>
      <c r="R3" s="21" t="s">
        <v>21</v>
      </c>
      <c r="S3" s="21" t="n">
        <f aca="false">COUNTIFS($E$3:$E$150,"&gt;="&amp;0,$B$3:$B$150,R3)</f>
        <v>0</v>
      </c>
      <c r="T3" s="21" t="n">
        <f aca="false">COUNTIFS($E$3:$E$150,"&lt;"&amp;0,$B$3:$B$150,R3)</f>
        <v>0</v>
      </c>
    </row>
    <row r="4" customFormat="false" ht="16.5" hidden="false" customHeight="true" outlineLevel="0" collapsed="false">
      <c r="A4" s="15"/>
      <c r="B4" s="16"/>
      <c r="C4" s="17"/>
      <c r="D4" s="17"/>
      <c r="E4" s="18"/>
      <c r="F4" s="18"/>
      <c r="G4" s="18"/>
      <c r="H4" s="18"/>
      <c r="I4" s="19" t="n">
        <f aca="false">E4-F4-G4</f>
        <v>0</v>
      </c>
      <c r="J4" s="19" t="n">
        <f aca="false">IF(B4="",0,VLOOKUP(B4,Tabla1[],2,0))</f>
        <v>0</v>
      </c>
      <c r="K4" s="19" t="n">
        <f aca="false">IF(E4&lt;0,J4*(-1),J4)</f>
        <v>0</v>
      </c>
      <c r="L4" s="20"/>
      <c r="M4" s="20"/>
      <c r="Q4" s="21" t="n">
        <v>2</v>
      </c>
      <c r="R4" s="21" t="s">
        <v>22</v>
      </c>
      <c r="S4" s="21" t="n">
        <f aca="false">COUNTIFS($E$3:$E$150,"&gt;="&amp;0,$B$3:$B$150,R4)</f>
        <v>0</v>
      </c>
      <c r="T4" s="21" t="n">
        <f aca="false">COUNTIFS($E$3:$E$150,"&lt;"&amp;0,$B$3:$B$150,R4)</f>
        <v>0</v>
      </c>
    </row>
    <row r="5" customFormat="false" ht="16.5" hidden="false" customHeight="true" outlineLevel="0" collapsed="false">
      <c r="A5" s="15"/>
      <c r="B5" s="16"/>
      <c r="C5" s="17"/>
      <c r="D5" s="17"/>
      <c r="E5" s="18"/>
      <c r="F5" s="18"/>
      <c r="G5" s="18"/>
      <c r="H5" s="18"/>
      <c r="I5" s="19" t="n">
        <f aca="false">E5-F5-G5</f>
        <v>0</v>
      </c>
      <c r="J5" s="19" t="n">
        <f aca="false">IF(B5="",0,VLOOKUP(B5,Tabla1[],2,0))</f>
        <v>0</v>
      </c>
      <c r="K5" s="19" t="n">
        <f aca="false">IF(E5&lt;0,J5*(-1),J5)</f>
        <v>0</v>
      </c>
      <c r="L5" s="20"/>
      <c r="M5" s="20"/>
      <c r="Q5" s="21" t="n">
        <v>3</v>
      </c>
      <c r="R5" s="21" t="s">
        <v>23</v>
      </c>
      <c r="S5" s="21" t="n">
        <f aca="false">COUNTIFS($E$3:$E$150,"&gt;="&amp;0,$B$3:$B$150,R5)</f>
        <v>0</v>
      </c>
      <c r="T5" s="21" t="n">
        <f aca="false">COUNTIFS($E$3:$E$150,"&lt;"&amp;0,$B$3:$B$150,R5)</f>
        <v>0</v>
      </c>
    </row>
    <row r="6" customFormat="false" ht="16.5" hidden="false" customHeight="true" outlineLevel="0" collapsed="false">
      <c r="A6" s="15"/>
      <c r="B6" s="16"/>
      <c r="C6" s="17"/>
      <c r="D6" s="17"/>
      <c r="E6" s="18"/>
      <c r="F6" s="18"/>
      <c r="G6" s="18"/>
      <c r="H6" s="18"/>
      <c r="I6" s="19" t="n">
        <f aca="false">E6-F6-G6</f>
        <v>0</v>
      </c>
      <c r="J6" s="19" t="n">
        <f aca="false">IF(B6="",0,VLOOKUP(B6,Tabla1[],2,0))</f>
        <v>0</v>
      </c>
      <c r="K6" s="19" t="n">
        <f aca="false">IF(E6&lt;0,J6*(-1),J6)</f>
        <v>0</v>
      </c>
      <c r="L6" s="20"/>
      <c r="M6" s="20"/>
      <c r="Q6" s="21" t="n">
        <v>4</v>
      </c>
      <c r="R6" s="21" t="s">
        <v>24</v>
      </c>
      <c r="S6" s="21" t="n">
        <f aca="false">COUNTIFS($E$3:$E$150,"&gt;="&amp;0,$B$3:$B$150,R6)</f>
        <v>0</v>
      </c>
      <c r="T6" s="21" t="n">
        <f aca="false">COUNTIFS($E$3:$E$150,"&lt;"&amp;0,$B$3:$B$150,R6)</f>
        <v>0</v>
      </c>
    </row>
    <row r="7" customFormat="false" ht="16.5" hidden="false" customHeight="true" outlineLevel="0" collapsed="false">
      <c r="A7" s="15"/>
      <c r="B7" s="16"/>
      <c r="C7" s="17"/>
      <c r="D7" s="17"/>
      <c r="E7" s="18"/>
      <c r="F7" s="18"/>
      <c r="G7" s="18"/>
      <c r="H7" s="18"/>
      <c r="I7" s="19" t="n">
        <f aca="false">E7-F7-G7</f>
        <v>0</v>
      </c>
      <c r="J7" s="19" t="n">
        <f aca="false">IF(B7="",0,VLOOKUP(B7,Tabla1[],2,0))</f>
        <v>0</v>
      </c>
      <c r="K7" s="19" t="n">
        <f aca="false">IF(E7&lt;0,J7*(-1),J7)</f>
        <v>0</v>
      </c>
      <c r="L7" s="20"/>
      <c r="M7" s="20"/>
      <c r="Q7" s="21" t="n">
        <v>5</v>
      </c>
      <c r="R7" s="21" t="s">
        <v>25</v>
      </c>
      <c r="S7" s="21" t="n">
        <f aca="false">COUNTIFS($E$3:$E$150,"&gt;="&amp;0,$B$3:$B$150,R7)</f>
        <v>0</v>
      </c>
      <c r="T7" s="21" t="n">
        <f aca="false">COUNTIFS($E$3:$E$150,"&lt;"&amp;0,$B$3:$B$150,R7)</f>
        <v>0</v>
      </c>
    </row>
    <row r="8" customFormat="false" ht="16.5" hidden="false" customHeight="true" outlineLevel="0" collapsed="false">
      <c r="A8" s="15"/>
      <c r="B8" s="16"/>
      <c r="C8" s="17"/>
      <c r="D8" s="17"/>
      <c r="E8" s="18"/>
      <c r="F8" s="18"/>
      <c r="G8" s="18"/>
      <c r="H8" s="18"/>
      <c r="I8" s="19" t="n">
        <f aca="false">E8-F8-G8</f>
        <v>0</v>
      </c>
      <c r="J8" s="19" t="n">
        <f aca="false">IF(B8="",0,VLOOKUP(B8,Tabla1[],2,0))</f>
        <v>0</v>
      </c>
      <c r="K8" s="19" t="n">
        <f aca="false">IF(E8&lt;0,J8*(-1),J8)</f>
        <v>0</v>
      </c>
      <c r="L8" s="20"/>
      <c r="M8" s="20"/>
      <c r="Q8" s="21" t="n">
        <v>6</v>
      </c>
      <c r="R8" s="21" t="s">
        <v>26</v>
      </c>
      <c r="S8" s="21" t="n">
        <f aca="false">COUNTIFS($E$3:$E$150,"&gt;="&amp;0,$B$3:$B$150,R8)</f>
        <v>0</v>
      </c>
      <c r="T8" s="21" t="n">
        <f aca="false">COUNTIFS($E$3:$E$150,"&lt;"&amp;0,$B$3:$B$150,R8)</f>
        <v>0</v>
      </c>
    </row>
    <row r="9" customFormat="false" ht="16.5" hidden="false" customHeight="true" outlineLevel="0" collapsed="false">
      <c r="A9" s="15"/>
      <c r="B9" s="16"/>
      <c r="C9" s="17"/>
      <c r="D9" s="17"/>
      <c r="E9" s="18"/>
      <c r="F9" s="18"/>
      <c r="G9" s="18"/>
      <c r="H9" s="18"/>
      <c r="I9" s="19" t="n">
        <f aca="false">E9-F9-G9</f>
        <v>0</v>
      </c>
      <c r="J9" s="19" t="n">
        <f aca="false">IF(B9="",0,VLOOKUP(B9,Tabla1[],2,0))</f>
        <v>0</v>
      </c>
      <c r="K9" s="19" t="n">
        <f aca="false">IF(E9&lt;0,J9*(-1),J9)</f>
        <v>0</v>
      </c>
      <c r="L9" s="20"/>
      <c r="M9" s="20"/>
      <c r="Q9" s="21" t="n">
        <v>7</v>
      </c>
      <c r="R9" s="21" t="s">
        <v>27</v>
      </c>
      <c r="S9" s="21" t="n">
        <f aca="false">COUNTIFS($E$3:$E$150,"&gt;="&amp;0,$B$3:$B$150,R9)</f>
        <v>0</v>
      </c>
      <c r="T9" s="21" t="n">
        <f aca="false">COUNTIFS($E$3:$E$150,"&lt;"&amp;0,$B$3:$B$150,R9)</f>
        <v>0</v>
      </c>
    </row>
    <row r="10" customFormat="false" ht="16.5" hidden="false" customHeight="true" outlineLevel="0" collapsed="false">
      <c r="A10" s="15"/>
      <c r="B10" s="16"/>
      <c r="C10" s="17"/>
      <c r="D10" s="17"/>
      <c r="E10" s="18"/>
      <c r="F10" s="18"/>
      <c r="G10" s="18"/>
      <c r="H10" s="18"/>
      <c r="I10" s="19" t="n">
        <f aca="false">E10-F10-G10</f>
        <v>0</v>
      </c>
      <c r="J10" s="19" t="n">
        <f aca="false">IF(B10="",0,VLOOKUP(B10,Tabla1[],2,0))</f>
        <v>0</v>
      </c>
      <c r="K10" s="19" t="n">
        <f aca="false">IF(E10&lt;0,J10*(-1),J10)</f>
        <v>0</v>
      </c>
      <c r="L10" s="20"/>
      <c r="M10" s="20"/>
      <c r="Q10" s="21" t="n">
        <v>8</v>
      </c>
      <c r="R10" s="21" t="s">
        <v>28</v>
      </c>
      <c r="S10" s="21" t="n">
        <f aca="false">COUNTIFS($E$3:$E$150,"&gt;="&amp;0,$B$3:$B$150,R10)</f>
        <v>0</v>
      </c>
      <c r="T10" s="21" t="n">
        <f aca="false">COUNTIFS($E$3:$E$150,"&lt;"&amp;0,$B$3:$B$150,R10)</f>
        <v>0</v>
      </c>
    </row>
    <row r="11" customFormat="false" ht="16.5" hidden="false" customHeight="true" outlineLevel="0" collapsed="false">
      <c r="A11" s="15"/>
      <c r="B11" s="16"/>
      <c r="C11" s="17"/>
      <c r="D11" s="17"/>
      <c r="E11" s="18"/>
      <c r="F11" s="18"/>
      <c r="G11" s="18"/>
      <c r="H11" s="18"/>
      <c r="I11" s="19" t="n">
        <f aca="false">E11-F11-G11</f>
        <v>0</v>
      </c>
      <c r="J11" s="19" t="n">
        <f aca="false">IF(B11="",0,VLOOKUP(B11,Tabla1[],2,0))</f>
        <v>0</v>
      </c>
      <c r="K11" s="19" t="n">
        <f aca="false">IF(E11&lt;0,J11*(-1),J11)</f>
        <v>0</v>
      </c>
      <c r="L11" s="20"/>
      <c r="M11" s="20"/>
      <c r="Q11" s="21" t="n">
        <v>9</v>
      </c>
      <c r="R11" s="21" t="s">
        <v>29</v>
      </c>
      <c r="S11" s="21" t="n">
        <f aca="false">COUNTIFS($E$3:$E$150,"&gt;="&amp;0,$B$3:$B$150,R11)</f>
        <v>0</v>
      </c>
      <c r="T11" s="21" t="n">
        <f aca="false">COUNTIFS($E$3:$E$150,"&lt;"&amp;0,$B$3:$B$150,R11)</f>
        <v>0</v>
      </c>
    </row>
    <row r="12" customFormat="false" ht="16.5" hidden="false" customHeight="true" outlineLevel="0" collapsed="false">
      <c r="A12" s="15"/>
      <c r="B12" s="16"/>
      <c r="C12" s="17"/>
      <c r="D12" s="17"/>
      <c r="E12" s="18"/>
      <c r="F12" s="18"/>
      <c r="G12" s="18"/>
      <c r="H12" s="18"/>
      <c r="I12" s="19" t="n">
        <f aca="false">E12-F12-G12</f>
        <v>0</v>
      </c>
      <c r="J12" s="19" t="n">
        <f aca="false">IF(B12="",0,VLOOKUP(B12,Tabla1[],2,0))</f>
        <v>0</v>
      </c>
      <c r="K12" s="19" t="n">
        <f aca="false">IF(E12&lt;0,J12*(-1),J12)</f>
        <v>0</v>
      </c>
      <c r="L12" s="20"/>
      <c r="M12" s="20"/>
      <c r="Q12" s="21" t="n">
        <v>10</v>
      </c>
      <c r="R12" s="21" t="s">
        <v>30</v>
      </c>
      <c r="S12" s="21" t="n">
        <f aca="false">COUNTIFS($E$3:$E$150,"&gt;="&amp;0,$B$3:$B$150,R12)</f>
        <v>0</v>
      </c>
      <c r="T12" s="21" t="n">
        <f aca="false">COUNTIFS($E$3:$E$150,"&lt;"&amp;0,$B$3:$B$150,R12)</f>
        <v>0</v>
      </c>
    </row>
    <row r="13" customFormat="false" ht="16.5" hidden="false" customHeight="true" outlineLevel="0" collapsed="false">
      <c r="A13" s="15"/>
      <c r="B13" s="16"/>
      <c r="C13" s="17"/>
      <c r="D13" s="17"/>
      <c r="E13" s="18"/>
      <c r="F13" s="18"/>
      <c r="G13" s="18"/>
      <c r="H13" s="18"/>
      <c r="I13" s="19" t="n">
        <f aca="false">E13-F13-G13</f>
        <v>0</v>
      </c>
      <c r="J13" s="19" t="n">
        <f aca="false">IF(B13="",0,VLOOKUP(B13,Tabla1[],2,0))</f>
        <v>0</v>
      </c>
      <c r="K13" s="19" t="n">
        <f aca="false">IF(E13&lt;0,J13*(-1),J13)</f>
        <v>0</v>
      </c>
      <c r="L13" s="20"/>
      <c r="M13" s="20"/>
      <c r="Q13" s="21" t="n">
        <v>11</v>
      </c>
      <c r="R13" s="21" t="s">
        <v>31</v>
      </c>
      <c r="S13" s="21" t="n">
        <f aca="false">COUNTIFS($E$3:$E$150,"&gt;="&amp;0,$B$3:$B$150,R13)</f>
        <v>0</v>
      </c>
      <c r="T13" s="21" t="n">
        <f aca="false">COUNTIFS($E$3:$E$150,"&lt;"&amp;0,$B$3:$B$150,R13)</f>
        <v>0</v>
      </c>
    </row>
    <row r="14" customFormat="false" ht="16.5" hidden="false" customHeight="true" outlineLevel="0" collapsed="false">
      <c r="A14" s="15"/>
      <c r="B14" s="16"/>
      <c r="C14" s="17"/>
      <c r="D14" s="17"/>
      <c r="E14" s="18"/>
      <c r="F14" s="18"/>
      <c r="G14" s="18"/>
      <c r="H14" s="18"/>
      <c r="I14" s="19" t="n">
        <f aca="false">E14-F14-G14</f>
        <v>0</v>
      </c>
      <c r="J14" s="19" t="n">
        <f aca="false">IF(B14="",0,VLOOKUP(B14,Tabla1[],2,0))</f>
        <v>0</v>
      </c>
      <c r="K14" s="19" t="n">
        <f aca="false">IF(E14&lt;0,J14*(-1),J14)</f>
        <v>0</v>
      </c>
      <c r="L14" s="20"/>
      <c r="M14" s="20"/>
      <c r="Q14" s="21" t="n">
        <v>12</v>
      </c>
      <c r="R14" s="21" t="s">
        <v>32</v>
      </c>
      <c r="S14" s="21" t="n">
        <f aca="false">COUNTIFS($E$3:$E$150,"&gt;="&amp;0,$B$3:$B$150,R14)</f>
        <v>0</v>
      </c>
      <c r="T14" s="21" t="n">
        <f aca="false">COUNTIFS($E$3:$E$150,"&lt;"&amp;0,$B$3:$B$150,R14)</f>
        <v>0</v>
      </c>
    </row>
    <row r="15" customFormat="false" ht="16.5" hidden="false" customHeight="true" outlineLevel="0" collapsed="false">
      <c r="A15" s="15"/>
      <c r="B15" s="16"/>
      <c r="C15" s="17"/>
      <c r="D15" s="17"/>
      <c r="E15" s="18"/>
      <c r="F15" s="18"/>
      <c r="G15" s="18"/>
      <c r="H15" s="18"/>
      <c r="I15" s="19" t="n">
        <f aca="false">E15-F15-G15</f>
        <v>0</v>
      </c>
      <c r="J15" s="19" t="n">
        <f aca="false">IF(B15="",0,VLOOKUP(B15,Tabla1[],2,0))</f>
        <v>0</v>
      </c>
      <c r="K15" s="19" t="n">
        <f aca="false">IF(E15&lt;0,J15*(-1),J15)</f>
        <v>0</v>
      </c>
      <c r="L15" s="20"/>
      <c r="M15" s="20"/>
      <c r="Q15" s="21" t="n">
        <v>13</v>
      </c>
      <c r="R15" s="21" t="s">
        <v>33</v>
      </c>
      <c r="S15" s="21" t="n">
        <f aca="false">COUNTIFS($E$3:$E$150,"&gt;="&amp;0,$B$3:$B$150,R15)</f>
        <v>0</v>
      </c>
      <c r="T15" s="21" t="n">
        <f aca="false">COUNTIFS($E$3:$E$150,"&lt;"&amp;0,$B$3:$B$150,R15)</f>
        <v>0</v>
      </c>
    </row>
    <row r="16" customFormat="false" ht="16.5" hidden="false" customHeight="true" outlineLevel="0" collapsed="false">
      <c r="A16" s="15"/>
      <c r="B16" s="16"/>
      <c r="C16" s="17"/>
      <c r="D16" s="17"/>
      <c r="E16" s="18"/>
      <c r="F16" s="18"/>
      <c r="G16" s="18"/>
      <c r="H16" s="18"/>
      <c r="I16" s="19" t="n">
        <f aca="false">E16-F16-G16</f>
        <v>0</v>
      </c>
      <c r="J16" s="19" t="n">
        <f aca="false">IF(B16="",0,VLOOKUP(B16,Tabla1[],2,0))</f>
        <v>0</v>
      </c>
      <c r="K16" s="19" t="n">
        <f aca="false">IF(E16&lt;0,J16*(-1),J16)</f>
        <v>0</v>
      </c>
      <c r="L16" s="20"/>
      <c r="M16" s="20"/>
      <c r="Q16" s="21" t="n">
        <v>14</v>
      </c>
      <c r="R16" s="21" t="s">
        <v>34</v>
      </c>
      <c r="S16" s="21" t="n">
        <f aca="false">COUNTIFS($E$3:$E$150,"&gt;="&amp;0,$B$3:$B$150,R16)</f>
        <v>0</v>
      </c>
      <c r="T16" s="21" t="n">
        <f aca="false">COUNTIFS($E$3:$E$150,"&lt;"&amp;0,$B$3:$B$150,R16)</f>
        <v>0</v>
      </c>
    </row>
    <row r="17" customFormat="false" ht="16.5" hidden="false" customHeight="true" outlineLevel="0" collapsed="false">
      <c r="A17" s="15"/>
      <c r="B17" s="16"/>
      <c r="C17" s="17"/>
      <c r="D17" s="17"/>
      <c r="E17" s="18"/>
      <c r="F17" s="18"/>
      <c r="G17" s="18"/>
      <c r="H17" s="18"/>
      <c r="I17" s="19" t="n">
        <f aca="false">E17-F17-G17</f>
        <v>0</v>
      </c>
      <c r="J17" s="19" t="n">
        <f aca="false">IF(B17="",0,VLOOKUP(B17,Tabla1[],2,0))</f>
        <v>0</v>
      </c>
      <c r="K17" s="19" t="n">
        <f aca="false">IF(E17&lt;0,J17*(-1),J17)</f>
        <v>0</v>
      </c>
      <c r="L17" s="20"/>
      <c r="M17" s="20"/>
      <c r="Q17" s="21" t="n">
        <v>15</v>
      </c>
      <c r="R17" s="21" t="s">
        <v>35</v>
      </c>
      <c r="S17" s="21" t="n">
        <f aca="false">COUNTIFS($E$3:$E$150,"&gt;="&amp;0,$B$3:$B$150,R17)</f>
        <v>0</v>
      </c>
      <c r="T17" s="21" t="n">
        <f aca="false">COUNTIFS($E$3:$E$150,"&lt;"&amp;0,$B$3:$B$150,R17)</f>
        <v>0</v>
      </c>
    </row>
    <row r="18" customFormat="false" ht="16.5" hidden="false" customHeight="true" outlineLevel="0" collapsed="false">
      <c r="A18" s="15"/>
      <c r="B18" s="16"/>
      <c r="C18" s="17"/>
      <c r="D18" s="17"/>
      <c r="E18" s="18"/>
      <c r="F18" s="18"/>
      <c r="G18" s="18"/>
      <c r="H18" s="18"/>
      <c r="I18" s="19" t="n">
        <f aca="false">E18-F18-G18</f>
        <v>0</v>
      </c>
      <c r="J18" s="19" t="n">
        <f aca="false">IF(B18="",0,VLOOKUP(B18,Tabla1[],2,0))</f>
        <v>0</v>
      </c>
      <c r="K18" s="19" t="n">
        <f aca="false">IF(E18&lt;0,J18*(-1),J18)</f>
        <v>0</v>
      </c>
      <c r="L18" s="20"/>
      <c r="M18" s="20"/>
      <c r="Q18" s="21" t="n">
        <v>16</v>
      </c>
      <c r="R18" s="21" t="s">
        <v>36</v>
      </c>
      <c r="S18" s="21" t="n">
        <f aca="false">COUNTIFS($E$3:$E$150,"&gt;="&amp;0,$B$3:$B$150,R18)</f>
        <v>0</v>
      </c>
      <c r="T18" s="21" t="n">
        <f aca="false">COUNTIFS($E$3:$E$150,"&lt;"&amp;0,$B$3:$B$150,R18)</f>
        <v>0</v>
      </c>
    </row>
    <row r="19" customFormat="false" ht="16.5" hidden="false" customHeight="true" outlineLevel="0" collapsed="false">
      <c r="A19" s="15"/>
      <c r="B19" s="16"/>
      <c r="C19" s="17"/>
      <c r="D19" s="17"/>
      <c r="E19" s="18"/>
      <c r="F19" s="18"/>
      <c r="G19" s="18"/>
      <c r="H19" s="18"/>
      <c r="I19" s="19" t="n">
        <f aca="false">E19-F19-G19</f>
        <v>0</v>
      </c>
      <c r="J19" s="19" t="n">
        <f aca="false">IF(B19="",0,VLOOKUP(B19,Tabla1[],2,0))</f>
        <v>0</v>
      </c>
      <c r="K19" s="19" t="n">
        <f aca="false">IF(E19&lt;0,J19*(-1),J19)</f>
        <v>0</v>
      </c>
      <c r="L19" s="20"/>
      <c r="M19" s="20"/>
      <c r="Q19" s="21" t="n">
        <v>17</v>
      </c>
      <c r="R19" s="21" t="s">
        <v>37</v>
      </c>
      <c r="S19" s="21" t="n">
        <f aca="false">COUNTIFS($E$3:$E$150,"&gt;="&amp;0,$B$3:$B$150,R19)</f>
        <v>0</v>
      </c>
      <c r="T19" s="21" t="n">
        <f aca="false">COUNTIFS($E$3:$E$150,"&lt;"&amp;0,$B$3:$B$150,R19)</f>
        <v>0</v>
      </c>
    </row>
    <row r="20" customFormat="false" ht="16.5" hidden="false" customHeight="true" outlineLevel="0" collapsed="false">
      <c r="A20" s="15"/>
      <c r="B20" s="16"/>
      <c r="C20" s="17"/>
      <c r="D20" s="17"/>
      <c r="E20" s="18"/>
      <c r="F20" s="18"/>
      <c r="G20" s="18"/>
      <c r="H20" s="18"/>
      <c r="I20" s="19" t="n">
        <f aca="false">E20-F20-G20</f>
        <v>0</v>
      </c>
      <c r="J20" s="19" t="n">
        <f aca="false">IF(B20="",0,VLOOKUP(B20,Tabla1[],2,0))</f>
        <v>0</v>
      </c>
      <c r="K20" s="19" t="n">
        <f aca="false">IF(E20&lt;0,J20*(-1),J20)</f>
        <v>0</v>
      </c>
      <c r="L20" s="20"/>
      <c r="M20" s="20"/>
      <c r="Q20" s="21" t="n">
        <v>18</v>
      </c>
      <c r="R20" s="21" t="s">
        <v>38</v>
      </c>
      <c r="S20" s="21" t="n">
        <f aca="false">COUNTIFS($E$3:$E$150,"&gt;="&amp;0,$B$3:$B$150,R20)+COUNTIFS($E$3:$E$150,"&gt;="&amp;0,$B$3:$B$150,"BAT DET COMO ADAP")</f>
        <v>0</v>
      </c>
      <c r="T20" s="21" t="n">
        <f aca="false">COUNTIFS($E$3:$E$150,"&lt;"&amp;0,$B$3:$B$150,R20)+COUNTIFS($E$3:$E$150,"&lt;"&amp;0,$B$3:$B$150,"BAT DET COMO ADAP")</f>
        <v>0</v>
      </c>
    </row>
    <row r="21" customFormat="false" ht="16.5" hidden="false" customHeight="true" outlineLevel="0" collapsed="false">
      <c r="A21" s="15"/>
      <c r="B21" s="16"/>
      <c r="C21" s="17"/>
      <c r="D21" s="17"/>
      <c r="E21" s="18"/>
      <c r="F21" s="18"/>
      <c r="G21" s="18"/>
      <c r="H21" s="18"/>
      <c r="I21" s="19" t="n">
        <f aca="false">E21-F21-G21</f>
        <v>0</v>
      </c>
      <c r="J21" s="19" t="n">
        <f aca="false">IF(B21="",0,VLOOKUP(B21,Tabla1[],2,0))</f>
        <v>0</v>
      </c>
      <c r="K21" s="19" t="n">
        <f aca="false">IF(E21&lt;0,J21*(-1),J21)</f>
        <v>0</v>
      </c>
      <c r="L21" s="20"/>
      <c r="M21" s="20"/>
      <c r="Q21" s="21" t="n">
        <v>19</v>
      </c>
      <c r="R21" s="21" t="s">
        <v>39</v>
      </c>
      <c r="S21" s="21" t="n">
        <f aca="false">COUNTIFS($E$3:$E$150,"&gt;="&amp;0,$B$3:$B$150,R21)+COUNTIFS($E$3:$E$150,"&gt;="&amp;0,$B$3:$B$150,"BAT INTERNA")+COUNTIFS($E$3:$E$150,"&gt;="&amp;0,$B$3:$B$150,"BAT COMO ADAP")</f>
        <v>0</v>
      </c>
      <c r="T21" s="21" t="n">
        <f aca="false">COUNTIFS($E$3:$E$150,"&lt;"&amp;0,$B$3:$B$150,R21)+COUNTIFS($E$3:$E$150,"&lt;"&amp;0,$B$3:$B$150,"BAT INTERNA")+COUNTIFS($E$3:$E$150,"&lt;"&amp;0,$B$3:$B$150,"BAT COMO ADAP")</f>
        <v>0</v>
      </c>
    </row>
    <row r="22" customFormat="false" ht="16.5" hidden="false" customHeight="true" outlineLevel="0" collapsed="false">
      <c r="A22" s="15"/>
      <c r="B22" s="16"/>
      <c r="C22" s="23"/>
      <c r="D22" s="23"/>
      <c r="E22" s="18"/>
      <c r="F22" s="18"/>
      <c r="G22" s="18"/>
      <c r="H22" s="18"/>
      <c r="I22" s="19" t="n">
        <f aca="false">E22-F22-G22</f>
        <v>0</v>
      </c>
      <c r="J22" s="19" t="n">
        <f aca="false">IF(B22="",0,VLOOKUP(B22,Tabla1[],2,0))</f>
        <v>0</v>
      </c>
      <c r="K22" s="19" t="n">
        <f aca="false">IF(E22&lt;0,J22*(-1),J22)</f>
        <v>0</v>
      </c>
      <c r="L22" s="20"/>
      <c r="M22" s="20"/>
      <c r="Q22" s="21" t="n">
        <v>20</v>
      </c>
      <c r="R22" s="21" t="s">
        <v>40</v>
      </c>
      <c r="S22" s="21" t="n">
        <f aca="false">COUNTIFS($E$3:$E$150,"&gt;="&amp;0,$B$3:$B$150,R22)</f>
        <v>0</v>
      </c>
      <c r="T22" s="21" t="n">
        <f aca="false">COUNTIFS($E$3:$E$150,"&lt;"&amp;0,$B$3:$B$150,R22)</f>
        <v>0</v>
      </c>
    </row>
    <row r="23" customFormat="false" ht="16.5" hidden="false" customHeight="true" outlineLevel="0" collapsed="false">
      <c r="A23" s="15"/>
      <c r="B23" s="16"/>
      <c r="C23" s="17"/>
      <c r="D23" s="17"/>
      <c r="E23" s="18"/>
      <c r="F23" s="18"/>
      <c r="G23" s="18"/>
      <c r="H23" s="18"/>
      <c r="I23" s="19" t="n">
        <f aca="false">E23-F23-G23</f>
        <v>0</v>
      </c>
      <c r="J23" s="19" t="n">
        <f aca="false">IF(B23="",0,VLOOKUP(B23,Tabla1[],2,0))</f>
        <v>0</v>
      </c>
      <c r="K23" s="19" t="n">
        <f aca="false">IF(E23&lt;0,J23*(-1),J23)</f>
        <v>0</v>
      </c>
      <c r="L23" s="20"/>
      <c r="M23" s="20"/>
      <c r="Q23" s="21" t="n">
        <v>21</v>
      </c>
      <c r="R23" s="21" t="s">
        <v>41</v>
      </c>
      <c r="S23" s="21" t="n">
        <f aca="false">COUNTIFS($E$3:$E$150,"&gt;="&amp;0,$B$3:$B$150,R23)</f>
        <v>0</v>
      </c>
      <c r="T23" s="21" t="n">
        <f aca="false">COUNTIFS($E$3:$E$150,"&lt;"&amp;0,$B$3:$B$150,R23)</f>
        <v>0</v>
      </c>
    </row>
    <row r="24" customFormat="false" ht="16.5" hidden="false" customHeight="true" outlineLevel="0" collapsed="false">
      <c r="A24" s="15"/>
      <c r="B24" s="16"/>
      <c r="C24" s="17"/>
      <c r="D24" s="17"/>
      <c r="E24" s="18"/>
      <c r="F24" s="18"/>
      <c r="G24" s="18"/>
      <c r="H24" s="18"/>
      <c r="I24" s="19" t="n">
        <f aca="false">E24-F24-G24</f>
        <v>0</v>
      </c>
      <c r="J24" s="19" t="n">
        <f aca="false">IF(B24="",0,VLOOKUP(B24,Tabla1[],2,0))</f>
        <v>0</v>
      </c>
      <c r="K24" s="19" t="n">
        <f aca="false">IF(E24&lt;0,J24*(-1),J24)</f>
        <v>0</v>
      </c>
      <c r="L24" s="20"/>
      <c r="M24" s="20"/>
      <c r="Q24" s="21" t="n">
        <v>22</v>
      </c>
      <c r="R24" s="21" t="s">
        <v>42</v>
      </c>
      <c r="S24" s="21" t="n">
        <f aca="false">COUNTIFS($E$3:$E$150,"&gt;="&amp;0,$B$3:$B$150,R24)</f>
        <v>0</v>
      </c>
      <c r="T24" s="21" t="n">
        <f aca="false">COUNTIFS($E$3:$E$150,"&lt;"&amp;0,$B$3:$B$150,R24)</f>
        <v>0</v>
      </c>
    </row>
    <row r="25" customFormat="false" ht="16.5" hidden="false" customHeight="true" outlineLevel="0" collapsed="false">
      <c r="A25" s="15"/>
      <c r="B25" s="16"/>
      <c r="C25" s="17"/>
      <c r="D25" s="17"/>
      <c r="E25" s="18"/>
      <c r="F25" s="18"/>
      <c r="G25" s="18"/>
      <c r="H25" s="18"/>
      <c r="I25" s="19" t="n">
        <f aca="false">E25-F25-G25</f>
        <v>0</v>
      </c>
      <c r="J25" s="19" t="n">
        <f aca="false">IF(B25="",0,VLOOKUP(B25,Tabla1[],2,0))</f>
        <v>0</v>
      </c>
      <c r="K25" s="19" t="n">
        <f aca="false">IF(E25&lt;0,J25*(-1),J25)</f>
        <v>0</v>
      </c>
      <c r="L25" s="20"/>
      <c r="M25" s="20"/>
      <c r="Q25" s="21" t="n">
        <v>23</v>
      </c>
      <c r="R25" s="21" t="s">
        <v>43</v>
      </c>
      <c r="S25" s="21" t="n">
        <f aca="false">COUNTIFS($E$3:$E$150,"&gt;="&amp;0,$B$3:$B$150,R25)</f>
        <v>0</v>
      </c>
      <c r="T25" s="21" t="n">
        <f aca="false">COUNTIFS($E$3:$E$150,"&lt;"&amp;0,$B$3:$B$150,R25)</f>
        <v>0</v>
      </c>
    </row>
    <row r="26" customFormat="false" ht="16.5" hidden="false" customHeight="true" outlineLevel="0" collapsed="false">
      <c r="A26" s="15"/>
      <c r="B26" s="16"/>
      <c r="C26" s="17"/>
      <c r="D26" s="17"/>
      <c r="E26" s="18"/>
      <c r="F26" s="18"/>
      <c r="G26" s="18"/>
      <c r="H26" s="18"/>
      <c r="I26" s="19" t="n">
        <f aca="false">E26-F26-G26</f>
        <v>0</v>
      </c>
      <c r="J26" s="19" t="n">
        <f aca="false">IF(B26="",0,VLOOKUP(B26,Tabla1[],2,0))</f>
        <v>0</v>
      </c>
      <c r="K26" s="19" t="n">
        <f aca="false">IF(E26&lt;0,J26*(-1),J26)</f>
        <v>0</v>
      </c>
      <c r="L26" s="20"/>
      <c r="M26" s="20"/>
      <c r="Q26" s="21" t="n">
        <v>24</v>
      </c>
      <c r="R26" s="21" t="s">
        <v>44</v>
      </c>
      <c r="S26" s="21" t="n">
        <f aca="false">COUNTIFS($E$3:$E$150,"&gt;="&amp;0,$B$3:$B$150,R26)</f>
        <v>0</v>
      </c>
      <c r="T26" s="21" t="n">
        <f aca="false">COUNTIFS($E$3:$E$150,"&lt;"&amp;0,$B$3:$B$150,R26)</f>
        <v>0</v>
      </c>
    </row>
    <row r="27" customFormat="false" ht="16.5" hidden="false" customHeight="true" outlineLevel="0" collapsed="false">
      <c r="A27" s="15"/>
      <c r="B27" s="16"/>
      <c r="C27" s="17"/>
      <c r="D27" s="17"/>
      <c r="E27" s="18"/>
      <c r="F27" s="18"/>
      <c r="G27" s="18"/>
      <c r="H27" s="18"/>
      <c r="I27" s="19" t="n">
        <f aca="false">E27-F27-G27</f>
        <v>0</v>
      </c>
      <c r="J27" s="19" t="n">
        <f aca="false">IF(B27="",0,VLOOKUP(B27,Tabla1[],2,0))</f>
        <v>0</v>
      </c>
      <c r="K27" s="19" t="n">
        <f aca="false">IF(E27&lt;0,J27*(-1),J27)</f>
        <v>0</v>
      </c>
      <c r="L27" s="20"/>
      <c r="M27" s="20"/>
      <c r="Q27" s="21" t="n">
        <v>25</v>
      </c>
      <c r="R27" s="21" t="s">
        <v>45</v>
      </c>
      <c r="S27" s="21" t="n">
        <f aca="false">COUNTIFS($E$3:$E$150,"&gt;="&amp;0,$B$3:$B$150,R27)</f>
        <v>0</v>
      </c>
      <c r="T27" s="21" t="n">
        <f aca="false">COUNTIFS($E$3:$E$150,"&lt;"&amp;0,$B$3:$B$150,R27)</f>
        <v>0</v>
      </c>
    </row>
    <row r="28" customFormat="false" ht="16.5" hidden="false" customHeight="true" outlineLevel="0" collapsed="false">
      <c r="A28" s="15"/>
      <c r="B28" s="16"/>
      <c r="C28" s="17"/>
      <c r="D28" s="17"/>
      <c r="E28" s="18"/>
      <c r="F28" s="18"/>
      <c r="G28" s="18"/>
      <c r="H28" s="18"/>
      <c r="I28" s="19" t="n">
        <f aca="false">E28-F28-G28</f>
        <v>0</v>
      </c>
      <c r="J28" s="19" t="n">
        <f aca="false">IF(B28="",0,VLOOKUP(B28,Tabla1[],2,0))</f>
        <v>0</v>
      </c>
      <c r="K28" s="19" t="n">
        <f aca="false">IF(E28&lt;0,J28*(-1),J28)</f>
        <v>0</v>
      </c>
      <c r="L28" s="20"/>
      <c r="M28" s="20"/>
      <c r="Q28" s="21" t="n">
        <v>26</v>
      </c>
      <c r="R28" s="21" t="s">
        <v>46</v>
      </c>
      <c r="S28" s="21" t="n">
        <f aca="false">COUNTIFS($E$3:$E$150,"&gt;="&amp;0,$B$3:$B$150,R28)</f>
        <v>0</v>
      </c>
      <c r="T28" s="21" t="n">
        <f aca="false">COUNTIFS($E$3:$E$150,"&lt;"&amp;0,$B$3:$B$150,R28)</f>
        <v>0</v>
      </c>
    </row>
    <row r="29" customFormat="false" ht="16.5" hidden="false" customHeight="true" outlineLevel="0" collapsed="false">
      <c r="A29" s="15"/>
      <c r="B29" s="16"/>
      <c r="C29" s="17"/>
      <c r="D29" s="17"/>
      <c r="E29" s="18"/>
      <c r="F29" s="18"/>
      <c r="G29" s="18"/>
      <c r="H29" s="18"/>
      <c r="I29" s="19" t="n">
        <f aca="false">E29-F29-G29</f>
        <v>0</v>
      </c>
      <c r="J29" s="19" t="n">
        <f aca="false">IF(B29="",0,VLOOKUP(B29,Tabla1[],2,0))</f>
        <v>0</v>
      </c>
      <c r="K29" s="19" t="n">
        <f aca="false">IF(E29&lt;0,J29*(-1),J29)</f>
        <v>0</v>
      </c>
      <c r="L29" s="20"/>
      <c r="M29" s="20"/>
      <c r="Q29" s="21" t="n">
        <v>27</v>
      </c>
      <c r="R29" s="21" t="s">
        <v>47</v>
      </c>
      <c r="S29" s="21" t="n">
        <f aca="false">COUNTIFS($E$3:$E$150,"&gt;="&amp;0,$B$3:$B$150,R29)</f>
        <v>0</v>
      </c>
      <c r="T29" s="21" t="n">
        <f aca="false">COUNTIFS($E$3:$E$150,"&lt;"&amp;0,$B$3:$B$150,R29)</f>
        <v>0</v>
      </c>
    </row>
    <row r="30" customFormat="false" ht="16.5" hidden="false" customHeight="true" outlineLevel="0" collapsed="false">
      <c r="A30" s="15"/>
      <c r="B30" s="16"/>
      <c r="C30" s="17"/>
      <c r="D30" s="17"/>
      <c r="E30" s="18"/>
      <c r="F30" s="18"/>
      <c r="G30" s="18"/>
      <c r="H30" s="18"/>
      <c r="I30" s="19" t="n">
        <f aca="false">E30-F30-G30</f>
        <v>0</v>
      </c>
      <c r="J30" s="19" t="n">
        <f aca="false">IF(B30="",0,VLOOKUP(B30,Tabla1[],2,0))</f>
        <v>0</v>
      </c>
      <c r="K30" s="19" t="n">
        <f aca="false">IF(E30&lt;0,J30*(-1),J30)</f>
        <v>0</v>
      </c>
      <c r="L30" s="20"/>
      <c r="M30" s="20"/>
      <c r="Q30" s="21" t="n">
        <v>28</v>
      </c>
      <c r="R30" s="21" t="s">
        <v>48</v>
      </c>
      <c r="S30" s="21" t="n">
        <f aca="false">COUNTIFS($E$3:$E$150,"&gt;="&amp;0,$B$3:$B$150,R30)</f>
        <v>0</v>
      </c>
      <c r="T30" s="21" t="n">
        <f aca="false">COUNTIFS($E$3:$E$150,"&lt;"&amp;0,$B$3:$B$150,R30)</f>
        <v>0</v>
      </c>
    </row>
    <row r="31" customFormat="false" ht="16.5" hidden="false" customHeight="true" outlineLevel="0" collapsed="false">
      <c r="A31" s="15"/>
      <c r="B31" s="16"/>
      <c r="C31" s="17"/>
      <c r="D31" s="17"/>
      <c r="E31" s="18"/>
      <c r="F31" s="18"/>
      <c r="G31" s="18"/>
      <c r="H31" s="18"/>
      <c r="I31" s="19" t="n">
        <f aca="false">E31-F31-G31</f>
        <v>0</v>
      </c>
      <c r="J31" s="19" t="n">
        <f aca="false">IF(B31="",0,VLOOKUP(B31,Tabla1[],2,0))</f>
        <v>0</v>
      </c>
      <c r="K31" s="19" t="n">
        <f aca="false">IF(E31&lt;0,J31*(-1),J31)</f>
        <v>0</v>
      </c>
      <c r="L31" s="20"/>
      <c r="M31" s="20"/>
      <c r="Q31" s="21" t="n">
        <v>29</v>
      </c>
      <c r="R31" s="21" t="s">
        <v>49</v>
      </c>
      <c r="S31" s="21" t="n">
        <f aca="false">COUNTIFS($E$3:$E$150,"&gt;="&amp;0,$B$3:$B$150,R31)</f>
        <v>0</v>
      </c>
      <c r="T31" s="21" t="n">
        <f aca="false">COUNTIFS($E$3:$E$150,"&lt;"&amp;0,$B$3:$B$150,R31)</f>
        <v>0</v>
      </c>
    </row>
    <row r="32" customFormat="false" ht="16.5" hidden="false" customHeight="true" outlineLevel="0" collapsed="false">
      <c r="A32" s="15"/>
      <c r="B32" s="16"/>
      <c r="C32" s="17"/>
      <c r="D32" s="17"/>
      <c r="E32" s="18"/>
      <c r="F32" s="18"/>
      <c r="G32" s="18"/>
      <c r="H32" s="18"/>
      <c r="I32" s="19" t="n">
        <f aca="false">E32-F32-G32</f>
        <v>0</v>
      </c>
      <c r="J32" s="19" t="n">
        <f aca="false">IF(B32="",0,VLOOKUP(B32,Tabla1[],2,0))</f>
        <v>0</v>
      </c>
      <c r="K32" s="19" t="n">
        <f aca="false">IF(E32&lt;0,J32*(-1),J32)</f>
        <v>0</v>
      </c>
      <c r="L32" s="20"/>
      <c r="M32" s="20"/>
      <c r="Q32" s="21" t="n">
        <v>30</v>
      </c>
      <c r="R32" s="21" t="s">
        <v>50</v>
      </c>
      <c r="S32" s="21" t="n">
        <f aca="false">COUNTIFS($E$3:$E$150,"&gt;="&amp;0,$B$3:$B$150,R32)</f>
        <v>0</v>
      </c>
      <c r="T32" s="21" t="n">
        <f aca="false">COUNTIFS($E$3:$E$150,"&lt;"&amp;0,$B$3:$B$150,R32)</f>
        <v>0</v>
      </c>
    </row>
    <row r="33" customFormat="false" ht="16.5" hidden="false" customHeight="true" outlineLevel="0" collapsed="false">
      <c r="A33" s="15"/>
      <c r="B33" s="16"/>
      <c r="C33" s="17"/>
      <c r="D33" s="17"/>
      <c r="E33" s="18"/>
      <c r="F33" s="18"/>
      <c r="G33" s="18"/>
      <c r="H33" s="18"/>
      <c r="I33" s="19" t="n">
        <f aca="false">E33-F33-G33</f>
        <v>0</v>
      </c>
      <c r="J33" s="19" t="n">
        <f aca="false">IF(B33="",0,VLOOKUP(B33,Tabla1[],2,0))</f>
        <v>0</v>
      </c>
      <c r="K33" s="19" t="n">
        <f aca="false">IF(E33&lt;0,J33*(-1),J33)</f>
        <v>0</v>
      </c>
      <c r="L33" s="20"/>
      <c r="M33" s="20"/>
      <c r="Q33" s="21" t="n">
        <v>31</v>
      </c>
      <c r="R33" s="21" t="s">
        <v>51</v>
      </c>
      <c r="S33" s="21" t="n">
        <f aca="false">COUNTIFS($E$3:$E$150,"&gt;="&amp;0,$B$3:$B$150,R33)</f>
        <v>0</v>
      </c>
      <c r="T33" s="21" t="n">
        <f aca="false">COUNTIFS($E$3:$E$150,"&lt;"&amp;0,$B$3:$B$150,R33)</f>
        <v>0</v>
      </c>
    </row>
    <row r="34" customFormat="false" ht="16.5" hidden="false" customHeight="true" outlineLevel="0" collapsed="false">
      <c r="A34" s="15"/>
      <c r="B34" s="16"/>
      <c r="C34" s="17"/>
      <c r="D34" s="17"/>
      <c r="E34" s="18"/>
      <c r="F34" s="18"/>
      <c r="G34" s="18"/>
      <c r="H34" s="18"/>
      <c r="I34" s="19" t="n">
        <f aca="false">E34-F34-G34</f>
        <v>0</v>
      </c>
      <c r="J34" s="19" t="n">
        <f aca="false">IF(B34="",0,VLOOKUP(B34,Tabla1[],2,0))</f>
        <v>0</v>
      </c>
      <c r="K34" s="19" t="n">
        <f aca="false">IF(E34&lt;0,J34*(-1),J34)</f>
        <v>0</v>
      </c>
      <c r="L34" s="20"/>
      <c r="M34" s="20"/>
      <c r="Q34" s="21" t="n">
        <v>32</v>
      </c>
      <c r="R34" s="21" t="s">
        <v>52</v>
      </c>
      <c r="S34" s="21" t="n">
        <f aca="false">COUNTIFS($E$3:$E$150,"&gt;="&amp;0,$B$3:$B$150,R34)</f>
        <v>0</v>
      </c>
      <c r="T34" s="21" t="n">
        <f aca="false">COUNTIFS($E$3:$E$150,"&lt;"&amp;0,$B$3:$B$150,R34)</f>
        <v>0</v>
      </c>
    </row>
    <row r="35" customFormat="false" ht="16.5" hidden="false" customHeight="true" outlineLevel="0" collapsed="false">
      <c r="A35" s="15"/>
      <c r="B35" s="16"/>
      <c r="C35" s="17"/>
      <c r="D35" s="17"/>
      <c r="E35" s="18"/>
      <c r="F35" s="18"/>
      <c r="G35" s="18"/>
      <c r="H35" s="18"/>
      <c r="I35" s="19" t="n">
        <f aca="false">E35-F35-G35</f>
        <v>0</v>
      </c>
      <c r="J35" s="19" t="n">
        <f aca="false">IF(B35="",0,VLOOKUP(B35,Tabla1[],2,0))</f>
        <v>0</v>
      </c>
      <c r="K35" s="19" t="n">
        <f aca="false">IF(E35&lt;0,J35*(-1),J35)</f>
        <v>0</v>
      </c>
      <c r="L35" s="20"/>
      <c r="M35" s="20"/>
      <c r="Q35" s="21" t="n">
        <v>33</v>
      </c>
      <c r="R35" s="21" t="s">
        <v>53</v>
      </c>
      <c r="S35" s="21" t="n">
        <f aca="false">COUNTIFS($E$3:$E$150,"&gt;="&amp;0,$B$3:$B$150,R35)</f>
        <v>0</v>
      </c>
      <c r="T35" s="21" t="n">
        <f aca="false">COUNTIFS($E$3:$E$150,"&lt;"&amp;0,$B$3:$B$150,R35)</f>
        <v>0</v>
      </c>
    </row>
    <row r="36" customFormat="false" ht="16.5" hidden="false" customHeight="true" outlineLevel="0" collapsed="false">
      <c r="A36" s="15"/>
      <c r="B36" s="16"/>
      <c r="C36" s="17"/>
      <c r="D36" s="17"/>
      <c r="E36" s="18"/>
      <c r="F36" s="18"/>
      <c r="G36" s="18"/>
      <c r="H36" s="18"/>
      <c r="I36" s="19" t="n">
        <f aca="false">E36-F36-G36</f>
        <v>0</v>
      </c>
      <c r="J36" s="19" t="n">
        <f aca="false">IF(B36="",0,VLOOKUP(B36,Tabla1[],2,0))</f>
        <v>0</v>
      </c>
      <c r="K36" s="19" t="n">
        <f aca="false">IF(E36&lt;0,J36*(-1),J36)</f>
        <v>0</v>
      </c>
      <c r="L36" s="20"/>
      <c r="M36" s="20"/>
      <c r="Q36" s="21" t="n">
        <v>34</v>
      </c>
      <c r="R36" s="21" t="s">
        <v>54</v>
      </c>
      <c r="S36" s="21" t="n">
        <f aca="false">COUNTIFS($E$3:$E$150,"&gt;="&amp;0,$B$3:$B$150,R36)</f>
        <v>0</v>
      </c>
      <c r="T36" s="21" t="n">
        <f aca="false">COUNTIFS($E$3:$E$150,"&lt;"&amp;0,$B$3:$B$150,R36)</f>
        <v>0</v>
      </c>
    </row>
    <row r="37" customFormat="false" ht="16.5" hidden="false" customHeight="true" outlineLevel="0" collapsed="false">
      <c r="A37" s="15"/>
      <c r="B37" s="16"/>
      <c r="C37" s="17"/>
      <c r="D37" s="17"/>
      <c r="E37" s="18"/>
      <c r="F37" s="18"/>
      <c r="G37" s="18"/>
      <c r="H37" s="18"/>
      <c r="I37" s="19" t="n">
        <f aca="false">E37-F37-G37</f>
        <v>0</v>
      </c>
      <c r="J37" s="19" t="n">
        <f aca="false">IF(B37="",0,VLOOKUP(B37,Tabla1[],2,0))</f>
        <v>0</v>
      </c>
      <c r="K37" s="19" t="n">
        <f aca="false">IF(E37&lt;0,J37*(-1),J37)</f>
        <v>0</v>
      </c>
      <c r="L37" s="20"/>
      <c r="M37" s="20"/>
      <c r="Q37" s="21" t="n">
        <v>35</v>
      </c>
      <c r="R37" s="21" t="s">
        <v>55</v>
      </c>
      <c r="S37" s="21" t="n">
        <f aca="false">COUNTIFS($E$3:$E$150,"&gt;="&amp;0,$B$3:$B$150,R37)</f>
        <v>0</v>
      </c>
      <c r="T37" s="21" t="n">
        <f aca="false">COUNTIFS($E$3:$E$150,"&lt;"&amp;0,$B$3:$B$150,R37)</f>
        <v>0</v>
      </c>
    </row>
    <row r="38" customFormat="false" ht="16.5" hidden="false" customHeight="true" outlineLevel="0" collapsed="false">
      <c r="A38" s="15"/>
      <c r="B38" s="16"/>
      <c r="C38" s="17"/>
      <c r="D38" s="17"/>
      <c r="E38" s="18"/>
      <c r="F38" s="18"/>
      <c r="G38" s="18"/>
      <c r="H38" s="18"/>
      <c r="I38" s="19" t="n">
        <f aca="false">E38-F38-G38</f>
        <v>0</v>
      </c>
      <c r="J38" s="19" t="n">
        <f aca="false">IF(B38="",0,VLOOKUP(B38,Tabla1[],2,0))</f>
        <v>0</v>
      </c>
      <c r="K38" s="19" t="n">
        <f aca="false">IF(E38&lt;0,J38*(-1),J38)</f>
        <v>0</v>
      </c>
      <c r="L38" s="20"/>
      <c r="M38" s="20"/>
      <c r="Q38" s="21" t="n">
        <v>36</v>
      </c>
      <c r="R38" s="21" t="s">
        <v>56</v>
      </c>
      <c r="S38" s="21" t="n">
        <f aca="false">COUNTIFS($E$3:$E$150,"&gt;="&amp;0,$B$3:$B$150,R38)</f>
        <v>0</v>
      </c>
      <c r="T38" s="21" t="n">
        <f aca="false">COUNTIFS($E$3:$E$150,"&lt;"&amp;0,$B$3:$B$150,R38)</f>
        <v>0</v>
      </c>
    </row>
    <row r="39" customFormat="false" ht="16.5" hidden="false" customHeight="true" outlineLevel="0" collapsed="false">
      <c r="A39" s="15"/>
      <c r="B39" s="16"/>
      <c r="C39" s="17"/>
      <c r="D39" s="17"/>
      <c r="E39" s="18"/>
      <c r="F39" s="18"/>
      <c r="G39" s="18"/>
      <c r="H39" s="18"/>
      <c r="I39" s="19" t="n">
        <f aca="false">E39-F39-G39</f>
        <v>0</v>
      </c>
      <c r="J39" s="19" t="n">
        <f aca="false">IF(B39="",0,VLOOKUP(B39,Tabla1[],2,0))</f>
        <v>0</v>
      </c>
      <c r="K39" s="19" t="n">
        <f aca="false">IF(E39&lt;0,J39*(-1),J39)</f>
        <v>0</v>
      </c>
      <c r="L39" s="20"/>
      <c r="M39" s="20"/>
      <c r="Q39" s="21" t="n">
        <v>37</v>
      </c>
      <c r="R39" s="21" t="s">
        <v>57</v>
      </c>
      <c r="S39" s="21" t="n">
        <f aca="false">COUNTIFS($E$3:$E$150,"&gt;="&amp;0,$B$3:$B$150,R39)</f>
        <v>0</v>
      </c>
      <c r="T39" s="21" t="n">
        <f aca="false">COUNTIFS($E$3:$E$150,"&lt;"&amp;0,$B$3:$B$150,R39)</f>
        <v>0</v>
      </c>
    </row>
    <row r="40" customFormat="false" ht="16.5" hidden="false" customHeight="true" outlineLevel="0" collapsed="false">
      <c r="A40" s="15"/>
      <c r="B40" s="16"/>
      <c r="C40" s="17"/>
      <c r="D40" s="17"/>
      <c r="E40" s="18"/>
      <c r="F40" s="18"/>
      <c r="G40" s="18"/>
      <c r="H40" s="18"/>
      <c r="I40" s="19" t="n">
        <f aca="false">E40-F40-G40</f>
        <v>0</v>
      </c>
      <c r="J40" s="19" t="n">
        <f aca="false">IF(B40="",0,VLOOKUP(B40,Tabla1[],2,0))</f>
        <v>0</v>
      </c>
      <c r="K40" s="19" t="n">
        <f aca="false">IF(E40&lt;0,J40*(-1),J40)</f>
        <v>0</v>
      </c>
      <c r="L40" s="20"/>
      <c r="M40" s="20"/>
      <c r="Q40" s="21" t="n">
        <v>38</v>
      </c>
      <c r="R40" s="21" t="s">
        <v>58</v>
      </c>
      <c r="S40" s="21" t="n">
        <f aca="false">COUNTIFS($E$3:$E$150,"&gt;="&amp;0,$B$3:$B$150,R40)</f>
        <v>0</v>
      </c>
      <c r="T40" s="21" t="n">
        <f aca="false">COUNTIFS($E$3:$E$150,"&lt;"&amp;0,$B$3:$B$150,R40)</f>
        <v>0</v>
      </c>
    </row>
    <row r="41" customFormat="false" ht="16.5" hidden="false" customHeight="true" outlineLevel="0" collapsed="false">
      <c r="A41" s="15"/>
      <c r="B41" s="16"/>
      <c r="C41" s="17"/>
      <c r="D41" s="17"/>
      <c r="E41" s="18"/>
      <c r="F41" s="18"/>
      <c r="G41" s="18"/>
      <c r="H41" s="18"/>
      <c r="I41" s="19" t="n">
        <f aca="false">E41-F41-G41</f>
        <v>0</v>
      </c>
      <c r="J41" s="19" t="n">
        <f aca="false">IF(B41="",0,VLOOKUP(B41,Tabla1[],2,0))</f>
        <v>0</v>
      </c>
      <c r="K41" s="19" t="n">
        <f aca="false">IF(E41&lt;0,J41*(-1),J41)</f>
        <v>0</v>
      </c>
      <c r="L41" s="20"/>
      <c r="M41" s="20"/>
      <c r="Q41" s="21" t="n">
        <v>39</v>
      </c>
      <c r="R41" s="21" t="s">
        <v>59</v>
      </c>
      <c r="S41" s="21" t="n">
        <f aca="false">COUNTIFS($E$3:$E$150,"&gt;="&amp;0,$B$3:$B$150,R41)</f>
        <v>0</v>
      </c>
      <c r="T41" s="21" t="n">
        <f aca="false">COUNTIFS($E$3:$E$150,"&lt;"&amp;0,$B$3:$B$150,R41)</f>
        <v>0</v>
      </c>
    </row>
    <row r="42" customFormat="false" ht="16.5" hidden="false" customHeight="true" outlineLevel="0" collapsed="false">
      <c r="A42" s="15"/>
      <c r="B42" s="16"/>
      <c r="C42" s="17"/>
      <c r="D42" s="17"/>
      <c r="E42" s="18"/>
      <c r="F42" s="18"/>
      <c r="G42" s="18"/>
      <c r="H42" s="18"/>
      <c r="I42" s="19" t="n">
        <f aca="false">E42-F42-G42</f>
        <v>0</v>
      </c>
      <c r="J42" s="19" t="n">
        <f aca="false">IF(B42="",0,VLOOKUP(B42,Tabla1[],2,0))</f>
        <v>0</v>
      </c>
      <c r="K42" s="19" t="n">
        <f aca="false">IF(E42&lt;0,J42*(-1),J42)</f>
        <v>0</v>
      </c>
      <c r="L42" s="20"/>
      <c r="M42" s="20"/>
      <c r="Q42" s="21" t="n">
        <v>40</v>
      </c>
      <c r="R42" s="21" t="s">
        <v>60</v>
      </c>
      <c r="S42" s="21" t="n">
        <f aca="false">COUNTIFS($E$3:$E$150,"&gt;="&amp;0,$B$3:$B$150,R42)</f>
        <v>0</v>
      </c>
      <c r="T42" s="21" t="n">
        <f aca="false">COUNTIFS($E$3:$E$150,"&lt;"&amp;0,$B$3:$B$150,R42)</f>
        <v>0</v>
      </c>
    </row>
    <row r="43" customFormat="false" ht="16.5" hidden="false" customHeight="true" outlineLevel="0" collapsed="false">
      <c r="A43" s="15"/>
      <c r="B43" s="16"/>
      <c r="C43" s="17"/>
      <c r="D43" s="17"/>
      <c r="E43" s="18"/>
      <c r="F43" s="18"/>
      <c r="G43" s="18"/>
      <c r="H43" s="18"/>
      <c r="I43" s="19" t="n">
        <f aca="false">E43-F43-G43</f>
        <v>0</v>
      </c>
      <c r="J43" s="19" t="n">
        <f aca="false">IF(B43="",0,VLOOKUP(B43,Tabla1[],2,0))</f>
        <v>0</v>
      </c>
      <c r="K43" s="19" t="n">
        <f aca="false">IF(E43&lt;0,J43*(-1),J43)</f>
        <v>0</v>
      </c>
      <c r="L43" s="20"/>
      <c r="M43" s="20"/>
      <c r="Q43" s="21" t="n">
        <v>41</v>
      </c>
      <c r="R43" s="21" t="s">
        <v>61</v>
      </c>
      <c r="S43" s="21" t="n">
        <f aca="false">COUNTIFS($E$3:$E$150,"&gt;="&amp;0,$B$3:$B$150,R43)</f>
        <v>0</v>
      </c>
      <c r="T43" s="21" t="n">
        <f aca="false">COUNTIFS($E$3:$E$150,"&lt;"&amp;0,$B$3:$B$150,R43)</f>
        <v>0</v>
      </c>
    </row>
    <row r="44" customFormat="false" ht="16.5" hidden="false" customHeight="true" outlineLevel="0" collapsed="false">
      <c r="A44" s="15"/>
      <c r="B44" s="16"/>
      <c r="C44" s="17"/>
      <c r="D44" s="17"/>
      <c r="E44" s="18"/>
      <c r="F44" s="18"/>
      <c r="G44" s="18"/>
      <c r="H44" s="18"/>
      <c r="I44" s="19" t="n">
        <f aca="false">E44-F44-G44</f>
        <v>0</v>
      </c>
      <c r="J44" s="19" t="n">
        <f aca="false">IF(B44="",0,VLOOKUP(B44,Tabla1[],2,0))</f>
        <v>0</v>
      </c>
      <c r="K44" s="19" t="n">
        <f aca="false">IF(E44&lt;0,J44*(-1),J44)</f>
        <v>0</v>
      </c>
      <c r="L44" s="20"/>
      <c r="M44" s="20"/>
      <c r="Q44" s="21" t="n">
        <v>42</v>
      </c>
      <c r="R44" s="21" t="s">
        <v>62</v>
      </c>
      <c r="S44" s="21" t="n">
        <f aca="false">COUNTIFS($E$3:$E$150,"&gt;="&amp;0,$B$3:$B$150,R44)</f>
        <v>0</v>
      </c>
      <c r="T44" s="21" t="n">
        <f aca="false">COUNTIFS($E$3:$E$150,"&lt;"&amp;0,$B$3:$B$150,R44)</f>
        <v>0</v>
      </c>
    </row>
    <row r="45" customFormat="false" ht="16.5" hidden="false" customHeight="true" outlineLevel="0" collapsed="false">
      <c r="A45" s="15"/>
      <c r="B45" s="16"/>
      <c r="C45" s="17"/>
      <c r="D45" s="17"/>
      <c r="E45" s="18"/>
      <c r="F45" s="18"/>
      <c r="G45" s="18"/>
      <c r="H45" s="18"/>
      <c r="I45" s="19" t="n">
        <f aca="false">E45-F45-G45</f>
        <v>0</v>
      </c>
      <c r="J45" s="19" t="n">
        <f aca="false">IF(B45="",0,VLOOKUP(B45,Tabla1[],2,0))</f>
        <v>0</v>
      </c>
      <c r="K45" s="19" t="n">
        <f aca="false">IF(E45&lt;0,J45*(-1),J45)</f>
        <v>0</v>
      </c>
      <c r="L45" s="20"/>
      <c r="M45" s="20"/>
      <c r="Q45" s="21" t="n">
        <v>43</v>
      </c>
      <c r="R45" s="21" t="s">
        <v>63</v>
      </c>
      <c r="S45" s="21" t="n">
        <f aca="false">COUNTIFS($E$3:$E$150,"&gt;="&amp;0,$B$3:$B$150,R45)</f>
        <v>0</v>
      </c>
      <c r="T45" s="21" t="n">
        <f aca="false">COUNTIFS($E$3:$E$150,"&lt;"&amp;0,$B$3:$B$150,R45)</f>
        <v>0</v>
      </c>
    </row>
    <row r="46" customFormat="false" ht="16.5" hidden="false" customHeight="true" outlineLevel="0" collapsed="false">
      <c r="A46" s="15"/>
      <c r="B46" s="16"/>
      <c r="C46" s="17"/>
      <c r="D46" s="17"/>
      <c r="E46" s="18"/>
      <c r="F46" s="18"/>
      <c r="G46" s="18"/>
      <c r="H46" s="18"/>
      <c r="I46" s="19" t="n">
        <f aca="false">E46-F46-G46</f>
        <v>0</v>
      </c>
      <c r="J46" s="19" t="n">
        <f aca="false">IF(B46="",0,VLOOKUP(B46,Tabla1[],2,0))</f>
        <v>0</v>
      </c>
      <c r="K46" s="19" t="n">
        <f aca="false">IF(E46&lt;0,J46*(-1),J46)</f>
        <v>0</v>
      </c>
      <c r="L46" s="20"/>
      <c r="M46" s="20"/>
      <c r="Q46" s="21" t="n">
        <v>44</v>
      </c>
      <c r="R46" s="21" t="s">
        <v>64</v>
      </c>
      <c r="S46" s="21" t="n">
        <f aca="false">COUNTIFS($E$3:$E$150,"&gt;="&amp;0,$B$3:$B$150,R46)</f>
        <v>0</v>
      </c>
      <c r="T46" s="21" t="n">
        <f aca="false">COUNTIFS($E$3:$E$150,"&lt;"&amp;0,$B$3:$B$150,R46)</f>
        <v>0</v>
      </c>
    </row>
    <row r="47" customFormat="false" ht="16.5" hidden="false" customHeight="true" outlineLevel="0" collapsed="false">
      <c r="A47" s="15"/>
      <c r="B47" s="16"/>
      <c r="C47" s="17"/>
      <c r="D47" s="17"/>
      <c r="E47" s="18"/>
      <c r="F47" s="18"/>
      <c r="G47" s="18"/>
      <c r="H47" s="18"/>
      <c r="I47" s="19" t="n">
        <f aca="false">E47-F47-G47</f>
        <v>0</v>
      </c>
      <c r="J47" s="19" t="n">
        <f aca="false">IF(B47="",0,VLOOKUP(B47,Tabla1[],2,0))</f>
        <v>0</v>
      </c>
      <c r="K47" s="19" t="n">
        <f aca="false">IF(E47&lt;0,J47*(-1),J47)</f>
        <v>0</v>
      </c>
      <c r="L47" s="20"/>
      <c r="M47" s="20"/>
      <c r="Q47" s="21" t="n">
        <v>45</v>
      </c>
      <c r="R47" s="21" t="s">
        <v>65</v>
      </c>
      <c r="S47" s="21" t="n">
        <f aca="false">COUNTIFS($E$3:$E$150,"&gt;="&amp;0,$B$3:$B$150,R47)</f>
        <v>0</v>
      </c>
      <c r="T47" s="21" t="n">
        <f aca="false">COUNTIFS($E$3:$E$150,"&lt;"&amp;0,$B$3:$B$150,R47)</f>
        <v>0</v>
      </c>
    </row>
    <row r="48" customFormat="false" ht="16.5" hidden="false" customHeight="true" outlineLevel="0" collapsed="false">
      <c r="A48" s="15"/>
      <c r="B48" s="16"/>
      <c r="C48" s="17"/>
      <c r="D48" s="17"/>
      <c r="E48" s="18"/>
      <c r="F48" s="18"/>
      <c r="G48" s="18"/>
      <c r="H48" s="18"/>
      <c r="I48" s="19" t="n">
        <f aca="false">E48-F48-G48</f>
        <v>0</v>
      </c>
      <c r="J48" s="19" t="n">
        <f aca="false">IF(B48="",0,VLOOKUP(B48,Tabla1[],2,0))</f>
        <v>0</v>
      </c>
      <c r="K48" s="19" t="n">
        <f aca="false">IF(E48&lt;0,J48*(-1),J48)</f>
        <v>0</v>
      </c>
      <c r="L48" s="20"/>
      <c r="M48" s="20"/>
      <c r="Q48" s="21" t="n">
        <v>46</v>
      </c>
      <c r="R48" s="21" t="s">
        <v>66</v>
      </c>
      <c r="S48" s="21" t="n">
        <f aca="false">H151/2</f>
        <v>0</v>
      </c>
      <c r="T48" s="21"/>
    </row>
    <row r="49" customFormat="false" ht="16.5" hidden="false" customHeight="true" outlineLevel="0" collapsed="false">
      <c r="A49" s="15"/>
      <c r="B49" s="16"/>
      <c r="C49" s="17"/>
      <c r="D49" s="17"/>
      <c r="E49" s="18"/>
      <c r="F49" s="18"/>
      <c r="G49" s="18"/>
      <c r="H49" s="18"/>
      <c r="I49" s="19" t="n">
        <f aca="false">E49-F49-G49</f>
        <v>0</v>
      </c>
      <c r="J49" s="19" t="n">
        <f aca="false">IF(B49="",0,VLOOKUP(B49,Tabla1[],2,0))</f>
        <v>0</v>
      </c>
      <c r="K49" s="19" t="n">
        <f aca="false">IF(E49&lt;0,J49*(-1),J49)</f>
        <v>0</v>
      </c>
      <c r="L49" s="20"/>
      <c r="M49" s="20"/>
      <c r="Q49" s="21" t="n">
        <v>47</v>
      </c>
      <c r="R49" s="21" t="s">
        <v>67</v>
      </c>
      <c r="S49" s="21" t="n">
        <f aca="false">COUNTIFS($E$3:$E$150,"&gt;="&amp;0,$B$3:$B$150,R49)</f>
        <v>0</v>
      </c>
      <c r="T49" s="21" t="n">
        <f aca="false">COUNTIFS($E$3:$E$150,"&lt;"&amp;0,$B$3:$B$150,R49)</f>
        <v>0</v>
      </c>
    </row>
    <row r="50" customFormat="false" ht="16.5" hidden="false" customHeight="true" outlineLevel="0" collapsed="false">
      <c r="A50" s="15"/>
      <c r="B50" s="16"/>
      <c r="C50" s="17"/>
      <c r="D50" s="17"/>
      <c r="E50" s="18"/>
      <c r="F50" s="18"/>
      <c r="G50" s="18"/>
      <c r="H50" s="18"/>
      <c r="I50" s="19" t="n">
        <f aca="false">E50-F50-G50</f>
        <v>0</v>
      </c>
      <c r="J50" s="19" t="n">
        <f aca="false">IF(B50="",0,VLOOKUP(B50,Tabla1[],2,0))</f>
        <v>0</v>
      </c>
      <c r="K50" s="19" t="n">
        <f aca="false">IF(E50&lt;0,J50*(-1),J50)</f>
        <v>0</v>
      </c>
      <c r="L50" s="20"/>
      <c r="M50" s="20"/>
      <c r="Q50" s="21" t="n">
        <v>48</v>
      </c>
      <c r="R50" s="21" t="s">
        <v>68</v>
      </c>
      <c r="S50" s="21" t="n">
        <f aca="false">COUNTIFS($E$3:$E$150,"&gt;="&amp;0,$B$3:$B$150,R50)</f>
        <v>0</v>
      </c>
      <c r="T50" s="21" t="n">
        <f aca="false">COUNTIFS($E$3:$E$150,"&lt;"&amp;0,$B$3:$B$150,R50)</f>
        <v>0</v>
      </c>
    </row>
    <row r="51" customFormat="false" ht="16.5" hidden="false" customHeight="true" outlineLevel="0" collapsed="false">
      <c r="A51" s="15"/>
      <c r="B51" s="16"/>
      <c r="C51" s="17"/>
      <c r="D51" s="17"/>
      <c r="E51" s="18"/>
      <c r="F51" s="18"/>
      <c r="G51" s="18"/>
      <c r="H51" s="18"/>
      <c r="I51" s="19" t="n">
        <f aca="false">E51-F51-G51</f>
        <v>0</v>
      </c>
      <c r="J51" s="19" t="n">
        <f aca="false">IF(B51="",0,VLOOKUP(B51,Tabla1[],2,0))</f>
        <v>0</v>
      </c>
      <c r="K51" s="19" t="n">
        <f aca="false">IF(E51&lt;0,J51*(-1),J51)</f>
        <v>0</v>
      </c>
      <c r="L51" s="20"/>
      <c r="M51" s="20"/>
      <c r="Q51" s="21" t="n">
        <v>49</v>
      </c>
      <c r="R51" s="21" t="s">
        <v>69</v>
      </c>
      <c r="S51" s="21" t="n">
        <f aca="false">COUNTIFS($E$3:$E$150,"&gt;="&amp;0,$B$3:$B$150,R51)</f>
        <v>0</v>
      </c>
      <c r="T51" s="21" t="n">
        <f aca="false">COUNTIFS($E$3:$E$150,"&lt;"&amp;0,$B$3:$B$150,R51)</f>
        <v>0</v>
      </c>
    </row>
    <row r="52" customFormat="false" ht="16.5" hidden="false" customHeight="true" outlineLevel="0" collapsed="false">
      <c r="A52" s="15"/>
      <c r="B52" s="16"/>
      <c r="C52" s="17"/>
      <c r="D52" s="17"/>
      <c r="E52" s="18"/>
      <c r="F52" s="18"/>
      <c r="G52" s="18"/>
      <c r="H52" s="18"/>
      <c r="I52" s="19" t="n">
        <f aca="false">E52-F52-G52</f>
        <v>0</v>
      </c>
      <c r="J52" s="19" t="n">
        <f aca="false">IF(B52="",0,VLOOKUP(B52,Tabla1[],2,0))</f>
        <v>0</v>
      </c>
      <c r="K52" s="19" t="n">
        <f aca="false">IF(E52&lt;0,J52*(-1),J52)</f>
        <v>0</v>
      </c>
      <c r="L52" s="20"/>
      <c r="M52" s="20"/>
      <c r="Q52" s="21" t="n">
        <v>50</v>
      </c>
      <c r="R52" s="21" t="s">
        <v>70</v>
      </c>
      <c r="S52" s="21" t="n">
        <f aca="false">COUNTIFS($E$3:$E$150,"&gt;="&amp;0,$B$3:$B$150,R52)</f>
        <v>0</v>
      </c>
      <c r="T52" s="21" t="n">
        <f aca="false">COUNTIFS($E$3:$E$150,"&lt;"&amp;0,$B$3:$B$150,R52)</f>
        <v>0</v>
      </c>
    </row>
    <row r="53" customFormat="false" ht="16.5" hidden="false" customHeight="true" outlineLevel="0" collapsed="false">
      <c r="A53" s="15"/>
      <c r="B53" s="16"/>
      <c r="C53" s="17"/>
      <c r="D53" s="17"/>
      <c r="E53" s="18"/>
      <c r="F53" s="18"/>
      <c r="G53" s="18"/>
      <c r="H53" s="18"/>
      <c r="I53" s="19" t="n">
        <f aca="false">E53-F53-G53</f>
        <v>0</v>
      </c>
      <c r="J53" s="19" t="n">
        <f aca="false">IF(B53="",0,VLOOKUP(B53,Tabla1[],2,0))</f>
        <v>0</v>
      </c>
      <c r="K53" s="19" t="n">
        <f aca="false">IF(E53&lt;0,J53*(-1),J53)</f>
        <v>0</v>
      </c>
      <c r="L53" s="20"/>
      <c r="M53" s="20"/>
      <c r="Q53" s="21" t="n">
        <v>51</v>
      </c>
      <c r="R53" s="21" t="s">
        <v>71</v>
      </c>
      <c r="S53" s="21" t="n">
        <f aca="false">COUNTIFS($E$3:$E$150,"&gt;="&amp;0,$B$3:$B$150,R53)</f>
        <v>0</v>
      </c>
      <c r="T53" s="21" t="n">
        <f aca="false">COUNTIFS($E$3:$E$150,"&lt;"&amp;0,$B$3:$B$150,R53)</f>
        <v>0</v>
      </c>
    </row>
    <row r="54" customFormat="false" ht="16.5" hidden="false" customHeight="true" outlineLevel="0" collapsed="false">
      <c r="A54" s="15"/>
      <c r="B54" s="16"/>
      <c r="C54" s="17"/>
      <c r="D54" s="17"/>
      <c r="E54" s="18"/>
      <c r="F54" s="18"/>
      <c r="G54" s="18"/>
      <c r="H54" s="18"/>
      <c r="I54" s="19" t="n">
        <f aca="false">E54-F54-G54</f>
        <v>0</v>
      </c>
      <c r="J54" s="19" t="n">
        <f aca="false">IF(B54="",0,VLOOKUP(B54,Tabla1[],2,0))</f>
        <v>0</v>
      </c>
      <c r="K54" s="19" t="n">
        <f aca="false">IF(E54&lt;0,J54*(-1),J54)</f>
        <v>0</v>
      </c>
      <c r="L54" s="20"/>
      <c r="M54" s="20"/>
      <c r="Q54" s="21" t="n">
        <v>52</v>
      </c>
      <c r="R54" s="21" t="s">
        <v>72</v>
      </c>
      <c r="S54" s="21" t="n">
        <f aca="false">COUNTIFS($E$3:$E$150,"&gt;="&amp;0,$B$3:$B$150,R54)</f>
        <v>0</v>
      </c>
      <c r="T54" s="21" t="n">
        <f aca="false">COUNTIFS($E$3:$E$150,"&lt;"&amp;0,$B$3:$B$150,R54)</f>
        <v>0</v>
      </c>
    </row>
    <row r="55" customFormat="false" ht="16.5" hidden="false" customHeight="true" outlineLevel="0" collapsed="false">
      <c r="A55" s="15"/>
      <c r="B55" s="16"/>
      <c r="C55" s="17"/>
      <c r="D55" s="17"/>
      <c r="E55" s="18"/>
      <c r="F55" s="18"/>
      <c r="G55" s="18"/>
      <c r="H55" s="18"/>
      <c r="I55" s="19" t="n">
        <f aca="false">E55-F55-G55</f>
        <v>0</v>
      </c>
      <c r="J55" s="19" t="n">
        <f aca="false">IF(B55="",0,VLOOKUP(B55,Tabla1[],2,0))</f>
        <v>0</v>
      </c>
      <c r="K55" s="19" t="n">
        <f aca="false">IF(E55&lt;0,J55*(-1),J55)</f>
        <v>0</v>
      </c>
      <c r="L55" s="20"/>
      <c r="M55" s="20"/>
      <c r="Q55" s="21" t="n">
        <v>53</v>
      </c>
      <c r="R55" s="21" t="s">
        <v>73</v>
      </c>
      <c r="S55" s="21" t="n">
        <f aca="false">COUNTIFS($E$3:$E$150,"&gt;="&amp;0,$B$3:$B$150,R55)</f>
        <v>0</v>
      </c>
      <c r="T55" s="21" t="n">
        <f aca="false">COUNTIFS($E$3:$E$150,"&lt;"&amp;0,$B$3:$B$150,R55)</f>
        <v>0</v>
      </c>
    </row>
    <row r="56" customFormat="false" ht="16.5" hidden="false" customHeight="true" outlineLevel="0" collapsed="false">
      <c r="A56" s="15"/>
      <c r="B56" s="16"/>
      <c r="C56" s="17"/>
      <c r="D56" s="17"/>
      <c r="E56" s="18"/>
      <c r="F56" s="18"/>
      <c r="G56" s="18"/>
      <c r="H56" s="18"/>
      <c r="I56" s="19" t="n">
        <f aca="false">E56-F56-G56</f>
        <v>0</v>
      </c>
      <c r="J56" s="19" t="n">
        <f aca="false">IF(B56="",0,VLOOKUP(B56,Tabla1[],2,0))</f>
        <v>0</v>
      </c>
      <c r="K56" s="19" t="n">
        <f aca="false">IF(E56&lt;0,J56*(-1),J56)</f>
        <v>0</v>
      </c>
      <c r="L56" s="20"/>
      <c r="M56" s="20"/>
      <c r="Q56" s="21" t="n">
        <v>54</v>
      </c>
      <c r="R56" s="21" t="s">
        <v>74</v>
      </c>
      <c r="S56" s="21" t="n">
        <f aca="false">COUNTIFS($E$3:$E$150,"&gt;="&amp;0,$B$3:$B$150,R56)</f>
        <v>0</v>
      </c>
      <c r="T56" s="21" t="n">
        <f aca="false">COUNTIFS($E$3:$E$150,"&lt;"&amp;0,$B$3:$B$150,R56)</f>
        <v>0</v>
      </c>
    </row>
    <row r="57" customFormat="false" ht="16.5" hidden="false" customHeight="true" outlineLevel="0" collapsed="false">
      <c r="A57" s="15"/>
      <c r="B57" s="16"/>
      <c r="C57" s="17"/>
      <c r="D57" s="17"/>
      <c r="E57" s="18"/>
      <c r="F57" s="18"/>
      <c r="G57" s="18"/>
      <c r="H57" s="18"/>
      <c r="I57" s="19" t="n">
        <f aca="false">E57-F57-G57</f>
        <v>0</v>
      </c>
      <c r="J57" s="19" t="n">
        <f aca="false">IF(B57="",0,VLOOKUP(B57,Tabla1[],2,0))</f>
        <v>0</v>
      </c>
      <c r="K57" s="19" t="n">
        <f aca="false">IF(E57&lt;0,J57*(-1),J57)</f>
        <v>0</v>
      </c>
      <c r="L57" s="20"/>
      <c r="M57" s="20"/>
      <c r="Q57" s="21" t="n">
        <v>55</v>
      </c>
      <c r="R57" s="21" t="s">
        <v>75</v>
      </c>
      <c r="S57" s="21" t="n">
        <f aca="false">COUNTIFS($E$3:$E$150,"&gt;="&amp;0,$B$3:$B$150,R57)</f>
        <v>0</v>
      </c>
      <c r="T57" s="21" t="n">
        <f aca="false">COUNTIFS($E$3:$E$150,"&lt;"&amp;0,$B$3:$B$150,R57)</f>
        <v>0</v>
      </c>
    </row>
    <row r="58" customFormat="false" ht="16.5" hidden="false" customHeight="true" outlineLevel="0" collapsed="false">
      <c r="A58" s="15"/>
      <c r="B58" s="16"/>
      <c r="C58" s="17"/>
      <c r="D58" s="17"/>
      <c r="E58" s="18"/>
      <c r="F58" s="18"/>
      <c r="G58" s="18"/>
      <c r="H58" s="18"/>
      <c r="I58" s="19" t="n">
        <f aca="false">E58-F58-G58</f>
        <v>0</v>
      </c>
      <c r="J58" s="19" t="n">
        <f aca="false">IF(B58="",0,VLOOKUP(B58,Tabla1[],2,0))</f>
        <v>0</v>
      </c>
      <c r="K58" s="19" t="n">
        <f aca="false">IF(E58&lt;0,J58*(-1),J58)</f>
        <v>0</v>
      </c>
      <c r="L58" s="20"/>
      <c r="M58" s="20"/>
      <c r="Q58" s="21" t="n">
        <v>56</v>
      </c>
      <c r="R58" s="21" t="s">
        <v>76</v>
      </c>
      <c r="S58" s="21" t="n">
        <f aca="false">COUNTIFS($E$3:$E$150,"&gt;="&amp;0,$B$3:$B$150,R58)</f>
        <v>0</v>
      </c>
      <c r="T58" s="21" t="n">
        <f aca="false">COUNTIFS($E$3:$E$150,"&lt;"&amp;0,$B$3:$B$150,R58)</f>
        <v>0</v>
      </c>
    </row>
    <row r="59" customFormat="false" ht="16.5" hidden="false" customHeight="true" outlineLevel="0" collapsed="false">
      <c r="A59" s="15"/>
      <c r="B59" s="16"/>
      <c r="C59" s="17"/>
      <c r="D59" s="17"/>
      <c r="E59" s="18"/>
      <c r="F59" s="18"/>
      <c r="G59" s="18"/>
      <c r="H59" s="18"/>
      <c r="I59" s="19" t="n">
        <f aca="false">E59-F59-G59</f>
        <v>0</v>
      </c>
      <c r="J59" s="19" t="n">
        <f aca="false">IF(B59="",0,VLOOKUP(B59,Tabla1[],2,0))</f>
        <v>0</v>
      </c>
      <c r="K59" s="19" t="n">
        <f aca="false">IF(E59&lt;0,J59*(-1),J59)</f>
        <v>0</v>
      </c>
      <c r="L59" s="20"/>
      <c r="M59" s="20"/>
      <c r="Q59" s="21" t="n">
        <v>57</v>
      </c>
      <c r="R59" s="21" t="s">
        <v>77</v>
      </c>
      <c r="S59" s="21" t="n">
        <f aca="false">COUNTIFS($E$3:$E$150,"&gt;="&amp;0,$B$3:$B$150,R59)</f>
        <v>0</v>
      </c>
      <c r="T59" s="21" t="n">
        <f aca="false">COUNTIFS($E$3:$E$150,"&lt;"&amp;0,$B$3:$B$150,R59)</f>
        <v>0</v>
      </c>
    </row>
    <row r="60" customFormat="false" ht="16.5" hidden="false" customHeight="true" outlineLevel="0" collapsed="false">
      <c r="A60" s="15"/>
      <c r="B60" s="16"/>
      <c r="C60" s="17"/>
      <c r="D60" s="17"/>
      <c r="E60" s="18"/>
      <c r="F60" s="18"/>
      <c r="G60" s="18"/>
      <c r="H60" s="18"/>
      <c r="I60" s="19" t="n">
        <f aca="false">E60-F60-G60</f>
        <v>0</v>
      </c>
      <c r="J60" s="19" t="n">
        <f aca="false">IF(B60="",0,VLOOKUP(B60,Tabla1[],2,0))</f>
        <v>0</v>
      </c>
      <c r="K60" s="19" t="n">
        <f aca="false">IF(E60&lt;0,J60*(-1),J60)</f>
        <v>0</v>
      </c>
      <c r="L60" s="20"/>
      <c r="M60" s="20"/>
      <c r="Q60" s="21" t="n">
        <v>58</v>
      </c>
      <c r="R60" s="21" t="s">
        <v>78</v>
      </c>
      <c r="S60" s="21" t="n">
        <f aca="false">COUNTIFS($E$3:$E$150,"&gt;="&amp;0,$B$3:$B$150,R60)</f>
        <v>0</v>
      </c>
      <c r="T60" s="21" t="n">
        <f aca="false">COUNTIFS($E$3:$E$150,"&lt;"&amp;0,$B$3:$B$150,R60)</f>
        <v>0</v>
      </c>
    </row>
    <row r="61" customFormat="false" ht="16.5" hidden="false" customHeight="true" outlineLevel="0" collapsed="false">
      <c r="A61" s="15"/>
      <c r="B61" s="16"/>
      <c r="C61" s="17"/>
      <c r="D61" s="17"/>
      <c r="E61" s="18"/>
      <c r="F61" s="18"/>
      <c r="G61" s="18"/>
      <c r="H61" s="18"/>
      <c r="I61" s="19" t="n">
        <f aca="false">E61-F61-G61</f>
        <v>0</v>
      </c>
      <c r="J61" s="19" t="n">
        <f aca="false">IF(B61="",0,VLOOKUP(B61,Tabla1[],2,0))</f>
        <v>0</v>
      </c>
      <c r="K61" s="19" t="n">
        <f aca="false">IF(E61&lt;0,J61*(-1),J61)</f>
        <v>0</v>
      </c>
      <c r="L61" s="20"/>
      <c r="M61" s="20"/>
      <c r="Q61" s="21" t="n">
        <v>59</v>
      </c>
      <c r="R61" s="21" t="s">
        <v>79</v>
      </c>
      <c r="S61" s="21" t="n">
        <f aca="false">COUNTIFS($E$3:$E$150,"&gt;="&amp;0,$B$3:$B$150,R61)</f>
        <v>0</v>
      </c>
      <c r="T61" s="21" t="n">
        <f aca="false">COUNTIFS($E$3:$E$150,"&lt;"&amp;0,$B$3:$B$150,R61)</f>
        <v>0</v>
      </c>
    </row>
    <row r="62" customFormat="false" ht="16.5" hidden="false" customHeight="true" outlineLevel="0" collapsed="false">
      <c r="A62" s="15"/>
      <c r="B62" s="16"/>
      <c r="C62" s="17"/>
      <c r="D62" s="17"/>
      <c r="E62" s="18"/>
      <c r="F62" s="18"/>
      <c r="G62" s="18"/>
      <c r="H62" s="18"/>
      <c r="I62" s="19" t="n">
        <f aca="false">E62-F62-G62</f>
        <v>0</v>
      </c>
      <c r="J62" s="19" t="n">
        <f aca="false">IF(B62="",0,VLOOKUP(B62,Tabla1[],2,0))</f>
        <v>0</v>
      </c>
      <c r="K62" s="19" t="n">
        <f aca="false">IF(E62&lt;0,J62*(-1),J62)</f>
        <v>0</v>
      </c>
      <c r="L62" s="20"/>
      <c r="M62" s="20"/>
      <c r="Q62" s="21" t="n">
        <v>60</v>
      </c>
      <c r="R62" s="21" t="s">
        <v>80</v>
      </c>
      <c r="S62" s="21" t="n">
        <f aca="false">COUNTIFS($E$3:$E$150,"&gt;="&amp;0,$B$3:$B$150,R62)</f>
        <v>0</v>
      </c>
      <c r="T62" s="21" t="n">
        <f aca="false">COUNTIFS($E$3:$E$150,"&lt;"&amp;0,$B$3:$B$150,R62)</f>
        <v>0</v>
      </c>
    </row>
    <row r="63" customFormat="false" ht="16.5" hidden="false" customHeight="true" outlineLevel="0" collapsed="false">
      <c r="A63" s="15"/>
      <c r="B63" s="16"/>
      <c r="C63" s="17"/>
      <c r="D63" s="17"/>
      <c r="E63" s="18"/>
      <c r="F63" s="18"/>
      <c r="G63" s="18"/>
      <c r="H63" s="18"/>
      <c r="I63" s="19" t="n">
        <f aca="false">E63-F63-G63</f>
        <v>0</v>
      </c>
      <c r="J63" s="19" t="n">
        <f aca="false">IF(B63="",0,VLOOKUP(B63,Tabla1[],2,0))</f>
        <v>0</v>
      </c>
      <c r="K63" s="19" t="n">
        <f aca="false">IF(E63&lt;0,J63*(-1),J63)</f>
        <v>0</v>
      </c>
      <c r="L63" s="20"/>
      <c r="M63" s="20"/>
      <c r="Q63" s="21" t="n">
        <v>61</v>
      </c>
      <c r="R63" s="21" t="s">
        <v>81</v>
      </c>
      <c r="S63" s="21" t="n">
        <f aca="false">COUNTIFS($E$3:$E$150,"&gt;="&amp;0,$B$3:$B$150,R63)</f>
        <v>0</v>
      </c>
      <c r="T63" s="21" t="n">
        <f aca="false">COUNTIFS($E$3:$E$150,"&lt;"&amp;0,$B$3:$B$150,R63)</f>
        <v>0</v>
      </c>
    </row>
    <row r="64" customFormat="false" ht="16.5" hidden="false" customHeight="true" outlineLevel="0" collapsed="false">
      <c r="A64" s="15"/>
      <c r="B64" s="16"/>
      <c r="C64" s="17"/>
      <c r="D64" s="17"/>
      <c r="E64" s="18"/>
      <c r="F64" s="18"/>
      <c r="G64" s="18"/>
      <c r="H64" s="18"/>
      <c r="I64" s="19" t="n">
        <f aca="false">E64-F64-G64</f>
        <v>0</v>
      </c>
      <c r="J64" s="19" t="n">
        <f aca="false">IF(B64="",0,VLOOKUP(B64,Tabla1[],2,0))</f>
        <v>0</v>
      </c>
      <c r="K64" s="19" t="n">
        <f aca="false">IF(E64&lt;0,J64*(-1),J64)</f>
        <v>0</v>
      </c>
      <c r="L64" s="20"/>
      <c r="M64" s="20"/>
      <c r="Q64" s="21" t="n">
        <v>62</v>
      </c>
      <c r="R64" s="21" t="s">
        <v>82</v>
      </c>
      <c r="S64" s="21" t="n">
        <f aca="false">COUNTIFS($E$3:$E$150,"&gt;="&amp;0,$B$3:$B$150,R64)</f>
        <v>0</v>
      </c>
      <c r="T64" s="21" t="n">
        <f aca="false">COUNTIFS($E$3:$E$150,"&lt;"&amp;0,$B$3:$B$150,R64)</f>
        <v>0</v>
      </c>
    </row>
    <row r="65" customFormat="false" ht="16.5" hidden="false" customHeight="true" outlineLevel="0" collapsed="false">
      <c r="A65" s="15"/>
      <c r="B65" s="16"/>
      <c r="C65" s="17"/>
      <c r="D65" s="17"/>
      <c r="E65" s="18"/>
      <c r="F65" s="18"/>
      <c r="G65" s="18"/>
      <c r="H65" s="18"/>
      <c r="I65" s="19" t="n">
        <f aca="false">E65-F65-G65</f>
        <v>0</v>
      </c>
      <c r="J65" s="19" t="n">
        <f aca="false">IF(B65="",0,VLOOKUP(B65,Tabla1[],2,0))</f>
        <v>0</v>
      </c>
      <c r="K65" s="19" t="n">
        <f aca="false">IF(E65&lt;0,J65*(-1),J65)</f>
        <v>0</v>
      </c>
      <c r="L65" s="20"/>
      <c r="M65" s="20"/>
      <c r="Q65" s="21" t="n">
        <v>63</v>
      </c>
      <c r="R65" s="21" t="s">
        <v>83</v>
      </c>
      <c r="S65" s="21" t="n">
        <f aca="false">COUNTIFS($E$3:$E$150,"&gt;="&amp;0,$B$3:$B$150,R65)</f>
        <v>0</v>
      </c>
      <c r="T65" s="21" t="n">
        <f aca="false">COUNTIFS($E$3:$E$150,"&lt;"&amp;0,$B$3:$B$150,R65)</f>
        <v>0</v>
      </c>
    </row>
    <row r="66" customFormat="false" ht="16.5" hidden="false" customHeight="true" outlineLevel="0" collapsed="false">
      <c r="A66" s="15"/>
      <c r="B66" s="16"/>
      <c r="C66" s="17"/>
      <c r="D66" s="17"/>
      <c r="E66" s="18"/>
      <c r="F66" s="18"/>
      <c r="G66" s="18"/>
      <c r="H66" s="18"/>
      <c r="I66" s="19" t="n">
        <f aca="false">E66-F66-G66</f>
        <v>0</v>
      </c>
      <c r="J66" s="19" t="n">
        <f aca="false">IF(B66="",0,VLOOKUP(B66,Tabla1[],2,0))</f>
        <v>0</v>
      </c>
      <c r="K66" s="19" t="n">
        <f aca="false">IF(E66&lt;0,J66*(-1),J66)</f>
        <v>0</v>
      </c>
      <c r="L66" s="20"/>
      <c r="M66" s="20"/>
      <c r="Q66" s="21" t="n">
        <v>64</v>
      </c>
      <c r="R66" s="21" t="s">
        <v>84</v>
      </c>
      <c r="S66" s="21" t="n">
        <f aca="false">COUNTIFS($E$3:$E$150,"&gt;="&amp;0,$B$3:$B$150,R66)</f>
        <v>0</v>
      </c>
      <c r="T66" s="21" t="n">
        <f aca="false">COUNTIFS($E$3:$E$150,"&lt;"&amp;0,$B$3:$B$150,R66)</f>
        <v>0</v>
      </c>
    </row>
    <row r="67" customFormat="false" ht="16.5" hidden="false" customHeight="true" outlineLevel="0" collapsed="false">
      <c r="A67" s="15"/>
      <c r="B67" s="16"/>
      <c r="C67" s="17"/>
      <c r="D67" s="17"/>
      <c r="E67" s="18"/>
      <c r="F67" s="18"/>
      <c r="G67" s="18"/>
      <c r="H67" s="18"/>
      <c r="I67" s="19" t="n">
        <f aca="false">E67-F67-G67</f>
        <v>0</v>
      </c>
      <c r="J67" s="19" t="n">
        <f aca="false">IF(B67="",0,VLOOKUP(B67,Tabla1[],2,0))</f>
        <v>0</v>
      </c>
      <c r="K67" s="19" t="n">
        <f aca="false">IF(E67&lt;0,J67*(-1),J67)</f>
        <v>0</v>
      </c>
      <c r="L67" s="20"/>
      <c r="M67" s="20"/>
      <c r="Q67" s="21" t="n">
        <v>65</v>
      </c>
      <c r="R67" s="21" t="s">
        <v>85</v>
      </c>
      <c r="S67" s="21" t="n">
        <f aca="false">COUNTIFS($E$3:$E$150,"&gt;="&amp;0,$B$3:$B$150,R67)</f>
        <v>0</v>
      </c>
      <c r="T67" s="21" t="n">
        <f aca="false">COUNTIFS($E$3:$E$150,"&lt;"&amp;0,$B$3:$B$150,R67)</f>
        <v>0</v>
      </c>
    </row>
    <row r="68" customFormat="false" ht="16.5" hidden="false" customHeight="true" outlineLevel="0" collapsed="false">
      <c r="A68" s="15"/>
      <c r="B68" s="16"/>
      <c r="C68" s="17"/>
      <c r="D68" s="17"/>
      <c r="E68" s="18"/>
      <c r="F68" s="18"/>
      <c r="G68" s="18"/>
      <c r="H68" s="18"/>
      <c r="I68" s="19" t="n">
        <f aca="false">E68-F68-G68</f>
        <v>0</v>
      </c>
      <c r="J68" s="19" t="n">
        <f aca="false">IF(B68="",0,VLOOKUP(B68,Tabla1[],2,0))</f>
        <v>0</v>
      </c>
      <c r="K68" s="19" t="n">
        <f aca="false">IF(E68&lt;0,J68*(-1),J68)</f>
        <v>0</v>
      </c>
      <c r="L68" s="20"/>
      <c r="M68" s="20"/>
      <c r="Q68" s="21" t="n">
        <v>66</v>
      </c>
      <c r="R68" s="21" t="s">
        <v>86</v>
      </c>
      <c r="S68" s="21" t="n">
        <f aca="false">COUNTIFS($E$3:$E$150,"&gt;="&amp;0,$B$3:$B$150,R68)</f>
        <v>0</v>
      </c>
      <c r="T68" s="21" t="n">
        <f aca="false">COUNTIFS($E$3:$E$150,"&lt;"&amp;0,$B$3:$B$150,R68)</f>
        <v>0</v>
      </c>
    </row>
    <row r="69" customFormat="false" ht="16.5" hidden="false" customHeight="true" outlineLevel="0" collapsed="false">
      <c r="A69" s="15"/>
      <c r="B69" s="16"/>
      <c r="C69" s="17"/>
      <c r="D69" s="17"/>
      <c r="E69" s="18"/>
      <c r="F69" s="18"/>
      <c r="G69" s="18"/>
      <c r="H69" s="18"/>
      <c r="I69" s="19" t="n">
        <f aca="false">E69-F69-G69</f>
        <v>0</v>
      </c>
      <c r="J69" s="19" t="n">
        <f aca="false">IF(B69="",0,VLOOKUP(B69,Tabla1[],2,0))</f>
        <v>0</v>
      </c>
      <c r="K69" s="19" t="n">
        <f aca="false">IF(E69&lt;0,J69*(-1),J69)</f>
        <v>0</v>
      </c>
      <c r="L69" s="20"/>
      <c r="M69" s="20"/>
      <c r="Q69" s="21" t="n">
        <v>67</v>
      </c>
      <c r="R69" s="21" t="s">
        <v>87</v>
      </c>
      <c r="S69" s="21" t="n">
        <f aca="false">COUNTIFS($E$3:$E$150,"&gt;="&amp;0,$B$3:$B$150,R69)</f>
        <v>0</v>
      </c>
      <c r="T69" s="21" t="n">
        <f aca="false">COUNTIFS($E$3:$E$150,"&lt;"&amp;0,$B$3:$B$150,R69)</f>
        <v>0</v>
      </c>
    </row>
    <row r="70" customFormat="false" ht="16.5" hidden="false" customHeight="true" outlineLevel="0" collapsed="false">
      <c r="A70" s="15"/>
      <c r="B70" s="16"/>
      <c r="C70" s="17"/>
      <c r="D70" s="17"/>
      <c r="E70" s="18"/>
      <c r="F70" s="18"/>
      <c r="G70" s="18"/>
      <c r="H70" s="18"/>
      <c r="I70" s="19" t="n">
        <f aca="false">E70-F70-G70</f>
        <v>0</v>
      </c>
      <c r="J70" s="19" t="n">
        <f aca="false">IF(B70="",0,VLOOKUP(B70,Tabla1[],2,0))</f>
        <v>0</v>
      </c>
      <c r="K70" s="19" t="n">
        <f aca="false">IF(E70&lt;0,J70*(-1),J70)</f>
        <v>0</v>
      </c>
      <c r="L70" s="20"/>
      <c r="M70" s="20"/>
      <c r="Q70" s="21" t="n">
        <v>68</v>
      </c>
      <c r="R70" s="21" t="s">
        <v>88</v>
      </c>
      <c r="S70" s="21" t="n">
        <f aca="false">COUNTIFS($E$3:$E$150,"&gt;="&amp;0,$B$3:$B$150,R70)</f>
        <v>0</v>
      </c>
      <c r="T70" s="21" t="n">
        <f aca="false">COUNTIFS($E$3:$E$150,"&lt;"&amp;0,$B$3:$B$150,R70)</f>
        <v>0</v>
      </c>
    </row>
    <row r="71" customFormat="false" ht="16.5" hidden="false" customHeight="true" outlineLevel="0" collapsed="false">
      <c r="A71" s="15"/>
      <c r="B71" s="16"/>
      <c r="C71" s="17"/>
      <c r="D71" s="17"/>
      <c r="E71" s="18"/>
      <c r="F71" s="18"/>
      <c r="G71" s="18"/>
      <c r="H71" s="18"/>
      <c r="I71" s="19" t="n">
        <f aca="false">E71-F71-G71</f>
        <v>0</v>
      </c>
      <c r="J71" s="19" t="n">
        <f aca="false">IF(B71="",0,VLOOKUP(B71,Tabla1[],2,0))</f>
        <v>0</v>
      </c>
      <c r="K71" s="19" t="n">
        <f aca="false">IF(E71&lt;0,J71*(-1),J71)</f>
        <v>0</v>
      </c>
      <c r="L71" s="20"/>
      <c r="M71" s="20"/>
      <c r="Q71" s="21" t="n">
        <v>69</v>
      </c>
      <c r="R71" s="21" t="s">
        <v>89</v>
      </c>
      <c r="S71" s="21" t="n">
        <f aca="false">COUNTIFS($E$3:$E$150,"&gt;="&amp;0,$B$3:$B$150,R71)</f>
        <v>0</v>
      </c>
      <c r="T71" s="21" t="n">
        <f aca="false">COUNTIFS($E$3:$E$150,"&lt;"&amp;0,$B$3:$B$150,R71)</f>
        <v>0</v>
      </c>
    </row>
    <row r="72" customFormat="false" ht="16.5" hidden="false" customHeight="true" outlineLevel="0" collapsed="false">
      <c r="A72" s="15"/>
      <c r="B72" s="16"/>
      <c r="C72" s="17"/>
      <c r="D72" s="17"/>
      <c r="E72" s="18"/>
      <c r="F72" s="18"/>
      <c r="G72" s="18"/>
      <c r="H72" s="18"/>
      <c r="I72" s="19" t="n">
        <f aca="false">E72-F72-G72</f>
        <v>0</v>
      </c>
      <c r="J72" s="19" t="n">
        <f aca="false">IF(B72="",0,VLOOKUP(B72,Tabla1[],2,0))</f>
        <v>0</v>
      </c>
      <c r="K72" s="19" t="n">
        <f aca="false">IF(E72&lt;0,J72*(-1),J72)</f>
        <v>0</v>
      </c>
      <c r="L72" s="20"/>
      <c r="M72" s="20"/>
      <c r="Q72" s="21" t="n">
        <v>70</v>
      </c>
      <c r="R72" s="21" t="s">
        <v>90</v>
      </c>
      <c r="S72" s="21" t="n">
        <f aca="false">COUNTIFS($E$3:$E$150,"&gt;="&amp;0,$B$3:$B$150,R72)</f>
        <v>0</v>
      </c>
      <c r="T72" s="21" t="n">
        <f aca="false">COUNTIFS($E$3:$E$150,"&lt;"&amp;0,$B$3:$B$150,R72)</f>
        <v>0</v>
      </c>
    </row>
    <row r="73" customFormat="false" ht="16.5" hidden="false" customHeight="true" outlineLevel="0" collapsed="false">
      <c r="A73" s="15"/>
      <c r="B73" s="16"/>
      <c r="C73" s="17"/>
      <c r="D73" s="17"/>
      <c r="E73" s="18"/>
      <c r="F73" s="18"/>
      <c r="G73" s="18"/>
      <c r="H73" s="18"/>
      <c r="I73" s="19" t="n">
        <f aca="false">E73-F73-G73</f>
        <v>0</v>
      </c>
      <c r="J73" s="19" t="n">
        <f aca="false">IF(B73="",0,VLOOKUP(B73,Tabla1[],2,0))</f>
        <v>0</v>
      </c>
      <c r="K73" s="19" t="n">
        <f aca="false">IF(E73&lt;0,J73*(-1),J73)</f>
        <v>0</v>
      </c>
      <c r="L73" s="20"/>
      <c r="M73" s="20"/>
      <c r="Q73" s="21" t="n">
        <v>71</v>
      </c>
      <c r="R73" s="21" t="s">
        <v>91</v>
      </c>
      <c r="S73" s="21" t="n">
        <f aca="false">COUNTIFS($E$3:$E$150,"&gt;="&amp;0,$B$3:$B$150,R73)</f>
        <v>0</v>
      </c>
      <c r="T73" s="21" t="n">
        <f aca="false">COUNTIFS($E$3:$E$150,"&lt;"&amp;0,$B$3:$B$150,R73)</f>
        <v>0</v>
      </c>
    </row>
    <row r="74" customFormat="false" ht="16.5" hidden="false" customHeight="true" outlineLevel="0" collapsed="false">
      <c r="A74" s="15"/>
      <c r="B74" s="16"/>
      <c r="C74" s="17"/>
      <c r="D74" s="17"/>
      <c r="E74" s="18"/>
      <c r="F74" s="18"/>
      <c r="G74" s="18"/>
      <c r="H74" s="18"/>
      <c r="I74" s="19" t="n">
        <f aca="false">E74-F74-G74</f>
        <v>0</v>
      </c>
      <c r="J74" s="19" t="n">
        <f aca="false">IF(B74="",0,VLOOKUP(B74,Tabla1[],2,0))</f>
        <v>0</v>
      </c>
      <c r="K74" s="19" t="n">
        <f aca="false">IF(E74&lt;0,J74*(-1),J74)</f>
        <v>0</v>
      </c>
      <c r="L74" s="20"/>
      <c r="M74" s="20"/>
      <c r="Q74" s="21" t="n">
        <v>72</v>
      </c>
      <c r="R74" s="21" t="s">
        <v>92</v>
      </c>
      <c r="S74" s="21" t="n">
        <f aca="false">COUNTIFS($E$3:$E$150,"&gt;="&amp;0,$B$3:$B$150,R74)</f>
        <v>0</v>
      </c>
      <c r="T74" s="21" t="n">
        <f aca="false">COUNTIFS($E$3:$E$150,"&lt;"&amp;0,$B$3:$B$150,R74)</f>
        <v>0</v>
      </c>
    </row>
    <row r="75" customFormat="false" ht="16.5" hidden="false" customHeight="true" outlineLevel="0" collapsed="false">
      <c r="A75" s="15"/>
      <c r="B75" s="16"/>
      <c r="C75" s="17"/>
      <c r="D75" s="17"/>
      <c r="E75" s="18"/>
      <c r="F75" s="18"/>
      <c r="G75" s="18"/>
      <c r="H75" s="18"/>
      <c r="I75" s="19" t="n">
        <f aca="false">E75-F75-G75</f>
        <v>0</v>
      </c>
      <c r="J75" s="19" t="n">
        <f aca="false">IF(B75="",0,VLOOKUP(B75,Tabla1[],2,0))</f>
        <v>0</v>
      </c>
      <c r="K75" s="19" t="n">
        <f aca="false">IF(E75&lt;0,J75*(-1),J75)</f>
        <v>0</v>
      </c>
      <c r="L75" s="20"/>
      <c r="M75" s="20"/>
      <c r="Q75" s="21" t="n">
        <v>73</v>
      </c>
      <c r="R75" s="21" t="s">
        <v>93</v>
      </c>
      <c r="S75" s="21" t="n">
        <f aca="false">COUNTIFS($E$3:$E$150,"&gt;="&amp;0,$B$3:$B$150,R75)</f>
        <v>0</v>
      </c>
      <c r="T75" s="21" t="n">
        <f aca="false">COUNTIFS($E$3:$E$150,"&lt;"&amp;0,$B$3:$B$150,R75)</f>
        <v>0</v>
      </c>
    </row>
    <row r="76" customFormat="false" ht="16.5" hidden="false" customHeight="true" outlineLevel="0" collapsed="false">
      <c r="A76" s="15"/>
      <c r="B76" s="16"/>
      <c r="C76" s="17"/>
      <c r="D76" s="17"/>
      <c r="E76" s="18"/>
      <c r="F76" s="18"/>
      <c r="G76" s="18"/>
      <c r="H76" s="18"/>
      <c r="I76" s="19" t="n">
        <f aca="false">E76-F76-G76</f>
        <v>0</v>
      </c>
      <c r="J76" s="19" t="n">
        <f aca="false">IF(B76="",0,VLOOKUP(B76,Tabla1[],2,0))</f>
        <v>0</v>
      </c>
      <c r="K76" s="19" t="n">
        <f aca="false">IF(E76&lt;0,J76*(-1),J76)</f>
        <v>0</v>
      </c>
      <c r="L76" s="20"/>
      <c r="M76" s="20"/>
      <c r="Q76" s="24" t="n">
        <v>74</v>
      </c>
      <c r="R76" s="24" t="s">
        <v>94</v>
      </c>
      <c r="S76" s="24" t="n">
        <f aca="false">COUNTIFS($E$3:$E$150,"&gt;="&amp;0,$B$3:$B$150,R76)</f>
        <v>0</v>
      </c>
      <c r="T76" s="24" t="n">
        <f aca="false">COUNTIFS($E$3:$E$150,"&lt;"&amp;0,$B$3:$B$150,R76)</f>
        <v>0</v>
      </c>
    </row>
    <row r="77" customFormat="false" ht="16.5" hidden="false" customHeight="true" outlineLevel="0" collapsed="false">
      <c r="A77" s="15"/>
      <c r="B77" s="16"/>
      <c r="C77" s="17"/>
      <c r="D77" s="17"/>
      <c r="E77" s="18"/>
      <c r="F77" s="18"/>
      <c r="G77" s="18"/>
      <c r="H77" s="18"/>
      <c r="I77" s="19" t="n">
        <f aca="false">E77-F77-G77</f>
        <v>0</v>
      </c>
      <c r="J77" s="19" t="n">
        <f aca="false">IF(B77="",0,VLOOKUP(B77,Tabla1[],2,0))</f>
        <v>0</v>
      </c>
      <c r="K77" s="19" t="n">
        <f aca="false">IF(E77&lt;0,J77*(-1),J77)</f>
        <v>0</v>
      </c>
      <c r="L77" s="20"/>
      <c r="M77" s="20"/>
    </row>
    <row r="78" customFormat="false" ht="16.5" hidden="false" customHeight="true" outlineLevel="0" collapsed="false">
      <c r="A78" s="15"/>
      <c r="B78" s="16"/>
      <c r="C78" s="17"/>
      <c r="D78" s="17"/>
      <c r="E78" s="18"/>
      <c r="F78" s="18"/>
      <c r="G78" s="18"/>
      <c r="H78" s="18"/>
      <c r="I78" s="19" t="n">
        <f aca="false">E78-F78-G78</f>
        <v>0</v>
      </c>
      <c r="J78" s="19" t="n">
        <f aca="false">IF(B78="",0,VLOOKUP(B78,Tabla1[],2,0))</f>
        <v>0</v>
      </c>
      <c r="K78" s="19" t="n">
        <f aca="false">IF(E78&lt;0,J78*(-1),J78)</f>
        <v>0</v>
      </c>
      <c r="L78" s="20"/>
      <c r="M78" s="20"/>
    </row>
    <row r="79" customFormat="false" ht="16.5" hidden="false" customHeight="true" outlineLevel="0" collapsed="false">
      <c r="A79" s="15"/>
      <c r="B79" s="16"/>
      <c r="C79" s="17"/>
      <c r="D79" s="17"/>
      <c r="E79" s="18"/>
      <c r="F79" s="18"/>
      <c r="G79" s="18"/>
      <c r="H79" s="18"/>
      <c r="I79" s="19" t="n">
        <f aca="false">E79-F79-G79</f>
        <v>0</v>
      </c>
      <c r="J79" s="19" t="n">
        <f aca="false">IF(B79="",0,VLOOKUP(B79,Tabla1[],2,0))</f>
        <v>0</v>
      </c>
      <c r="K79" s="19" t="n">
        <f aca="false">IF(E79&lt;0,J79*(-1),J79)</f>
        <v>0</v>
      </c>
      <c r="L79" s="20"/>
      <c r="M79" s="20"/>
    </row>
    <row r="80" customFormat="false" ht="16.5" hidden="false" customHeight="true" outlineLevel="0" collapsed="false">
      <c r="A80" s="15"/>
      <c r="B80" s="16"/>
      <c r="C80" s="17"/>
      <c r="D80" s="17"/>
      <c r="E80" s="18"/>
      <c r="F80" s="18"/>
      <c r="G80" s="18"/>
      <c r="H80" s="18"/>
      <c r="I80" s="19" t="n">
        <f aca="false">E80-F80-G80</f>
        <v>0</v>
      </c>
      <c r="J80" s="19" t="n">
        <f aca="false">IF(B80="",0,VLOOKUP(B80,Tabla1[],2,0))</f>
        <v>0</v>
      </c>
      <c r="K80" s="19" t="n">
        <f aca="false">IF(E80&lt;0,J80*(-1),J80)</f>
        <v>0</v>
      </c>
      <c r="L80" s="20"/>
      <c r="M80" s="20"/>
    </row>
    <row r="81" customFormat="false" ht="16.5" hidden="false" customHeight="true" outlineLevel="0" collapsed="false">
      <c r="A81" s="15"/>
      <c r="B81" s="16"/>
      <c r="C81" s="17"/>
      <c r="D81" s="17"/>
      <c r="E81" s="18"/>
      <c r="F81" s="18"/>
      <c r="G81" s="18"/>
      <c r="H81" s="18"/>
      <c r="I81" s="19" t="n">
        <f aca="false">E81-F81-G81</f>
        <v>0</v>
      </c>
      <c r="J81" s="19" t="n">
        <f aca="false">IF(B81="",0,VLOOKUP(B81,Tabla1[],2,0))</f>
        <v>0</v>
      </c>
      <c r="K81" s="19" t="n">
        <f aca="false">IF(E81&lt;0,J81*(-1),J81)</f>
        <v>0</v>
      </c>
      <c r="L81" s="20"/>
      <c r="M81" s="20"/>
    </row>
    <row r="82" customFormat="false" ht="16.5" hidden="false" customHeight="true" outlineLevel="0" collapsed="false">
      <c r="A82" s="15"/>
      <c r="B82" s="16"/>
      <c r="C82" s="17"/>
      <c r="D82" s="17"/>
      <c r="E82" s="18"/>
      <c r="F82" s="18"/>
      <c r="G82" s="18"/>
      <c r="H82" s="18"/>
      <c r="I82" s="19" t="n">
        <f aca="false">E82-F82-G82</f>
        <v>0</v>
      </c>
      <c r="J82" s="19" t="n">
        <f aca="false">IF(B82="",0,VLOOKUP(B82,Tabla1[],2,0))</f>
        <v>0</v>
      </c>
      <c r="K82" s="19" t="n">
        <f aca="false">IF(E82&lt;0,J82*(-1),J82)</f>
        <v>0</v>
      </c>
      <c r="L82" s="20"/>
      <c r="M82" s="20"/>
    </row>
    <row r="83" customFormat="false" ht="16.5" hidden="false" customHeight="true" outlineLevel="0" collapsed="false">
      <c r="A83" s="15"/>
      <c r="B83" s="16"/>
      <c r="C83" s="17"/>
      <c r="D83" s="17"/>
      <c r="E83" s="18"/>
      <c r="F83" s="18"/>
      <c r="G83" s="18"/>
      <c r="H83" s="18"/>
      <c r="I83" s="19" t="n">
        <f aca="false">E83-F83-G83</f>
        <v>0</v>
      </c>
      <c r="J83" s="19" t="n">
        <f aca="false">IF(B83="",0,VLOOKUP(B83,Tabla1[],2,0))</f>
        <v>0</v>
      </c>
      <c r="K83" s="19" t="n">
        <f aca="false">IF(E83&lt;0,J83*(-1),J83)</f>
        <v>0</v>
      </c>
      <c r="L83" s="20"/>
      <c r="M83" s="20"/>
    </row>
    <row r="84" customFormat="false" ht="16.5" hidden="false" customHeight="true" outlineLevel="0" collapsed="false">
      <c r="A84" s="15"/>
      <c r="B84" s="16"/>
      <c r="C84" s="17"/>
      <c r="D84" s="17"/>
      <c r="E84" s="18"/>
      <c r="F84" s="18"/>
      <c r="G84" s="18"/>
      <c r="H84" s="18"/>
      <c r="I84" s="19" t="n">
        <f aca="false">E84-F84-G84</f>
        <v>0</v>
      </c>
      <c r="J84" s="19" t="n">
        <f aca="false">IF(B84="",0,VLOOKUP(B84,Tabla1[],2,0))</f>
        <v>0</v>
      </c>
      <c r="K84" s="19" t="n">
        <f aca="false">IF(E84&lt;0,J84*(-1),J84)</f>
        <v>0</v>
      </c>
      <c r="L84" s="20"/>
      <c r="M84" s="20"/>
    </row>
    <row r="85" customFormat="false" ht="16.5" hidden="false" customHeight="true" outlineLevel="0" collapsed="false">
      <c r="A85" s="15"/>
      <c r="B85" s="16"/>
      <c r="C85" s="17"/>
      <c r="D85" s="17"/>
      <c r="E85" s="18"/>
      <c r="F85" s="18"/>
      <c r="G85" s="18"/>
      <c r="H85" s="18"/>
      <c r="I85" s="19" t="n">
        <f aca="false">E85-F85-G85</f>
        <v>0</v>
      </c>
      <c r="J85" s="19" t="n">
        <f aca="false">IF(B85="",0,VLOOKUP(B85,Tabla1[],2,0))</f>
        <v>0</v>
      </c>
      <c r="K85" s="19" t="n">
        <f aca="false">IF(E85&lt;0,J85*(-1),J85)</f>
        <v>0</v>
      </c>
      <c r="L85" s="20"/>
      <c r="M85" s="20"/>
    </row>
    <row r="86" customFormat="false" ht="16.5" hidden="false" customHeight="true" outlineLevel="0" collapsed="false">
      <c r="A86" s="15"/>
      <c r="B86" s="16"/>
      <c r="C86" s="17"/>
      <c r="D86" s="17"/>
      <c r="E86" s="18"/>
      <c r="F86" s="18"/>
      <c r="G86" s="18"/>
      <c r="H86" s="18"/>
      <c r="I86" s="19" t="n">
        <f aca="false">E86-F86-G86</f>
        <v>0</v>
      </c>
      <c r="J86" s="19" t="n">
        <f aca="false">IF(B86="",0,VLOOKUP(B86,Tabla1[],2,0))</f>
        <v>0</v>
      </c>
      <c r="K86" s="19" t="n">
        <f aca="false">IF(E86&lt;0,J86*(-1),J86)</f>
        <v>0</v>
      </c>
      <c r="L86" s="20"/>
      <c r="M86" s="20"/>
    </row>
    <row r="87" customFormat="false" ht="16.5" hidden="false" customHeight="true" outlineLevel="0" collapsed="false">
      <c r="A87" s="15"/>
      <c r="B87" s="16"/>
      <c r="C87" s="17"/>
      <c r="D87" s="17"/>
      <c r="E87" s="18"/>
      <c r="F87" s="18"/>
      <c r="G87" s="18"/>
      <c r="H87" s="18"/>
      <c r="I87" s="19" t="n">
        <f aca="false">E87-F87-G87</f>
        <v>0</v>
      </c>
      <c r="J87" s="19" t="n">
        <f aca="false">IF(B87="",0,VLOOKUP(B87,Tabla1[],2,0))</f>
        <v>0</v>
      </c>
      <c r="K87" s="19" t="n">
        <f aca="false">IF(E87&lt;0,J87*(-1),J87)</f>
        <v>0</v>
      </c>
      <c r="L87" s="20"/>
      <c r="M87" s="20"/>
    </row>
    <row r="88" customFormat="false" ht="16.5" hidden="false" customHeight="true" outlineLevel="0" collapsed="false">
      <c r="A88" s="15"/>
      <c r="B88" s="16"/>
      <c r="C88" s="17"/>
      <c r="D88" s="17"/>
      <c r="E88" s="18"/>
      <c r="F88" s="18"/>
      <c r="G88" s="18"/>
      <c r="H88" s="18"/>
      <c r="I88" s="19" t="n">
        <f aca="false">E88-F88-G88</f>
        <v>0</v>
      </c>
      <c r="J88" s="19" t="n">
        <f aca="false">IF(B88="",0,VLOOKUP(B88,Tabla1[],2,0))</f>
        <v>0</v>
      </c>
      <c r="K88" s="19" t="n">
        <f aca="false">IF(E88&lt;0,J88*(-1),J88)</f>
        <v>0</v>
      </c>
      <c r="L88" s="20"/>
      <c r="M88" s="20"/>
    </row>
    <row r="89" customFormat="false" ht="16.5" hidden="false" customHeight="true" outlineLevel="0" collapsed="false">
      <c r="A89" s="15"/>
      <c r="B89" s="16"/>
      <c r="C89" s="17"/>
      <c r="D89" s="17"/>
      <c r="E89" s="18"/>
      <c r="F89" s="18"/>
      <c r="G89" s="18"/>
      <c r="H89" s="18"/>
      <c r="I89" s="19" t="n">
        <f aca="false">E89-F89-G89</f>
        <v>0</v>
      </c>
      <c r="J89" s="19" t="n">
        <f aca="false">IF(B89="",0,VLOOKUP(B89,Tabla1[],2,0))</f>
        <v>0</v>
      </c>
      <c r="K89" s="19" t="n">
        <f aca="false">IF(E89&lt;0,J89*(-1),J89)</f>
        <v>0</v>
      </c>
      <c r="L89" s="20"/>
      <c r="M89" s="20"/>
    </row>
    <row r="90" customFormat="false" ht="16.5" hidden="false" customHeight="true" outlineLevel="0" collapsed="false">
      <c r="A90" s="15"/>
      <c r="B90" s="16"/>
      <c r="C90" s="17"/>
      <c r="D90" s="17"/>
      <c r="E90" s="18"/>
      <c r="F90" s="18"/>
      <c r="G90" s="18"/>
      <c r="H90" s="18"/>
      <c r="I90" s="19" t="n">
        <f aca="false">E90-F90-G90</f>
        <v>0</v>
      </c>
      <c r="J90" s="19" t="n">
        <f aca="false">IF(B90="",0,VLOOKUP(B90,Tabla1[],2,0))</f>
        <v>0</v>
      </c>
      <c r="K90" s="19" t="n">
        <f aca="false">IF(E90&lt;0,J90*(-1),J90)</f>
        <v>0</v>
      </c>
      <c r="L90" s="20"/>
      <c r="M90" s="20"/>
    </row>
    <row r="91" customFormat="false" ht="16.5" hidden="false" customHeight="true" outlineLevel="0" collapsed="false">
      <c r="A91" s="15"/>
      <c r="B91" s="16"/>
      <c r="C91" s="17"/>
      <c r="D91" s="17"/>
      <c r="E91" s="18"/>
      <c r="F91" s="18"/>
      <c r="G91" s="18"/>
      <c r="H91" s="18"/>
      <c r="I91" s="19" t="n">
        <f aca="false">E91-F91-G91</f>
        <v>0</v>
      </c>
      <c r="J91" s="19" t="n">
        <f aca="false">IF(B91="",0,VLOOKUP(B91,Tabla1[],2,0))</f>
        <v>0</v>
      </c>
      <c r="K91" s="19" t="n">
        <f aca="false">IF(E91&lt;0,J91*(-1),J91)</f>
        <v>0</v>
      </c>
      <c r="L91" s="20"/>
      <c r="M91" s="20"/>
    </row>
    <row r="92" customFormat="false" ht="16.5" hidden="false" customHeight="true" outlineLevel="0" collapsed="false">
      <c r="A92" s="15"/>
      <c r="B92" s="16"/>
      <c r="C92" s="17"/>
      <c r="D92" s="17"/>
      <c r="E92" s="18"/>
      <c r="F92" s="18"/>
      <c r="G92" s="18"/>
      <c r="H92" s="18"/>
      <c r="I92" s="19" t="n">
        <f aca="false">E92-F92-G92</f>
        <v>0</v>
      </c>
      <c r="J92" s="19" t="n">
        <f aca="false">IF(B92="",0,VLOOKUP(B92,Tabla1[],2,0))</f>
        <v>0</v>
      </c>
      <c r="K92" s="19" t="n">
        <f aca="false">IF(E92&lt;0,J92*(-1),J92)</f>
        <v>0</v>
      </c>
      <c r="L92" s="20"/>
      <c r="M92" s="20"/>
    </row>
    <row r="93" customFormat="false" ht="16.5" hidden="false" customHeight="true" outlineLevel="0" collapsed="false">
      <c r="A93" s="15"/>
      <c r="B93" s="16"/>
      <c r="C93" s="17"/>
      <c r="D93" s="17"/>
      <c r="E93" s="18"/>
      <c r="F93" s="18"/>
      <c r="G93" s="18"/>
      <c r="H93" s="18"/>
      <c r="I93" s="19" t="n">
        <f aca="false">E93-F93-G93</f>
        <v>0</v>
      </c>
      <c r="J93" s="19" t="n">
        <f aca="false">IF(B93="",0,VLOOKUP(B93,Tabla1[],2,0))</f>
        <v>0</v>
      </c>
      <c r="K93" s="19" t="n">
        <f aca="false">IF(E93&lt;0,J93*(-1),J93)</f>
        <v>0</v>
      </c>
      <c r="L93" s="20"/>
      <c r="M93" s="20"/>
    </row>
    <row r="94" customFormat="false" ht="16.5" hidden="false" customHeight="true" outlineLevel="0" collapsed="false">
      <c r="A94" s="15"/>
      <c r="B94" s="16"/>
      <c r="C94" s="17"/>
      <c r="D94" s="17"/>
      <c r="E94" s="18"/>
      <c r="F94" s="18"/>
      <c r="G94" s="18"/>
      <c r="H94" s="18"/>
      <c r="I94" s="19" t="n">
        <f aca="false">E94-F94-G94</f>
        <v>0</v>
      </c>
      <c r="J94" s="19" t="n">
        <f aca="false">IF(B94="",0,VLOOKUP(B94,Tabla1[],2,0))</f>
        <v>0</v>
      </c>
      <c r="K94" s="19" t="n">
        <f aca="false">IF(E94&lt;0,J94*(-1),J94)</f>
        <v>0</v>
      </c>
      <c r="L94" s="20"/>
      <c r="M94" s="20"/>
    </row>
    <row r="95" customFormat="false" ht="16.5" hidden="false" customHeight="true" outlineLevel="0" collapsed="false">
      <c r="A95" s="15"/>
      <c r="B95" s="16"/>
      <c r="C95" s="17"/>
      <c r="D95" s="17"/>
      <c r="E95" s="18"/>
      <c r="F95" s="18"/>
      <c r="G95" s="18"/>
      <c r="H95" s="18"/>
      <c r="I95" s="19" t="n">
        <f aca="false">E95-F95-G95</f>
        <v>0</v>
      </c>
      <c r="J95" s="19" t="n">
        <f aca="false">IF(B95="",0,VLOOKUP(B95,Tabla1[],2,0))</f>
        <v>0</v>
      </c>
      <c r="K95" s="19" t="n">
        <f aca="false">IF(E95&lt;0,J95*(-1),J95)</f>
        <v>0</v>
      </c>
      <c r="L95" s="20"/>
      <c r="M95" s="20"/>
    </row>
    <row r="96" customFormat="false" ht="16.5" hidden="false" customHeight="true" outlineLevel="0" collapsed="false">
      <c r="A96" s="15"/>
      <c r="B96" s="16"/>
      <c r="C96" s="17"/>
      <c r="D96" s="17"/>
      <c r="E96" s="18"/>
      <c r="F96" s="18"/>
      <c r="G96" s="18"/>
      <c r="H96" s="18"/>
      <c r="I96" s="19" t="n">
        <f aca="false">E96-F96-G96</f>
        <v>0</v>
      </c>
      <c r="J96" s="19" t="n">
        <f aca="false">IF(B96="",0,VLOOKUP(B96,Tabla1[],2,0))</f>
        <v>0</v>
      </c>
      <c r="K96" s="19" t="n">
        <f aca="false">IF(E96&lt;0,J96*(-1),J96)</f>
        <v>0</v>
      </c>
      <c r="L96" s="20"/>
      <c r="M96" s="20"/>
    </row>
    <row r="97" customFormat="false" ht="16.5" hidden="false" customHeight="true" outlineLevel="0" collapsed="false">
      <c r="A97" s="15"/>
      <c r="B97" s="16"/>
      <c r="C97" s="17"/>
      <c r="D97" s="17"/>
      <c r="E97" s="18"/>
      <c r="F97" s="18"/>
      <c r="G97" s="18"/>
      <c r="H97" s="18"/>
      <c r="I97" s="19" t="n">
        <f aca="false">E97-F97-G97</f>
        <v>0</v>
      </c>
      <c r="J97" s="19" t="n">
        <f aca="false">IF(B97="",0,VLOOKUP(B97,Tabla1[],2,0))</f>
        <v>0</v>
      </c>
      <c r="K97" s="19" t="n">
        <f aca="false">IF(E97&lt;0,J97*(-1),J97)</f>
        <v>0</v>
      </c>
      <c r="L97" s="20"/>
      <c r="M97" s="20"/>
    </row>
    <row r="98" customFormat="false" ht="16.5" hidden="false" customHeight="true" outlineLevel="0" collapsed="false">
      <c r="A98" s="15"/>
      <c r="B98" s="16"/>
      <c r="C98" s="17"/>
      <c r="D98" s="17"/>
      <c r="E98" s="18"/>
      <c r="F98" s="18"/>
      <c r="G98" s="18"/>
      <c r="H98" s="18"/>
      <c r="I98" s="19" t="n">
        <f aca="false">E98-F98-G98</f>
        <v>0</v>
      </c>
      <c r="J98" s="19" t="n">
        <f aca="false">IF(B98="",0,VLOOKUP(B98,Tabla1[],2,0))</f>
        <v>0</v>
      </c>
      <c r="K98" s="19" t="n">
        <f aca="false">IF(E98&lt;0,J98*(-1),J98)</f>
        <v>0</v>
      </c>
      <c r="L98" s="20"/>
      <c r="M98" s="20"/>
    </row>
    <row r="99" customFormat="false" ht="16.5" hidden="false" customHeight="true" outlineLevel="0" collapsed="false">
      <c r="A99" s="15"/>
      <c r="B99" s="16"/>
      <c r="C99" s="17"/>
      <c r="D99" s="17"/>
      <c r="E99" s="18"/>
      <c r="F99" s="18"/>
      <c r="G99" s="18"/>
      <c r="H99" s="18"/>
      <c r="I99" s="19" t="n">
        <f aca="false">E99-F99-G99</f>
        <v>0</v>
      </c>
      <c r="J99" s="19" t="n">
        <f aca="false">IF(B99="",0,VLOOKUP(B99,Tabla1[],2,0))</f>
        <v>0</v>
      </c>
      <c r="K99" s="19" t="n">
        <f aca="false">IF(E99&lt;0,J99*(-1),J99)</f>
        <v>0</v>
      </c>
      <c r="L99" s="20"/>
      <c r="M99" s="20"/>
    </row>
    <row r="100" customFormat="false" ht="16.5" hidden="false" customHeight="true" outlineLevel="0" collapsed="false">
      <c r="A100" s="15"/>
      <c r="B100" s="16"/>
      <c r="C100" s="17"/>
      <c r="D100" s="17"/>
      <c r="E100" s="18"/>
      <c r="F100" s="18"/>
      <c r="G100" s="18"/>
      <c r="H100" s="18"/>
      <c r="I100" s="19" t="n">
        <f aca="false">E100-F100-G100</f>
        <v>0</v>
      </c>
      <c r="J100" s="19" t="n">
        <f aca="false">IF(B100="",0,VLOOKUP(B100,Tabla1[],2,0))</f>
        <v>0</v>
      </c>
      <c r="K100" s="19" t="n">
        <f aca="false">IF(E100&lt;0,J100*(-1),J100)</f>
        <v>0</v>
      </c>
      <c r="L100" s="20"/>
      <c r="M100" s="20"/>
    </row>
    <row r="101" customFormat="false" ht="16.5" hidden="false" customHeight="true" outlineLevel="0" collapsed="false">
      <c r="A101" s="15"/>
      <c r="B101" s="16"/>
      <c r="C101" s="17"/>
      <c r="D101" s="17"/>
      <c r="E101" s="18"/>
      <c r="F101" s="18"/>
      <c r="G101" s="18"/>
      <c r="H101" s="18"/>
      <c r="I101" s="19" t="n">
        <f aca="false">E101-F101-G101</f>
        <v>0</v>
      </c>
      <c r="J101" s="19" t="n">
        <f aca="false">IF(B101="",0,VLOOKUP(B101,Tabla1[],2,0))</f>
        <v>0</v>
      </c>
      <c r="K101" s="19" t="n">
        <f aca="false">IF(E101&lt;0,J101*(-1),J101)</f>
        <v>0</v>
      </c>
      <c r="L101" s="20"/>
      <c r="M101" s="20"/>
    </row>
    <row r="102" customFormat="false" ht="16.5" hidden="false" customHeight="true" outlineLevel="0" collapsed="false">
      <c r="A102" s="15"/>
      <c r="B102" s="16"/>
      <c r="C102" s="17"/>
      <c r="D102" s="17"/>
      <c r="E102" s="18"/>
      <c r="F102" s="18"/>
      <c r="G102" s="18"/>
      <c r="H102" s="18"/>
      <c r="I102" s="19" t="n">
        <f aca="false">E102-F102-G102</f>
        <v>0</v>
      </c>
      <c r="J102" s="19" t="n">
        <f aca="false">IF(B102="",0,VLOOKUP(B102,Tabla1[],2,0))</f>
        <v>0</v>
      </c>
      <c r="K102" s="19" t="n">
        <f aca="false">IF(E102&lt;0,J102*(-1),J102)</f>
        <v>0</v>
      </c>
      <c r="L102" s="20"/>
      <c r="M102" s="20"/>
    </row>
    <row r="103" customFormat="false" ht="16.5" hidden="false" customHeight="true" outlineLevel="0" collapsed="false">
      <c r="A103" s="15"/>
      <c r="B103" s="16"/>
      <c r="C103" s="17"/>
      <c r="D103" s="17"/>
      <c r="E103" s="18"/>
      <c r="F103" s="18"/>
      <c r="G103" s="18"/>
      <c r="H103" s="18"/>
      <c r="I103" s="19" t="n">
        <f aca="false">E103-F103-G103</f>
        <v>0</v>
      </c>
      <c r="J103" s="19" t="n">
        <f aca="false">IF(B103="",0,VLOOKUP(B103,Tabla1[],2,0))</f>
        <v>0</v>
      </c>
      <c r="K103" s="19" t="n">
        <f aca="false">IF(E103&lt;0,J103*(-1),J103)</f>
        <v>0</v>
      </c>
      <c r="L103" s="20"/>
      <c r="M103" s="20"/>
    </row>
    <row r="104" customFormat="false" ht="16.5" hidden="false" customHeight="true" outlineLevel="0" collapsed="false">
      <c r="A104" s="15"/>
      <c r="B104" s="16"/>
      <c r="C104" s="17"/>
      <c r="D104" s="17"/>
      <c r="E104" s="18"/>
      <c r="F104" s="18"/>
      <c r="G104" s="18"/>
      <c r="H104" s="18"/>
      <c r="I104" s="19" t="n">
        <f aca="false">E104-F104-G104</f>
        <v>0</v>
      </c>
      <c r="J104" s="19" t="n">
        <f aca="false">IF(B104="",0,VLOOKUP(B104,Tabla1[],2,0))</f>
        <v>0</v>
      </c>
      <c r="K104" s="19" t="n">
        <f aca="false">IF(E104&lt;0,J104*(-1),J104)</f>
        <v>0</v>
      </c>
      <c r="L104" s="20"/>
      <c r="M104" s="20"/>
    </row>
    <row r="105" customFormat="false" ht="16.5" hidden="false" customHeight="true" outlineLevel="0" collapsed="false">
      <c r="A105" s="15"/>
      <c r="B105" s="16"/>
      <c r="C105" s="17"/>
      <c r="D105" s="17"/>
      <c r="E105" s="18"/>
      <c r="F105" s="18"/>
      <c r="G105" s="18"/>
      <c r="H105" s="18"/>
      <c r="I105" s="19" t="n">
        <f aca="false">E105-F105-G105</f>
        <v>0</v>
      </c>
      <c r="J105" s="19" t="n">
        <f aca="false">IF(B105="",0,VLOOKUP(B105,Tabla1[],2,0))</f>
        <v>0</v>
      </c>
      <c r="K105" s="19" t="n">
        <f aca="false">IF(E105&lt;0,J105*(-1),J105)</f>
        <v>0</v>
      </c>
      <c r="L105" s="20"/>
      <c r="M105" s="20"/>
    </row>
    <row r="106" customFormat="false" ht="16.5" hidden="false" customHeight="true" outlineLevel="0" collapsed="false">
      <c r="A106" s="15"/>
      <c r="B106" s="16"/>
      <c r="C106" s="17"/>
      <c r="D106" s="17"/>
      <c r="E106" s="18"/>
      <c r="F106" s="18"/>
      <c r="G106" s="18"/>
      <c r="H106" s="18"/>
      <c r="I106" s="19" t="n">
        <f aca="false">E106-F106-G106</f>
        <v>0</v>
      </c>
      <c r="J106" s="19" t="n">
        <f aca="false">IF(B106="",0,VLOOKUP(B106,Tabla1[],2,0))</f>
        <v>0</v>
      </c>
      <c r="K106" s="19" t="n">
        <f aca="false">IF(E106&lt;0,J106*(-1),J106)</f>
        <v>0</v>
      </c>
      <c r="L106" s="20"/>
      <c r="M106" s="20"/>
    </row>
    <row r="107" customFormat="false" ht="16.5" hidden="false" customHeight="true" outlineLevel="0" collapsed="false">
      <c r="A107" s="15"/>
      <c r="B107" s="16"/>
      <c r="C107" s="17"/>
      <c r="D107" s="17"/>
      <c r="E107" s="18"/>
      <c r="F107" s="18"/>
      <c r="G107" s="18"/>
      <c r="H107" s="18"/>
      <c r="I107" s="19" t="n">
        <f aca="false">E107-F107-G107</f>
        <v>0</v>
      </c>
      <c r="J107" s="19" t="n">
        <f aca="false">IF(B107="",0,VLOOKUP(B107,Tabla1[],2,0))</f>
        <v>0</v>
      </c>
      <c r="K107" s="19" t="n">
        <f aca="false">IF(E107&lt;0,J107*(-1),J107)</f>
        <v>0</v>
      </c>
      <c r="L107" s="20"/>
      <c r="M107" s="20"/>
    </row>
    <row r="108" customFormat="false" ht="16.5" hidden="false" customHeight="true" outlineLevel="0" collapsed="false">
      <c r="A108" s="15"/>
      <c r="B108" s="16"/>
      <c r="C108" s="17"/>
      <c r="D108" s="17"/>
      <c r="E108" s="18"/>
      <c r="F108" s="18"/>
      <c r="G108" s="18"/>
      <c r="H108" s="18"/>
      <c r="I108" s="19" t="n">
        <f aca="false">E108-F108-G108</f>
        <v>0</v>
      </c>
      <c r="J108" s="19" t="n">
        <f aca="false">IF(B108="",0,VLOOKUP(B108,Tabla1[],2,0))</f>
        <v>0</v>
      </c>
      <c r="K108" s="19" t="n">
        <f aca="false">IF(E108&lt;0,J108*(-1),J108)</f>
        <v>0</v>
      </c>
      <c r="L108" s="20"/>
      <c r="M108" s="20"/>
    </row>
    <row r="109" customFormat="false" ht="16.5" hidden="false" customHeight="true" outlineLevel="0" collapsed="false">
      <c r="A109" s="15"/>
      <c r="B109" s="16"/>
      <c r="C109" s="17"/>
      <c r="D109" s="17"/>
      <c r="E109" s="18"/>
      <c r="F109" s="18"/>
      <c r="G109" s="18"/>
      <c r="H109" s="18"/>
      <c r="I109" s="19" t="n">
        <f aca="false">E109-F109-G109</f>
        <v>0</v>
      </c>
      <c r="J109" s="19" t="n">
        <f aca="false">IF(B109="",0,VLOOKUP(B109,Tabla1[],2,0))</f>
        <v>0</v>
      </c>
      <c r="K109" s="19" t="n">
        <f aca="false">IF(E109&lt;0,J109*(-1),J109)</f>
        <v>0</v>
      </c>
      <c r="L109" s="20"/>
      <c r="M109" s="20"/>
    </row>
    <row r="110" customFormat="false" ht="16.5" hidden="false" customHeight="true" outlineLevel="0" collapsed="false">
      <c r="A110" s="15"/>
      <c r="B110" s="16"/>
      <c r="C110" s="17"/>
      <c r="D110" s="17"/>
      <c r="E110" s="18"/>
      <c r="F110" s="18"/>
      <c r="G110" s="18"/>
      <c r="H110" s="18"/>
      <c r="I110" s="19" t="n">
        <f aca="false">E110-F110-G110</f>
        <v>0</v>
      </c>
      <c r="J110" s="19" t="n">
        <f aca="false">IF(B110="",0,VLOOKUP(B110,Tabla1[],2,0))</f>
        <v>0</v>
      </c>
      <c r="K110" s="19" t="n">
        <f aca="false">IF(E110&lt;0,J110*(-1),J110)</f>
        <v>0</v>
      </c>
      <c r="L110" s="20"/>
      <c r="M110" s="20"/>
    </row>
    <row r="111" customFormat="false" ht="16.5" hidden="false" customHeight="true" outlineLevel="0" collapsed="false">
      <c r="A111" s="15"/>
      <c r="B111" s="16"/>
      <c r="C111" s="17"/>
      <c r="D111" s="17"/>
      <c r="E111" s="18"/>
      <c r="F111" s="18"/>
      <c r="G111" s="18"/>
      <c r="H111" s="18"/>
      <c r="I111" s="19" t="n">
        <f aca="false">E111-F111-G111</f>
        <v>0</v>
      </c>
      <c r="J111" s="19" t="n">
        <f aca="false">IF(B111="",0,VLOOKUP(B111,Tabla1[],2,0))</f>
        <v>0</v>
      </c>
      <c r="K111" s="19" t="n">
        <f aca="false">IF(E111&lt;0,J111*(-1),J111)</f>
        <v>0</v>
      </c>
      <c r="L111" s="20"/>
      <c r="M111" s="20"/>
    </row>
    <row r="112" customFormat="false" ht="16.5" hidden="false" customHeight="true" outlineLevel="0" collapsed="false">
      <c r="A112" s="15"/>
      <c r="B112" s="16"/>
      <c r="C112" s="17"/>
      <c r="D112" s="17"/>
      <c r="E112" s="18"/>
      <c r="F112" s="18"/>
      <c r="G112" s="18"/>
      <c r="H112" s="18"/>
      <c r="I112" s="19" t="n">
        <f aca="false">E112-F112-G112</f>
        <v>0</v>
      </c>
      <c r="J112" s="19" t="n">
        <f aca="false">IF(B112="",0,VLOOKUP(B112,Tabla1[],2,0))</f>
        <v>0</v>
      </c>
      <c r="K112" s="19" t="n">
        <f aca="false">IF(E112&lt;0,J112*(-1),J112)</f>
        <v>0</v>
      </c>
      <c r="L112" s="20"/>
      <c r="M112" s="20"/>
    </row>
    <row r="113" customFormat="false" ht="16.5" hidden="false" customHeight="true" outlineLevel="0" collapsed="false">
      <c r="A113" s="15"/>
      <c r="B113" s="16"/>
      <c r="C113" s="17"/>
      <c r="D113" s="17"/>
      <c r="E113" s="18"/>
      <c r="F113" s="18"/>
      <c r="G113" s="18"/>
      <c r="H113" s="18"/>
      <c r="I113" s="19" t="n">
        <f aca="false">E113-F113-G113</f>
        <v>0</v>
      </c>
      <c r="J113" s="19" t="n">
        <f aca="false">IF(B113="",0,VLOOKUP(B113,Tabla1[],2,0))</f>
        <v>0</v>
      </c>
      <c r="K113" s="19" t="n">
        <f aca="false">IF(E113&lt;0,J113*(-1),J113)</f>
        <v>0</v>
      </c>
      <c r="L113" s="20"/>
      <c r="M113" s="20"/>
    </row>
    <row r="114" customFormat="false" ht="16.5" hidden="false" customHeight="true" outlineLevel="0" collapsed="false">
      <c r="A114" s="15"/>
      <c r="B114" s="16"/>
      <c r="C114" s="17"/>
      <c r="D114" s="17"/>
      <c r="E114" s="18"/>
      <c r="F114" s="18"/>
      <c r="G114" s="18"/>
      <c r="H114" s="18"/>
      <c r="I114" s="19" t="n">
        <f aca="false">E114-F114-G114</f>
        <v>0</v>
      </c>
      <c r="J114" s="19" t="n">
        <f aca="false">IF(B114="",0,VLOOKUP(B114,Tabla1[],2,0))</f>
        <v>0</v>
      </c>
      <c r="K114" s="19" t="n">
        <f aca="false">IF(E114&lt;0,J114*(-1),J114)</f>
        <v>0</v>
      </c>
      <c r="L114" s="20"/>
      <c r="M114" s="20"/>
    </row>
    <row r="115" customFormat="false" ht="16.5" hidden="false" customHeight="true" outlineLevel="0" collapsed="false">
      <c r="A115" s="15"/>
      <c r="B115" s="16"/>
      <c r="C115" s="17"/>
      <c r="D115" s="17"/>
      <c r="E115" s="18"/>
      <c r="F115" s="18"/>
      <c r="G115" s="18"/>
      <c r="H115" s="18"/>
      <c r="I115" s="19" t="n">
        <f aca="false">E115-F115-G115</f>
        <v>0</v>
      </c>
      <c r="J115" s="19" t="n">
        <f aca="false">IF(B115="",0,VLOOKUP(B115,Tabla1[],2,0))</f>
        <v>0</v>
      </c>
      <c r="K115" s="19" t="n">
        <f aca="false">IF(E115&lt;0,J115*(-1),J115)</f>
        <v>0</v>
      </c>
      <c r="L115" s="20"/>
      <c r="M115" s="20"/>
    </row>
    <row r="116" customFormat="false" ht="16.5" hidden="false" customHeight="true" outlineLevel="0" collapsed="false">
      <c r="A116" s="15"/>
      <c r="B116" s="16"/>
      <c r="C116" s="17"/>
      <c r="D116" s="17"/>
      <c r="E116" s="18"/>
      <c r="F116" s="18"/>
      <c r="G116" s="18"/>
      <c r="H116" s="18"/>
      <c r="I116" s="19" t="n">
        <f aca="false">E116-F116-G116</f>
        <v>0</v>
      </c>
      <c r="J116" s="19" t="n">
        <f aca="false">IF(B116="",0,VLOOKUP(B116,Tabla1[],2,0))</f>
        <v>0</v>
      </c>
      <c r="K116" s="19" t="n">
        <f aca="false">IF(E116&lt;0,J116*(-1),J116)</f>
        <v>0</v>
      </c>
      <c r="L116" s="20"/>
      <c r="M116" s="20"/>
    </row>
    <row r="117" customFormat="false" ht="16.5" hidden="false" customHeight="true" outlineLevel="0" collapsed="false">
      <c r="A117" s="15"/>
      <c r="B117" s="16"/>
      <c r="C117" s="17"/>
      <c r="D117" s="17"/>
      <c r="E117" s="18"/>
      <c r="F117" s="18"/>
      <c r="G117" s="18"/>
      <c r="H117" s="18"/>
      <c r="I117" s="19" t="n">
        <f aca="false">E117-F117-G117</f>
        <v>0</v>
      </c>
      <c r="J117" s="19" t="n">
        <f aca="false">IF(B117="",0,VLOOKUP(B117,Tabla1[],2,0))</f>
        <v>0</v>
      </c>
      <c r="K117" s="19" t="n">
        <f aca="false">IF(E117&lt;0,J117*(-1),J117)</f>
        <v>0</v>
      </c>
      <c r="L117" s="20"/>
      <c r="M117" s="20"/>
    </row>
    <row r="118" customFormat="false" ht="16.5" hidden="false" customHeight="true" outlineLevel="0" collapsed="false">
      <c r="A118" s="15"/>
      <c r="B118" s="16"/>
      <c r="C118" s="17"/>
      <c r="D118" s="17"/>
      <c r="E118" s="18"/>
      <c r="F118" s="18"/>
      <c r="G118" s="18"/>
      <c r="H118" s="18"/>
      <c r="I118" s="19" t="n">
        <f aca="false">E118-F118-G118</f>
        <v>0</v>
      </c>
      <c r="J118" s="19" t="n">
        <f aca="false">IF(B118="",0,VLOOKUP(B118,Tabla1[],2,0))</f>
        <v>0</v>
      </c>
      <c r="K118" s="19" t="n">
        <f aca="false">IF(E118&lt;0,J118*(-1),J118)</f>
        <v>0</v>
      </c>
      <c r="L118" s="20"/>
      <c r="M118" s="20"/>
    </row>
    <row r="119" customFormat="false" ht="16.5" hidden="false" customHeight="true" outlineLevel="0" collapsed="false">
      <c r="A119" s="15"/>
      <c r="B119" s="16"/>
      <c r="C119" s="17"/>
      <c r="D119" s="17"/>
      <c r="E119" s="18"/>
      <c r="F119" s="18"/>
      <c r="G119" s="18"/>
      <c r="H119" s="18"/>
      <c r="I119" s="19" t="n">
        <f aca="false">E119-F119-G119</f>
        <v>0</v>
      </c>
      <c r="J119" s="19" t="n">
        <f aca="false">IF(B119="",0,VLOOKUP(B119,Tabla1[],2,0))</f>
        <v>0</v>
      </c>
      <c r="K119" s="19" t="n">
        <f aca="false">IF(E119&lt;0,J119*(-1),J119)</f>
        <v>0</v>
      </c>
      <c r="L119" s="20"/>
      <c r="M119" s="20"/>
    </row>
    <row r="120" customFormat="false" ht="16.5" hidden="false" customHeight="true" outlineLevel="0" collapsed="false">
      <c r="A120" s="15"/>
      <c r="B120" s="16"/>
      <c r="C120" s="17"/>
      <c r="D120" s="17"/>
      <c r="E120" s="18"/>
      <c r="F120" s="18"/>
      <c r="G120" s="18"/>
      <c r="H120" s="18"/>
      <c r="I120" s="19" t="n">
        <f aca="false">E120-F120-G120</f>
        <v>0</v>
      </c>
      <c r="J120" s="19" t="n">
        <f aca="false">IF(B120="",0,VLOOKUP(B120,Tabla1[],2,0))</f>
        <v>0</v>
      </c>
      <c r="K120" s="19" t="n">
        <f aca="false">IF(E120&lt;0,J120*(-1),J120)</f>
        <v>0</v>
      </c>
      <c r="L120" s="20"/>
      <c r="M120" s="20"/>
    </row>
    <row r="121" customFormat="false" ht="16.5" hidden="false" customHeight="true" outlineLevel="0" collapsed="false">
      <c r="A121" s="15"/>
      <c r="B121" s="16"/>
      <c r="C121" s="17"/>
      <c r="D121" s="17"/>
      <c r="E121" s="18"/>
      <c r="F121" s="18"/>
      <c r="G121" s="18"/>
      <c r="H121" s="18"/>
      <c r="I121" s="19" t="n">
        <f aca="false">E121-F121-G121</f>
        <v>0</v>
      </c>
      <c r="J121" s="19" t="n">
        <f aca="false">IF(B121="",0,VLOOKUP(B121,Tabla1[],2,0))</f>
        <v>0</v>
      </c>
      <c r="K121" s="19" t="n">
        <f aca="false">IF(E121&lt;0,J121*(-1),J121)</f>
        <v>0</v>
      </c>
      <c r="L121" s="20"/>
      <c r="M121" s="20"/>
    </row>
    <row r="122" customFormat="false" ht="16.5" hidden="false" customHeight="true" outlineLevel="0" collapsed="false">
      <c r="A122" s="15"/>
      <c r="B122" s="16"/>
      <c r="C122" s="17"/>
      <c r="D122" s="17"/>
      <c r="E122" s="18"/>
      <c r="F122" s="18"/>
      <c r="G122" s="18"/>
      <c r="H122" s="18"/>
      <c r="I122" s="19" t="n">
        <f aca="false">E122-F122-G122</f>
        <v>0</v>
      </c>
      <c r="J122" s="19" t="n">
        <f aca="false">IF(B122="",0,VLOOKUP(B122,Tabla1[],2,0))</f>
        <v>0</v>
      </c>
      <c r="K122" s="19" t="n">
        <f aca="false">IF(E122&lt;0,J122*(-1),J122)</f>
        <v>0</v>
      </c>
      <c r="L122" s="20"/>
      <c r="M122" s="20"/>
    </row>
    <row r="123" customFormat="false" ht="16.5" hidden="false" customHeight="true" outlineLevel="0" collapsed="false">
      <c r="A123" s="15"/>
      <c r="B123" s="16"/>
      <c r="C123" s="17"/>
      <c r="D123" s="17"/>
      <c r="E123" s="18"/>
      <c r="F123" s="18"/>
      <c r="G123" s="18"/>
      <c r="H123" s="18"/>
      <c r="I123" s="19" t="n">
        <f aca="false">E123-F123-G123</f>
        <v>0</v>
      </c>
      <c r="J123" s="19" t="n">
        <f aca="false">IF(B123="",0,VLOOKUP(B123,Tabla1[],2,0))</f>
        <v>0</v>
      </c>
      <c r="K123" s="19" t="n">
        <f aca="false">IF(E123&lt;0,J123*(-1),J123)</f>
        <v>0</v>
      </c>
      <c r="L123" s="20"/>
      <c r="M123" s="20"/>
    </row>
    <row r="124" customFormat="false" ht="16.5" hidden="false" customHeight="true" outlineLevel="0" collapsed="false">
      <c r="A124" s="15"/>
      <c r="B124" s="16"/>
      <c r="C124" s="17"/>
      <c r="D124" s="17"/>
      <c r="E124" s="18"/>
      <c r="F124" s="18"/>
      <c r="G124" s="18"/>
      <c r="H124" s="18"/>
      <c r="I124" s="19" t="n">
        <f aca="false">E124-F124-G124</f>
        <v>0</v>
      </c>
      <c r="J124" s="19" t="n">
        <f aca="false">IF(B124="",0,VLOOKUP(B124,Tabla1[],2,0))</f>
        <v>0</v>
      </c>
      <c r="K124" s="19" t="n">
        <f aca="false">IF(E124&lt;0,J124*(-1),J124)</f>
        <v>0</v>
      </c>
      <c r="L124" s="20"/>
      <c r="M124" s="20"/>
    </row>
    <row r="125" customFormat="false" ht="16.5" hidden="false" customHeight="true" outlineLevel="0" collapsed="false">
      <c r="A125" s="15"/>
      <c r="B125" s="16"/>
      <c r="C125" s="17"/>
      <c r="D125" s="17"/>
      <c r="E125" s="18"/>
      <c r="F125" s="18"/>
      <c r="G125" s="18"/>
      <c r="H125" s="18"/>
      <c r="I125" s="19" t="n">
        <f aca="false">E125-F125-G125</f>
        <v>0</v>
      </c>
      <c r="J125" s="19" t="n">
        <f aca="false">IF(B125="",0,VLOOKUP(B125,Tabla1[],2,0))</f>
        <v>0</v>
      </c>
      <c r="K125" s="19" t="n">
        <f aca="false">IF(E125&lt;0,J125*(-1),J125)</f>
        <v>0</v>
      </c>
      <c r="L125" s="20"/>
      <c r="M125" s="20"/>
    </row>
    <row r="126" customFormat="false" ht="16.5" hidden="false" customHeight="true" outlineLevel="0" collapsed="false">
      <c r="A126" s="15"/>
      <c r="B126" s="16"/>
      <c r="C126" s="17"/>
      <c r="D126" s="17"/>
      <c r="E126" s="18"/>
      <c r="F126" s="18"/>
      <c r="G126" s="18"/>
      <c r="H126" s="18"/>
      <c r="I126" s="19" t="n">
        <f aca="false">E126-F126-G126</f>
        <v>0</v>
      </c>
      <c r="J126" s="19" t="n">
        <f aca="false">IF(B126="",0,VLOOKUP(B126,Tabla1[],2,0))</f>
        <v>0</v>
      </c>
      <c r="K126" s="19" t="n">
        <f aca="false">IF(E126&lt;0,J126*(-1),J126)</f>
        <v>0</v>
      </c>
      <c r="L126" s="20"/>
      <c r="M126" s="20"/>
    </row>
    <row r="127" customFormat="false" ht="16.5" hidden="false" customHeight="true" outlineLevel="0" collapsed="false">
      <c r="A127" s="15"/>
      <c r="B127" s="16"/>
      <c r="C127" s="17"/>
      <c r="D127" s="17"/>
      <c r="E127" s="18"/>
      <c r="F127" s="18"/>
      <c r="G127" s="18"/>
      <c r="H127" s="18"/>
      <c r="I127" s="19" t="n">
        <f aca="false">E127-F127-G127</f>
        <v>0</v>
      </c>
      <c r="J127" s="19" t="n">
        <f aca="false">IF(B127="",0,VLOOKUP(B127,Tabla1[],2,0))</f>
        <v>0</v>
      </c>
      <c r="K127" s="19" t="n">
        <f aca="false">IF(E127&lt;0,J127*(-1),J127)</f>
        <v>0</v>
      </c>
      <c r="L127" s="20"/>
      <c r="M127" s="20"/>
    </row>
    <row r="128" customFormat="false" ht="16.5" hidden="false" customHeight="true" outlineLevel="0" collapsed="false">
      <c r="A128" s="15"/>
      <c r="B128" s="16"/>
      <c r="C128" s="17"/>
      <c r="D128" s="17"/>
      <c r="E128" s="18"/>
      <c r="F128" s="18"/>
      <c r="G128" s="18"/>
      <c r="H128" s="18"/>
      <c r="I128" s="19" t="n">
        <f aca="false">E128-F128-G128</f>
        <v>0</v>
      </c>
      <c r="J128" s="19" t="n">
        <f aca="false">IF(B128="",0,VLOOKUP(B128,Tabla1[],2,0))</f>
        <v>0</v>
      </c>
      <c r="K128" s="19" t="n">
        <f aca="false">IF(E128&lt;0,J128*(-1),J128)</f>
        <v>0</v>
      </c>
      <c r="L128" s="20"/>
      <c r="M128" s="20"/>
    </row>
    <row r="129" customFormat="false" ht="16.5" hidden="false" customHeight="true" outlineLevel="0" collapsed="false">
      <c r="A129" s="15"/>
      <c r="B129" s="16"/>
      <c r="C129" s="17"/>
      <c r="D129" s="17"/>
      <c r="E129" s="18"/>
      <c r="F129" s="18"/>
      <c r="G129" s="18"/>
      <c r="H129" s="18"/>
      <c r="I129" s="19" t="n">
        <f aca="false">E129-F129-G129</f>
        <v>0</v>
      </c>
      <c r="J129" s="19" t="n">
        <f aca="false">IF(B129="",0,VLOOKUP(B129,Tabla1[],2,0))</f>
        <v>0</v>
      </c>
      <c r="K129" s="19" t="n">
        <f aca="false">IF(E129&lt;0,J129*(-1),J129)</f>
        <v>0</v>
      </c>
      <c r="L129" s="20"/>
      <c r="M129" s="20"/>
    </row>
    <row r="130" customFormat="false" ht="16.5" hidden="false" customHeight="true" outlineLevel="0" collapsed="false">
      <c r="A130" s="15"/>
      <c r="B130" s="16"/>
      <c r="C130" s="17"/>
      <c r="D130" s="17"/>
      <c r="E130" s="18"/>
      <c r="F130" s="18"/>
      <c r="G130" s="18"/>
      <c r="H130" s="18"/>
      <c r="I130" s="19" t="n">
        <f aca="false">E130-F130-G130</f>
        <v>0</v>
      </c>
      <c r="J130" s="19" t="n">
        <f aca="false">IF(B130="",0,VLOOKUP(B130,Tabla1[],2,0))</f>
        <v>0</v>
      </c>
      <c r="K130" s="19" t="n">
        <f aca="false">IF(E130&lt;0,J130*(-1),J130)</f>
        <v>0</v>
      </c>
      <c r="L130" s="20"/>
      <c r="M130" s="20"/>
    </row>
    <row r="131" customFormat="false" ht="16.5" hidden="false" customHeight="true" outlineLevel="0" collapsed="false">
      <c r="A131" s="15"/>
      <c r="B131" s="16"/>
      <c r="C131" s="17"/>
      <c r="D131" s="17"/>
      <c r="E131" s="18"/>
      <c r="F131" s="18"/>
      <c r="G131" s="18"/>
      <c r="H131" s="18"/>
      <c r="I131" s="19" t="n">
        <f aca="false">E131-F131-G131</f>
        <v>0</v>
      </c>
      <c r="J131" s="19" t="n">
        <f aca="false">IF(B131="",0,VLOOKUP(B131,Tabla1[],2,0))</f>
        <v>0</v>
      </c>
      <c r="K131" s="19" t="n">
        <f aca="false">IF(E131&lt;0,J131*(-1),J131)</f>
        <v>0</v>
      </c>
      <c r="L131" s="20"/>
      <c r="M131" s="20"/>
    </row>
    <row r="132" customFormat="false" ht="16.5" hidden="false" customHeight="true" outlineLevel="0" collapsed="false">
      <c r="A132" s="15"/>
      <c r="B132" s="16"/>
      <c r="C132" s="17"/>
      <c r="D132" s="17"/>
      <c r="E132" s="18"/>
      <c r="F132" s="18"/>
      <c r="G132" s="18"/>
      <c r="H132" s="18"/>
      <c r="I132" s="19" t="n">
        <f aca="false">E132-F132-G132</f>
        <v>0</v>
      </c>
      <c r="J132" s="19" t="n">
        <f aca="false">IF(B132="",0,VLOOKUP(B132,Tabla1[],2,0))</f>
        <v>0</v>
      </c>
      <c r="K132" s="19" t="n">
        <f aca="false">IF(E132&lt;0,J132*(-1),J132)</f>
        <v>0</v>
      </c>
      <c r="L132" s="20"/>
      <c r="M132" s="20"/>
    </row>
    <row r="133" customFormat="false" ht="16.5" hidden="false" customHeight="true" outlineLevel="0" collapsed="false">
      <c r="A133" s="15"/>
      <c r="B133" s="16"/>
      <c r="C133" s="17"/>
      <c r="D133" s="17"/>
      <c r="E133" s="18"/>
      <c r="F133" s="18"/>
      <c r="G133" s="18"/>
      <c r="H133" s="18"/>
      <c r="I133" s="19" t="n">
        <f aca="false">E133-F133-G133</f>
        <v>0</v>
      </c>
      <c r="J133" s="19" t="n">
        <f aca="false">IF(B133="",0,VLOOKUP(B133,Tabla1[],2,0))</f>
        <v>0</v>
      </c>
      <c r="K133" s="19" t="n">
        <f aca="false">IF(E133&lt;0,J133*(-1),J133)</f>
        <v>0</v>
      </c>
      <c r="L133" s="20"/>
      <c r="M133" s="20"/>
    </row>
    <row r="134" customFormat="false" ht="16.5" hidden="false" customHeight="true" outlineLevel="0" collapsed="false">
      <c r="A134" s="15"/>
      <c r="B134" s="16"/>
      <c r="C134" s="17"/>
      <c r="D134" s="17"/>
      <c r="E134" s="18"/>
      <c r="F134" s="18"/>
      <c r="G134" s="18"/>
      <c r="H134" s="18"/>
      <c r="I134" s="19" t="n">
        <f aca="false">E134-F134-G134</f>
        <v>0</v>
      </c>
      <c r="J134" s="19" t="n">
        <f aca="false">IF(B134="",0,VLOOKUP(B134,Tabla1[],2,0))</f>
        <v>0</v>
      </c>
      <c r="K134" s="19" t="n">
        <f aca="false">IF(E134&lt;0,J134*(-1),J134)</f>
        <v>0</v>
      </c>
      <c r="L134" s="20"/>
      <c r="M134" s="20"/>
    </row>
    <row r="135" customFormat="false" ht="16.5" hidden="false" customHeight="true" outlineLevel="0" collapsed="false">
      <c r="A135" s="15"/>
      <c r="B135" s="16"/>
      <c r="C135" s="17"/>
      <c r="D135" s="17"/>
      <c r="E135" s="18"/>
      <c r="F135" s="18"/>
      <c r="G135" s="18"/>
      <c r="H135" s="18"/>
      <c r="I135" s="19" t="n">
        <f aca="false">E135-F135-G135</f>
        <v>0</v>
      </c>
      <c r="J135" s="19" t="n">
        <f aca="false">IF(B135="",0,VLOOKUP(B135,Tabla1[],2,0))</f>
        <v>0</v>
      </c>
      <c r="K135" s="19" t="n">
        <f aca="false">IF(E135&lt;0,J135*(-1),J135)</f>
        <v>0</v>
      </c>
      <c r="L135" s="20"/>
      <c r="M135" s="20"/>
    </row>
    <row r="136" customFormat="false" ht="16.5" hidden="false" customHeight="true" outlineLevel="0" collapsed="false">
      <c r="A136" s="15"/>
      <c r="B136" s="16"/>
      <c r="C136" s="17"/>
      <c r="D136" s="17"/>
      <c r="E136" s="18"/>
      <c r="F136" s="18"/>
      <c r="G136" s="18"/>
      <c r="H136" s="18"/>
      <c r="I136" s="19" t="n">
        <f aca="false">E136-F136-G136</f>
        <v>0</v>
      </c>
      <c r="J136" s="19" t="n">
        <f aca="false">IF(B136="",0,VLOOKUP(B136,Tabla1[],2,0))</f>
        <v>0</v>
      </c>
      <c r="K136" s="19" t="n">
        <f aca="false">IF(E136&lt;0,J136*(-1),J136)</f>
        <v>0</v>
      </c>
      <c r="L136" s="20"/>
      <c r="M136" s="20"/>
    </row>
    <row r="137" customFormat="false" ht="16.5" hidden="false" customHeight="true" outlineLevel="0" collapsed="false">
      <c r="A137" s="15"/>
      <c r="B137" s="16"/>
      <c r="C137" s="17"/>
      <c r="D137" s="17"/>
      <c r="E137" s="18"/>
      <c r="F137" s="18"/>
      <c r="G137" s="18"/>
      <c r="H137" s="18"/>
      <c r="I137" s="19" t="n">
        <f aca="false">E137-F137-G137</f>
        <v>0</v>
      </c>
      <c r="J137" s="19" t="n">
        <f aca="false">IF(B137="",0,VLOOKUP(B137,Tabla1[],2,0))</f>
        <v>0</v>
      </c>
      <c r="K137" s="19" t="n">
        <f aca="false">IF(E137&lt;0,J137*(-1),J137)</f>
        <v>0</v>
      </c>
      <c r="L137" s="20"/>
      <c r="M137" s="20"/>
    </row>
    <row r="138" customFormat="false" ht="16.5" hidden="false" customHeight="true" outlineLevel="0" collapsed="false">
      <c r="A138" s="15"/>
      <c r="B138" s="16"/>
      <c r="C138" s="17"/>
      <c r="D138" s="17"/>
      <c r="E138" s="18"/>
      <c r="F138" s="18"/>
      <c r="G138" s="18"/>
      <c r="H138" s="18"/>
      <c r="I138" s="19" t="n">
        <f aca="false">E138-F138-G138</f>
        <v>0</v>
      </c>
      <c r="J138" s="19" t="n">
        <f aca="false">IF(B138="",0,VLOOKUP(B138,Tabla1[],2,0))</f>
        <v>0</v>
      </c>
      <c r="K138" s="19" t="n">
        <f aca="false">IF(E138&lt;0,J138*(-1),J138)</f>
        <v>0</v>
      </c>
      <c r="L138" s="20"/>
      <c r="M138" s="20"/>
    </row>
    <row r="139" customFormat="false" ht="16.5" hidden="false" customHeight="true" outlineLevel="0" collapsed="false">
      <c r="A139" s="15"/>
      <c r="B139" s="16"/>
      <c r="C139" s="17"/>
      <c r="D139" s="17"/>
      <c r="E139" s="18"/>
      <c r="F139" s="18"/>
      <c r="G139" s="18"/>
      <c r="H139" s="18"/>
      <c r="I139" s="19" t="n">
        <f aca="false">E139-F139-G139</f>
        <v>0</v>
      </c>
      <c r="J139" s="19" t="n">
        <f aca="false">IF(B139="",0,VLOOKUP(B139,Tabla1[],2,0))</f>
        <v>0</v>
      </c>
      <c r="K139" s="19" t="n">
        <f aca="false">IF(E139&lt;0,J139*(-1),J139)</f>
        <v>0</v>
      </c>
      <c r="L139" s="20"/>
      <c r="M139" s="20"/>
    </row>
    <row r="140" customFormat="false" ht="16.5" hidden="false" customHeight="true" outlineLevel="0" collapsed="false">
      <c r="A140" s="15"/>
      <c r="B140" s="16"/>
      <c r="C140" s="17"/>
      <c r="D140" s="17"/>
      <c r="E140" s="18"/>
      <c r="F140" s="18"/>
      <c r="G140" s="18"/>
      <c r="H140" s="18"/>
      <c r="I140" s="19" t="n">
        <f aca="false">E140-F140-G140</f>
        <v>0</v>
      </c>
      <c r="J140" s="19" t="n">
        <f aca="false">IF(B140="",0,VLOOKUP(B140,Tabla1[],2,0))</f>
        <v>0</v>
      </c>
      <c r="K140" s="19" t="n">
        <f aca="false">IF(E140&lt;0,J140*(-1),J140)</f>
        <v>0</v>
      </c>
      <c r="L140" s="20"/>
      <c r="M140" s="20"/>
    </row>
    <row r="141" customFormat="false" ht="16.5" hidden="false" customHeight="true" outlineLevel="0" collapsed="false">
      <c r="A141" s="15"/>
      <c r="B141" s="16"/>
      <c r="C141" s="17"/>
      <c r="D141" s="17"/>
      <c r="E141" s="18"/>
      <c r="F141" s="18"/>
      <c r="G141" s="18"/>
      <c r="H141" s="18"/>
      <c r="I141" s="19" t="n">
        <f aca="false">E141-F141-G141</f>
        <v>0</v>
      </c>
      <c r="J141" s="19" t="n">
        <f aca="false">IF(B141="",0,VLOOKUP(B141,Tabla1[],2,0))</f>
        <v>0</v>
      </c>
      <c r="K141" s="19" t="n">
        <f aca="false">IF(E141&lt;0,J141*(-1),J141)</f>
        <v>0</v>
      </c>
      <c r="L141" s="20"/>
      <c r="M141" s="20"/>
    </row>
    <row r="142" customFormat="false" ht="16.5" hidden="false" customHeight="true" outlineLevel="0" collapsed="false">
      <c r="A142" s="15"/>
      <c r="B142" s="16"/>
      <c r="C142" s="17"/>
      <c r="D142" s="17"/>
      <c r="E142" s="18"/>
      <c r="F142" s="18"/>
      <c r="G142" s="18"/>
      <c r="H142" s="18"/>
      <c r="I142" s="19" t="n">
        <f aca="false">E142-F142-G142</f>
        <v>0</v>
      </c>
      <c r="J142" s="19" t="n">
        <f aca="false">IF(B142="",0,VLOOKUP(B142,Tabla1[],2,0))</f>
        <v>0</v>
      </c>
      <c r="K142" s="19" t="n">
        <f aca="false">IF(E142&lt;0,J142*(-1),J142)</f>
        <v>0</v>
      </c>
      <c r="L142" s="20"/>
      <c r="M142" s="20"/>
    </row>
    <row r="143" customFormat="false" ht="16.5" hidden="false" customHeight="true" outlineLevel="0" collapsed="false">
      <c r="A143" s="15"/>
      <c r="B143" s="16"/>
      <c r="C143" s="17"/>
      <c r="D143" s="17"/>
      <c r="E143" s="18"/>
      <c r="F143" s="18"/>
      <c r="G143" s="18"/>
      <c r="H143" s="18"/>
      <c r="I143" s="19" t="n">
        <f aca="false">E143-F143-G143</f>
        <v>0</v>
      </c>
      <c r="J143" s="19" t="n">
        <f aca="false">IF(B143="",0,VLOOKUP(B143,Tabla1[],2,0))</f>
        <v>0</v>
      </c>
      <c r="K143" s="19" t="n">
        <f aca="false">IF(E143&lt;0,J143*(-1),J143)</f>
        <v>0</v>
      </c>
      <c r="L143" s="20"/>
      <c r="M143" s="20"/>
    </row>
    <row r="144" customFormat="false" ht="16.5" hidden="false" customHeight="true" outlineLevel="0" collapsed="false">
      <c r="A144" s="15"/>
      <c r="B144" s="16"/>
      <c r="C144" s="17"/>
      <c r="D144" s="17"/>
      <c r="E144" s="18"/>
      <c r="F144" s="18"/>
      <c r="G144" s="18"/>
      <c r="H144" s="18"/>
      <c r="I144" s="19" t="n">
        <f aca="false">E144-F144-G144</f>
        <v>0</v>
      </c>
      <c r="J144" s="19" t="n">
        <f aca="false">IF(B144="",0,VLOOKUP(B144,Tabla1[],2,0))</f>
        <v>0</v>
      </c>
      <c r="K144" s="19" t="n">
        <f aca="false">IF(E144&lt;0,J144*(-1),J144)</f>
        <v>0</v>
      </c>
      <c r="L144" s="20"/>
      <c r="M144" s="20"/>
    </row>
    <row r="145" customFormat="false" ht="16.5" hidden="false" customHeight="true" outlineLevel="0" collapsed="false">
      <c r="A145" s="15"/>
      <c r="B145" s="16"/>
      <c r="C145" s="17"/>
      <c r="D145" s="17"/>
      <c r="E145" s="18"/>
      <c r="F145" s="18"/>
      <c r="G145" s="18"/>
      <c r="H145" s="18"/>
      <c r="I145" s="19" t="n">
        <f aca="false">E145-F145-G145</f>
        <v>0</v>
      </c>
      <c r="J145" s="19" t="n">
        <f aca="false">IF(B145="",0,VLOOKUP(B145,Tabla1[],2,0))</f>
        <v>0</v>
      </c>
      <c r="K145" s="19" t="n">
        <f aca="false">IF(E145&lt;0,J145*(-1),J145)</f>
        <v>0</v>
      </c>
      <c r="L145" s="20"/>
      <c r="M145" s="20"/>
    </row>
    <row r="146" customFormat="false" ht="16.5" hidden="false" customHeight="true" outlineLevel="0" collapsed="false">
      <c r="A146" s="15"/>
      <c r="B146" s="16"/>
      <c r="C146" s="17"/>
      <c r="D146" s="17"/>
      <c r="E146" s="18"/>
      <c r="F146" s="18"/>
      <c r="G146" s="18"/>
      <c r="H146" s="18"/>
      <c r="I146" s="19" t="n">
        <f aca="false">E146-F146-G146</f>
        <v>0</v>
      </c>
      <c r="J146" s="19" t="n">
        <f aca="false">IF(B146="",0,VLOOKUP(B146,Tabla1[],2,0))</f>
        <v>0</v>
      </c>
      <c r="K146" s="19" t="n">
        <f aca="false">IF(E146&lt;0,J146*(-1),J146)</f>
        <v>0</v>
      </c>
      <c r="L146" s="20"/>
      <c r="M146" s="20"/>
    </row>
    <row r="147" customFormat="false" ht="16.5" hidden="false" customHeight="true" outlineLevel="0" collapsed="false">
      <c r="A147" s="15"/>
      <c r="B147" s="16"/>
      <c r="C147" s="17"/>
      <c r="D147" s="17"/>
      <c r="E147" s="18"/>
      <c r="F147" s="18"/>
      <c r="G147" s="18"/>
      <c r="H147" s="18"/>
      <c r="I147" s="19" t="n">
        <f aca="false">E147-F147-G147</f>
        <v>0</v>
      </c>
      <c r="J147" s="19" t="n">
        <f aca="false">IF(B147="",0,VLOOKUP(B147,Tabla1[],2,0))</f>
        <v>0</v>
      </c>
      <c r="K147" s="19" t="n">
        <f aca="false">IF(E147&lt;0,J147*(-1),J147)</f>
        <v>0</v>
      </c>
      <c r="L147" s="20"/>
      <c r="M147" s="20"/>
    </row>
    <row r="148" customFormat="false" ht="16.5" hidden="false" customHeight="true" outlineLevel="0" collapsed="false">
      <c r="A148" s="15"/>
      <c r="B148" s="16"/>
      <c r="C148" s="17"/>
      <c r="D148" s="17"/>
      <c r="E148" s="18"/>
      <c r="F148" s="18"/>
      <c r="G148" s="18"/>
      <c r="H148" s="18"/>
      <c r="I148" s="19" t="n">
        <f aca="false">E148-F148-G148</f>
        <v>0</v>
      </c>
      <c r="J148" s="19" t="n">
        <f aca="false">IF(B148="",0,VLOOKUP(B148,Tabla1[],2,0))</f>
        <v>0</v>
      </c>
      <c r="K148" s="19" t="n">
        <f aca="false">IF(E148&lt;0,J148*(-1),J148)</f>
        <v>0</v>
      </c>
      <c r="L148" s="20"/>
      <c r="M148" s="20"/>
    </row>
    <row r="149" customFormat="false" ht="16.5" hidden="false" customHeight="true" outlineLevel="0" collapsed="false">
      <c r="A149" s="15"/>
      <c r="B149" s="16"/>
      <c r="C149" s="17"/>
      <c r="D149" s="17"/>
      <c r="E149" s="18"/>
      <c r="F149" s="18"/>
      <c r="G149" s="18"/>
      <c r="H149" s="18"/>
      <c r="I149" s="19" t="n">
        <f aca="false">E149-F149-G149</f>
        <v>0</v>
      </c>
      <c r="J149" s="19" t="n">
        <f aca="false">IF(B149="",0,VLOOKUP(B149,Tabla1[],2,0))</f>
        <v>0</v>
      </c>
      <c r="K149" s="19" t="n">
        <f aca="false">IF(E149&lt;0,J149*(-1),J149)</f>
        <v>0</v>
      </c>
      <c r="L149" s="20"/>
      <c r="M149" s="20"/>
    </row>
    <row r="150" customFormat="false" ht="16.5" hidden="false" customHeight="true" outlineLevel="0" collapsed="false">
      <c r="A150" s="25"/>
      <c r="B150" s="16"/>
      <c r="C150" s="26"/>
      <c r="D150" s="26"/>
      <c r="E150" s="18"/>
      <c r="F150" s="18"/>
      <c r="G150" s="18"/>
      <c r="H150" s="18"/>
      <c r="I150" s="19" t="n">
        <f aca="false">E150-F150-G150</f>
        <v>0</v>
      </c>
      <c r="J150" s="19" t="n">
        <f aca="false">IF(B150="",0,VLOOKUP(B150,Tabla1[],2,0))</f>
        <v>0</v>
      </c>
      <c r="K150" s="19" t="n">
        <f aca="false">IF(E150&lt;0,J150*(-1),J150)</f>
        <v>0</v>
      </c>
      <c r="L150" s="27"/>
      <c r="M150" s="27"/>
    </row>
    <row r="151" customFormat="false" ht="16.5" hidden="false" customHeight="true" outlineLevel="0" collapsed="false">
      <c r="A151" s="28" t="s">
        <v>95</v>
      </c>
      <c r="B151" s="29"/>
      <c r="C151" s="30"/>
      <c r="D151" s="31"/>
      <c r="E151" s="32" t="n">
        <f aca="false">SUM(E3:E150)</f>
        <v>0</v>
      </c>
      <c r="F151" s="32" t="n">
        <f aca="false">SUM(F3:F150)</f>
        <v>0</v>
      </c>
      <c r="G151" s="32" t="n">
        <f aca="false">SUM(G3:G150)</f>
        <v>0</v>
      </c>
      <c r="H151" s="32" t="n">
        <f aca="false">SUM(H3:H150)</f>
        <v>0</v>
      </c>
      <c r="I151" s="33" t="n">
        <f aca="false">SUM(I3:I150)</f>
        <v>0</v>
      </c>
      <c r="J151" s="33"/>
      <c r="K151" s="33" t="n">
        <f aca="false">SUM(K3:K150)</f>
        <v>0</v>
      </c>
      <c r="L151" s="10"/>
      <c r="M151" s="10"/>
    </row>
    <row r="152" customFormat="false" ht="16.5" hidden="false" customHeight="true" outlineLevel="0" collapsed="false">
      <c r="A152" s="34" t="s">
        <v>96</v>
      </c>
      <c r="B152" s="34"/>
      <c r="C152" s="35"/>
      <c r="D152" s="36"/>
      <c r="E152" s="37" t="s">
        <v>97</v>
      </c>
      <c r="F152" s="37"/>
      <c r="G152" s="38"/>
      <c r="H152" s="38"/>
      <c r="I152" s="38"/>
      <c r="J152" s="38"/>
      <c r="K152" s="38"/>
      <c r="L152" s="38"/>
      <c r="M152" s="36"/>
    </row>
    <row r="153" customFormat="false" ht="16.5" hidden="false" customHeight="true" outlineLevel="0" collapsed="false">
      <c r="A153" s="39" t="s">
        <v>98</v>
      </c>
      <c r="B153" s="33" t="n">
        <f aca="false">D152+D153+D154+D155</f>
        <v>0</v>
      </c>
      <c r="C153" s="40"/>
      <c r="D153" s="41"/>
      <c r="E153" s="42"/>
      <c r="F153" s="42"/>
      <c r="G153" s="42"/>
      <c r="H153" s="42"/>
      <c r="I153" s="42"/>
      <c r="J153" s="42"/>
      <c r="K153" s="42"/>
      <c r="L153" s="42"/>
      <c r="M153" s="41"/>
    </row>
    <row r="154" customFormat="false" ht="16.5" hidden="false" customHeight="true" outlineLevel="0" collapsed="false">
      <c r="A154" s="43" t="s">
        <v>99</v>
      </c>
      <c r="B154" s="18"/>
      <c r="C154" s="40"/>
      <c r="D154" s="41"/>
      <c r="E154" s="42"/>
      <c r="F154" s="42"/>
      <c r="G154" s="42"/>
      <c r="H154" s="42"/>
      <c r="I154" s="42"/>
      <c r="J154" s="42"/>
      <c r="K154" s="42"/>
      <c r="L154" s="42"/>
      <c r="M154" s="41"/>
    </row>
    <row r="155" customFormat="false" ht="16.5" hidden="false" customHeight="true" outlineLevel="0" collapsed="false">
      <c r="A155" s="44" t="s">
        <v>100</v>
      </c>
      <c r="B155" s="32" t="n">
        <f aca="false">(E151-D152-D153-D154-D155-B154)</f>
        <v>0</v>
      </c>
      <c r="C155" s="45"/>
      <c r="D155" s="46"/>
      <c r="E155" s="47"/>
      <c r="F155" s="47"/>
      <c r="G155" s="47"/>
      <c r="H155" s="47"/>
      <c r="I155" s="47"/>
      <c r="J155" s="47"/>
      <c r="K155" s="47"/>
      <c r="L155" s="47"/>
      <c r="M155" s="46"/>
    </row>
    <row r="157" customFormat="false" ht="16.5" hidden="false" customHeight="true" outlineLevel="0" collapsed="false">
      <c r="A157" s="14" t="s">
        <v>6</v>
      </c>
      <c r="B157" s="14" t="s">
        <v>101</v>
      </c>
      <c r="C157" s="14" t="s">
        <v>102</v>
      </c>
      <c r="D157" s="14" t="s">
        <v>103</v>
      </c>
    </row>
    <row r="158" customFormat="false" ht="16.5" hidden="false" customHeight="true" outlineLevel="0" collapsed="false">
      <c r="A158" s="48"/>
      <c r="B158" s="49"/>
      <c r="C158" s="49"/>
      <c r="D158" s="50"/>
    </row>
    <row r="159" customFormat="false" ht="16.5" hidden="false" customHeight="true" outlineLevel="0" collapsed="false">
      <c r="A159" s="51"/>
      <c r="B159" s="22"/>
      <c r="C159" s="22"/>
      <c r="D159" s="52"/>
    </row>
    <row r="160" customFormat="false" ht="16.5" hidden="false" customHeight="true" outlineLevel="0" collapsed="false">
      <c r="A160" s="51"/>
      <c r="B160" s="22"/>
      <c r="C160" s="22"/>
      <c r="D160" s="52"/>
    </row>
    <row r="161" customFormat="false" ht="16.5" hidden="false" customHeight="true" outlineLevel="0" collapsed="false">
      <c r="A161" s="51"/>
      <c r="B161" s="22"/>
      <c r="C161" s="22"/>
      <c r="D161" s="52"/>
    </row>
    <row r="162" customFormat="false" ht="16.5" hidden="false" customHeight="true" outlineLevel="0" collapsed="false">
      <c r="A162" s="51"/>
      <c r="B162" s="22"/>
      <c r="C162" s="22"/>
      <c r="D162" s="52"/>
    </row>
    <row r="163" customFormat="false" ht="16.5" hidden="false" customHeight="true" outlineLevel="0" collapsed="false">
      <c r="A163" s="51"/>
      <c r="B163" s="22"/>
      <c r="C163" s="22"/>
      <c r="D163" s="52"/>
    </row>
    <row r="164" customFormat="false" ht="16.5" hidden="false" customHeight="true" outlineLevel="0" collapsed="false">
      <c r="A164" s="51"/>
      <c r="B164" s="22"/>
      <c r="C164" s="22"/>
      <c r="D164" s="52"/>
    </row>
    <row r="165" customFormat="false" ht="16.5" hidden="false" customHeight="true" outlineLevel="0" collapsed="false">
      <c r="A165" s="51"/>
      <c r="B165" s="22"/>
      <c r="C165" s="22"/>
      <c r="D165" s="52"/>
    </row>
    <row r="166" customFormat="false" ht="16.5" hidden="false" customHeight="true" outlineLevel="0" collapsed="false">
      <c r="A166" s="51"/>
      <c r="B166" s="22"/>
      <c r="C166" s="22"/>
      <c r="D166" s="52"/>
    </row>
    <row r="167" customFormat="false" ht="16.5" hidden="false" customHeight="true" outlineLevel="0" collapsed="false">
      <c r="A167" s="51"/>
      <c r="B167" s="22"/>
      <c r="C167" s="22"/>
      <c r="D167" s="52"/>
    </row>
    <row r="168" customFormat="false" ht="16.5" hidden="false" customHeight="true" outlineLevel="0" collapsed="false">
      <c r="A168" s="51"/>
      <c r="B168" s="22"/>
      <c r="C168" s="22"/>
      <c r="D168" s="52"/>
    </row>
    <row r="169" customFormat="false" ht="16.5" hidden="false" customHeight="true" outlineLevel="0" collapsed="false">
      <c r="A169" s="51"/>
      <c r="B169" s="22"/>
      <c r="C169" s="22"/>
      <c r="D169" s="52"/>
    </row>
    <row r="170" customFormat="false" ht="16.5" hidden="false" customHeight="true" outlineLevel="0" collapsed="false">
      <c r="A170" s="51"/>
      <c r="B170" s="22"/>
      <c r="C170" s="22"/>
      <c r="D170" s="52"/>
    </row>
    <row r="171" customFormat="false" ht="16.5" hidden="false" customHeight="true" outlineLevel="0" collapsed="false">
      <c r="A171" s="51"/>
      <c r="B171" s="22"/>
      <c r="C171" s="22"/>
      <c r="D171" s="52"/>
    </row>
    <row r="172" customFormat="false" ht="16.5" hidden="false" customHeight="true" outlineLevel="0" collapsed="false">
      <c r="A172" s="51"/>
      <c r="B172" s="22"/>
      <c r="C172" s="22"/>
      <c r="D172" s="52"/>
    </row>
    <row r="173" customFormat="false" ht="16.5" hidden="false" customHeight="true" outlineLevel="0" collapsed="false">
      <c r="A173" s="51"/>
      <c r="B173" s="22"/>
      <c r="C173" s="22"/>
      <c r="D173" s="52"/>
    </row>
    <row r="174" customFormat="false" ht="16.5" hidden="false" customHeight="true" outlineLevel="0" collapsed="false">
      <c r="A174" s="51"/>
      <c r="B174" s="22"/>
      <c r="C174" s="22"/>
      <c r="D174" s="52"/>
    </row>
    <row r="175" customFormat="false" ht="16.5" hidden="false" customHeight="true" outlineLevel="0" collapsed="false">
      <c r="A175" s="51"/>
      <c r="B175" s="22"/>
      <c r="C175" s="22"/>
      <c r="D175" s="52"/>
    </row>
    <row r="176" customFormat="false" ht="16.5" hidden="false" customHeight="true" outlineLevel="0" collapsed="false">
      <c r="A176" s="51"/>
      <c r="B176" s="22"/>
      <c r="C176" s="22"/>
      <c r="D176" s="52"/>
    </row>
    <row r="177" customFormat="false" ht="16.5" hidden="false" customHeight="true" outlineLevel="0" collapsed="false">
      <c r="A177" s="53"/>
      <c r="B177" s="54"/>
      <c r="C177" s="54"/>
      <c r="D177" s="55"/>
    </row>
    <row r="424" customFormat="false" ht="16.5" hidden="false" customHeight="true" outlineLevel="0" collapsed="false">
      <c r="B424" s="0" t="n">
        <v>6</v>
      </c>
    </row>
  </sheetData>
  <sheetProtection algorithmName="SHA-512" hashValue="L2pyIw609U2f7OvY2i0aNP8zs/CjeU94JkXZZKB1P8cIyy+y5P0OlhHhXDLgaK/78AxaK6Dy87hCIkMvhFGurA==" saltValue="tFVWmYwN2YvkcdxngUqytQ==" spinCount="100000" sheet="true" objects="true" scenarios="true"/>
  <mergeCells count="309">
    <mergeCell ref="A1:B1"/>
    <mergeCell ref="C1:D1"/>
    <mergeCell ref="F1:G1"/>
    <mergeCell ref="H1:M1"/>
    <mergeCell ref="C2:D2"/>
    <mergeCell ref="L2:M2"/>
    <mergeCell ref="C3:D3"/>
    <mergeCell ref="L3:M3"/>
    <mergeCell ref="C4:D4"/>
    <mergeCell ref="L4:M4"/>
    <mergeCell ref="C5:D5"/>
    <mergeCell ref="L5:M5"/>
    <mergeCell ref="C6:D6"/>
    <mergeCell ref="L6:M6"/>
    <mergeCell ref="C7:D7"/>
    <mergeCell ref="L7:M7"/>
    <mergeCell ref="C8:D8"/>
    <mergeCell ref="L8:M8"/>
    <mergeCell ref="C9:D9"/>
    <mergeCell ref="L9:M9"/>
    <mergeCell ref="C10:D10"/>
    <mergeCell ref="L10:M10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  <mergeCell ref="C17:D17"/>
    <mergeCell ref="L17:M17"/>
    <mergeCell ref="C18:D18"/>
    <mergeCell ref="L18:M18"/>
    <mergeCell ref="C19:D19"/>
    <mergeCell ref="L19:M19"/>
    <mergeCell ref="C20:D20"/>
    <mergeCell ref="L20:M20"/>
    <mergeCell ref="C21:D21"/>
    <mergeCell ref="L21:M21"/>
    <mergeCell ref="C22:D22"/>
    <mergeCell ref="L22:M22"/>
    <mergeCell ref="C23:D23"/>
    <mergeCell ref="L23:M23"/>
    <mergeCell ref="C24:D24"/>
    <mergeCell ref="L24:M24"/>
    <mergeCell ref="C25:D25"/>
    <mergeCell ref="L25:M25"/>
    <mergeCell ref="C26:D26"/>
    <mergeCell ref="L26:M26"/>
    <mergeCell ref="C27:D27"/>
    <mergeCell ref="L27:M27"/>
    <mergeCell ref="C28:D28"/>
    <mergeCell ref="L28:M28"/>
    <mergeCell ref="C29:D29"/>
    <mergeCell ref="L29:M29"/>
    <mergeCell ref="C30:D30"/>
    <mergeCell ref="L30:M30"/>
    <mergeCell ref="C31:D31"/>
    <mergeCell ref="L31:M31"/>
    <mergeCell ref="C32:D32"/>
    <mergeCell ref="L32:M32"/>
    <mergeCell ref="C33:D33"/>
    <mergeCell ref="L33:M33"/>
    <mergeCell ref="C34:D34"/>
    <mergeCell ref="L34:M34"/>
    <mergeCell ref="C35:D35"/>
    <mergeCell ref="L35:M35"/>
    <mergeCell ref="C36:D36"/>
    <mergeCell ref="L36:M36"/>
    <mergeCell ref="C37:D37"/>
    <mergeCell ref="L37:M37"/>
    <mergeCell ref="C38:D38"/>
    <mergeCell ref="L38:M38"/>
    <mergeCell ref="C39:D39"/>
    <mergeCell ref="L39:M39"/>
    <mergeCell ref="C40:D40"/>
    <mergeCell ref="L40:M40"/>
    <mergeCell ref="C41:D41"/>
    <mergeCell ref="L41:M41"/>
    <mergeCell ref="C42:D42"/>
    <mergeCell ref="L42:M42"/>
    <mergeCell ref="C43:D43"/>
    <mergeCell ref="L43:M43"/>
    <mergeCell ref="C44:D44"/>
    <mergeCell ref="L44:M44"/>
    <mergeCell ref="C45:D45"/>
    <mergeCell ref="L45:M45"/>
    <mergeCell ref="C46:D46"/>
    <mergeCell ref="L46:M46"/>
    <mergeCell ref="C47:D47"/>
    <mergeCell ref="L47:M47"/>
    <mergeCell ref="C48:D48"/>
    <mergeCell ref="L48:M48"/>
    <mergeCell ref="C49:D49"/>
    <mergeCell ref="L49:M49"/>
    <mergeCell ref="C50:D50"/>
    <mergeCell ref="L50:M50"/>
    <mergeCell ref="C51:D51"/>
    <mergeCell ref="L51:M51"/>
    <mergeCell ref="C52:D52"/>
    <mergeCell ref="L52:M52"/>
    <mergeCell ref="C53:D53"/>
    <mergeCell ref="L53:M53"/>
    <mergeCell ref="C54:D54"/>
    <mergeCell ref="L54:M54"/>
    <mergeCell ref="C55:D55"/>
    <mergeCell ref="L55:M55"/>
    <mergeCell ref="C56:D56"/>
    <mergeCell ref="L56:M56"/>
    <mergeCell ref="C57:D57"/>
    <mergeCell ref="L57:M57"/>
    <mergeCell ref="C58:D58"/>
    <mergeCell ref="L58:M58"/>
    <mergeCell ref="C59:D59"/>
    <mergeCell ref="L59:M59"/>
    <mergeCell ref="C60:D60"/>
    <mergeCell ref="L60:M60"/>
    <mergeCell ref="C61:D61"/>
    <mergeCell ref="L61:M61"/>
    <mergeCell ref="C62:D62"/>
    <mergeCell ref="L62:M62"/>
    <mergeCell ref="C63:D63"/>
    <mergeCell ref="L63:M63"/>
    <mergeCell ref="C64:D64"/>
    <mergeCell ref="L64:M64"/>
    <mergeCell ref="C65:D65"/>
    <mergeCell ref="L65:M65"/>
    <mergeCell ref="C66:D66"/>
    <mergeCell ref="L66:M66"/>
    <mergeCell ref="C67:D67"/>
    <mergeCell ref="L67:M67"/>
    <mergeCell ref="C68:D68"/>
    <mergeCell ref="L68:M68"/>
    <mergeCell ref="C69:D69"/>
    <mergeCell ref="L69:M69"/>
    <mergeCell ref="C70:D70"/>
    <mergeCell ref="L70:M70"/>
    <mergeCell ref="C71:D71"/>
    <mergeCell ref="L71:M71"/>
    <mergeCell ref="C72:D72"/>
    <mergeCell ref="L72:M72"/>
    <mergeCell ref="C73:D73"/>
    <mergeCell ref="L73:M73"/>
    <mergeCell ref="C74:D74"/>
    <mergeCell ref="L74:M74"/>
    <mergeCell ref="C75:D75"/>
    <mergeCell ref="L75:M75"/>
    <mergeCell ref="C76:D76"/>
    <mergeCell ref="L76:M76"/>
    <mergeCell ref="C77:D77"/>
    <mergeCell ref="L77:M77"/>
    <mergeCell ref="C78:D78"/>
    <mergeCell ref="L78:M78"/>
    <mergeCell ref="C79:D79"/>
    <mergeCell ref="L79:M79"/>
    <mergeCell ref="C80:D80"/>
    <mergeCell ref="L80:M80"/>
    <mergeCell ref="C81:D81"/>
    <mergeCell ref="L81:M81"/>
    <mergeCell ref="C82:D82"/>
    <mergeCell ref="L82:M82"/>
    <mergeCell ref="C83:D83"/>
    <mergeCell ref="L83:M83"/>
    <mergeCell ref="C84:D84"/>
    <mergeCell ref="L84:M84"/>
    <mergeCell ref="C85:D85"/>
    <mergeCell ref="L85:M85"/>
    <mergeCell ref="C86:D86"/>
    <mergeCell ref="L86:M86"/>
    <mergeCell ref="C87:D87"/>
    <mergeCell ref="L87:M87"/>
    <mergeCell ref="C88:D88"/>
    <mergeCell ref="L88:M88"/>
    <mergeCell ref="C89:D89"/>
    <mergeCell ref="L89:M89"/>
    <mergeCell ref="C90:D90"/>
    <mergeCell ref="L90:M90"/>
    <mergeCell ref="C91:D91"/>
    <mergeCell ref="L91:M91"/>
    <mergeCell ref="C92:D92"/>
    <mergeCell ref="L92:M92"/>
    <mergeCell ref="C93:D93"/>
    <mergeCell ref="L93:M93"/>
    <mergeCell ref="C94:D94"/>
    <mergeCell ref="L94:M94"/>
    <mergeCell ref="C95:D95"/>
    <mergeCell ref="L95:M95"/>
    <mergeCell ref="C96:D96"/>
    <mergeCell ref="L96:M96"/>
    <mergeCell ref="C97:D97"/>
    <mergeCell ref="L97:M97"/>
    <mergeCell ref="C98:D98"/>
    <mergeCell ref="L98:M98"/>
    <mergeCell ref="C99:D99"/>
    <mergeCell ref="L99:M99"/>
    <mergeCell ref="C100:D100"/>
    <mergeCell ref="L100:M100"/>
    <mergeCell ref="C101:D101"/>
    <mergeCell ref="L101:M101"/>
    <mergeCell ref="C102:D102"/>
    <mergeCell ref="L102:M102"/>
    <mergeCell ref="C103:D103"/>
    <mergeCell ref="L103:M103"/>
    <mergeCell ref="C104:D104"/>
    <mergeCell ref="L104:M104"/>
    <mergeCell ref="C105:D105"/>
    <mergeCell ref="L105:M105"/>
    <mergeCell ref="C106:D106"/>
    <mergeCell ref="L106:M106"/>
    <mergeCell ref="C107:D107"/>
    <mergeCell ref="L107:M107"/>
    <mergeCell ref="C108:D108"/>
    <mergeCell ref="L108:M108"/>
    <mergeCell ref="C109:D109"/>
    <mergeCell ref="L109:M109"/>
    <mergeCell ref="C110:D110"/>
    <mergeCell ref="L110:M110"/>
    <mergeCell ref="C111:D111"/>
    <mergeCell ref="L111:M111"/>
    <mergeCell ref="C112:D112"/>
    <mergeCell ref="L112:M112"/>
    <mergeCell ref="C113:D113"/>
    <mergeCell ref="L113:M113"/>
    <mergeCell ref="C114:D114"/>
    <mergeCell ref="L114:M114"/>
    <mergeCell ref="C115:D115"/>
    <mergeCell ref="L115:M115"/>
    <mergeCell ref="C116:D116"/>
    <mergeCell ref="L116:M116"/>
    <mergeCell ref="C117:D117"/>
    <mergeCell ref="L117:M117"/>
    <mergeCell ref="C118:D118"/>
    <mergeCell ref="L118:M118"/>
    <mergeCell ref="C119:D119"/>
    <mergeCell ref="L119:M119"/>
    <mergeCell ref="C120:D120"/>
    <mergeCell ref="L120:M120"/>
    <mergeCell ref="C121:D121"/>
    <mergeCell ref="L121:M121"/>
    <mergeCell ref="C122:D122"/>
    <mergeCell ref="L122:M122"/>
    <mergeCell ref="C123:D123"/>
    <mergeCell ref="L123:M123"/>
    <mergeCell ref="C124:D124"/>
    <mergeCell ref="L124:M124"/>
    <mergeCell ref="C125:D125"/>
    <mergeCell ref="L125:M125"/>
    <mergeCell ref="C126:D126"/>
    <mergeCell ref="L126:M126"/>
    <mergeCell ref="C127:D127"/>
    <mergeCell ref="L127:M127"/>
    <mergeCell ref="C128:D128"/>
    <mergeCell ref="L128:M128"/>
    <mergeCell ref="C129:D129"/>
    <mergeCell ref="L129:M129"/>
    <mergeCell ref="C130:D130"/>
    <mergeCell ref="L130:M130"/>
    <mergeCell ref="C131:D131"/>
    <mergeCell ref="L131:M131"/>
    <mergeCell ref="C132:D132"/>
    <mergeCell ref="L132:M132"/>
    <mergeCell ref="C133:D133"/>
    <mergeCell ref="L133:M133"/>
    <mergeCell ref="C134:D134"/>
    <mergeCell ref="L134:M134"/>
    <mergeCell ref="C135:D135"/>
    <mergeCell ref="L135:M135"/>
    <mergeCell ref="C136:D136"/>
    <mergeCell ref="L136:M136"/>
    <mergeCell ref="C137:D137"/>
    <mergeCell ref="L137:M137"/>
    <mergeCell ref="C138:D138"/>
    <mergeCell ref="L138:M138"/>
    <mergeCell ref="C139:D139"/>
    <mergeCell ref="L139:M139"/>
    <mergeCell ref="C140:D140"/>
    <mergeCell ref="L140:M140"/>
    <mergeCell ref="C141:D141"/>
    <mergeCell ref="L141:M141"/>
    <mergeCell ref="C142:D142"/>
    <mergeCell ref="L142:M142"/>
    <mergeCell ref="C143:D143"/>
    <mergeCell ref="L143:M143"/>
    <mergeCell ref="C144:D144"/>
    <mergeCell ref="L144:M144"/>
    <mergeCell ref="C145:D145"/>
    <mergeCell ref="L145:M145"/>
    <mergeCell ref="C146:D146"/>
    <mergeCell ref="L146:M146"/>
    <mergeCell ref="C147:D147"/>
    <mergeCell ref="L147:M147"/>
    <mergeCell ref="C148:D148"/>
    <mergeCell ref="L148:M148"/>
    <mergeCell ref="C149:D149"/>
    <mergeCell ref="L149:M149"/>
    <mergeCell ref="C150:D150"/>
    <mergeCell ref="L150:M150"/>
    <mergeCell ref="L151:M151"/>
    <mergeCell ref="A152:B152"/>
    <mergeCell ref="E152:F152"/>
    <mergeCell ref="G152:L152"/>
    <mergeCell ref="E153:L153"/>
    <mergeCell ref="E154:L154"/>
    <mergeCell ref="E155:L155"/>
  </mergeCells>
  <conditionalFormatting sqref="B153 B155 E151:K151">
    <cfRule type="cellIs" priority="2" operator="equal" aboveAverage="0" equalAverage="0" bottom="0" percent="0" rank="0" text="" dxfId="208">
      <formula>0</formula>
    </cfRule>
  </conditionalFormatting>
  <conditionalFormatting sqref="E151:K151 J71:K117 I3:K70 I118:K150">
    <cfRule type="cellIs" priority="3" operator="lessThan" aboveAverage="0" equalAverage="0" bottom="0" percent="0" rank="0" text="" dxfId="209">
      <formula>0</formula>
    </cfRule>
  </conditionalFormatting>
  <conditionalFormatting sqref="B155">
    <cfRule type="cellIs" priority="4" operator="lessThan" aboveAverage="0" equalAverage="0" bottom="0" percent="0" rank="0" text="" dxfId="210">
      <formula>0</formula>
    </cfRule>
  </conditionalFormatting>
  <conditionalFormatting sqref="K68">
    <cfRule type="cellIs" priority="5" operator="equal" aboveAverage="0" equalAverage="0" bottom="0" percent="0" rank="0" text="" dxfId="211">
      <formula>0</formula>
    </cfRule>
  </conditionalFormatting>
  <conditionalFormatting sqref="I3:I67 K3:K150">
    <cfRule type="cellIs" priority="6" operator="equal" aboveAverage="0" equalAverage="0" bottom="0" percent="0" rank="0" text="" dxfId="212">
      <formula>0</formula>
    </cfRule>
  </conditionalFormatting>
  <conditionalFormatting sqref="I69:K70 I118:K151 I153:K163">
    <cfRule type="cellIs" priority="7" operator="equal" aboveAverage="0" equalAverage="0" bottom="0" percent="0" rank="0" text="" dxfId="213">
      <formula>0</formula>
    </cfRule>
  </conditionalFormatting>
  <conditionalFormatting sqref="I68:K69 J3:J67 J70:J150">
    <cfRule type="cellIs" priority="8" operator="equal" aboveAverage="0" equalAverage="0" bottom="0" percent="0" rank="0" text="" dxfId="214">
      <formula>0</formula>
    </cfRule>
  </conditionalFormatting>
  <conditionalFormatting sqref="I71:K81 I108:K117">
    <cfRule type="cellIs" priority="9" operator="lessThan" aboveAverage="0" equalAverage="0" bottom="0" percent="0" rank="0" text="" dxfId="215">
      <formula>0</formula>
    </cfRule>
  </conditionalFormatting>
  <conditionalFormatting sqref="I71:K81 I108:K117">
    <cfRule type="cellIs" priority="10" operator="equal" aboveAverage="0" equalAverage="0" bottom="0" percent="0" rank="0" text="" dxfId="216">
      <formula>0</formula>
    </cfRule>
  </conditionalFormatting>
  <conditionalFormatting sqref="B153:B155 D152:D155 M152:M155 E151:K151 I3:K150">
    <cfRule type="cellIs" priority="11" operator="lessThan" aboveAverage="0" equalAverage="0" bottom="0" percent="0" rank="0" text="" dxfId="217">
      <formula>0</formula>
    </cfRule>
  </conditionalFormatting>
  <conditionalFormatting sqref="I82:K107">
    <cfRule type="cellIs" priority="12" operator="equal" aboveAverage="0" equalAverage="0" bottom="0" percent="0" rank="0" text="" dxfId="218">
      <formula>0</formula>
    </cfRule>
  </conditionalFormatting>
  <conditionalFormatting sqref="K44:K46 K67">
    <cfRule type="cellIs" priority="13" operator="lessThan" aboveAverage="0" equalAverage="0" bottom="0" percent="0" rank="0" text="" dxfId="219">
      <formula>0</formula>
    </cfRule>
  </conditionalFormatting>
  <conditionalFormatting sqref="K44 K67">
    <cfRule type="cellIs" priority="14" operator="equal" aboveAverage="0" equalAverage="0" bottom="0" percent="0" rank="0" text="" dxfId="220">
      <formula>0</formula>
    </cfRule>
  </conditionalFormatting>
  <conditionalFormatting sqref="K45:K46">
    <cfRule type="cellIs" priority="15" operator="equal" aboveAverage="0" equalAverage="0" bottom="0" percent="0" rank="0" text="" dxfId="221">
      <formula>0</formula>
    </cfRule>
  </conditionalFormatting>
  <conditionalFormatting sqref="K44:K45 K67">
    <cfRule type="cellIs" priority="16" operator="equal" aboveAverage="0" equalAverage="0" bottom="0" percent="0" rank="0" text="" dxfId="222">
      <formula>0</formula>
    </cfRule>
  </conditionalFormatting>
  <conditionalFormatting sqref="K47:K57">
    <cfRule type="cellIs" priority="17" operator="lessThan" aboveAverage="0" equalAverage="0" bottom="0" percent="0" rank="0" text="" dxfId="223">
      <formula>0</formula>
    </cfRule>
  </conditionalFormatting>
  <conditionalFormatting sqref="K47:K57">
    <cfRule type="cellIs" priority="18" operator="equal" aboveAverage="0" equalAverage="0" bottom="0" percent="0" rank="0" text="" dxfId="224">
      <formula>0</formula>
    </cfRule>
  </conditionalFormatting>
  <conditionalFormatting sqref="K58:K66">
    <cfRule type="cellIs" priority="19" operator="lessThan" aboveAverage="0" equalAverage="0" bottom="0" percent="0" rank="0" text="" dxfId="225">
      <formula>0</formula>
    </cfRule>
  </conditionalFormatting>
  <conditionalFormatting sqref="K58:K66">
    <cfRule type="cellIs" priority="20" operator="equal" aboveAverage="0" equalAverage="0" bottom="0" percent="0" rank="0" text="" dxfId="226">
      <formula>0</formula>
    </cfRule>
  </conditionalFormatting>
  <conditionalFormatting sqref="E118:H150 E48:H70">
    <cfRule type="cellIs" priority="21" operator="lessThan" aboveAverage="0" equalAverage="0" bottom="0" percent="0" rank="0" text="" dxfId="227">
      <formula>0</formula>
    </cfRule>
  </conditionalFormatting>
  <conditionalFormatting sqref="E71:H81 E108:H117">
    <cfRule type="cellIs" priority="22" operator="lessThan" aboveAverage="0" equalAverage="0" bottom="0" percent="0" rank="0" text="" dxfId="228">
      <formula>0</formula>
    </cfRule>
  </conditionalFormatting>
  <conditionalFormatting sqref="E48:H150">
    <cfRule type="cellIs" priority="23" operator="lessThan" aboveAverage="0" equalAverage="0" bottom="0" percent="0" rank="0" text="" dxfId="229">
      <formula>0</formula>
    </cfRule>
  </conditionalFormatting>
  <conditionalFormatting sqref="C48:C150">
    <cfRule type="containsText" priority="24" operator="containsText" aboveAverage="0" equalAverage="0" bottom="0" percent="0" rank="0" text="devolucion" dxfId="230">
      <formula>NOT(ISERROR(SEARCH("devolucion",C48)))</formula>
    </cfRule>
  </conditionalFormatting>
  <conditionalFormatting sqref="C48:D150">
    <cfRule type="containsText" priority="25" operator="containsText" aboveAverage="0" equalAverage="0" bottom="0" percent="0" rank="0" text="reposicion" dxfId="231">
      <formula>NOT(ISERROR(SEARCH("reposicion",C48)))</formula>
    </cfRule>
  </conditionalFormatting>
  <conditionalFormatting sqref="H3:H9 E14:H47 F10:H13">
    <cfRule type="cellIs" priority="26" operator="lessThan" aboveAverage="0" equalAverage="0" bottom="0" percent="0" rank="0" text="" dxfId="232">
      <formula>0</formula>
    </cfRule>
  </conditionalFormatting>
  <conditionalFormatting sqref="H3:H9 E14:H47 F10:H13">
    <cfRule type="cellIs" priority="27" operator="lessThan" aboveAverage="0" equalAverage="0" bottom="0" percent="0" rank="0" text="" dxfId="233">
      <formula>0</formula>
    </cfRule>
  </conditionalFormatting>
  <conditionalFormatting sqref="C12:C47">
    <cfRule type="containsText" priority="28" operator="containsText" aboveAverage="0" equalAverage="0" bottom="0" percent="0" rank="0" text="devolucion" dxfId="234">
      <formula>NOT(ISERROR(SEARCH("devolucion",C12)))</formula>
    </cfRule>
  </conditionalFormatting>
  <conditionalFormatting sqref="G3:G9">
    <cfRule type="cellIs" priority="29" operator="lessThan" aboveAverage="0" equalAverage="0" bottom="0" percent="0" rank="0" text="" dxfId="235">
      <formula>0</formula>
    </cfRule>
  </conditionalFormatting>
  <conditionalFormatting sqref="G3:G9">
    <cfRule type="cellIs" priority="30" operator="lessThan" aboveAverage="0" equalAverage="0" bottom="0" percent="0" rank="0" text="" dxfId="236">
      <formula>0</formula>
    </cfRule>
  </conditionalFormatting>
  <conditionalFormatting sqref="C12:D47">
    <cfRule type="containsText" priority="31" operator="containsText" aboveAverage="0" equalAverage="0" bottom="0" percent="0" rank="0" text="reposicion" dxfId="237">
      <formula>NOT(ISERROR(SEARCH("reposicion",C12)))</formula>
    </cfRule>
  </conditionalFormatting>
  <conditionalFormatting sqref="C3:C11">
    <cfRule type="containsText" priority="32" operator="containsText" aboveAverage="0" equalAverage="0" bottom="0" percent="0" rank="0" text="devolucion" dxfId="238">
      <formula>NOT(ISERROR(SEARCH("devolucion",C3)))</formula>
    </cfRule>
  </conditionalFormatting>
  <conditionalFormatting sqref="C3:D11">
    <cfRule type="containsText" priority="33" operator="containsText" aboveAverage="0" equalAverage="0" bottom="0" percent="0" rank="0" text="reposicion" dxfId="239">
      <formula>NOT(ISERROR(SEARCH("reposicion",C3)))</formula>
    </cfRule>
  </conditionalFormatting>
  <conditionalFormatting sqref="E10:E13">
    <cfRule type="cellIs" priority="34" operator="lessThan" aboveAverage="0" equalAverage="0" bottom="0" percent="0" rank="0" text="" dxfId="240">
      <formula>0</formula>
    </cfRule>
  </conditionalFormatting>
  <conditionalFormatting sqref="E10:E13">
    <cfRule type="cellIs" priority="35" operator="lessThan" aboveAverage="0" equalAverage="0" bottom="0" percent="0" rank="0" text="" dxfId="241">
      <formula>0</formula>
    </cfRule>
  </conditionalFormatting>
  <conditionalFormatting sqref="E3:E10">
    <cfRule type="cellIs" priority="36" operator="lessThan" aboveAverage="0" equalAverage="0" bottom="0" percent="0" rank="0" text="" dxfId="242">
      <formula>0</formula>
    </cfRule>
  </conditionalFormatting>
  <conditionalFormatting sqref="E3:E10">
    <cfRule type="cellIs" priority="37" operator="lessThan" aboveAverage="0" equalAverage="0" bottom="0" percent="0" rank="0" text="" dxfId="243">
      <formula>0</formula>
    </cfRule>
  </conditionalFormatting>
  <conditionalFormatting sqref="F3:F9">
    <cfRule type="cellIs" priority="38" operator="lessThan" aboveAverage="0" equalAverage="0" bottom="0" percent="0" rank="0" text="" dxfId="244">
      <formula>0</formula>
    </cfRule>
  </conditionalFormatting>
  <conditionalFormatting sqref="F3:F9">
    <cfRule type="cellIs" priority="39" operator="lessThan" aboveAverage="0" equalAverage="0" bottom="0" percent="0" rank="0" text="" dxfId="245">
      <formula>0</formula>
    </cfRule>
  </conditionalFormatting>
  <dataValidations count="9">
    <dataValidation allowBlank="true" errorStyle="stop" operator="between" promptTitle="Tercio del Día" showDropDown="false" showErrorMessage="true" showInputMessage="true" sqref="N2" type="none">
      <formula1>0</formula1>
      <formula2>0</formula2>
    </dataValidation>
    <dataValidation allowBlank="true" errorStyle="stop" operator="between" prompt="TECLEE EL VALOR DEL SOBRANTE EN CASO DE HABERLO" promptTitle="SOBRANTE DEL DIA" showDropDown="false" showErrorMessage="true" showInputMessage="true" sqref="O2" type="none">
      <formula1>0</formula1>
      <formula2>0</formula2>
    </dataValidation>
    <dataValidation allowBlank="true" error="Entre solo Valores Permitidos" errorStyle="stop" errorTitle="Valor Incorrecto" operator="between" promptTitle="Valor de la(s) Tarjeta(s) en cuc" showDropDown="false" showErrorMessage="true" showInputMessage="true" sqref="H3:H150" type="whole">
      <formula1>0</formula1>
      <formula2>4200</formula2>
    </dataValidation>
    <dataValidation allowBlank="true" errorStyle="stop" errorTitle="ENTRADA DE VALOR INCORRECTO" operator="between" prompt="Teclear (-) en caso de Devolución" promptTitle="Importante" showDropDown="false" showErrorMessage="true" showInputMessage="true" sqref="E3:G150" type="decimal">
      <formula1>-50000</formula1>
      <formula2>50000</formula2>
    </dataValidation>
    <dataValidation allowBlank="true" error="Entre la hora de forma correcta:&#10;HH:MM" errorStyle="stop" errorTitle="Hora Incorrecta" operator="between" showDropDown="false" showErrorMessage="true" showInputMessage="true" sqref="A3:A150" type="time">
      <formula1>0</formula1>
      <formula2>0.999988425925926</formula2>
    </dataValidation>
    <dataValidation allowBlank="true" error="Entre solo Valores Permitidos" errorStyle="stop" errorTitle="Valor Incorrecto" operator="between" showDropDown="false" showErrorMessage="true" showInputMessage="true" sqref="I3:I150 K3:K150 D152:D155 M152:M155 B154" type="decimal">
      <formula1>0</formula1>
      <formula2>10000</formula2>
    </dataValidation>
    <dataValidation allowBlank="true" errorStyle="stop" operator="between" showDropDown="false" showErrorMessage="true" showInputMessage="true" sqref="B158:B177" type="list">
      <formula1>DEN!$A$3:$A$38</formula1>
      <formula2>0</formula2>
    </dataValidation>
    <dataValidation allowBlank="true" error="TECLEE SOLO VALORES DE LA LISTA" errorStyle="stop" errorTitle="ENTRADA INCORRECTA" operator="between" prompt="TECLEE O SELECCIONE DE LA LISTA LA PIEZA O TRABAJO" promptTitle="TRABAJO REALIZADO" showDropDown="false" showErrorMessage="true" showInputMessage="true" sqref="B3:B150" type="list">
      <formula1>DEN!$D$3:$D$216</formula1>
      <formula2>0</formula2>
    </dataValidation>
    <dataValidation allowBlank="true" error="Introduzca un Nombre Valido" errorStyle="stop" errorTitle="Nombre Incorrecto" operator="between" showDropDown="false" showErrorMessage="true" showInputMessage="true" sqref="L3:M150" type="list">
      <formula1>DEN!$A:$A</formula1>
      <formula2>0</formula2>
    </dataValidation>
  </dataValidations>
  <printOptions headings="false" gridLines="false" gridLinesSet="true" horizontalCentered="true" verticalCentered="tru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57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L3" activeCellId="0" sqref="L3"/>
    </sheetView>
  </sheetViews>
  <sheetFormatPr defaultColWidth="9.14453125" defaultRowHeight="16.5" zeroHeight="false" outlineLevelRow="0" outlineLevelCol="0"/>
  <cols>
    <col collapsed="false" customWidth="true" hidden="false" outlineLevel="0" max="2" min="2" style="0" width="8.86"/>
    <col collapsed="false" customWidth="true" hidden="false" outlineLevel="0" max="3" min="3" style="0" width="17.43"/>
    <col collapsed="false" customWidth="true" hidden="false" outlineLevel="0" max="4" min="4" style="0" width="8.14"/>
    <col collapsed="false" customWidth="true" hidden="false" outlineLevel="0" max="5" min="5" style="0" width="10"/>
    <col collapsed="false" customWidth="true" hidden="false" outlineLevel="0" max="6" min="6" style="0" width="1.29"/>
    <col collapsed="false" customWidth="true" hidden="false" outlineLevel="0" max="7" min="7" style="0" width="11"/>
    <col collapsed="false" customWidth="true" hidden="false" outlineLevel="0" max="10" min="10" style="0" width="13.71"/>
    <col collapsed="false" customWidth="true" hidden="false" outlineLevel="0" max="14" min="14" style="0" width="10.43"/>
  </cols>
  <sheetData>
    <row r="1" customFormat="false" ht="16.5" hidden="false" customHeight="true" outlineLevel="0" collapsed="false">
      <c r="B1" s="58"/>
      <c r="C1" s="58"/>
      <c r="D1" s="58"/>
      <c r="E1" s="58"/>
      <c r="F1" s="58"/>
    </row>
    <row r="2" customFormat="false" ht="16.5" hidden="false" customHeight="true" outlineLevel="0" collapsed="false">
      <c r="B2" s="8" t="s">
        <v>0</v>
      </c>
      <c r="C2" s="59" t="str">
        <f aca="false">Domingo!C1</f>
        <v>T1</v>
      </c>
      <c r="D2" s="8" t="s">
        <v>110</v>
      </c>
      <c r="E2" s="60" t="n">
        <f aca="false">Domingo!H1</f>
        <v>44913</v>
      </c>
      <c r="F2" s="61" t="s">
        <v>111</v>
      </c>
      <c r="G2" s="62" t="n">
        <f aca="false">Sabado!H1</f>
        <v>44919</v>
      </c>
      <c r="J2" s="8" t="s">
        <v>101</v>
      </c>
      <c r="K2" s="14" t="s">
        <v>112</v>
      </c>
      <c r="L2" s="5" t="s">
        <v>113</v>
      </c>
      <c r="N2" s="14" t="s">
        <v>114</v>
      </c>
    </row>
    <row r="3" customFormat="false" ht="16.5" hidden="false" customHeight="true" outlineLevel="0" collapsed="false">
      <c r="B3" s="63"/>
      <c r="C3" s="63"/>
      <c r="D3" s="63"/>
      <c r="E3" s="63"/>
      <c r="F3" s="63"/>
      <c r="G3" s="63"/>
      <c r="J3" s="64" t="s">
        <v>115</v>
      </c>
      <c r="K3" s="21" t="n">
        <f aca="false">MROUND(SUMIF(Domingo!$L$3:$M$150,J3,Domingo!$K$3:$K$150)+SUMIF(Lunes!$L$3:$M$150,J3,Lunes!$K$3:$K$150)+SUMIF(Martes!$L$3:$M$150,J3,Martes!$K$3:$K$150)+SUMIF(Miercoles!$L$3:$M$150,J3,Miercoles!$K$3:$K$150)+SUMIF(Jueves!$L$3:$M$150,J3,Jueves!$K$3:$K$150)+SUMIF(Viernes!$L$3:$M$150,J3,Viernes!$K$3:$K$150)+SUMIF(Sabado!$L$3:$M$150,J3,Sabado!$K$3:$K$150),10)</f>
        <v>0</v>
      </c>
      <c r="L3" s="65" t="n">
        <f aca="false">K3+F19</f>
        <v>0</v>
      </c>
      <c r="N3" s="14" t="n">
        <f aca="false">ROUND(((D4-D5-D7-D6)/3),2)</f>
        <v>0</v>
      </c>
    </row>
    <row r="4" customFormat="false" ht="16.5" hidden="false" customHeight="true" outlineLevel="0" collapsed="false">
      <c r="A4" s="66"/>
      <c r="B4" s="37" t="s">
        <v>116</v>
      </c>
      <c r="C4" s="37"/>
      <c r="D4" s="67" t="n">
        <f aca="false">Domingo!E151+Lunes!E151+Martes!E151+Miercoles!E151+Jueves!E151+Viernes!E151+Sabado!E151</f>
        <v>0</v>
      </c>
      <c r="E4" s="67"/>
      <c r="F4" s="67"/>
      <c r="G4" s="67"/>
      <c r="J4" s="68"/>
    </row>
    <row r="5" customFormat="false" ht="16.5" hidden="false" customHeight="true" outlineLevel="0" collapsed="false">
      <c r="A5" s="66"/>
      <c r="B5" s="69" t="s">
        <v>117</v>
      </c>
      <c r="C5" s="69"/>
      <c r="D5" s="70" t="n">
        <f aca="false">Domingo!F151+Lunes!F151+Martes!F151+Miercoles!F151+Jueves!F151+Viernes!F151+Sabado!F151</f>
        <v>0</v>
      </c>
      <c r="E5" s="70"/>
      <c r="F5" s="70"/>
      <c r="G5" s="70"/>
      <c r="J5" s="68"/>
    </row>
    <row r="6" customFormat="false" ht="16.5" hidden="false" customHeight="true" outlineLevel="0" collapsed="false">
      <c r="A6" s="66"/>
      <c r="B6" s="69" t="s">
        <v>118</v>
      </c>
      <c r="C6" s="69"/>
      <c r="D6" s="70" t="n">
        <f aca="false">Domingo!G151+Lunes!G151+Martes!G151+Miercoles!G151+Jueves!G151+Viernes!G151+Sabado!G151</f>
        <v>0</v>
      </c>
      <c r="E6" s="70"/>
      <c r="F6" s="70"/>
      <c r="G6" s="70"/>
      <c r="J6" s="68"/>
    </row>
    <row r="7" customFormat="false" ht="16.5" hidden="false" customHeight="true" outlineLevel="0" collapsed="false">
      <c r="A7" s="66"/>
      <c r="B7" s="69" t="s">
        <v>119</v>
      </c>
      <c r="C7" s="69"/>
      <c r="D7" s="70" t="n">
        <f aca="false">Domingo!H151+Lunes!H151+Martes!H151+Miercoles!H151+Jueves!H151+Viernes!H151+Sabado!H151</f>
        <v>0</v>
      </c>
      <c r="E7" s="70"/>
      <c r="F7" s="70"/>
      <c r="G7" s="70"/>
      <c r="J7" s="68"/>
    </row>
    <row r="8" customFormat="false" ht="16.5" hidden="false" customHeight="true" outlineLevel="0" collapsed="false">
      <c r="A8" s="66"/>
      <c r="B8" s="69" t="s">
        <v>120</v>
      </c>
      <c r="C8" s="69"/>
      <c r="D8" s="70" t="n">
        <f aca="false">Domingo!B154+Lunes!B154+Martes!B154+Miercoles!B154+Jueves!B154+Viernes!B154+Sabado!B154</f>
        <v>0</v>
      </c>
      <c r="E8" s="70"/>
      <c r="F8" s="70"/>
      <c r="G8" s="70"/>
      <c r="J8" s="68"/>
    </row>
    <row r="9" customFormat="false" ht="16.5" hidden="false" customHeight="true" outlineLevel="0" collapsed="false">
      <c r="A9" s="66"/>
      <c r="B9" s="71" t="s">
        <v>121</v>
      </c>
      <c r="C9" s="71"/>
      <c r="D9" s="70" t="n">
        <f aca="false">SUM(Domingo!M152:M155)+SUM(Lunes!M152:M155)+SUM(Martes!M152:M155)+SUM(Miercoles!M152:M155)+SUM(Jueves!M152:M155)+SUM(Viernes!M152:M155)+SUM(Sabado!M152:M155)</f>
        <v>0</v>
      </c>
      <c r="E9" s="70"/>
      <c r="F9" s="70"/>
      <c r="G9" s="70"/>
      <c r="J9" s="68"/>
    </row>
    <row r="10" customFormat="false" ht="16.5" hidden="false" customHeight="true" outlineLevel="0" collapsed="false">
      <c r="A10" s="66"/>
      <c r="B10" s="69" t="s">
        <v>122</v>
      </c>
      <c r="C10" s="69"/>
      <c r="D10" s="70" t="n">
        <f aca="false">Domingo!B153+Lunes!B153+Martes!B153+Miercoles!B153+Jueves!B153+Viernes!B153+Sabado!B153</f>
        <v>0</v>
      </c>
      <c r="E10" s="70"/>
      <c r="F10" s="70"/>
      <c r="G10" s="70"/>
      <c r="J10" s="68"/>
    </row>
    <row r="11" customFormat="false" ht="16.5" hidden="false" customHeight="true" outlineLevel="0" collapsed="false">
      <c r="A11" s="66"/>
      <c r="B11" s="69" t="s">
        <v>123</v>
      </c>
      <c r="C11" s="69"/>
      <c r="D11" s="70" t="n">
        <f aca="false">ROUND(((D4-D5-D7-D6-K55)/3),2)</f>
        <v>0</v>
      </c>
      <c r="E11" s="70"/>
      <c r="F11" s="70"/>
      <c r="G11" s="70"/>
      <c r="J11" s="68"/>
    </row>
    <row r="12" customFormat="false" ht="16.5" hidden="false" customHeight="true" outlineLevel="0" collapsed="false">
      <c r="B12" s="69" t="s">
        <v>124</v>
      </c>
      <c r="C12" s="69"/>
      <c r="D12" s="70" t="n">
        <f aca="false">D11-D9</f>
        <v>0</v>
      </c>
      <c r="E12" s="70"/>
      <c r="F12" s="70"/>
      <c r="G12" s="70"/>
      <c r="J12" s="68"/>
    </row>
    <row r="13" customFormat="false" ht="16.5" hidden="false" customHeight="true" outlineLevel="0" collapsed="false">
      <c r="B13" s="63"/>
      <c r="C13" s="63"/>
      <c r="D13" s="63"/>
      <c r="E13" s="63"/>
      <c r="F13" s="63"/>
      <c r="G13" s="63"/>
    </row>
    <row r="14" customFormat="false" ht="16.5" hidden="false" customHeight="true" outlineLevel="0" collapsed="false">
      <c r="B14" s="72"/>
      <c r="C14" s="72" t="s">
        <v>125</v>
      </c>
      <c r="D14" s="73" t="s">
        <v>126</v>
      </c>
      <c r="E14" s="73"/>
      <c r="F14" s="74" t="s">
        <v>127</v>
      </c>
      <c r="G14" s="74"/>
      <c r="J14" s="68"/>
    </row>
    <row r="15" customFormat="false" ht="16.5" hidden="false" customHeight="true" outlineLevel="0" collapsed="false">
      <c r="B15" s="75" t="s">
        <v>128</v>
      </c>
      <c r="C15" s="76" t="s">
        <v>129</v>
      </c>
      <c r="D15" s="77" t="n">
        <v>6</v>
      </c>
      <c r="E15" s="77"/>
      <c r="F15" s="78" t="n">
        <f aca="false">(MROUND(((($D$12/6)*D15)*(DEN!B19/100)),10))</f>
        <v>0</v>
      </c>
      <c r="G15" s="78"/>
      <c r="J15" s="68"/>
    </row>
    <row r="16" customFormat="false" ht="16.5" hidden="false" customHeight="true" outlineLevel="0" collapsed="false">
      <c r="B16" s="79" t="s">
        <v>130</v>
      </c>
      <c r="C16" s="80" t="s">
        <v>131</v>
      </c>
      <c r="D16" s="77" t="n">
        <v>6</v>
      </c>
      <c r="E16" s="77"/>
      <c r="F16" s="78" t="n">
        <f aca="false">MROUND(((($D$12/6)*D16)*(DEN!B20/100)),10)</f>
        <v>0</v>
      </c>
      <c r="G16" s="78"/>
      <c r="J16" s="68"/>
    </row>
    <row r="17" customFormat="false" ht="16.5" hidden="false" customHeight="true" outlineLevel="0" collapsed="false">
      <c r="B17" s="79" t="s">
        <v>132</v>
      </c>
      <c r="C17" s="80" t="s">
        <v>133</v>
      </c>
      <c r="D17" s="77" t="n">
        <v>6</v>
      </c>
      <c r="E17" s="77"/>
      <c r="F17" s="78" t="n">
        <f aca="false">MROUND(((($D$12/6)*D17)*(DEN!B22/100)),10)</f>
        <v>0</v>
      </c>
      <c r="G17" s="78"/>
      <c r="J17" s="68" t="s">
        <v>134</v>
      </c>
      <c r="K17" s="21" t="n">
        <f aca="false">MROUND(SUMIF(Domingo!$L$3:$M$150,J17,Domingo!$K$3:$K$150)+SUMIF(Lunes!$L$3:$M$150,J17,Lunes!$K$3:$K$150)+SUMIF(Martes!$L$3:$M$150,J17,Martes!$K$3:$K$150)+SUMIF(Miercoles!$L$3:$M$150,J17,Miercoles!$K$3:$K$150)+SUMIF(Jueves!$L$3:$M$150,J17,Jueves!$K$3:$K$150)+SUMIF(Viernes!$L$3:$M$150,J17,Viernes!$K$3:$K$150)+SUMIF(Sabado!$L$3:$M$150,J17,Sabado!$K$3:$K$150),10)</f>
        <v>0</v>
      </c>
      <c r="L17" s="21"/>
    </row>
    <row r="18" customFormat="false" ht="16.5" hidden="false" customHeight="true" outlineLevel="0" collapsed="false">
      <c r="B18" s="79" t="s">
        <v>135</v>
      </c>
      <c r="C18" s="80" t="s">
        <v>136</v>
      </c>
      <c r="D18" s="77" t="n">
        <v>6</v>
      </c>
      <c r="E18" s="77"/>
      <c r="F18" s="78" t="n">
        <f aca="false">MROUND(((($D$12/6)*D18)*(DEN!B21/100)),10)</f>
        <v>0</v>
      </c>
      <c r="G18" s="78"/>
      <c r="J18" s="68" t="s">
        <v>137</v>
      </c>
      <c r="K18" s="21" t="n">
        <f aca="false">MROUND(SUMIF(Domingo!$L$3:$M$150,J18,Domingo!$K$3:$K$150)+SUMIF(Lunes!$L$3:$M$150,J18,Lunes!$K$3:$K$150)+SUMIF(Martes!$L$3:$M$150,J18,Martes!$K$3:$K$150)+SUMIF(Miercoles!$L$3:$M$150,J18,Miercoles!$K$3:$K$150)+SUMIF(Jueves!$L$3:$M$150,J18,Jueves!$K$3:$K$150)+SUMIF(Viernes!$L$3:$M$150,J18,Viernes!$K$3:$K$150)+SUMIF(Sabado!$L$3:$M$150,J18,Sabado!$K$3:$K$150),10)</f>
        <v>0</v>
      </c>
      <c r="L18" s="21" t="n">
        <f aca="false">K18+F15</f>
        <v>0</v>
      </c>
    </row>
    <row r="19" customFormat="false" ht="16.5" hidden="false" customHeight="true" outlineLevel="0" collapsed="false">
      <c r="B19" s="79" t="s">
        <v>138</v>
      </c>
      <c r="C19" s="80" t="s">
        <v>139</v>
      </c>
      <c r="D19" s="77" t="n">
        <v>6</v>
      </c>
      <c r="E19" s="77"/>
      <c r="F19" s="78" t="n">
        <f aca="false">MROUND(((($D$12/6)*D19)*(DEN!B3/100)),10)</f>
        <v>0</v>
      </c>
      <c r="G19" s="78"/>
      <c r="J19" s="68" t="s">
        <v>140</v>
      </c>
      <c r="K19" s="21" t="n">
        <f aca="false">MROUND(SUMIF(Domingo!$L$3:$M$150,J19,Domingo!$K$3:$K$150)+SUMIF(Lunes!$L$3:$M$150,J19,Lunes!$K$3:$K$150)+SUMIF(Martes!$L$3:$M$150,J19,Martes!$K$3:$K$150)+SUMIF(Miercoles!$L$3:$M$150,J19,Miercoles!$K$3:$K$150)+SUMIF(Jueves!$L$3:$M$150,J19,Jueves!$K$3:$K$150)+SUMIF(Viernes!$L$3:$M$150,J19,Viernes!$K$3:$K$150)+SUMIF(Sabado!$L$3:$M$150,J19,Sabado!$K$3:$K$150),10)</f>
        <v>0</v>
      </c>
      <c r="L19" s="21" t="n">
        <f aca="false">K19+F16</f>
        <v>0</v>
      </c>
    </row>
    <row r="20" customFormat="false" ht="16.5" hidden="false" customHeight="true" outlineLevel="0" collapsed="false">
      <c r="B20" s="79" t="s">
        <v>141</v>
      </c>
      <c r="C20" s="80"/>
      <c r="D20" s="77"/>
      <c r="E20" s="77"/>
      <c r="F20" s="78"/>
      <c r="G20" s="78"/>
      <c r="J20" s="68" t="s">
        <v>142</v>
      </c>
      <c r="K20" s="21" t="n">
        <f aca="false">MROUND(SUMIF(Domingo!$L$3:$M$150,J20,Domingo!$K$3:$K$150)+SUMIF(Lunes!$L$3:$M$150,J20,Lunes!$K$3:$K$150)+SUMIF(Martes!$L$3:$M$150,J20,Martes!$K$3:$K$150)+SUMIF(Miercoles!$L$3:$M$150,J20,Miercoles!$K$3:$K$150)+SUMIF(Jueves!$L$3:$M$150,J20,Jueves!$K$3:$K$150)+SUMIF(Viernes!$L$3:$M$150,J20,Viernes!$K$3:$K$150)+SUMIF(Sabado!$L$3:$M$150,J20,Sabado!$K$3:$K$150),10)</f>
        <v>0</v>
      </c>
      <c r="L20" s="21" t="n">
        <f aca="false">F18+K20</f>
        <v>0</v>
      </c>
    </row>
    <row r="21" customFormat="false" ht="16.5" hidden="false" customHeight="true" outlineLevel="0" collapsed="false">
      <c r="B21" s="79" t="s">
        <v>143</v>
      </c>
      <c r="C21" s="80"/>
      <c r="D21" s="77"/>
      <c r="E21" s="77"/>
      <c r="F21" s="78"/>
      <c r="G21" s="78"/>
      <c r="J21" s="68" t="s">
        <v>144</v>
      </c>
      <c r="K21" s="21" t="n">
        <f aca="false">MROUND(SUMIF(Domingo!$L$3:$M$150,J21,Domingo!$K$3:$K$150)+SUMIF(Lunes!$L$3:$M$150,J21,Lunes!$K$3:$K$150)+SUMIF(Martes!$L$3:$M$150,J21,Martes!$K$3:$K$150)+SUMIF(Miercoles!$L$3:$M$150,J21,Miercoles!$K$3:$K$150)+SUMIF(Jueves!$L$3:$M$150,J21,Jueves!$K$3:$K$150)+SUMIF(Viernes!$L$3:$M$150,J21,Viernes!$K$3:$K$150)+SUMIF(Sabado!$L$3:$M$150,J21,Sabado!$K$3:$K$150),10)</f>
        <v>0</v>
      </c>
      <c r="L21" s="21" t="n">
        <f aca="false">F17+K21</f>
        <v>0</v>
      </c>
    </row>
    <row r="22" customFormat="false" ht="16.5" hidden="false" customHeight="true" outlineLevel="0" collapsed="false">
      <c r="B22" s="79" t="s">
        <v>145</v>
      </c>
      <c r="C22" s="80"/>
      <c r="D22" s="77"/>
      <c r="E22" s="77"/>
      <c r="F22" s="78"/>
      <c r="G22" s="78"/>
      <c r="J22" s="68"/>
    </row>
    <row r="23" customFormat="false" ht="16.5" hidden="false" customHeight="true" outlineLevel="0" collapsed="false">
      <c r="B23" s="79" t="s">
        <v>146</v>
      </c>
      <c r="C23" s="80"/>
      <c r="D23" s="77"/>
      <c r="E23" s="77"/>
      <c r="F23" s="78"/>
      <c r="G23" s="78"/>
      <c r="J23" s="68" t="s">
        <v>147</v>
      </c>
      <c r="K23" s="21" t="n">
        <f aca="false">MROUND(SUMIF(Domingo!$L$3:$M$150,J23,Domingo!$K$3:$K$150)+SUMIF(Lunes!$L$3:$M$150,J23,Lunes!$K$3:$K$150)+SUMIF(Martes!$L$3:$M$150,J23,Martes!$K$3:$K$150)+SUMIF(Miercoles!$L$3:$M$150,J23,Miercoles!$K$3:$K$150)+SUMIF(Jueves!$L$3:$M$150,J23,Jueves!$K$3:$K$150)+SUMIF(Viernes!$L$3:$M$150,J23,Viernes!$K$3:$K$150)+SUMIF(Sabado!$L$3:$M$150,J23,Sabado!$K$3:$K$150),10)</f>
        <v>0</v>
      </c>
      <c r="L23" s="21"/>
    </row>
    <row r="24" customFormat="false" ht="16.5" hidden="false" customHeight="true" outlineLevel="0" collapsed="false">
      <c r="B24" s="79" t="s">
        <v>148</v>
      </c>
      <c r="C24" s="80"/>
      <c r="D24" s="77"/>
      <c r="E24" s="77"/>
      <c r="F24" s="78"/>
      <c r="G24" s="78"/>
      <c r="J24" s="68" t="s">
        <v>149</v>
      </c>
      <c r="K24" s="21" t="n">
        <f aca="false">MROUND(SUMIF(Domingo!$L$3:$M$150,J24,Domingo!$K$3:$K$150)+SUMIF(Lunes!$L$3:$M$150,J24,Lunes!$K$3:$K$150)+SUMIF(Martes!$L$3:$M$150,J24,Martes!$K$3:$K$150)+SUMIF(Miercoles!$L$3:$M$150,J24,Miercoles!$K$3:$K$150)+SUMIF(Jueves!$L$3:$M$150,J24,Jueves!$K$3:$K$150)+SUMIF(Viernes!$L$3:$M$150,J24,Viernes!$K$3:$K$150)+SUMIF(Sabado!$L$3:$M$150,J24,Sabado!$K$3:$K$150),10)</f>
        <v>0</v>
      </c>
      <c r="L24" s="21"/>
    </row>
    <row r="25" customFormat="false" ht="16.5" hidden="false" customHeight="true" outlineLevel="0" collapsed="false">
      <c r="B25" s="81" t="s">
        <v>150</v>
      </c>
      <c r="C25" s="82"/>
      <c r="D25" s="77"/>
      <c r="E25" s="77"/>
      <c r="F25" s="78"/>
      <c r="G25" s="78"/>
      <c r="J25" s="68" t="s">
        <v>151</v>
      </c>
      <c r="K25" s="21" t="n">
        <f aca="false">MROUND(SUMIF(Domingo!$L$3:$M$150,J25,Domingo!$K$3:$K$150)+SUMIF(Lunes!$L$3:$M$150,J25,Lunes!$K$3:$K$150)+SUMIF(Martes!$L$3:$M$150,J25,Martes!$K$3:$K$150)+SUMIF(Miercoles!$L$3:$M$150,J25,Miercoles!$K$3:$K$150)+SUMIF(Jueves!$L$3:$M$150,J25,Jueves!$K$3:$K$150)+SUMIF(Viernes!$L$3:$M$150,J25,Viernes!$K$3:$K$150)+SUMIF(Sabado!$L$3:$M$150,J25,Sabado!$K$3:$K$150),10)</f>
        <v>0</v>
      </c>
      <c r="L25" s="21"/>
    </row>
    <row r="26" customFormat="false" ht="16.5" hidden="false" customHeight="true" outlineLevel="0" collapsed="false">
      <c r="B26" s="81" t="s">
        <v>152</v>
      </c>
      <c r="C26" s="82"/>
      <c r="D26" s="77"/>
      <c r="E26" s="77"/>
      <c r="F26" s="78"/>
      <c r="G26" s="78"/>
      <c r="J26" s="68" t="s">
        <v>153</v>
      </c>
      <c r="K26" s="21" t="n">
        <f aca="false">MROUND(SUMIF(Domingo!$L$3:$M$150,J26,Domingo!$K$3:$K$150)+SUMIF(Lunes!$L$3:$M$150,J26,Lunes!$K$3:$K$150)+SUMIF(Martes!$L$3:$M$150,J26,Martes!$K$3:$K$150)+SUMIF(Miercoles!$L$3:$M$150,J26,Miercoles!$K$3:$K$150)+SUMIF(Jueves!$L$3:$M$150,J26,Jueves!$K$3:$K$150)+SUMIF(Viernes!$L$3:$M$150,J26,Viernes!$K$3:$K$150)+SUMIF(Sabado!$L$3:$M$150,J26,Sabado!$K$3:$K$150),10)</f>
        <v>0</v>
      </c>
      <c r="L26" s="21"/>
    </row>
    <row r="27" customFormat="false" ht="16.5" hidden="false" customHeight="true" outlineLevel="0" collapsed="false">
      <c r="B27" s="81" t="s">
        <v>154</v>
      </c>
      <c r="C27" s="82"/>
      <c r="D27" s="77"/>
      <c r="E27" s="77"/>
      <c r="F27" s="78"/>
      <c r="G27" s="78"/>
      <c r="J27" s="68"/>
    </row>
    <row r="28" customFormat="false" ht="16.5" hidden="false" customHeight="true" outlineLevel="0" collapsed="false">
      <c r="B28" s="81" t="s">
        <v>155</v>
      </c>
      <c r="C28" s="82"/>
      <c r="D28" s="77"/>
      <c r="E28" s="77"/>
      <c r="F28" s="83"/>
      <c r="G28" s="83"/>
      <c r="J28" s="68"/>
    </row>
    <row r="29" customFormat="false" ht="16.5" hidden="false" customHeight="true" outlineLevel="0" collapsed="false">
      <c r="B29" s="81" t="s">
        <v>156</v>
      </c>
      <c r="C29" s="82"/>
      <c r="D29" s="77"/>
      <c r="E29" s="77"/>
      <c r="F29" s="83"/>
      <c r="G29" s="83"/>
      <c r="J29" s="68"/>
    </row>
    <row r="30" customFormat="false" ht="16.5" hidden="false" customHeight="true" outlineLevel="0" collapsed="false">
      <c r="B30" s="81" t="s">
        <v>157</v>
      </c>
      <c r="C30" s="82"/>
      <c r="D30" s="77"/>
      <c r="E30" s="77"/>
      <c r="F30" s="83"/>
      <c r="G30" s="83"/>
      <c r="J30" s="68"/>
    </row>
    <row r="31" customFormat="false" ht="16.5" hidden="false" customHeight="true" outlineLevel="0" collapsed="false">
      <c r="B31" s="81" t="s">
        <v>158</v>
      </c>
      <c r="C31" s="82"/>
      <c r="D31" s="77"/>
      <c r="E31" s="77"/>
      <c r="F31" s="78"/>
      <c r="G31" s="78"/>
      <c r="J31" s="68"/>
    </row>
    <row r="32" customFormat="false" ht="16.5" hidden="false" customHeight="true" outlineLevel="0" collapsed="false">
      <c r="B32" s="81" t="s">
        <v>159</v>
      </c>
      <c r="C32" s="82"/>
      <c r="D32" s="77"/>
      <c r="E32" s="77"/>
      <c r="F32" s="78"/>
      <c r="G32" s="78"/>
      <c r="J32" s="68"/>
    </row>
    <row r="33" customFormat="false" ht="16.5" hidden="false" customHeight="true" outlineLevel="0" collapsed="false">
      <c r="B33" s="81" t="s">
        <v>160</v>
      </c>
      <c r="C33" s="82"/>
      <c r="D33" s="84"/>
      <c r="E33" s="84"/>
      <c r="F33" s="83"/>
      <c r="G33" s="83"/>
      <c r="J33" s="68"/>
    </row>
    <row r="34" customFormat="false" ht="16.5" hidden="false" customHeight="true" outlineLevel="0" collapsed="false">
      <c r="B34" s="81" t="s">
        <v>161</v>
      </c>
      <c r="C34" s="82"/>
      <c r="D34" s="84"/>
      <c r="E34" s="84"/>
      <c r="F34" s="83"/>
      <c r="G34" s="83"/>
      <c r="J34" s="68"/>
    </row>
    <row r="35" customFormat="false" ht="16.5" hidden="false" customHeight="true" outlineLevel="0" collapsed="false">
      <c r="B35" s="85" t="s">
        <v>162</v>
      </c>
      <c r="C35" s="85"/>
      <c r="D35" s="86" t="n">
        <f aca="false">SUM(F15:G34)</f>
        <v>0</v>
      </c>
      <c r="E35" s="86"/>
      <c r="F35" s="86"/>
      <c r="G35" s="86"/>
      <c r="J35" s="68"/>
    </row>
    <row r="36" customFormat="false" ht="16.5" hidden="false" customHeight="true" outlineLevel="0" collapsed="false">
      <c r="A36" s="66"/>
      <c r="B36" s="7" t="s">
        <v>163</v>
      </c>
      <c r="C36" s="7"/>
      <c r="D36" s="32" t="n">
        <f aca="false">(D4-D8-D10-D35-K55)</f>
        <v>0</v>
      </c>
      <c r="E36" s="32"/>
      <c r="F36" s="32"/>
      <c r="G36" s="32"/>
      <c r="J36" s="68"/>
    </row>
    <row r="37" customFormat="false" ht="16.5" hidden="false" customHeight="true" outlineLevel="0" collapsed="false">
      <c r="B37" s="7" t="s">
        <v>164</v>
      </c>
      <c r="C37" s="7"/>
      <c r="D37" s="32" t="n">
        <f aca="false">Domingo!O2+Lunes!O2+Martes!O2+Miercoles!O2+Jueves!O2+Viernes!O2+Sabado!O2</f>
        <v>0</v>
      </c>
      <c r="E37" s="32"/>
      <c r="F37" s="32"/>
      <c r="G37" s="32"/>
      <c r="J37" s="68"/>
    </row>
    <row r="38" customFormat="false" ht="16.5" hidden="false" customHeight="true" outlineLevel="0" collapsed="false">
      <c r="B38" s="7" t="s">
        <v>165</v>
      </c>
      <c r="C38" s="7"/>
      <c r="D38" s="32" t="n">
        <f aca="false">D36+D37</f>
        <v>0</v>
      </c>
      <c r="E38" s="32"/>
      <c r="F38" s="32"/>
      <c r="G38" s="32"/>
      <c r="J38" s="68"/>
    </row>
    <row r="40" customFormat="false" ht="16.5" hidden="false" customHeight="true" outlineLevel="0" collapsed="false">
      <c r="B40" s="8" t="s">
        <v>121</v>
      </c>
      <c r="C40" s="87"/>
    </row>
    <row r="41" customFormat="false" ht="16.5" hidden="false" customHeight="true" outlineLevel="0" collapsed="false">
      <c r="B41" s="8" t="s">
        <v>166</v>
      </c>
      <c r="C41" s="87"/>
      <c r="D41" s="8" t="s">
        <v>167</v>
      </c>
      <c r="E41" s="88"/>
      <c r="F41" s="87"/>
      <c r="G41" s="88" t="s">
        <v>168</v>
      </c>
      <c r="H41" s="87"/>
      <c r="J41" s="68"/>
      <c r="K41" s="21"/>
    </row>
    <row r="42" customFormat="false" ht="16.5" hidden="false" customHeight="true" outlineLevel="0" collapsed="false">
      <c r="B42" s="89" t="n">
        <f aca="false">Lunes!G152</f>
        <v>0</v>
      </c>
      <c r="C42" s="89"/>
      <c r="D42" s="89" t="n">
        <f aca="false">Martes!G152</f>
        <v>0</v>
      </c>
      <c r="E42" s="89"/>
      <c r="F42" s="89"/>
      <c r="G42" s="89" t="n">
        <f aca="false">Miercoles!G152</f>
        <v>0</v>
      </c>
      <c r="H42" s="89"/>
      <c r="J42" s="68"/>
      <c r="K42" s="21"/>
    </row>
    <row r="43" customFormat="false" ht="16.5" hidden="false" customHeight="true" outlineLevel="0" collapsed="false">
      <c r="B43" s="90" t="n">
        <f aca="false">Lunes!E153</f>
        <v>0</v>
      </c>
      <c r="C43" s="90"/>
      <c r="D43" s="90" t="n">
        <f aca="false">Martes!E153</f>
        <v>0</v>
      </c>
      <c r="E43" s="90"/>
      <c r="F43" s="90"/>
      <c r="G43" s="90" t="n">
        <f aca="false">Miercoles!E153</f>
        <v>0</v>
      </c>
      <c r="H43" s="90"/>
      <c r="J43" s="68"/>
      <c r="K43" s="21"/>
    </row>
    <row r="44" customFormat="false" ht="16.5" hidden="false" customHeight="true" outlineLevel="0" collapsed="false">
      <c r="B44" s="90" t="n">
        <f aca="false">Lunes!E154</f>
        <v>0</v>
      </c>
      <c r="C44" s="90"/>
      <c r="D44" s="90" t="n">
        <f aca="false">Martes!E154</f>
        <v>0</v>
      </c>
      <c r="E44" s="90"/>
      <c r="F44" s="90"/>
      <c r="G44" s="90" t="n">
        <f aca="false">Miercoles!E154</f>
        <v>0</v>
      </c>
      <c r="H44" s="90"/>
      <c r="J44" s="68"/>
      <c r="K44" s="21"/>
    </row>
    <row r="45" customFormat="false" ht="16.5" hidden="false" customHeight="true" outlineLevel="0" collapsed="false">
      <c r="B45" s="91" t="n">
        <f aca="false">Lunes!E155</f>
        <v>0</v>
      </c>
      <c r="C45" s="91"/>
      <c r="D45" s="91" t="n">
        <f aca="false">Martes!E155</f>
        <v>0</v>
      </c>
      <c r="E45" s="91"/>
      <c r="F45" s="91"/>
      <c r="G45" s="91" t="n">
        <f aca="false">Miercoles!E155</f>
        <v>0</v>
      </c>
      <c r="H45" s="91"/>
      <c r="J45" s="68"/>
      <c r="K45" s="21"/>
    </row>
    <row r="46" customFormat="false" ht="16.5" hidden="false" customHeight="true" outlineLevel="0" collapsed="false">
      <c r="B46" s="8" t="s">
        <v>169</v>
      </c>
      <c r="C46" s="87"/>
      <c r="D46" s="8" t="s">
        <v>170</v>
      </c>
      <c r="E46" s="88"/>
      <c r="F46" s="87"/>
      <c r="G46" s="8" t="s">
        <v>171</v>
      </c>
      <c r="H46" s="87"/>
      <c r="J46" s="68"/>
      <c r="K46" s="21"/>
    </row>
    <row r="47" customFormat="false" ht="16.5" hidden="false" customHeight="true" outlineLevel="0" collapsed="false">
      <c r="B47" s="89" t="n">
        <f aca="false">Jueves!G152</f>
        <v>0</v>
      </c>
      <c r="C47" s="89"/>
      <c r="D47" s="89" t="n">
        <f aca="false">Viernes!G152</f>
        <v>0</v>
      </c>
      <c r="E47" s="89"/>
      <c r="F47" s="89"/>
      <c r="G47" s="89" t="n">
        <f aca="false">Sabado!G152</f>
        <v>0</v>
      </c>
      <c r="H47" s="89"/>
      <c r="J47" s="68"/>
      <c r="K47" s="21"/>
    </row>
    <row r="48" customFormat="false" ht="16.5" hidden="false" customHeight="true" outlineLevel="0" collapsed="false">
      <c r="B48" s="90" t="n">
        <f aca="false">Jueves!E153</f>
        <v>0</v>
      </c>
      <c r="C48" s="90"/>
      <c r="D48" s="90" t="n">
        <f aca="false">Viernes!E153</f>
        <v>0</v>
      </c>
      <c r="E48" s="90"/>
      <c r="F48" s="90"/>
      <c r="G48" s="90" t="n">
        <f aca="false">Sabado!E153</f>
        <v>0</v>
      </c>
      <c r="H48" s="90"/>
      <c r="J48" s="68"/>
      <c r="K48" s="21"/>
    </row>
    <row r="49" customFormat="false" ht="16.5" hidden="false" customHeight="true" outlineLevel="0" collapsed="false">
      <c r="B49" s="90" t="n">
        <f aca="false">Jueves!E154</f>
        <v>0</v>
      </c>
      <c r="C49" s="90"/>
      <c r="D49" s="90" t="n">
        <f aca="false">Viernes!E154</f>
        <v>0</v>
      </c>
      <c r="E49" s="90"/>
      <c r="F49" s="90"/>
      <c r="G49" s="90" t="n">
        <f aca="false">Sabado!E154</f>
        <v>0</v>
      </c>
      <c r="H49" s="90"/>
      <c r="J49" s="68"/>
      <c r="K49" s="21"/>
    </row>
    <row r="50" customFormat="false" ht="16.5" hidden="false" customHeight="true" outlineLevel="0" collapsed="false">
      <c r="B50" s="91" t="n">
        <f aca="false">Jueves!E155</f>
        <v>0</v>
      </c>
      <c r="C50" s="91"/>
      <c r="D50" s="91" t="n">
        <f aca="false">Viernes!E155</f>
        <v>0</v>
      </c>
      <c r="E50" s="91"/>
      <c r="F50" s="91"/>
      <c r="G50" s="91" t="n">
        <f aca="false">Sabado!E155</f>
        <v>0</v>
      </c>
      <c r="H50" s="91"/>
      <c r="J50" s="68"/>
      <c r="K50" s="21"/>
    </row>
    <row r="51" customFormat="false" ht="16.5" hidden="false" customHeight="true" outlineLevel="0" collapsed="false">
      <c r="B51" s="8" t="s">
        <v>172</v>
      </c>
      <c r="C51" s="87"/>
    </row>
    <row r="52" customFormat="false" ht="16.5" hidden="false" customHeight="true" outlineLevel="0" collapsed="false">
      <c r="B52" s="89" t="n">
        <f aca="false">Domingo!G152</f>
        <v>0</v>
      </c>
      <c r="C52" s="89"/>
    </row>
    <row r="53" customFormat="false" ht="16.5" hidden="false" customHeight="true" outlineLevel="0" collapsed="false">
      <c r="B53" s="90" t="n">
        <f aca="false">Domingo!E153</f>
        <v>0</v>
      </c>
      <c r="C53" s="90"/>
    </row>
    <row r="54" customFormat="false" ht="16.5" hidden="false" customHeight="true" outlineLevel="0" collapsed="false">
      <c r="B54" s="90" t="n">
        <f aca="false">Domingo!E154</f>
        <v>0</v>
      </c>
      <c r="C54" s="90"/>
    </row>
    <row r="55" customFormat="false" ht="16.5" hidden="false" customHeight="true" outlineLevel="0" collapsed="false">
      <c r="B55" s="91" t="n">
        <f aca="false">Domingo!E155</f>
        <v>0</v>
      </c>
      <c r="C55" s="91"/>
      <c r="J55" s="92" t="s">
        <v>173</v>
      </c>
      <c r="K55" s="24" t="n">
        <f aca="false">SUM(K3:K54)</f>
        <v>0</v>
      </c>
      <c r="L55" s="24" t="n">
        <f aca="false">SUM(L3:L54)</f>
        <v>0</v>
      </c>
    </row>
    <row r="57" customFormat="false" ht="16.5" hidden="false" customHeight="true" outlineLevel="0" collapsed="false">
      <c r="J57" s="8" t="s">
        <v>174</v>
      </c>
      <c r="K57" s="87" t="n">
        <f aca="false">(D35+K55)-L55</f>
        <v>0</v>
      </c>
    </row>
  </sheetData>
  <sheetProtection algorithmName="SHA-512" hashValue="8i3pDzcY6Bbds7hxTegaAc16MywILrz5ysbHDD1iLMqZRIBHhGyWM8XVUTiLrRLmlJFPPhbf3+U1FjfmDMHGcw==" saltValue="fMTeIMRKyLUtUi0M1xmspw==" spinCount="100000" sheet="true" objects="true" scenarios="true"/>
  <mergeCells count="99">
    <mergeCell ref="B1:G1"/>
    <mergeCell ref="B3:G3"/>
    <mergeCell ref="B4:C4"/>
    <mergeCell ref="D4:G4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B12:C12"/>
    <mergeCell ref="D12:G12"/>
    <mergeCell ref="B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B35:C35"/>
    <mergeCell ref="D35:G35"/>
    <mergeCell ref="B36:C36"/>
    <mergeCell ref="D36:G36"/>
    <mergeCell ref="B37:C37"/>
    <mergeCell ref="D37:G37"/>
    <mergeCell ref="B38:C38"/>
    <mergeCell ref="D38:G38"/>
    <mergeCell ref="B42:C42"/>
    <mergeCell ref="D42:F42"/>
    <mergeCell ref="G42:H42"/>
    <mergeCell ref="B43:C43"/>
    <mergeCell ref="D43:F43"/>
    <mergeCell ref="G43:H43"/>
    <mergeCell ref="B44:C44"/>
    <mergeCell ref="D44:F44"/>
    <mergeCell ref="G44:H44"/>
    <mergeCell ref="B45:C45"/>
    <mergeCell ref="D45:F45"/>
    <mergeCell ref="G45:H45"/>
    <mergeCell ref="B47:C47"/>
    <mergeCell ref="D47:F47"/>
    <mergeCell ref="G47:H47"/>
    <mergeCell ref="B48:C48"/>
    <mergeCell ref="D48:F48"/>
    <mergeCell ref="G48:H48"/>
    <mergeCell ref="B49:C49"/>
    <mergeCell ref="D49:F49"/>
    <mergeCell ref="G49:H49"/>
    <mergeCell ref="B50:C50"/>
    <mergeCell ref="D50:F50"/>
    <mergeCell ref="G50:H50"/>
    <mergeCell ref="B52:C52"/>
    <mergeCell ref="B53:C53"/>
    <mergeCell ref="B54:C54"/>
    <mergeCell ref="B55:C55"/>
  </mergeCells>
  <conditionalFormatting sqref="C2">
    <cfRule type="cellIs" priority="2" operator="equal" aboveAverage="0" equalAverage="0" bottom="0" percent="0" rank="0" text="" dxfId="246">
      <formula>0</formula>
    </cfRule>
  </conditionalFormatting>
  <conditionalFormatting sqref="E2">
    <cfRule type="cellIs" priority="3" operator="equal" aboveAverage="0" equalAverage="0" bottom="0" percent="0" rank="0" text="" dxfId="247">
      <formula>0</formula>
    </cfRule>
  </conditionalFormatting>
  <conditionalFormatting sqref="D10:G10 D9 D35:G37 D4:G8 F15:F32">
    <cfRule type="cellIs" priority="4" operator="lessThan" aboveAverage="0" equalAverage="0" bottom="0" percent="0" rank="0" text="" dxfId="248">
      <formula>0</formula>
    </cfRule>
  </conditionalFormatting>
  <conditionalFormatting sqref="G2">
    <cfRule type="cellIs" priority="5" operator="equal" aboveAverage="0" equalAverage="0" bottom="0" percent="0" rank="0" text="" dxfId="249">
      <formula>6</formula>
    </cfRule>
  </conditionalFormatting>
  <conditionalFormatting sqref="D11:G11">
    <cfRule type="cellIs" priority="6" operator="lessThan" aboveAverage="0" equalAverage="0" bottom="0" percent="0" rank="0" text="" dxfId="250">
      <formula>0</formula>
    </cfRule>
  </conditionalFormatting>
  <conditionalFormatting sqref="D12:G12">
    <cfRule type="cellIs" priority="7" operator="lessThan" aboveAverage="0" equalAverage="0" bottom="0" percent="0" rank="0" text="" dxfId="251">
      <formula>0</formula>
    </cfRule>
  </conditionalFormatting>
  <conditionalFormatting sqref="D38:G38">
    <cfRule type="cellIs" priority="8" operator="lessThan" aboveAverage="0" equalAverage="0" bottom="0" percent="0" rank="0" text="" dxfId="252">
      <formula>0</formula>
    </cfRule>
  </conditionalFormatting>
  <conditionalFormatting sqref="D33:D34">
    <cfRule type="cellIs" priority="9" operator="lessThan" aboveAverage="0" equalAverage="0" bottom="0" percent="0" rank="0" text="" dxfId="253">
      <formula>0</formula>
    </cfRule>
  </conditionalFormatting>
  <conditionalFormatting sqref="F33:F34">
    <cfRule type="cellIs" priority="10" operator="lessThan" aboveAverage="0" equalAverage="0" bottom="0" percent="0" rank="0" text="" dxfId="254">
      <formula>0</formula>
    </cfRule>
  </conditionalFormatting>
  <conditionalFormatting sqref="D15:D32">
    <cfRule type="cellIs" priority="11" operator="lessThan" aboveAverage="0" equalAverage="0" bottom="0" percent="0" rank="0" text="" dxfId="255">
      <formula>0</formula>
    </cfRule>
  </conditionalFormatting>
  <dataValidations count="2">
    <dataValidation allowBlank="true" error="Entre solo Valores Permitidos" errorStyle="stop" errorTitle="Valor Incorrecto" operator="greaterThanOrEqual" showDropDown="false" showErrorMessage="true" showInputMessage="true" sqref="D15:D34 F15:F34 E29:E34 G33:G34" type="decimal">
      <formula1>0</formula1>
      <formula2>0</formula2>
    </dataValidation>
    <dataValidation allowBlank="true" error="Introduzca un Nombre Valido" errorStyle="stop" errorTitle="Nombre Incorrecto" operator="between" showDropDown="false" showErrorMessage="true" showInputMessage="true" sqref="C15:C34" type="none">
      <formula1>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45" workbookViewId="0">
      <selection pane="topLeft" activeCell="K17" activeCellId="0" sqref="K17"/>
    </sheetView>
  </sheetViews>
  <sheetFormatPr defaultColWidth="11.4296875" defaultRowHeight="16.5" zeroHeight="false" outlineLevelRow="0" outlineLevelCol="0"/>
  <cols>
    <col collapsed="false" customWidth="true" hidden="false" outlineLevel="0" max="12" min="2" style="0" width="9.14"/>
    <col collapsed="false" customWidth="true" hidden="false" outlineLevel="0" max="13" min="13" style="0" width="10"/>
    <col collapsed="false" customWidth="true" hidden="false" outlineLevel="0" max="14" min="14" style="93" width="10.29"/>
  </cols>
  <sheetData>
    <row r="1" customFormat="false" ht="16.5" hidden="false" customHeight="true" outlineLevel="0" collapsed="false">
      <c r="A1" s="6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</row>
    <row r="2" customFormat="false" ht="16.5" hidden="false" customHeight="true" outlineLevel="0" collapsed="false">
      <c r="A2" s="68"/>
      <c r="E2" s="96" t="n">
        <v>100</v>
      </c>
      <c r="F2" s="96" t="n">
        <v>50</v>
      </c>
      <c r="G2" s="96" t="n">
        <v>20</v>
      </c>
      <c r="H2" s="96" t="n">
        <v>10</v>
      </c>
      <c r="I2" s="96" t="n">
        <v>5</v>
      </c>
      <c r="J2" s="96" t="n">
        <v>3</v>
      </c>
      <c r="K2" s="96" t="n">
        <v>1</v>
      </c>
      <c r="L2" s="97" t="s">
        <v>175</v>
      </c>
      <c r="M2" s="97" t="s">
        <v>176</v>
      </c>
    </row>
    <row r="3" customFormat="false" ht="16.5" hidden="false" customHeight="true" outlineLevel="0" collapsed="false">
      <c r="A3" s="68"/>
      <c r="B3" s="0" t="s">
        <v>177</v>
      </c>
      <c r="E3" s="98"/>
      <c r="F3" s="98"/>
      <c r="G3" s="98"/>
      <c r="H3" s="98"/>
      <c r="I3" s="98"/>
      <c r="J3" s="98"/>
      <c r="K3" s="99"/>
      <c r="L3" s="100" t="n">
        <f aca="false">(E3*E2+F3*F2+G3*G2+H3*H2+I3*I2+J3*J2+K3*K2)</f>
        <v>0</v>
      </c>
      <c r="M3" s="100" t="n">
        <f aca="false">L3*24</f>
        <v>0</v>
      </c>
    </row>
    <row r="4" customFormat="false" ht="16.5" hidden="false" customHeight="true" outlineLevel="0" collapsed="false">
      <c r="A4" s="68"/>
    </row>
    <row r="5" customFormat="false" ht="16.5" hidden="false" customHeight="true" outlineLevel="0" collapsed="false">
      <c r="A5" s="68"/>
      <c r="B5" s="101" t="n">
        <v>1000</v>
      </c>
      <c r="C5" s="101" t="n">
        <v>500</v>
      </c>
      <c r="D5" s="101" t="n">
        <v>200</v>
      </c>
      <c r="E5" s="101" t="n">
        <v>100</v>
      </c>
      <c r="F5" s="101" t="n">
        <v>50</v>
      </c>
      <c r="G5" s="101" t="n">
        <v>20</v>
      </c>
      <c r="H5" s="101" t="n">
        <v>10</v>
      </c>
      <c r="I5" s="101" t="n">
        <v>5</v>
      </c>
      <c r="J5" s="101" t="n">
        <v>3</v>
      </c>
      <c r="K5" s="101" t="n">
        <v>1</v>
      </c>
      <c r="L5" s="97" t="s">
        <v>176</v>
      </c>
      <c r="M5" s="93"/>
    </row>
    <row r="6" customFormat="false" ht="16.5" hidden="false" customHeight="true" outlineLevel="0" collapsed="false">
      <c r="A6" s="68"/>
      <c r="B6" s="13"/>
      <c r="C6" s="13"/>
      <c r="D6" s="98"/>
      <c r="E6" s="98"/>
      <c r="F6" s="98"/>
      <c r="G6" s="98"/>
      <c r="H6" s="98"/>
      <c r="I6" s="98"/>
      <c r="J6" s="98"/>
      <c r="K6" s="99"/>
      <c r="L6" s="100" t="n">
        <f aca="false">(B6*B5+C6*C5+D6*D5+E6*E5+F6*F5+G6*G5+H6*H5+I6*I5+J6*J5+K6*K5)</f>
        <v>0</v>
      </c>
      <c r="M6" s="93"/>
    </row>
    <row r="7" customFormat="false" ht="16.5" hidden="false" customHeight="true" outlineLevel="0" collapsed="false">
      <c r="A7" s="68"/>
    </row>
    <row r="8" customFormat="false" ht="16.5" hidden="false" customHeight="true" outlineLevel="0" collapsed="false">
      <c r="A8" s="68"/>
      <c r="K8" s="14" t="s">
        <v>173</v>
      </c>
      <c r="L8" s="100" t="n">
        <f aca="false">M3+L6</f>
        <v>0</v>
      </c>
    </row>
    <row r="9" customFormat="false" ht="16.5" hidden="false" customHeight="true" outlineLevel="0" collapsed="false">
      <c r="A9" s="68"/>
      <c r="K9" s="14" t="str">
        <f aca="false">IF(L8&lt;((Domingo!$B$155+Domingo!$O$2)),"FALTA(N)",IF(L8&gt;(Domingo!$B$155+Domingo!$O$2),"SOBRA(N)","OK"))</f>
        <v>OK</v>
      </c>
      <c r="L9" s="100" t="n">
        <f aca="false">ABS(L8-(Domingo!$B$155+Domingo!$O$2))</f>
        <v>0</v>
      </c>
    </row>
    <row r="10" customFormat="false" ht="16.5" hidden="false" customHeight="true" outlineLevel="0" collapsed="false">
      <c r="K10" s="102" t="str">
        <f aca="false">IF(K9="OK", "TODO OK", "REVISAR")</f>
        <v>TODO OK</v>
      </c>
      <c r="L10" s="102"/>
    </row>
    <row r="13" customFormat="false" ht="16.5" hidden="false" customHeight="true" outlineLevel="0" collapsed="false">
      <c r="E13" s="96" t="n">
        <v>100</v>
      </c>
      <c r="F13" s="96" t="n">
        <v>50</v>
      </c>
      <c r="G13" s="96" t="n">
        <v>20</v>
      </c>
      <c r="H13" s="96" t="n">
        <v>10</v>
      </c>
      <c r="I13" s="96" t="n">
        <v>5</v>
      </c>
      <c r="J13" s="96" t="n">
        <v>3</v>
      </c>
      <c r="K13" s="96" t="n">
        <v>1</v>
      </c>
      <c r="L13" s="97" t="s">
        <v>175</v>
      </c>
      <c r="M13" s="97" t="s">
        <v>176</v>
      </c>
    </row>
    <row r="14" customFormat="false" ht="16.5" hidden="false" customHeight="true" outlineLevel="0" collapsed="false">
      <c r="B14" s="0" t="s">
        <v>166</v>
      </c>
      <c r="E14" s="98"/>
      <c r="F14" s="98"/>
      <c r="G14" s="98"/>
      <c r="H14" s="98"/>
      <c r="I14" s="98"/>
      <c r="J14" s="98"/>
      <c r="K14" s="99"/>
      <c r="L14" s="100" t="n">
        <f aca="false">(E14*E13+F14*F13+G14*G13+H14*H13+I14*I13+J14*J13+K14*K13)</f>
        <v>0</v>
      </c>
      <c r="M14" s="100" t="n">
        <f aca="false">L14*24</f>
        <v>0</v>
      </c>
    </row>
    <row r="16" customFormat="false" ht="16.5" hidden="false" customHeight="true" outlineLevel="0" collapsed="false">
      <c r="B16" s="101" t="n">
        <v>1000</v>
      </c>
      <c r="C16" s="101" t="n">
        <v>500</v>
      </c>
      <c r="D16" s="101" t="n">
        <v>200</v>
      </c>
      <c r="E16" s="101" t="n">
        <v>100</v>
      </c>
      <c r="F16" s="101" t="n">
        <v>50</v>
      </c>
      <c r="G16" s="101" t="n">
        <v>20</v>
      </c>
      <c r="H16" s="101" t="n">
        <v>10</v>
      </c>
      <c r="I16" s="101" t="n">
        <v>5</v>
      </c>
      <c r="J16" s="101" t="n">
        <v>3</v>
      </c>
      <c r="K16" s="101" t="n">
        <v>1</v>
      </c>
      <c r="L16" s="97" t="s">
        <v>176</v>
      </c>
      <c r="M16" s="93"/>
    </row>
    <row r="17" customFormat="false" ht="16.5" hidden="false" customHeight="true" outlineLevel="0" collapsed="false">
      <c r="B17" s="13"/>
      <c r="C17" s="13"/>
      <c r="D17" s="98"/>
      <c r="E17" s="98"/>
      <c r="F17" s="98"/>
      <c r="G17" s="98"/>
      <c r="H17" s="98"/>
      <c r="I17" s="98"/>
      <c r="J17" s="98"/>
      <c r="K17" s="99"/>
      <c r="L17" s="100" t="n">
        <f aca="false">(B17*B16+C17*C16+D17*D16+E17*E16+F17*F16+G17*G16+H17*H16+I17*I16+J17*J16+K17*K16)</f>
        <v>0</v>
      </c>
      <c r="M17" s="93"/>
    </row>
    <row r="19" customFormat="false" ht="16.5" hidden="false" customHeight="true" outlineLevel="0" collapsed="false">
      <c r="K19" s="14" t="s">
        <v>173</v>
      </c>
      <c r="L19" s="100" t="n">
        <f aca="false">M14+L17</f>
        <v>0</v>
      </c>
    </row>
    <row r="20" customFormat="false" ht="16.5" hidden="false" customHeight="true" outlineLevel="0" collapsed="false">
      <c r="K20" s="14" t="str">
        <f aca="false">IF(L19&lt;((Lunes!$B$155+Lunes!$O$2)),"FALTA(N)",IF(L19&gt;(Lunes!$B$155+Lunes!$O$2),"SOBRA(N)","OK"))</f>
        <v>OK</v>
      </c>
      <c r="L20" s="100" t="n">
        <f aca="false">ABS(L19-(Lunes!$B$155+Lunes!$O$2))</f>
        <v>0</v>
      </c>
    </row>
    <row r="21" customFormat="false" ht="16.5" hidden="false" customHeight="true" outlineLevel="0" collapsed="false">
      <c r="K21" s="102" t="str">
        <f aca="false">IF(K20="OK", "TODO OK", "REVISAR")</f>
        <v>TODO OK</v>
      </c>
      <c r="L21" s="102"/>
    </row>
    <row r="24" customFormat="false" ht="16.5" hidden="false" customHeight="true" outlineLevel="0" collapsed="false">
      <c r="E24" s="96" t="n">
        <v>100</v>
      </c>
      <c r="F24" s="96" t="n">
        <v>50</v>
      </c>
      <c r="G24" s="96" t="n">
        <v>20</v>
      </c>
      <c r="H24" s="96" t="n">
        <v>10</v>
      </c>
      <c r="I24" s="96" t="n">
        <v>5</v>
      </c>
      <c r="J24" s="96" t="n">
        <v>3</v>
      </c>
      <c r="K24" s="96" t="n">
        <v>1</v>
      </c>
      <c r="L24" s="97" t="s">
        <v>175</v>
      </c>
      <c r="M24" s="97" t="s">
        <v>176</v>
      </c>
    </row>
    <row r="25" customFormat="false" ht="16.5" hidden="false" customHeight="true" outlineLevel="0" collapsed="false">
      <c r="B25" s="0" t="s">
        <v>167</v>
      </c>
      <c r="E25" s="98"/>
      <c r="F25" s="98"/>
      <c r="G25" s="98"/>
      <c r="H25" s="98"/>
      <c r="I25" s="98"/>
      <c r="J25" s="98"/>
      <c r="K25" s="99"/>
      <c r="L25" s="100" t="n">
        <f aca="false">(E25*E24+F25*F24+G25*G24+H25*H24+I25*I24+J25*J24+K25*K24)</f>
        <v>0</v>
      </c>
      <c r="M25" s="100" t="n">
        <f aca="false">L25*24</f>
        <v>0</v>
      </c>
    </row>
    <row r="27" customFormat="false" ht="16.5" hidden="false" customHeight="true" outlineLevel="0" collapsed="false">
      <c r="B27" s="101" t="n">
        <v>1000</v>
      </c>
      <c r="C27" s="101" t="n">
        <v>500</v>
      </c>
      <c r="D27" s="101" t="n">
        <v>200</v>
      </c>
      <c r="E27" s="101" t="n">
        <v>100</v>
      </c>
      <c r="F27" s="101" t="n">
        <v>50</v>
      </c>
      <c r="G27" s="101" t="n">
        <v>20</v>
      </c>
      <c r="H27" s="101" t="n">
        <v>10</v>
      </c>
      <c r="I27" s="101" t="n">
        <v>5</v>
      </c>
      <c r="J27" s="101" t="n">
        <v>3</v>
      </c>
      <c r="K27" s="101" t="n">
        <v>1</v>
      </c>
      <c r="L27" s="97" t="s">
        <v>176</v>
      </c>
      <c r="M27" s="93"/>
    </row>
    <row r="28" customFormat="false" ht="16.5" hidden="false" customHeight="true" outlineLevel="0" collapsed="false">
      <c r="B28" s="13"/>
      <c r="C28" s="13"/>
      <c r="D28" s="98"/>
      <c r="E28" s="98"/>
      <c r="F28" s="98"/>
      <c r="G28" s="98"/>
      <c r="H28" s="98"/>
      <c r="I28" s="98"/>
      <c r="J28" s="98"/>
      <c r="K28" s="99"/>
      <c r="L28" s="100" t="n">
        <f aca="false">(B28*B27+C28*C27+D28*D27+E28*E27+F28*F27+G28*G27+H28*H27+I28*I27+J28*J27+K28*K27)</f>
        <v>0</v>
      </c>
      <c r="M28" s="93"/>
    </row>
    <row r="30" customFormat="false" ht="16.5" hidden="false" customHeight="true" outlineLevel="0" collapsed="false">
      <c r="K30" s="14" t="s">
        <v>173</v>
      </c>
      <c r="L30" s="100" t="n">
        <f aca="false">M25+L28</f>
        <v>0</v>
      </c>
    </row>
    <row r="31" customFormat="false" ht="16.5" hidden="false" customHeight="true" outlineLevel="0" collapsed="false">
      <c r="K31" s="14" t="str">
        <f aca="false">IF(L30&lt;((Martes!$B$155+Martes!$O$2)),"FALTA(N)",IF(L30&gt;(Martes!$B$155+Martes!$O$2),"SOBRA(N)","OK"))</f>
        <v>OK</v>
      </c>
      <c r="L31" s="100" t="n">
        <f aca="false">ABS(L30-(Martes!$B$155+Martes!$O$2))</f>
        <v>0</v>
      </c>
    </row>
    <row r="32" customFormat="false" ht="16.5" hidden="false" customHeight="true" outlineLevel="0" collapsed="false">
      <c r="K32" s="102" t="str">
        <f aca="false">IF(K31="OK", "TODO OK", "REVISAR")</f>
        <v>TODO OK</v>
      </c>
      <c r="L32" s="102"/>
    </row>
    <row r="35" customFormat="false" ht="16.5" hidden="false" customHeight="true" outlineLevel="0" collapsed="false">
      <c r="E35" s="96" t="n">
        <v>100</v>
      </c>
      <c r="F35" s="96" t="n">
        <v>50</v>
      </c>
      <c r="G35" s="96" t="n">
        <v>20</v>
      </c>
      <c r="H35" s="96" t="n">
        <v>10</v>
      </c>
      <c r="I35" s="96" t="n">
        <v>5</v>
      </c>
      <c r="J35" s="96" t="n">
        <v>3</v>
      </c>
      <c r="K35" s="96" t="n">
        <v>1</v>
      </c>
      <c r="L35" s="97" t="s">
        <v>175</v>
      </c>
      <c r="M35" s="97" t="s">
        <v>176</v>
      </c>
    </row>
    <row r="36" customFormat="false" ht="16.5" hidden="false" customHeight="true" outlineLevel="0" collapsed="false">
      <c r="B36" s="0" t="s">
        <v>168</v>
      </c>
      <c r="E36" s="98"/>
      <c r="F36" s="98"/>
      <c r="G36" s="98"/>
      <c r="H36" s="98"/>
      <c r="I36" s="98"/>
      <c r="J36" s="98"/>
      <c r="K36" s="99"/>
      <c r="L36" s="100" t="n">
        <f aca="false">(E36*E35+F36*F35+G36*G35+H36*H35+I36*I35+J36*J35+K36*K35)</f>
        <v>0</v>
      </c>
      <c r="M36" s="100" t="n">
        <f aca="false">L36*24</f>
        <v>0</v>
      </c>
    </row>
    <row r="38" customFormat="false" ht="16.5" hidden="false" customHeight="true" outlineLevel="0" collapsed="false">
      <c r="B38" s="101" t="n">
        <v>1000</v>
      </c>
      <c r="C38" s="101" t="n">
        <v>500</v>
      </c>
      <c r="D38" s="101" t="n">
        <v>200</v>
      </c>
      <c r="E38" s="101" t="n">
        <v>100</v>
      </c>
      <c r="F38" s="101" t="n">
        <v>50</v>
      </c>
      <c r="G38" s="101" t="n">
        <v>20</v>
      </c>
      <c r="H38" s="101" t="n">
        <v>10</v>
      </c>
      <c r="I38" s="101" t="n">
        <v>5</v>
      </c>
      <c r="J38" s="101" t="n">
        <v>3</v>
      </c>
      <c r="K38" s="101" t="n">
        <v>1</v>
      </c>
      <c r="L38" s="97" t="s">
        <v>176</v>
      </c>
      <c r="M38" s="93"/>
    </row>
    <row r="39" customFormat="false" ht="16.5" hidden="false" customHeight="true" outlineLevel="0" collapsed="false">
      <c r="B39" s="13"/>
      <c r="C39" s="13"/>
      <c r="D39" s="98"/>
      <c r="E39" s="98"/>
      <c r="F39" s="98"/>
      <c r="G39" s="98"/>
      <c r="H39" s="98"/>
      <c r="I39" s="98"/>
      <c r="J39" s="98"/>
      <c r="K39" s="99"/>
      <c r="L39" s="100" t="n">
        <f aca="false">(B39*B38+C39*C38+D39*D38+E39*E38+F39*F38+G39*G38+H39*H38+I39*I38+J39*J38+K39*K38)</f>
        <v>0</v>
      </c>
      <c r="M39" s="93"/>
    </row>
    <row r="41" customFormat="false" ht="16.5" hidden="false" customHeight="true" outlineLevel="0" collapsed="false">
      <c r="K41" s="14" t="s">
        <v>173</v>
      </c>
      <c r="L41" s="100" t="n">
        <f aca="false">L39+M36</f>
        <v>0</v>
      </c>
    </row>
    <row r="42" customFormat="false" ht="16.5" hidden="false" customHeight="true" outlineLevel="0" collapsed="false">
      <c r="K42" s="14" t="str">
        <f aca="false">IF(L41&lt;((Miercoles!$B$155+Miercoles!$O$2)),"FALTA(N)",IF(L41&gt;(Miercoles!$B$155+Miercoles!$O$2),"SOBRA(N)","OK"))</f>
        <v>OK</v>
      </c>
      <c r="L42" s="100" t="n">
        <f aca="false">ABS(L41-(Miercoles!$B$155+Miercoles!$O$2))</f>
        <v>0</v>
      </c>
    </row>
    <row r="43" customFormat="false" ht="16.5" hidden="false" customHeight="true" outlineLevel="0" collapsed="false">
      <c r="K43" s="102" t="str">
        <f aca="false">IF(K42="OK", "TODO OK", "REVISAR")</f>
        <v>TODO OK</v>
      </c>
      <c r="L43" s="102"/>
    </row>
    <row r="46" customFormat="false" ht="16.5" hidden="false" customHeight="true" outlineLevel="0" collapsed="false">
      <c r="E46" s="96" t="n">
        <v>100</v>
      </c>
      <c r="F46" s="96" t="n">
        <v>50</v>
      </c>
      <c r="G46" s="96" t="n">
        <v>20</v>
      </c>
      <c r="H46" s="96" t="n">
        <v>10</v>
      </c>
      <c r="I46" s="96" t="n">
        <v>5</v>
      </c>
      <c r="J46" s="96" t="n">
        <v>3</v>
      </c>
      <c r="K46" s="96" t="n">
        <v>1</v>
      </c>
      <c r="L46" s="97" t="s">
        <v>175</v>
      </c>
      <c r="M46" s="97" t="s">
        <v>176</v>
      </c>
    </row>
    <row r="47" customFormat="false" ht="16.5" hidden="false" customHeight="true" outlineLevel="0" collapsed="false">
      <c r="B47" s="0" t="s">
        <v>169</v>
      </c>
      <c r="E47" s="98"/>
      <c r="F47" s="98"/>
      <c r="G47" s="98"/>
      <c r="H47" s="98"/>
      <c r="I47" s="98"/>
      <c r="J47" s="98"/>
      <c r="K47" s="99"/>
      <c r="L47" s="100" t="n">
        <f aca="false">(E47*E46+F47*F46+G47*G46+H47*H46+I47*I46+J47*J46+K47*K46)</f>
        <v>0</v>
      </c>
      <c r="M47" s="100" t="n">
        <f aca="false">L47*24</f>
        <v>0</v>
      </c>
    </row>
    <row r="49" customFormat="false" ht="16.5" hidden="false" customHeight="true" outlineLevel="0" collapsed="false">
      <c r="B49" s="101" t="n">
        <v>1000</v>
      </c>
      <c r="C49" s="101" t="n">
        <v>500</v>
      </c>
      <c r="D49" s="101" t="n">
        <v>200</v>
      </c>
      <c r="E49" s="101" t="n">
        <v>100</v>
      </c>
      <c r="F49" s="101" t="n">
        <v>50</v>
      </c>
      <c r="G49" s="101" t="n">
        <v>20</v>
      </c>
      <c r="H49" s="101" t="n">
        <v>10</v>
      </c>
      <c r="I49" s="101" t="n">
        <v>5</v>
      </c>
      <c r="J49" s="101" t="n">
        <v>3</v>
      </c>
      <c r="K49" s="101" t="n">
        <v>1</v>
      </c>
      <c r="L49" s="97" t="s">
        <v>176</v>
      </c>
      <c r="M49" s="93"/>
    </row>
    <row r="50" customFormat="false" ht="16.5" hidden="false" customHeight="true" outlineLevel="0" collapsed="false">
      <c r="B50" s="13"/>
      <c r="C50" s="13"/>
      <c r="D50" s="98"/>
      <c r="E50" s="98"/>
      <c r="F50" s="98"/>
      <c r="G50" s="98"/>
      <c r="H50" s="98"/>
      <c r="I50" s="98"/>
      <c r="J50" s="98"/>
      <c r="K50" s="99"/>
      <c r="L50" s="100" t="n">
        <f aca="false">(B50*B49+C50*C49+D50*D49+E50*E49+F50*F49+G50*G49+H50*H49+I50*I49+J50*J49+K50*K49)</f>
        <v>0</v>
      </c>
      <c r="M50" s="93"/>
    </row>
    <row r="52" customFormat="false" ht="16.5" hidden="false" customHeight="true" outlineLevel="0" collapsed="false">
      <c r="K52" s="14" t="s">
        <v>173</v>
      </c>
      <c r="L52" s="100" t="n">
        <f aca="false">M47+L50</f>
        <v>0</v>
      </c>
    </row>
    <row r="53" customFormat="false" ht="16.5" hidden="false" customHeight="true" outlineLevel="0" collapsed="false">
      <c r="K53" s="14" t="str">
        <f aca="false">IF(L52&lt;((Jueves!$B$155+Jueves!$O$2)),"FALTA(N)",IF(L52&gt;(Jueves!$B$155+Jueves!$O$2),"SOBRA(N)","OK"))</f>
        <v>OK</v>
      </c>
      <c r="L53" s="100" t="n">
        <f aca="false">ABS(L52-(Jueves!$B$155+Jueves!$O$2))</f>
        <v>0</v>
      </c>
    </row>
    <row r="54" customFormat="false" ht="16.5" hidden="false" customHeight="true" outlineLevel="0" collapsed="false">
      <c r="K54" s="102" t="str">
        <f aca="false">IF(K53="OK", "TODO OK", "REVISAR")</f>
        <v>TODO OK</v>
      </c>
      <c r="L54" s="102"/>
    </row>
    <row r="57" customFormat="false" ht="16.5" hidden="false" customHeight="true" outlineLevel="0" collapsed="false">
      <c r="E57" s="96" t="n">
        <v>100</v>
      </c>
      <c r="F57" s="96" t="n">
        <v>50</v>
      </c>
      <c r="G57" s="96" t="n">
        <v>20</v>
      </c>
      <c r="H57" s="96" t="n">
        <v>10</v>
      </c>
      <c r="I57" s="96" t="n">
        <v>5</v>
      </c>
      <c r="J57" s="96" t="n">
        <v>3</v>
      </c>
      <c r="K57" s="96" t="n">
        <v>1</v>
      </c>
      <c r="L57" s="97" t="s">
        <v>175</v>
      </c>
      <c r="M57" s="97" t="s">
        <v>176</v>
      </c>
    </row>
    <row r="58" customFormat="false" ht="16.5" hidden="false" customHeight="true" outlineLevel="0" collapsed="false">
      <c r="B58" s="0" t="s">
        <v>170</v>
      </c>
      <c r="E58" s="98"/>
      <c r="F58" s="98"/>
      <c r="G58" s="98"/>
      <c r="H58" s="98"/>
      <c r="I58" s="98"/>
      <c r="J58" s="98"/>
      <c r="K58" s="99"/>
      <c r="L58" s="100" t="n">
        <f aca="false">(E58*E57+F58*F57+G58*G57+H58*H57+I58*I57+J58*J57+K58*K57)</f>
        <v>0</v>
      </c>
      <c r="M58" s="100" t="n">
        <f aca="false">L58*24</f>
        <v>0</v>
      </c>
    </row>
    <row r="60" customFormat="false" ht="16.5" hidden="false" customHeight="true" outlineLevel="0" collapsed="false">
      <c r="B60" s="101" t="n">
        <v>1000</v>
      </c>
      <c r="C60" s="101" t="n">
        <v>500</v>
      </c>
      <c r="D60" s="101" t="n">
        <v>200</v>
      </c>
      <c r="E60" s="101" t="n">
        <v>100</v>
      </c>
      <c r="F60" s="101" t="n">
        <v>50</v>
      </c>
      <c r="G60" s="101" t="n">
        <v>20</v>
      </c>
      <c r="H60" s="101" t="n">
        <v>10</v>
      </c>
      <c r="I60" s="101" t="n">
        <v>5</v>
      </c>
      <c r="J60" s="101" t="n">
        <v>3</v>
      </c>
      <c r="K60" s="101" t="n">
        <v>1</v>
      </c>
      <c r="L60" s="97" t="s">
        <v>176</v>
      </c>
      <c r="M60" s="93"/>
    </row>
    <row r="61" customFormat="false" ht="16.5" hidden="false" customHeight="true" outlineLevel="0" collapsed="false">
      <c r="B61" s="13"/>
      <c r="C61" s="13"/>
      <c r="D61" s="98"/>
      <c r="E61" s="98"/>
      <c r="F61" s="98"/>
      <c r="G61" s="98"/>
      <c r="H61" s="98"/>
      <c r="I61" s="98"/>
      <c r="J61" s="98"/>
      <c r="K61" s="99"/>
      <c r="L61" s="100" t="n">
        <f aca="false">(B61*B60+C61*C60+D61*D60+E61*E60+F61*F60+G61*G60+H61*H60+I61*I60+J61*J60+K61*K60)</f>
        <v>0</v>
      </c>
      <c r="M61" s="93"/>
    </row>
    <row r="63" customFormat="false" ht="16.5" hidden="false" customHeight="true" outlineLevel="0" collapsed="false">
      <c r="K63" s="14" t="s">
        <v>173</v>
      </c>
      <c r="L63" s="100" t="n">
        <f aca="false">L61+M58</f>
        <v>0</v>
      </c>
    </row>
    <row r="64" customFormat="false" ht="16.5" hidden="false" customHeight="true" outlineLevel="0" collapsed="false">
      <c r="K64" s="14" t="str">
        <f aca="false">IF(L63&lt;((Viernes!$B$155+Viernes!$O$2)),"FALTA(N)",IF(L63&gt;(Viernes!$B$155+Viernes!$O$2),"SOBRA(N)","OK"))</f>
        <v>OK</v>
      </c>
      <c r="L64" s="100" t="n">
        <f aca="false">ABS(L63-(Viernes!$B$155+Viernes!$O$2))</f>
        <v>0</v>
      </c>
    </row>
    <row r="65" customFormat="false" ht="16.5" hidden="false" customHeight="true" outlineLevel="0" collapsed="false">
      <c r="K65" s="102" t="str">
        <f aca="false">IF(K64="OK", "TODO OK", "REVISAR")</f>
        <v>TODO OK</v>
      </c>
      <c r="L65" s="102"/>
    </row>
    <row r="68" customFormat="false" ht="16.5" hidden="false" customHeight="true" outlineLevel="0" collapsed="false">
      <c r="E68" s="96" t="n">
        <v>100</v>
      </c>
      <c r="F68" s="96" t="n">
        <v>50</v>
      </c>
      <c r="G68" s="96" t="n">
        <v>20</v>
      </c>
      <c r="H68" s="96" t="n">
        <v>10</v>
      </c>
      <c r="I68" s="96" t="n">
        <v>5</v>
      </c>
      <c r="J68" s="96" t="n">
        <v>3</v>
      </c>
      <c r="K68" s="96" t="n">
        <v>1</v>
      </c>
      <c r="L68" s="97" t="s">
        <v>175</v>
      </c>
      <c r="M68" s="97" t="s">
        <v>176</v>
      </c>
    </row>
    <row r="69" customFormat="false" ht="16.5" hidden="false" customHeight="true" outlineLevel="0" collapsed="false">
      <c r="B69" s="0" t="s">
        <v>171</v>
      </c>
      <c r="E69" s="98"/>
      <c r="F69" s="98"/>
      <c r="G69" s="98"/>
      <c r="H69" s="98"/>
      <c r="I69" s="98"/>
      <c r="J69" s="98"/>
      <c r="K69" s="99"/>
      <c r="L69" s="100" t="n">
        <f aca="false">(E69*E68+F69*F68+G69*G68+H69*H68+I69*I68+J69*J68+K69*K68)</f>
        <v>0</v>
      </c>
      <c r="M69" s="100" t="n">
        <f aca="false">L69*24</f>
        <v>0</v>
      </c>
    </row>
    <row r="71" customFormat="false" ht="16.5" hidden="false" customHeight="true" outlineLevel="0" collapsed="false">
      <c r="B71" s="101" t="n">
        <v>1000</v>
      </c>
      <c r="C71" s="101" t="n">
        <v>500</v>
      </c>
      <c r="D71" s="101" t="n">
        <v>200</v>
      </c>
      <c r="E71" s="101" t="n">
        <v>100</v>
      </c>
      <c r="F71" s="101" t="n">
        <v>50</v>
      </c>
      <c r="G71" s="101" t="n">
        <v>20</v>
      </c>
      <c r="H71" s="101" t="n">
        <v>10</v>
      </c>
      <c r="I71" s="101" t="n">
        <v>5</v>
      </c>
      <c r="J71" s="101" t="n">
        <v>3</v>
      </c>
      <c r="K71" s="101" t="n">
        <v>1</v>
      </c>
      <c r="L71" s="97" t="s">
        <v>176</v>
      </c>
      <c r="M71" s="93"/>
    </row>
    <row r="72" customFormat="false" ht="16.5" hidden="false" customHeight="true" outlineLevel="0" collapsed="false">
      <c r="B72" s="13"/>
      <c r="C72" s="13"/>
      <c r="D72" s="98"/>
      <c r="E72" s="98"/>
      <c r="F72" s="98"/>
      <c r="G72" s="98"/>
      <c r="H72" s="98"/>
      <c r="I72" s="98"/>
      <c r="J72" s="98"/>
      <c r="K72" s="99"/>
      <c r="L72" s="100" t="n">
        <f aca="false">(B72*B71+C72*C71+D72*D71+E72*E71+F72*F71+G72*G71+H72*H71+I72*I71+J72*J71+K72*K71)</f>
        <v>0</v>
      </c>
      <c r="M72" s="93"/>
    </row>
    <row r="74" customFormat="false" ht="16.5" hidden="false" customHeight="true" outlineLevel="0" collapsed="false">
      <c r="K74" s="14" t="s">
        <v>173</v>
      </c>
      <c r="L74" s="100" t="n">
        <f aca="false">L72+M69</f>
        <v>0</v>
      </c>
    </row>
    <row r="75" customFormat="false" ht="16.5" hidden="false" customHeight="true" outlineLevel="0" collapsed="false">
      <c r="K75" s="14" t="str">
        <f aca="false">IF(L74&lt;((Sabado!$B$155+Sabado!$O$2)),"FALTA(N)",IF(L74&gt;(Sabado!$B$155+Sabado!$O$2),"SOBRA(N)","OK"))</f>
        <v>OK</v>
      </c>
      <c r="L75" s="100" t="n">
        <f aca="false">ABS(L74-(Sabado!$B$155+Sabado!$O$2))</f>
        <v>0</v>
      </c>
    </row>
    <row r="76" customFormat="false" ht="16.5" hidden="false" customHeight="true" outlineLevel="0" collapsed="false">
      <c r="K76" s="102" t="str">
        <f aca="false">IF(K75="OK", "TODO OK", "REVISAR")</f>
        <v>TODO OK</v>
      </c>
      <c r="L76" s="102"/>
    </row>
    <row r="77" customFormat="false" ht="16.5" hidden="false" customHeight="true" outlineLevel="0" collapsed="false">
      <c r="K77" s="103"/>
      <c r="L77" s="103"/>
    </row>
    <row r="78" customFormat="false" ht="16.5" hidden="false" customHeight="true" outlineLevel="0" collapsed="false">
      <c r="K78" s="103"/>
      <c r="L78" s="103"/>
    </row>
    <row r="80" customFormat="false" ht="16.5" hidden="false" customHeight="true" outlineLevel="0" collapsed="false">
      <c r="E80" s="96" t="n">
        <v>100</v>
      </c>
      <c r="F80" s="96" t="n">
        <v>50</v>
      </c>
      <c r="G80" s="96" t="n">
        <v>20</v>
      </c>
      <c r="H80" s="96" t="n">
        <v>10</v>
      </c>
      <c r="I80" s="96" t="n">
        <v>5</v>
      </c>
      <c r="J80" s="96" t="n">
        <v>3</v>
      </c>
      <c r="K80" s="96" t="n">
        <v>1</v>
      </c>
      <c r="L80" s="97" t="s">
        <v>175</v>
      </c>
      <c r="M80" s="97" t="s">
        <v>176</v>
      </c>
    </row>
    <row r="81" customFormat="false" ht="16.5" hidden="false" customHeight="true" outlineLevel="0" collapsed="false">
      <c r="B81" s="0" t="s">
        <v>178</v>
      </c>
      <c r="E81" s="98"/>
      <c r="F81" s="98"/>
      <c r="G81" s="98"/>
      <c r="H81" s="98"/>
      <c r="I81" s="98"/>
      <c r="J81" s="98"/>
      <c r="K81" s="99"/>
      <c r="L81" s="100" t="n">
        <f aca="false">(E81*E80+F81*F80+G81*G80+H81*H80+I81*I80+J81*J80+K81*K80)</f>
        <v>0</v>
      </c>
      <c r="M81" s="100" t="n">
        <f aca="false">L81*24</f>
        <v>0</v>
      </c>
    </row>
    <row r="83" customFormat="false" ht="16.5" hidden="false" customHeight="true" outlineLevel="0" collapsed="false">
      <c r="B83" s="101" t="n">
        <v>1000</v>
      </c>
      <c r="C83" s="101" t="n">
        <v>500</v>
      </c>
      <c r="D83" s="101" t="n">
        <v>200</v>
      </c>
      <c r="E83" s="101" t="n">
        <v>100</v>
      </c>
      <c r="F83" s="101" t="n">
        <v>50</v>
      </c>
      <c r="G83" s="101" t="n">
        <v>20</v>
      </c>
      <c r="H83" s="101" t="n">
        <v>10</v>
      </c>
      <c r="I83" s="101" t="n">
        <v>5</v>
      </c>
      <c r="J83" s="101" t="n">
        <v>3</v>
      </c>
      <c r="K83" s="101" t="n">
        <v>1</v>
      </c>
      <c r="L83" s="97" t="s">
        <v>176</v>
      </c>
      <c r="M83" s="93"/>
    </row>
    <row r="84" customFormat="false" ht="16.5" hidden="false" customHeight="true" outlineLevel="0" collapsed="false">
      <c r="B84" s="13"/>
      <c r="C84" s="13"/>
      <c r="D84" s="98"/>
      <c r="E84" s="98"/>
      <c r="F84" s="98"/>
      <c r="G84" s="98"/>
      <c r="H84" s="98"/>
      <c r="I84" s="98"/>
      <c r="J84" s="98"/>
      <c r="K84" s="99"/>
      <c r="L84" s="100" t="n">
        <f aca="false">(B84*B83+C84*C83+D84*D83+E84*E83+F84*F83+G84*G83+H84*H83+I84*I83+J84*J83+K84*K83)</f>
        <v>0</v>
      </c>
      <c r="M84" s="93"/>
    </row>
    <row r="86" customFormat="false" ht="16.5" hidden="false" customHeight="true" outlineLevel="0" collapsed="false">
      <c r="K86" s="14" t="s">
        <v>173</v>
      </c>
      <c r="L86" s="100" t="n">
        <f aca="false">M81+L84</f>
        <v>0</v>
      </c>
    </row>
    <row r="87" customFormat="false" ht="16.5" hidden="false" customHeight="true" outlineLevel="0" collapsed="false">
      <c r="K87" s="14" t="str">
        <f aca="false">IF(L86&lt;((Cierre!D36+Cierre!D37)),"FALTA(N)",IF(L86&gt;(Cierre!D36+Cierre!D37),"SOBRA(N)","OK"))</f>
        <v>OK</v>
      </c>
      <c r="L87" s="100" t="n">
        <f aca="false">ABS(L86-(Cierre!D36+Cierre!D37))</f>
        <v>0</v>
      </c>
    </row>
    <row r="88" customFormat="false" ht="16.5" hidden="false" customHeight="true" outlineLevel="0" collapsed="false">
      <c r="K88" s="102" t="str">
        <f aca="false">IF(K87="OK", "OK", "REVISAR")</f>
        <v>OK</v>
      </c>
      <c r="L88" s="102"/>
    </row>
    <row r="89" customFormat="false" ht="16.5" hidden="false" customHeight="true" outlineLevel="0" collapsed="false">
      <c r="K89" s="14" t="s">
        <v>16</v>
      </c>
      <c r="L89" s="14" t="n">
        <f aca="false">Cierre!D35+Cierre!K55</f>
        <v>0</v>
      </c>
    </row>
    <row r="90" customFormat="false" ht="16.5" hidden="false" customHeight="true" outlineLevel="0" collapsed="false">
      <c r="K90" s="102" t="str">
        <f aca="false">IF(L89=L87,"REPARTIR",(IF(K88="OK","TODO OK","REVISAR")))</f>
        <v>REPARTIR</v>
      </c>
      <c r="L90" s="102"/>
    </row>
  </sheetData>
  <sheetProtection algorithmName="SHA-512" hashValue="fTv3FiJklGcIYpYLgzvIg7atlolbeGuYIluJLfW82AuYWVJ6aEeHd2nAmc2GDo8KMjENGa3kSoWnJgcfibxWUw==" saltValue="1PJnzKcb0H7rbwy3sZ9q5w==" spinCount="100000" sheet="true" objects="true" scenarios="true"/>
  <mergeCells count="9">
    <mergeCell ref="K10:L10"/>
    <mergeCell ref="K21:L21"/>
    <mergeCell ref="K32:L32"/>
    <mergeCell ref="K43:L43"/>
    <mergeCell ref="K54:L54"/>
    <mergeCell ref="K65:L65"/>
    <mergeCell ref="K76:L76"/>
    <mergeCell ref="K88:L88"/>
    <mergeCell ref="K90:L90"/>
  </mergeCells>
  <conditionalFormatting sqref="K10:L10">
    <cfRule type="containsText" priority="2" operator="containsText" aboveAverage="0" equalAverage="0" bottom="0" percent="0" rank="0" text="OK" dxfId="256">
      <formula>NOT(ISERROR(SEARCH("OK",K10)))</formula>
    </cfRule>
    <cfRule type="containsText" priority="3" operator="containsText" aboveAverage="0" equalAverage="0" bottom="0" percent="0" rank="0" text="REVISAR" dxfId="257">
      <formula>NOT(ISERROR(SEARCH("REVISAR",K10)))</formula>
    </cfRule>
  </conditionalFormatting>
  <conditionalFormatting sqref="K32:L32">
    <cfRule type="containsText" priority="4" operator="containsText" aboveAverage="0" equalAverage="0" bottom="0" percent="0" rank="0" text="OK" dxfId="258">
      <formula>NOT(ISERROR(SEARCH("OK",K32)))</formula>
    </cfRule>
    <cfRule type="containsText" priority="5" operator="containsText" aboveAverage="0" equalAverage="0" bottom="0" percent="0" rank="0" text="REVISAR" dxfId="259">
      <formula>NOT(ISERROR(SEARCH("REVISAR",K32)))</formula>
    </cfRule>
  </conditionalFormatting>
  <conditionalFormatting sqref="K43:L43">
    <cfRule type="containsText" priority="6" operator="containsText" aboveAverage="0" equalAverage="0" bottom="0" percent="0" rank="0" text="OK" dxfId="260">
      <formula>NOT(ISERROR(SEARCH("OK",K43)))</formula>
    </cfRule>
    <cfRule type="containsText" priority="7" operator="containsText" aboveAverage="0" equalAverage="0" bottom="0" percent="0" rank="0" text="REVISAR" dxfId="261">
      <formula>NOT(ISERROR(SEARCH("REVISAR",K43)))</formula>
    </cfRule>
  </conditionalFormatting>
  <conditionalFormatting sqref="K54:L54">
    <cfRule type="containsText" priority="8" operator="containsText" aboveAverage="0" equalAverage="0" bottom="0" percent="0" rank="0" text="OK" dxfId="262">
      <formula>NOT(ISERROR(SEARCH("OK",K54)))</formula>
    </cfRule>
    <cfRule type="containsText" priority="9" operator="containsText" aboveAverage="0" equalAverage="0" bottom="0" percent="0" rank="0" text="REVISAR" dxfId="263">
      <formula>NOT(ISERROR(SEARCH("REVISAR",K54)))</formula>
    </cfRule>
  </conditionalFormatting>
  <conditionalFormatting sqref="K65:L65">
    <cfRule type="containsText" priority="10" operator="containsText" aboveAverage="0" equalAverage="0" bottom="0" percent="0" rank="0" text="OK" dxfId="264">
      <formula>NOT(ISERROR(SEARCH("OK",K65)))</formula>
    </cfRule>
    <cfRule type="containsText" priority="11" operator="containsText" aboveAverage="0" equalAverage="0" bottom="0" percent="0" rank="0" text="REVISAR" dxfId="265">
      <formula>NOT(ISERROR(SEARCH("REVISAR",K65)))</formula>
    </cfRule>
  </conditionalFormatting>
  <conditionalFormatting sqref="K76:L78">
    <cfRule type="containsText" priority="12" operator="containsText" aboveAverage="0" equalAverage="0" bottom="0" percent="0" rank="0" text="OK" dxfId="266">
      <formula>NOT(ISERROR(SEARCH("OK",K76)))</formula>
    </cfRule>
    <cfRule type="containsText" priority="13" operator="containsText" aboveAverage="0" equalAverage="0" bottom="0" percent="0" rank="0" text="REVISAR" dxfId="267">
      <formula>NOT(ISERROR(SEARCH("REVISAR",K76)))</formula>
    </cfRule>
  </conditionalFormatting>
  <conditionalFormatting sqref="K21:L21">
    <cfRule type="containsText" priority="14" operator="containsText" aboveAverage="0" equalAverage="0" bottom="0" percent="0" rank="0" text="OK" dxfId="268">
      <formula>NOT(ISERROR(SEARCH("OK",K21)))</formula>
    </cfRule>
    <cfRule type="containsText" priority="15" operator="containsText" aboveAverage="0" equalAverage="0" bottom="0" percent="0" rank="0" text="REVISAR" dxfId="269">
      <formula>NOT(ISERROR(SEARCH("REVISAR",K21)))</formula>
    </cfRule>
  </conditionalFormatting>
  <conditionalFormatting sqref="K88:L88">
    <cfRule type="containsText" priority="16" operator="containsText" aboveAverage="0" equalAverage="0" bottom="0" percent="0" rank="0" text="OK" dxfId="270">
      <formula>NOT(ISERROR(SEARCH("OK",K88)))</formula>
    </cfRule>
    <cfRule type="containsText" priority="17" operator="containsText" aboveAverage="0" equalAverage="0" bottom="0" percent="0" rank="0" text="REVISAR" dxfId="271">
      <formula>NOT(ISERROR(SEARCH("REVISAR",K88)))</formula>
    </cfRule>
  </conditionalFormatting>
  <conditionalFormatting sqref="K90:L90">
    <cfRule type="containsText" priority="18" operator="containsText" aboveAverage="0" equalAverage="0" bottom="0" percent="0" rank="0" text="REPARTIR" dxfId="272">
      <formula>NOT(ISERROR(SEARCH("REPARTIR",K90)))</formula>
    </cfRule>
    <cfRule type="containsText" priority="19" operator="containsText" aboveAverage="0" equalAverage="0" bottom="0" percent="0" rank="0" text="OK" dxfId="273">
      <formula>NOT(ISERROR(SEARCH("OK",K90)))</formula>
    </cfRule>
    <cfRule type="containsText" priority="20" operator="containsText" aboveAverage="0" equalAverage="0" bottom="0" percent="0" rank="0" text="REVISAR" dxfId="274">
      <formula>NOT(ISERROR(SEARCH("REVISAR",K90)))</formula>
    </cfRule>
  </conditionalFormatting>
  <dataValidations count="2">
    <dataValidation allowBlank="true" error="Entre solo Valores Permitidos" errorStyle="stop" errorTitle="Valor Incorrecto" operator="greaterThanOrEqual" showDropDown="false" showErrorMessage="true" showInputMessage="true" sqref="E3:J3 B6:J6 E14:J14 B17:J17 E25:J25 B28:J28 E36:J36 B39:J39 E47:J47 B50:J50 E58:J58 B61:J61 E69:J69 B72:J72 E81:J81 B84:J84" type="whole">
      <formula1>0</formula1>
      <formula2>0</formula2>
    </dataValidation>
    <dataValidation allowBlank="true" error="Entre solo Valores Permitidos" errorStyle="stop" errorTitle="Valor Incorrecto" operator="greaterThanOrEqual" showDropDown="false" showErrorMessage="true" showInputMessage="true" sqref="K3 K6 K14 K17 K25 K28 K36 K39 K47 K50 K58 K61 K69 K72 K81 K84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" operator="greaterThan" id="{CEEB315D-45F0-4279-8193-1EC4EFEC5E15}">
            <xm:f>Domingo!$B$155+Domingo!$O$2</xm:f>
            <x14:dxf>
              <font>
                <color rgb="00FFFFFF"/>
              </font>
              <fill>
                <patternFill>
                  <bgColor rgb="FFFFC000"/>
                </patternFill>
              </fill>
            </x14:dxf>
          </x14:cfRule>
          <x14:cfRule type="cellIs" priority="22" operator="lessThan" id="{AFF2C089-E829-4BD4-8741-9B6158FDD054}">
            <xm:f>Domingo!$B$155+Domingo!$O$2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equal" id="{7D1BA09F-80B5-4D89-8D3A-D94483907315}">
            <xm:f>Domingo!$B$155+Domingo!$O$2</xm:f>
            <x14:dxf>
              <fill>
                <patternFill>
                  <bgColor rgb="FF92D050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ellIs" priority="24" operator="greaterThan" id="{811DD881-D24D-4147-A7C7-10FDA4C582F6}">
            <xm:f>Martes!$B$155+Martes!$O$2</xm:f>
            <x14:dxf>
              <font>
                <color rgb="00FFFFFF"/>
              </font>
              <fill>
                <patternFill>
                  <bgColor rgb="FFFFC000"/>
                </patternFill>
              </fill>
            </x14:dxf>
          </x14:cfRule>
          <x14:cfRule type="cellIs" priority="25" operator="lessThan" id="{A19FB612-624B-4A38-9E21-D2C385EC7216}">
            <xm:f>Martes!$B$155+Martes!$O$2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FE56F06D-761A-4149-B7C5-575095708080}">
            <xm:f>Martes!$B$155+Martes!$O$2</xm:f>
            <x14:dxf>
              <fill>
                <patternFill>
                  <bgColor rgb="FF92D050"/>
                </patternFill>
              </fill>
            </x14:dxf>
          </x14:cfRule>
          <xm:sqref>L30</xm:sqref>
        </x14:conditionalFormatting>
        <x14:conditionalFormatting xmlns:xm="http://schemas.microsoft.com/office/excel/2006/main">
          <x14:cfRule type="cellIs" priority="27" operator="greaterThan" id="{2A38F173-B2C0-4BC0-8FA1-8636724229BC}">
            <xm:f>Miercoles!$B$155+Miercoles!$O$2</xm:f>
            <x14:dxf>
              <font>
                <color rgb="00FFFFFF"/>
              </font>
              <fill>
                <patternFill>
                  <bgColor rgb="FFFFC000"/>
                </patternFill>
              </fill>
            </x14:dxf>
          </x14:cfRule>
          <x14:cfRule type="cellIs" priority="28" operator="lessThan" id="{482D7D67-8EBA-4052-A475-7011CA1A65C7}">
            <xm:f>Miercoles!$B$155+Miercoles!$O$2</xm:f>
            <x14:dxf>
              <fill>
                <patternFill>
                  <bgColor rgb="FFFF0000"/>
                </patternFill>
              </fill>
            </x14:dxf>
          </x14:cfRule>
          <x14:cfRule type="cellIs" priority="29" operator="equal" id="{F372705E-F74A-45F7-AA43-B2C0D538B94E}">
            <xm:f>Miercoles!$B$155+Miercoles!$O$2</xm:f>
            <x14:dxf>
              <fill>
                <patternFill>
                  <bgColor rgb="FF92D05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30" operator="greaterThan" id="{3375216C-8878-4624-8785-759F6FCFE9B1}">
            <xm:f>Jueves!$B$155+Jueves!$O$2</xm:f>
            <x14:dxf>
              <font>
                <color rgb="00FFFFFF"/>
              </font>
              <fill>
                <patternFill>
                  <bgColor rgb="FFFFC000"/>
                </patternFill>
              </fill>
            </x14:dxf>
          </x14:cfRule>
          <x14:cfRule type="cellIs" priority="31" operator="lessThan" id="{A4A63E21-9AE2-4EA4-8720-E078AF1C7085}">
            <xm:f>Jueves!$B$155+Jueves!$O$2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equal" id="{962962F3-62AC-456F-9A96-384591F12098}">
            <xm:f>Jueves!$B$155+Jueves!$O$2</xm:f>
            <x14:dxf>
              <fill>
                <patternFill>
                  <bgColor rgb="FF92D050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cellIs" priority="33" operator="greaterThan" id="{B23A3EF2-A1A0-41CA-8A93-D656C4B14FE9}">
            <xm:f>Viernes!$B$155+Viernes!$O$2</xm:f>
            <x14:dxf>
              <font>
                <color rgb="00FFFFFF"/>
              </font>
              <fill>
                <patternFill>
                  <bgColor rgb="FFFFC000"/>
                </patternFill>
              </fill>
            </x14:dxf>
          </x14:cfRule>
          <x14:cfRule type="cellIs" priority="34" operator="lessThan" id="{34A6ACAE-4CF8-4E3B-BAC6-887F4AE55A18}">
            <xm:f>Viernes!$B$155+Viernes!$O$2</xm:f>
            <x14:dxf>
              <fill>
                <patternFill>
                  <bgColor rgb="FFFF0000"/>
                </patternFill>
              </fill>
            </x14:dxf>
          </x14:cfRule>
          <x14:cfRule type="cellIs" priority="35" operator="equal" id="{6A9098DC-4E8D-4EC2-9227-89E86FD1D13F}">
            <xm:f>Viernes!$B$155+Viernes!$O$2</xm:f>
            <x14:dxf>
              <fill>
                <patternFill>
                  <bgColor rgb="FF92D050"/>
                </patternFill>
              </fill>
            </x14:dxf>
          </x14:cfRule>
          <xm:sqref>L63</xm:sqref>
        </x14:conditionalFormatting>
        <x14:conditionalFormatting xmlns:xm="http://schemas.microsoft.com/office/excel/2006/main">
          <x14:cfRule type="cellIs" priority="36" operator="greaterThan" id="{351A1A17-96A1-457E-BBAF-20442A807F66}">
            <xm:f>Sabado!$B$155+Sabado!$O$2</xm:f>
            <x14:dxf>
              <font>
                <color rgb="00FFFFFF"/>
              </font>
              <fill>
                <patternFill>
                  <bgColor rgb="FFFFC000"/>
                </patternFill>
              </fill>
            </x14:dxf>
          </x14:cfRule>
          <x14:cfRule type="cellIs" priority="37" operator="lessThan" id="{8ADAD490-704F-4D54-A8B4-9E12C64ED413}">
            <xm:f>Sabado!$B$155+Sabado!$O$2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equal" id="{AA7A967F-E16D-4640-B2EC-64AB319FD95E}">
            <xm:f>Sabado!$B$155+Sabado!$O$2</xm:f>
            <x14:dxf>
              <fill>
                <patternFill>
                  <bgColor rgb="FF92D050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ellIs" priority="39" operator="greaterThan" id="{F930BC60-898F-4EE9-8FA0-1274A9897E4B}">
            <xm:f>Lunes!$B$155+Lunes!$O$2</xm:f>
            <x14:dxf>
              <font>
                <color rgb="00FFFFFF"/>
              </font>
              <fill>
                <patternFill>
                  <bgColor rgb="FFFFC000"/>
                </patternFill>
              </fill>
            </x14:dxf>
          </x14:cfRule>
          <x14:cfRule type="cellIs" priority="40" operator="lessThan" id="{CB6230C5-4011-49FA-B563-EBB6DFD0852E}">
            <xm:f>Lunes!$B$155+Lunes!$O$2</xm:f>
            <x14:dxf>
              <fill>
                <patternFill>
                  <bgColor rgb="FFFF0000"/>
                </patternFill>
              </fill>
            </x14:dxf>
          </x14:cfRule>
          <x14:cfRule type="cellIs" priority="41" operator="equal" id="{5BBF20EC-225D-4C7F-A410-B730121DB6B1}">
            <xm:f>Lunes!$B$155+Lunes!$O$2</xm:f>
            <x14:dxf>
              <fill>
                <patternFill>
                  <bgColor rgb="FF92D05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ellIs" priority="42" operator="greaterThan" id="{E3E551D2-F029-4462-AC54-A95F60BA775D}">
            <xm:f>Cierre!$D$36+Cierre!$D$37</xm:f>
            <x14:dxf>
              <font>
                <color rgb="00FFFFFF"/>
              </font>
              <fill>
                <patternFill>
                  <bgColor rgb="FFFFC000"/>
                </patternFill>
              </fill>
            </x14:dxf>
          </x14:cfRule>
          <x14:cfRule type="cellIs" priority="43" operator="lessThan" id="{43778871-FCE3-4B82-8C24-3A62ED786FD9}">
            <xm:f>Cierre!$D$36+Cierre!$D$37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9FDEF8F0-F23A-4499-8031-21AF27C3E4DE}">
            <xm:f>Cierre!$D$36+Cierre!$D$37</xm:f>
            <x14:dxf>
              <fill>
                <patternFill>
                  <bgColor rgb="FF92D050"/>
                </patternFill>
              </fill>
            </x14:dxf>
          </x14:cfRule>
          <xm:sqref>L86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LibreOffice/7.4.2.3$Linux_X86_64 LibreOffice_project/40$Build-3</Application>
  <AppVersion>15.0000</AppVersion>
  <Company>Omega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2018-08-04T00:06:50Z</dcterms:created>
  <dc:creator>Alpha</dc:creator>
  <dc:description/>
  <dc:language>es-CU</dc:language>
  <cp:lastModifiedBy/>
  <cp:lastPrinted>2020-01-26T01:44:53Z</cp:lastPrinted>
  <dcterms:modified xsi:type="dcterms:W3CDTF">2022-12-25T18:11:48Z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