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4"/>
  </bookViews>
  <sheets>
    <sheet name="Hoja1" sheetId="1" state="visible" r:id="rId2"/>
    <sheet name="Segunda Quincena De Junio" sheetId="2" state="visible" r:id="rId3"/>
    <sheet name="Julio 2017" sheetId="3" state="visible" r:id="rId4"/>
    <sheet name="Agosto 2017" sheetId="4" state="visible" r:id="rId5"/>
    <sheet name="Septiembre 2017" sheetId="5" state="visible" r:id="rId6"/>
    <sheet name="Hoja2" sheetId="6" state="visible" r:id="rId7"/>
    <sheet name="Octubre 2017" sheetId="7" state="visible" r:id="rId8"/>
    <sheet name="Noviembre 2017" sheetId="8" state="visible" r:id="rId9"/>
    <sheet name="Diciembre 2017" sheetId="9" state="visible" r:id="rId10"/>
  </sheets>
  <definedNames>
    <definedName function="false" hidden="true" localSheetId="1" name="_xlnm._FilterDatabase" vbProcedure="false">'Segunda Quincena De Junio'!$B$7:$P$7</definedName>
    <definedName function="false" hidden="false" localSheetId="1" name="_xlnm._FilterDatabase" vbProcedure="false">'Segunda Quincena De Junio'!$B$7:$P$7</definedName>
    <definedName function="false" hidden="false" localSheetId="1" name="_xlnm._FilterDatabase_0" vbProcedure="false">'Segunda Quincena De Junio'!$B$7:$P$7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<sst xmlns="http://schemas.openxmlformats.org/spreadsheetml/2006/main" count="182" uniqueCount="77">
  <si>
    <t xml:space="preserve">Ganancia Total</t>
  </si>
  <si>
    <t xml:space="preserve">Suma de inversion</t>
  </si>
  <si>
    <t xml:space="preserve">Invercion</t>
  </si>
  <si>
    <t xml:space="preserve">QML</t>
  </si>
  <si>
    <t xml:space="preserve">Ganancia</t>
  </si>
  <si>
    <t xml:space="preserve">Zapatillas Abiertas Modelo Bagas 8508 - 17</t>
  </si>
  <si>
    <t xml:space="preserve"> 445.50</t>
  </si>
  <si>
    <t xml:space="preserve">Zapatillas Abiertas Modelo Viani 1630 - 23</t>
  </si>
  <si>
    <t xml:space="preserve"> 457.88</t>
  </si>
  <si>
    <t xml:space="preserve">Zapatillas Abiertas Modelo Miracol 310 - 3</t>
  </si>
  <si>
    <t xml:space="preserve">Zapatillas Cerradas Modelo Vera Vera 5411 - 33</t>
  </si>
  <si>
    <t xml:space="preserve">Hora De Compra</t>
  </si>
  <si>
    <t xml:space="preserve">Comprado</t>
  </si>
  <si>
    <t xml:space="preserve">Enviado</t>
  </si>
  <si>
    <t xml:space="preserve">Paqueteria</t>
  </si>
  <si>
    <t xml:space="preserve">Entregado</t>
  </si>
  <si>
    <t xml:space="preserve">Numero</t>
  </si>
  <si>
    <t xml:space="preserve">Codigo Internet</t>
  </si>
  <si>
    <t xml:space="preserve">Nombre</t>
  </si>
  <si>
    <t xml:space="preserve">Inversion</t>
  </si>
  <si>
    <t xml:space="preserve">Producto En Mercado</t>
  </si>
  <si>
    <t xml:space="preserve">Envio</t>
  </si>
  <si>
    <t xml:space="preserve">Comprador Pago</t>
  </si>
  <si>
    <t xml:space="preserve">Comicion De Mercado</t>
  </si>
  <si>
    <t xml:space="preserve">Quedo en Mercado</t>
  </si>
  <si>
    <t xml:space="preserve">Fedex Estándar</t>
  </si>
  <si>
    <t xml:space="preserve">DHL Estándar</t>
  </si>
  <si>
    <t xml:space="preserve">Sandalias De Plataforma Modelo Cosmo New York 227 - 78</t>
  </si>
  <si>
    <t xml:space="preserve">Zapato Para Damas De Tacon Corrido Modelo Vera Vera 5315 -68</t>
  </si>
  <si>
    <t xml:space="preserve">Zapatillas Abiertas Modelo Bagas 9620 - 15</t>
  </si>
  <si>
    <t xml:space="preserve">En Camino</t>
  </si>
  <si>
    <t xml:space="preserve">Zapatillas Abiertas Modelo Viani 1632 - 20</t>
  </si>
  <si>
    <t xml:space="preserve">Zapato De Plataforma Modelo Cosmo New York 141 - 74</t>
  </si>
  <si>
    <t xml:space="preserve">Total Ganancia</t>
  </si>
  <si>
    <t xml:space="preserve">Julio Quincena 1</t>
  </si>
  <si>
    <t xml:space="preserve">Numero De Venta</t>
  </si>
  <si>
    <t xml:space="preserve">Fecha De Compra</t>
  </si>
  <si>
    <t xml:space="preserve">Fecha De Envio</t>
  </si>
  <si>
    <t xml:space="preserve">Fecha De Entrga</t>
  </si>
  <si>
    <t xml:space="preserve">DHL (Expres)</t>
  </si>
  <si>
    <t xml:space="preserve">Zapato De Plataforma Modelo Milagros 51282 - 59</t>
  </si>
  <si>
    <t xml:space="preserve">FedEx (Estándar)</t>
  </si>
  <si>
    <t xml:space="preserve">Zapato De Plataforma Modelo Viani 3858 - 48</t>
  </si>
  <si>
    <t xml:space="preserve">Botas De Piel Modelo Halogen Je760 - 293</t>
  </si>
  <si>
    <t xml:space="preserve">Ganancia Dividida</t>
  </si>
  <si>
    <t xml:space="preserve">Julio Quincena 2</t>
  </si>
  <si>
    <t xml:space="preserve">Ventas Totales De Mes</t>
  </si>
  <si>
    <t xml:space="preserve">Ganancia Dividida Completa</t>
  </si>
  <si>
    <t xml:space="preserve">Segunda Temporada</t>
  </si>
  <si>
    <t xml:space="preserve">Impreciones</t>
  </si>
  <si>
    <t xml:space="preserve">Viaticos</t>
  </si>
  <si>
    <t xml:space="preserve">DHL (Express)</t>
  </si>
  <si>
    <t xml:space="preserve">Zapatillas Bagas Footwear 1004</t>
  </si>
  <si>
    <t xml:space="preserve">Si</t>
  </si>
  <si>
    <t xml:space="preserve">DHL (Standar)</t>
  </si>
  <si>
    <t xml:space="preserve">Botines D Valeria 3012</t>
  </si>
  <si>
    <t xml:space="preserve">Fedex</t>
  </si>
  <si>
    <t xml:space="preserve">Zapatillas Abiertas Miracol 6424</t>
  </si>
  <si>
    <t xml:space="preserve">Zapatillas Abiertas Miracol 4818</t>
  </si>
  <si>
    <t xml:space="preserve">DHL</t>
  </si>
  <si>
    <t xml:space="preserve">Botines Milagro 1479</t>
  </si>
  <si>
    <t xml:space="preserve">No</t>
  </si>
  <si>
    <t xml:space="preserve">Bagas Footwear 902</t>
  </si>
  <si>
    <t xml:space="preserve">CTT</t>
  </si>
  <si>
    <t xml:space="preserve">Otros</t>
  </si>
  <si>
    <t xml:space="preserve">Inversion Total </t>
  </si>
  <si>
    <t xml:space="preserve">Botines Milagros 1479</t>
  </si>
  <si>
    <t xml:space="preserve">Fedex(Standard)</t>
  </si>
  <si>
    <t xml:space="preserve">Zpatos De Plataforma Modelo Milagros 9123</t>
  </si>
  <si>
    <t xml:space="preserve">r</t>
  </si>
  <si>
    <t xml:space="preserve">DEUDAS :(</t>
  </si>
  <si>
    <t xml:space="preserve">Santander</t>
  </si>
  <si>
    <t xml:space="preserve">Coppel</t>
  </si>
  <si>
    <t xml:space="preserve">Ahorros</t>
  </si>
  <si>
    <t xml:space="preserve">TOTAL</t>
  </si>
  <si>
    <t xml:space="preserve">Inversion </t>
  </si>
  <si>
    <t xml:space="preserve">si estoy de acuerdo 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</si>
</sst>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"/>
    <numFmt numFmtId="166" formatCode="HH:MM"/>
    <numFmt numFmtId="167" formatCode="DD\-MMM\-YY"/>
    <numFmt numFmtId="168" formatCode="\$#,##0.00"/>
    <numFmt numFmtId="169" formatCode="DD\-MMM"/>
    <numFmt numFmtId="170" formatCode="DD/MM/YYYY"/>
    <numFmt numFmtId="171" formatCode="H:MM:SS\ AM/PM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sz val="14"/>
      <color rgb="FF000000"/>
      <name val="Arial"/>
      <family val="2"/>
      <charset val="1"/>
    </font>
    <font>
      <sz val="10"/>
      <color rgb="FF990000"/>
      <name val="Arial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sz val="10"/>
      <color rgb="FF99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24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  <fill>
      <patternFill patternType="solid">
        <fgColor rgb="FFA9D18E"/>
        <bgColor rgb="FFC5E0B4"/>
      </patternFill>
    </fill>
    <fill>
      <patternFill patternType="solid">
        <fgColor rgb="FFC5E0B4"/>
        <bgColor rgb="FFBDD7EE"/>
      </patternFill>
    </fill>
    <fill>
      <patternFill patternType="solid">
        <fgColor rgb="FFFFE699"/>
        <bgColor rgb="FFFFD966"/>
      </patternFill>
    </fill>
    <fill>
      <patternFill patternType="solid">
        <fgColor rgb="FFFFD966"/>
        <bgColor rgb="FFFFE699"/>
      </patternFill>
    </fill>
    <fill>
      <patternFill patternType="solid">
        <fgColor rgb="FF92D050"/>
        <bgColor rgb="FFA9D18E"/>
      </patternFill>
    </fill>
    <fill>
      <patternFill patternType="solid">
        <fgColor rgb="FFBDD7EE"/>
        <bgColor rgb="FFC5E0B4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4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4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4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4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4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4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4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4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9" fontId="0" fillId="4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5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5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1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0" fillId="5" borderId="1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5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1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0" fillId="6" borderId="1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0" fillId="6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6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6" borderId="1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6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6" borderId="10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8" fontId="0" fillId="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9" fillId="3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8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9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DEEBF7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99CCFF"/>
      <rgbColor rgb="FFFF99CC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articulo.mercadolibre.com.mx/MLM-572476836-zapatillas-abiertas-modelo-miracol-310-3-_J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R9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L17" activeCellId="0" sqref="L17"/>
    </sheetView>
  </sheetViews>
  <sheetFormatPr defaultRowHeight="14.4"/>
  <cols>
    <col collapsed="false" hidden="false" max="2" min="1" style="0" width="10.6032388663968"/>
    <col collapsed="false" hidden="false" max="3" min="3" style="0" width="38.9919028340081"/>
    <col collapsed="false" hidden="false" max="5" min="4" style="0" width="10.6032388663968"/>
    <col collapsed="false" hidden="false" max="6" min="6" style="0" width="31.4939271255061"/>
    <col collapsed="false" hidden="false" max="7" min="7" style="0" width="10.6032388663968"/>
    <col collapsed="false" hidden="false" max="8" min="8" style="0" width="73.6963562753036"/>
    <col collapsed="false" hidden="false" max="12" min="9" style="0" width="10.6032388663968"/>
    <col collapsed="false" hidden="false" max="13" min="13" style="0" width="17.7813765182186"/>
    <col collapsed="false" hidden="false" max="15" min="14" style="0" width="10.6032388663968"/>
    <col collapsed="false" hidden="false" max="16" min="16" style="0" width="22.0647773279352"/>
    <col collapsed="false" hidden="false" max="1025" min="17" style="0" width="10.6032388663968"/>
  </cols>
  <sheetData>
    <row r="2" customFormat="false" ht="14.4" hidden="false" customHeight="false" outlineLevel="0" collapsed="false">
      <c r="H2" s="1"/>
      <c r="I2" s="2"/>
      <c r="J2" s="2"/>
      <c r="K2" s="2"/>
      <c r="L2" s="2"/>
      <c r="M2" s="2"/>
      <c r="N2" s="2"/>
      <c r="O2" s="2"/>
      <c r="P2" s="2"/>
      <c r="Q2" s="2"/>
      <c r="R2" s="3"/>
    </row>
    <row r="3" customFormat="false" ht="18" hidden="false" customHeight="false" outlineLevel="0" collapsed="false">
      <c r="H3" s="1"/>
      <c r="I3" s="4"/>
      <c r="J3" s="4"/>
      <c r="K3" s="4"/>
      <c r="L3" s="4"/>
      <c r="M3" s="4" t="s">
        <v>0</v>
      </c>
      <c r="N3" s="4" t="n">
        <f aca="false">K6+K7+K8+K9</f>
        <v>342.63</v>
      </c>
      <c r="O3" s="4"/>
      <c r="P3" s="4" t="s">
        <v>1</v>
      </c>
      <c r="Q3" s="4" t="n">
        <f aca="false">SUM(I6:I8)</f>
        <v>1008.5</v>
      </c>
      <c r="R3" s="3"/>
    </row>
    <row r="4" customFormat="false" ht="18" hidden="false" customHeight="false" outlineLevel="0" collapsed="false">
      <c r="H4" s="1"/>
      <c r="I4" s="4"/>
      <c r="J4" s="4"/>
      <c r="K4" s="4"/>
      <c r="L4" s="4"/>
      <c r="M4" s="4"/>
      <c r="N4" s="4"/>
      <c r="O4" s="4"/>
      <c r="P4" s="4"/>
      <c r="Q4" s="4"/>
      <c r="R4" s="3"/>
    </row>
    <row r="5" customFormat="false" ht="18" hidden="false" customHeight="false" outlineLevel="0" collapsed="false">
      <c r="H5" s="1"/>
      <c r="I5" s="4" t="s">
        <v>2</v>
      </c>
      <c r="J5" s="4" t="s">
        <v>3</v>
      </c>
      <c r="K5" s="4" t="s">
        <v>4</v>
      </c>
      <c r="L5" s="4"/>
      <c r="M5" s="4"/>
      <c r="N5" s="4"/>
      <c r="O5" s="4"/>
      <c r="P5" s="4"/>
      <c r="Q5" s="4"/>
      <c r="R5" s="3"/>
    </row>
    <row r="6" customFormat="false" ht="18" hidden="false" customHeight="false" outlineLevel="0" collapsed="false">
      <c r="H6" s="5" t="s">
        <v>5</v>
      </c>
      <c r="I6" s="4" t="n">
        <v>279.5</v>
      </c>
      <c r="J6" s="4" t="n">
        <v>346.5</v>
      </c>
      <c r="K6" s="4" t="n">
        <f aca="false">J6-I6</f>
        <v>67</v>
      </c>
      <c r="L6" s="4"/>
      <c r="M6" s="4"/>
      <c r="N6" s="4"/>
      <c r="O6" s="4"/>
      <c r="P6" s="4"/>
      <c r="Q6" s="4"/>
      <c r="R6" s="3"/>
    </row>
    <row r="7" customFormat="false" ht="18" hidden="false" customHeight="false" outlineLevel="0" collapsed="false">
      <c r="D7" s="6" t="s">
        <v>6</v>
      </c>
      <c r="E7" s="1"/>
      <c r="F7" s="1"/>
      <c r="H7" s="7" t="s">
        <v>7</v>
      </c>
      <c r="I7" s="4" t="n">
        <v>369.5</v>
      </c>
      <c r="J7" s="4" t="n">
        <v>457.88</v>
      </c>
      <c r="K7" s="4" t="n">
        <f aca="false">J7-I7</f>
        <v>88.38</v>
      </c>
      <c r="L7" s="4"/>
      <c r="M7" s="4"/>
      <c r="N7" s="4"/>
      <c r="O7" s="4"/>
      <c r="P7" s="4"/>
      <c r="Q7" s="4"/>
      <c r="R7" s="3"/>
    </row>
    <row r="8" customFormat="false" ht="18" hidden="false" customHeight="false" outlineLevel="0" collapsed="false">
      <c r="C8" s="8"/>
      <c r="D8" s="9" t="s">
        <v>8</v>
      </c>
      <c r="H8" s="10" t="s">
        <v>9</v>
      </c>
      <c r="I8" s="4" t="n">
        <v>359.5</v>
      </c>
      <c r="J8" s="4" t="n">
        <v>445.5</v>
      </c>
      <c r="K8" s="4" t="n">
        <f aca="false">J8-I8</f>
        <v>86</v>
      </c>
      <c r="L8" s="4"/>
      <c r="M8" s="4"/>
      <c r="N8" s="4"/>
      <c r="O8" s="4"/>
      <c r="P8" s="4"/>
      <c r="Q8" s="4"/>
      <c r="R8" s="3"/>
    </row>
    <row r="9" customFormat="false" ht="18" hidden="false" customHeight="false" outlineLevel="0" collapsed="false">
      <c r="H9" s="7" t="s">
        <v>10</v>
      </c>
      <c r="I9" s="4" t="n">
        <v>270</v>
      </c>
      <c r="J9" s="11" t="n">
        <v>371.25</v>
      </c>
      <c r="K9" s="4" t="n">
        <f aca="false">J9-I9</f>
        <v>101.25</v>
      </c>
      <c r="L9" s="4"/>
      <c r="M9" s="4"/>
      <c r="N9" s="4"/>
      <c r="O9" s="4"/>
      <c r="P9" s="4"/>
      <c r="Q9" s="4"/>
      <c r="R9" s="3"/>
    </row>
  </sheetData>
  <hyperlinks>
    <hyperlink ref="H8" r:id="rId1" display="Zapatillas Abiertas Modelo Miracol 310 - 3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P33"/>
  <sheetViews>
    <sheetView windowProtection="false" showFormulas="false" showGridLines="true" showRowColHeaders="true" showZeros="true" rightToLeft="false" tabSelected="false" showOutlineSymbols="true" defaultGridColor="true" view="normal" topLeftCell="I1" colorId="64" zoomScale="100" zoomScaleNormal="100" zoomScalePageLayoutView="100" workbookViewId="0">
      <selection pane="topLeft" activeCell="O1" activeCellId="0" sqref="O1"/>
    </sheetView>
  </sheetViews>
  <sheetFormatPr defaultRowHeight="14.4"/>
  <cols>
    <col collapsed="false" hidden="false" max="1" min="1" style="0" width="11.4615384615385"/>
    <col collapsed="false" hidden="false" max="2" min="2" style="0" width="20.1376518218623"/>
    <col collapsed="false" hidden="false" max="3" min="3" style="0" width="14.8906882591093"/>
    <col collapsed="false" hidden="false" max="4" min="4" style="0" width="12.748987854251"/>
    <col collapsed="false" hidden="false" max="5" min="5" style="0" width="15.5303643724696"/>
    <col collapsed="false" hidden="false" max="6" min="6" style="0" width="14.7813765182186"/>
    <col collapsed="false" hidden="false" max="7" min="7" style="0" width="13.0688259109312"/>
    <col collapsed="false" hidden="false" max="8" min="8" style="0" width="19.7085020242915"/>
    <col collapsed="false" hidden="false" max="9" min="9" style="0" width="59.2348178137652"/>
    <col collapsed="false" hidden="false" max="10" min="10" style="0" width="13.9271255060729"/>
    <col collapsed="false" hidden="false" max="11" min="11" style="0" width="24.9595141700405"/>
    <col collapsed="false" hidden="false" max="12" min="12" style="0" width="12.3198380566802"/>
    <col collapsed="false" hidden="false" max="13" min="13" style="0" width="22.6032388663968"/>
    <col collapsed="false" hidden="false" max="14" min="14" style="0" width="20.3522267206478"/>
    <col collapsed="false" hidden="false" max="15" min="15" style="12" width="22.9230769230769"/>
    <col collapsed="false" hidden="false" max="16" min="16" style="0" width="13.7125506072874"/>
    <col collapsed="false" hidden="false" max="23" min="17" style="0" width="11.4615384615385"/>
    <col collapsed="false" hidden="false" max="1025" min="24" style="0" width="10.6032388663968"/>
  </cols>
  <sheetData>
    <row r="1" customFormat="false" ht="14.4" hidden="false" customHeight="false" outlineLevel="0" collapsed="false">
      <c r="O1" s="0"/>
    </row>
    <row r="6" customFormat="false" ht="15" hidden="false" customHeight="false" outlineLevel="0" collapsed="false">
      <c r="O6" s="0"/>
    </row>
    <row r="7" s="3" customFormat="true" ht="15" hidden="false" customHeight="false" outlineLevel="0" collapsed="false">
      <c r="B7" s="13" t="s">
        <v>11</v>
      </c>
      <c r="C7" s="14" t="s">
        <v>12</v>
      </c>
      <c r="D7" s="15" t="s">
        <v>13</v>
      </c>
      <c r="E7" s="15" t="s">
        <v>14</v>
      </c>
      <c r="F7" s="15" t="s">
        <v>15</v>
      </c>
      <c r="G7" s="15" t="s">
        <v>16</v>
      </c>
      <c r="H7" s="15" t="s">
        <v>17</v>
      </c>
      <c r="I7" s="15" t="s">
        <v>18</v>
      </c>
      <c r="J7" s="15" t="s">
        <v>19</v>
      </c>
      <c r="K7" s="16" t="s">
        <v>20</v>
      </c>
      <c r="L7" s="16" t="s">
        <v>21</v>
      </c>
      <c r="M7" s="17" t="s">
        <v>22</v>
      </c>
      <c r="N7" s="18" t="s">
        <v>23</v>
      </c>
      <c r="O7" s="19" t="s">
        <v>24</v>
      </c>
      <c r="P7" s="20" t="s">
        <v>4</v>
      </c>
    </row>
    <row r="8" customFormat="false" ht="14.4" hidden="false" customHeight="false" outlineLevel="0" collapsed="false">
      <c r="B8" s="21" t="n">
        <v>0.760416666666667</v>
      </c>
      <c r="C8" s="22" t="n">
        <v>42887</v>
      </c>
      <c r="D8" s="22" t="n">
        <v>42888</v>
      </c>
      <c r="E8" s="23" t="s">
        <v>25</v>
      </c>
      <c r="F8" s="22" t="n">
        <v>42891</v>
      </c>
      <c r="G8" s="23" t="n">
        <v>1</v>
      </c>
      <c r="H8" s="23" t="n">
        <v>502582</v>
      </c>
      <c r="I8" s="24" t="s">
        <v>5</v>
      </c>
      <c r="J8" s="25"/>
      <c r="K8" s="25"/>
      <c r="L8" s="25"/>
      <c r="M8" s="25"/>
      <c r="N8" s="26"/>
      <c r="O8" s="25"/>
      <c r="P8" s="27"/>
    </row>
    <row r="9" customFormat="false" ht="14.4" hidden="false" customHeight="false" outlineLevel="0" collapsed="false">
      <c r="B9" s="28" t="n">
        <v>0.551388888888889</v>
      </c>
      <c r="C9" s="29" t="n">
        <v>42892</v>
      </c>
      <c r="D9" s="29" t="n">
        <v>42893</v>
      </c>
      <c r="E9" s="30" t="s">
        <v>26</v>
      </c>
      <c r="F9" s="29" t="n">
        <v>42898</v>
      </c>
      <c r="G9" s="30" t="n">
        <v>2</v>
      </c>
      <c r="H9" s="30" t="n">
        <v>503328</v>
      </c>
      <c r="I9" s="31" t="s">
        <v>7</v>
      </c>
      <c r="J9" s="32"/>
      <c r="K9" s="32"/>
      <c r="L9" s="32"/>
      <c r="M9" s="32"/>
      <c r="N9" s="26"/>
      <c r="O9" s="32"/>
      <c r="P9" s="33"/>
    </row>
    <row r="10" customFormat="false" ht="14.4" hidden="false" customHeight="false" outlineLevel="0" collapsed="false">
      <c r="B10" s="28" t="n">
        <v>0.801388888888889</v>
      </c>
      <c r="C10" s="29" t="n">
        <v>42897</v>
      </c>
      <c r="D10" s="29" t="n">
        <v>42898</v>
      </c>
      <c r="E10" s="30" t="s">
        <v>25</v>
      </c>
      <c r="F10" s="29" t="n">
        <v>42901</v>
      </c>
      <c r="G10" s="30" t="n">
        <v>3</v>
      </c>
      <c r="H10" s="30" t="n">
        <v>504632</v>
      </c>
      <c r="I10" s="31" t="s">
        <v>9</v>
      </c>
      <c r="J10" s="32"/>
      <c r="K10" s="32"/>
      <c r="L10" s="32"/>
      <c r="M10" s="32"/>
      <c r="N10" s="26"/>
      <c r="O10" s="32"/>
      <c r="P10" s="33"/>
    </row>
    <row r="11" customFormat="false" ht="14.4" hidden="false" customHeight="false" outlineLevel="0" collapsed="false">
      <c r="B11" s="28" t="n">
        <v>0.852083333333333</v>
      </c>
      <c r="C11" s="29" t="n">
        <v>42899</v>
      </c>
      <c r="D11" s="29" t="n">
        <v>42900</v>
      </c>
      <c r="E11" s="29" t="s">
        <v>25</v>
      </c>
      <c r="F11" s="29" t="n">
        <v>42906</v>
      </c>
      <c r="G11" s="30" t="n">
        <v>4</v>
      </c>
      <c r="H11" s="30" t="n">
        <v>506620</v>
      </c>
      <c r="I11" s="31" t="s">
        <v>10</v>
      </c>
      <c r="J11" s="32"/>
      <c r="K11" s="32"/>
      <c r="L11" s="32"/>
      <c r="M11" s="32"/>
      <c r="N11" s="26"/>
      <c r="O11" s="32"/>
      <c r="P11" s="33"/>
    </row>
    <row r="12" customFormat="false" ht="14.4" hidden="false" customHeight="false" outlineLevel="0" collapsed="false">
      <c r="B12" s="28" t="n">
        <v>0.463194444444444</v>
      </c>
      <c r="C12" s="29" t="n">
        <v>42904</v>
      </c>
      <c r="D12" s="34" t="n">
        <v>42905</v>
      </c>
      <c r="E12" s="30" t="s">
        <v>25</v>
      </c>
      <c r="F12" s="29" t="n">
        <v>42907</v>
      </c>
      <c r="G12" s="30" t="n">
        <v>5</v>
      </c>
      <c r="H12" s="30" t="n">
        <v>446132</v>
      </c>
      <c r="I12" s="31" t="s">
        <v>27</v>
      </c>
      <c r="J12" s="32" t="n">
        <v>239.5</v>
      </c>
      <c r="K12" s="32" t="n">
        <v>380</v>
      </c>
      <c r="L12" s="32" t="n">
        <v>0</v>
      </c>
      <c r="M12" s="32" t="n">
        <f aca="false">L12+K12</f>
        <v>380</v>
      </c>
      <c r="N12" s="26" t="n">
        <v>66.5</v>
      </c>
      <c r="O12" s="32" t="n">
        <v>313.5</v>
      </c>
      <c r="P12" s="33" t="n">
        <f aca="false">O12-J12</f>
        <v>74</v>
      </c>
    </row>
    <row r="13" customFormat="false" ht="14.4" hidden="false" customHeight="false" outlineLevel="0" collapsed="false">
      <c r="B13" s="28" t="n">
        <v>0.523611111111111</v>
      </c>
      <c r="C13" s="29" t="n">
        <v>42907</v>
      </c>
      <c r="D13" s="29" t="n">
        <v>42908</v>
      </c>
      <c r="E13" s="30" t="s">
        <v>25</v>
      </c>
      <c r="F13" s="29" t="n">
        <v>42912</v>
      </c>
      <c r="G13" s="30" t="n">
        <v>6</v>
      </c>
      <c r="H13" s="30" t="n">
        <v>446129</v>
      </c>
      <c r="I13" s="31" t="s">
        <v>27</v>
      </c>
      <c r="J13" s="32" t="n">
        <v>192</v>
      </c>
      <c r="K13" s="32" t="n">
        <v>380</v>
      </c>
      <c r="L13" s="32" t="n">
        <v>111</v>
      </c>
      <c r="M13" s="32" t="n">
        <f aca="false">L13+K13</f>
        <v>491</v>
      </c>
      <c r="N13" s="26" t="n">
        <v>66.5</v>
      </c>
      <c r="O13" s="32" t="n">
        <f aca="false">M13-L13-N13</f>
        <v>313.5</v>
      </c>
      <c r="P13" s="33" t="n">
        <f aca="false">O13-J13</f>
        <v>121.5</v>
      </c>
    </row>
    <row r="14" customFormat="false" ht="14.4" hidden="false" customHeight="false" outlineLevel="0" collapsed="false">
      <c r="B14" s="28" t="n">
        <v>0.685416666666667</v>
      </c>
      <c r="C14" s="35" t="n">
        <v>42907</v>
      </c>
      <c r="D14" s="29" t="n">
        <v>42908</v>
      </c>
      <c r="E14" s="30" t="s">
        <v>25</v>
      </c>
      <c r="F14" s="29" t="n">
        <v>42912</v>
      </c>
      <c r="G14" s="30" t="n">
        <v>7</v>
      </c>
      <c r="H14" s="30" t="n">
        <v>506795</v>
      </c>
      <c r="I14" s="31" t="s">
        <v>28</v>
      </c>
      <c r="J14" s="32" t="n">
        <v>196</v>
      </c>
      <c r="K14" s="32" t="n">
        <v>490</v>
      </c>
      <c r="L14" s="32" t="n">
        <v>98</v>
      </c>
      <c r="M14" s="32" t="n">
        <f aca="false">L14+K14</f>
        <v>588</v>
      </c>
      <c r="N14" s="26" t="n">
        <v>85.75</v>
      </c>
      <c r="O14" s="32" t="n">
        <f aca="false">M14-L14-N14</f>
        <v>404.25</v>
      </c>
      <c r="P14" s="33" t="n">
        <f aca="false">O14-J14</f>
        <v>208.25</v>
      </c>
    </row>
    <row r="15" customFormat="false" ht="14.4" hidden="false" customHeight="false" outlineLevel="0" collapsed="false">
      <c r="B15" s="36" t="n">
        <v>0.46875</v>
      </c>
      <c r="C15" s="37" t="n">
        <v>42912</v>
      </c>
      <c r="D15" s="37" t="n">
        <v>42912</v>
      </c>
      <c r="E15" s="38" t="s">
        <v>25</v>
      </c>
      <c r="F15" s="37" t="n">
        <v>42914</v>
      </c>
      <c r="G15" s="38" t="n">
        <v>8</v>
      </c>
      <c r="H15" s="38" t="n">
        <v>502621</v>
      </c>
      <c r="I15" s="39" t="s">
        <v>29</v>
      </c>
      <c r="J15" s="40" t="n">
        <v>329.5</v>
      </c>
      <c r="K15" s="40" t="n">
        <v>520</v>
      </c>
      <c r="L15" s="40" t="n">
        <v>0</v>
      </c>
      <c r="M15" s="40" t="n">
        <f aca="false">L15+K15</f>
        <v>520</v>
      </c>
      <c r="N15" s="41" t="n">
        <v>91</v>
      </c>
      <c r="O15" s="40" t="n">
        <f aca="false">M15-L15-N15</f>
        <v>429</v>
      </c>
      <c r="P15" s="33" t="n">
        <f aca="false">O15-J15</f>
        <v>99.5</v>
      </c>
    </row>
    <row r="16" customFormat="false" ht="14.4" hidden="false" customHeight="false" outlineLevel="0" collapsed="false">
      <c r="B16" s="42" t="n">
        <v>0.949305555555556</v>
      </c>
      <c r="C16" s="43" t="n">
        <v>42912</v>
      </c>
      <c r="D16" s="37" t="n">
        <v>42913</v>
      </c>
      <c r="E16" s="38" t="s">
        <v>25</v>
      </c>
      <c r="F16" s="38" t="s">
        <v>30</v>
      </c>
      <c r="G16" s="38" t="n">
        <v>9</v>
      </c>
      <c r="H16" s="44" t="n">
        <v>446132</v>
      </c>
      <c r="I16" s="39" t="s">
        <v>27</v>
      </c>
      <c r="J16" s="40" t="n">
        <v>239.5</v>
      </c>
      <c r="K16" s="40" t="n">
        <v>380</v>
      </c>
      <c r="L16" s="40" t="n">
        <v>0</v>
      </c>
      <c r="M16" s="40" t="n">
        <f aca="false">L16+K16</f>
        <v>380</v>
      </c>
      <c r="N16" s="41" t="n">
        <v>66.5</v>
      </c>
      <c r="O16" s="40" t="n">
        <f aca="false">M16-L16-N16</f>
        <v>313.5</v>
      </c>
      <c r="P16" s="45" t="n">
        <f aca="false">O16-J16</f>
        <v>74</v>
      </c>
    </row>
    <row r="17" customFormat="false" ht="14.4" hidden="false" customHeight="false" outlineLevel="0" collapsed="false">
      <c r="B17" s="42" t="n">
        <v>0.95</v>
      </c>
      <c r="C17" s="43" t="n">
        <v>42912</v>
      </c>
      <c r="D17" s="37" t="n">
        <v>42913</v>
      </c>
      <c r="E17" s="38" t="s">
        <v>26</v>
      </c>
      <c r="F17" s="37" t="n">
        <v>42914</v>
      </c>
      <c r="G17" s="38" t="n">
        <v>10</v>
      </c>
      <c r="H17" s="38" t="n">
        <v>503352</v>
      </c>
      <c r="I17" s="39" t="s">
        <v>31</v>
      </c>
      <c r="J17" s="40" t="n">
        <v>343.5</v>
      </c>
      <c r="K17" s="40" t="n">
        <v>580</v>
      </c>
      <c r="L17" s="40" t="n">
        <v>0</v>
      </c>
      <c r="M17" s="40" t="n">
        <f aca="false">L17+K17</f>
        <v>580</v>
      </c>
      <c r="N17" s="41" t="n">
        <v>101.5</v>
      </c>
      <c r="O17" s="40" t="n">
        <f aca="false">M17-L17-N17</f>
        <v>478.5</v>
      </c>
      <c r="P17" s="45" t="n">
        <f aca="false">O17-J17</f>
        <v>135</v>
      </c>
    </row>
    <row r="18" customFormat="false" ht="14.4" hidden="false" customHeight="false" outlineLevel="0" collapsed="false">
      <c r="B18" s="46" t="n">
        <v>0.788888888888889</v>
      </c>
      <c r="C18" s="47" t="n">
        <v>42913</v>
      </c>
      <c r="D18" s="48" t="n">
        <v>42915</v>
      </c>
      <c r="E18" s="49" t="s">
        <v>26</v>
      </c>
      <c r="F18" s="49" t="s">
        <v>30</v>
      </c>
      <c r="G18" s="49" t="n">
        <v>11</v>
      </c>
      <c r="H18" s="49"/>
      <c r="I18" s="50" t="s">
        <v>32</v>
      </c>
      <c r="J18" s="51" t="n">
        <v>259.5</v>
      </c>
      <c r="K18" s="52" t="n">
        <v>420</v>
      </c>
      <c r="L18" s="52" t="n">
        <v>137</v>
      </c>
      <c r="M18" s="51" t="n">
        <f aca="false">L18+K18</f>
        <v>557</v>
      </c>
      <c r="N18" s="51" t="n">
        <v>73.5</v>
      </c>
      <c r="O18" s="51" t="n">
        <f aca="false">M18-L18-N18</f>
        <v>346.5</v>
      </c>
      <c r="P18" s="45" t="n">
        <f aca="false">O18-J18</f>
        <v>87</v>
      </c>
    </row>
    <row r="19" customFormat="false" ht="14.4" hidden="false" customHeight="false" outlineLevel="0" collapsed="false">
      <c r="B19" s="53" t="n">
        <v>0.803472222222222</v>
      </c>
      <c r="C19" s="48" t="n">
        <v>42915</v>
      </c>
      <c r="D19" s="48" t="n">
        <v>42915</v>
      </c>
      <c r="E19" s="49" t="s">
        <v>26</v>
      </c>
      <c r="F19" s="48" t="s">
        <v>30</v>
      </c>
      <c r="G19" s="49" t="n">
        <v>12</v>
      </c>
      <c r="H19" s="54" t="n">
        <v>503319</v>
      </c>
      <c r="I19" s="50" t="s">
        <v>7</v>
      </c>
      <c r="J19" s="51" t="n">
        <v>358.42</v>
      </c>
      <c r="K19" s="51" t="n">
        <v>550</v>
      </c>
      <c r="L19" s="51" t="n">
        <v>0</v>
      </c>
      <c r="M19" s="51" t="n">
        <f aca="false">L19+K19</f>
        <v>550</v>
      </c>
      <c r="N19" s="51" t="n">
        <v>97.12</v>
      </c>
      <c r="O19" s="51" t="n">
        <f aca="false">M19-L19-N19</f>
        <v>452.88</v>
      </c>
      <c r="P19" s="45" t="n">
        <f aca="false">O19-J19</f>
        <v>94.46</v>
      </c>
    </row>
    <row r="20" customFormat="false" ht="14.4" hidden="false" customHeight="false" outlineLevel="0" collapsed="false">
      <c r="B20" s="55" t="n">
        <v>0.759722222222222</v>
      </c>
      <c r="C20" s="56" t="n">
        <v>42915</v>
      </c>
      <c r="D20" s="49"/>
      <c r="E20" s="49" t="s">
        <v>25</v>
      </c>
      <c r="F20" s="49" t="s">
        <v>30</v>
      </c>
      <c r="G20" s="49" t="n">
        <v>13</v>
      </c>
      <c r="H20" s="49"/>
      <c r="I20" s="50" t="s">
        <v>32</v>
      </c>
      <c r="J20" s="57" t="n">
        <v>259.5</v>
      </c>
      <c r="K20" s="57" t="n">
        <v>420</v>
      </c>
      <c r="L20" s="57" t="n">
        <v>0</v>
      </c>
      <c r="M20" s="57" t="n">
        <f aca="false">L20+K20</f>
        <v>420</v>
      </c>
      <c r="N20" s="58" t="n">
        <v>73.5</v>
      </c>
      <c r="O20" s="57" t="n">
        <f aca="false">M20-L20-N20</f>
        <v>346.5</v>
      </c>
      <c r="P20" s="40" t="n">
        <f aca="false">O20-J20</f>
        <v>87</v>
      </c>
    </row>
    <row r="21" customFormat="false" ht="14.4" hidden="false" customHeight="false" outlineLevel="0" collapsed="false">
      <c r="O21" s="0"/>
    </row>
    <row r="22" customFormat="false" ht="14.4" hidden="false" customHeight="false" outlineLevel="0" collapsed="false">
      <c r="O22" s="0"/>
    </row>
    <row r="23" customFormat="false" ht="14.4" hidden="false" customHeight="false" outlineLevel="0" collapsed="false">
      <c r="O23" s="0"/>
    </row>
    <row r="24" customFormat="false" ht="14.4" hidden="false" customHeight="false" outlineLevel="0" collapsed="false">
      <c r="O24" s="0"/>
    </row>
    <row r="25" customFormat="false" ht="14.4" hidden="false" customHeight="false" outlineLevel="0" collapsed="false">
      <c r="O25" s="0"/>
    </row>
    <row r="26" customFormat="false" ht="14.4" hidden="false" customHeight="false" outlineLevel="0" collapsed="false">
      <c r="O26" s="0"/>
    </row>
    <row r="27" customFormat="false" ht="14.4" hidden="false" customHeight="false" outlineLevel="0" collapsed="false">
      <c r="O27" s="0"/>
    </row>
    <row r="28" customFormat="false" ht="14.4" hidden="false" customHeight="false" outlineLevel="0" collapsed="false">
      <c r="O28" s="0"/>
    </row>
    <row r="29" customFormat="false" ht="14.4" hidden="false" customHeight="false" outlineLevel="0" collapsed="false">
      <c r="O29" s="0"/>
    </row>
    <row r="30" customFormat="false" ht="14.4" hidden="false" customHeight="false" outlineLevel="0" collapsed="false">
      <c r="O30" s="0"/>
    </row>
    <row r="31" customFormat="false" ht="14.4" hidden="false" customHeight="false" outlineLevel="0" collapsed="false">
      <c r="O31" s="0"/>
    </row>
    <row r="32" customFormat="false" ht="15" hidden="false" customHeight="false" outlineLevel="0" collapsed="false">
      <c r="O32" s="0"/>
    </row>
    <row r="33" customFormat="false" ht="15" hidden="false" customHeight="false" outlineLevel="0" collapsed="false">
      <c r="N33" s="59" t="s">
        <v>33</v>
      </c>
      <c r="O33" s="60" t="n">
        <f aca="false">SUM(P12:P20)</f>
        <v>980.71</v>
      </c>
      <c r="P33" s="60"/>
    </row>
  </sheetData>
  <autoFilter ref="B7:P7"/>
  <mergeCells count="1">
    <mergeCell ref="O33:P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5"/>
  <sheetViews>
    <sheetView windowProtection="false"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F34" activeCellId="0" sqref="F34"/>
    </sheetView>
  </sheetViews>
  <sheetFormatPr defaultRowHeight="14.4"/>
  <cols>
    <col collapsed="false" hidden="false" max="1" min="1" style="0" width="4.39271255060729"/>
    <col collapsed="false" hidden="false" max="2" min="2" style="0" width="17.246963562753"/>
    <col collapsed="false" hidden="false" max="3" min="3" style="0" width="15.5303643724696"/>
    <col collapsed="false" hidden="false" max="4" min="4" style="0" width="16.497975708502"/>
    <col collapsed="false" hidden="false" max="5" min="5" style="0" width="14.5668016194332"/>
    <col collapsed="false" hidden="false" max="6" min="6" style="0" width="15.8542510121457"/>
    <col collapsed="false" hidden="false" max="7" min="7" style="0" width="15.2105263157895"/>
    <col collapsed="false" hidden="false" max="8" min="8" style="0" width="15.1052631578947"/>
    <col collapsed="false" hidden="false" max="9" min="9" style="0" width="53.8825910931174"/>
    <col collapsed="false" hidden="false" max="10" min="10" style="0" width="16.3886639676113"/>
    <col collapsed="false" hidden="false" max="11" min="11" style="0" width="22.7085020242915"/>
    <col collapsed="false" hidden="false" max="12" min="12" style="0" width="18.7449392712551"/>
    <col collapsed="false" hidden="false" max="13" min="13" style="0" width="15.7449392712551"/>
    <col collapsed="false" hidden="false" max="14" min="14" style="0" width="20.7813765182186"/>
    <col collapsed="false" hidden="false" max="15" min="15" style="0" width="18.3157894736842"/>
    <col collapsed="false" hidden="false" max="16" min="16" style="0" width="9.10526315789474"/>
    <col collapsed="false" hidden="false" max="1025" min="17" style="0" width="10.6032388663968"/>
  </cols>
  <sheetData>
    <row r="1" customFormat="false" ht="15" hidden="false" customHeight="false" outlineLevel="0" collapsed="false"/>
    <row r="2" customFormat="false" ht="15" hidden="false" customHeight="true" outlineLevel="0" collapsed="false">
      <c r="B2" s="61" t="s">
        <v>34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</row>
    <row r="3" customFormat="false" ht="15.75" hidden="false" customHeight="true" outlineLevel="0" collapsed="false"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</row>
    <row r="4" customFormat="false" ht="14.4" hidden="false" customHeight="false" outlineLevel="0" collapsed="false">
      <c r="B4" s="62" t="s">
        <v>35</v>
      </c>
      <c r="C4" s="63" t="s">
        <v>11</v>
      </c>
      <c r="D4" s="64" t="s">
        <v>36</v>
      </c>
      <c r="E4" s="64" t="s">
        <v>37</v>
      </c>
      <c r="F4" s="64" t="s">
        <v>14</v>
      </c>
      <c r="G4" s="65" t="s">
        <v>38</v>
      </c>
      <c r="H4" s="64" t="s">
        <v>17</v>
      </c>
      <c r="I4" s="64" t="s">
        <v>18</v>
      </c>
      <c r="J4" s="64" t="s">
        <v>19</v>
      </c>
      <c r="K4" s="66" t="s">
        <v>20</v>
      </c>
      <c r="L4" s="66" t="s">
        <v>21</v>
      </c>
      <c r="M4" s="67" t="s">
        <v>22</v>
      </c>
      <c r="N4" s="68" t="s">
        <v>23</v>
      </c>
      <c r="O4" s="69" t="s">
        <v>24</v>
      </c>
      <c r="P4" s="70" t="s">
        <v>4</v>
      </c>
    </row>
    <row r="5" customFormat="false" ht="14.4" hidden="false" customHeight="false" outlineLevel="0" collapsed="false">
      <c r="B5" s="71" t="n">
        <v>1</v>
      </c>
      <c r="C5" s="72" t="n">
        <v>0.446527777777778</v>
      </c>
      <c r="D5" s="73" t="n">
        <v>42919</v>
      </c>
      <c r="E5" s="73" t="n">
        <v>42919</v>
      </c>
      <c r="F5" s="74" t="s">
        <v>39</v>
      </c>
      <c r="G5" s="73"/>
      <c r="H5" s="74" t="n">
        <v>498476</v>
      </c>
      <c r="I5" s="74" t="s">
        <v>40</v>
      </c>
      <c r="J5" s="75" t="n">
        <v>388</v>
      </c>
      <c r="K5" s="75" t="n">
        <v>550</v>
      </c>
      <c r="L5" s="75" t="n">
        <v>0</v>
      </c>
      <c r="M5" s="75" t="n">
        <f aca="false">K5+L5</f>
        <v>550</v>
      </c>
      <c r="N5" s="75" t="n">
        <v>96.25</v>
      </c>
      <c r="O5" s="75" t="n">
        <f aca="false">M5-L5-N5</f>
        <v>453.75</v>
      </c>
      <c r="P5" s="75" t="n">
        <f aca="false">O5-J5</f>
        <v>65.75</v>
      </c>
      <c r="Q5" s="76"/>
    </row>
    <row r="6" customFormat="false" ht="14.4" hidden="false" customHeight="false" outlineLevel="0" collapsed="false">
      <c r="B6" s="71" t="n">
        <v>2</v>
      </c>
      <c r="C6" s="72" t="n">
        <v>0.581944444444444</v>
      </c>
      <c r="D6" s="73" t="n">
        <v>42920</v>
      </c>
      <c r="E6" s="73" t="n">
        <v>42920</v>
      </c>
      <c r="F6" s="74" t="s">
        <v>41</v>
      </c>
      <c r="G6" s="73"/>
      <c r="H6" s="74"/>
      <c r="I6" s="74" t="s">
        <v>27</v>
      </c>
      <c r="J6" s="75" t="n">
        <v>233</v>
      </c>
      <c r="K6" s="75" t="n">
        <v>380</v>
      </c>
      <c r="L6" s="75" t="n">
        <v>0</v>
      </c>
      <c r="M6" s="75" t="n">
        <f aca="false">K6+L6</f>
        <v>380</v>
      </c>
      <c r="N6" s="75" t="n">
        <v>66.5</v>
      </c>
      <c r="O6" s="75" t="n">
        <f aca="false">M6-L6-N6</f>
        <v>313.5</v>
      </c>
      <c r="P6" s="75" t="n">
        <f aca="false">O6-J6</f>
        <v>80.5</v>
      </c>
    </row>
    <row r="7" customFormat="false" ht="14.4" hidden="false" customHeight="false" outlineLevel="0" collapsed="false">
      <c r="B7" s="71" t="n">
        <v>3</v>
      </c>
      <c r="C7" s="72" t="n">
        <v>0.475</v>
      </c>
      <c r="D7" s="73" t="n">
        <v>42922</v>
      </c>
      <c r="E7" s="73" t="n">
        <v>42924</v>
      </c>
      <c r="F7" s="74" t="s">
        <v>39</v>
      </c>
      <c r="G7" s="73"/>
      <c r="H7" s="74"/>
      <c r="I7" s="74" t="s">
        <v>42</v>
      </c>
      <c r="J7" s="75" t="n">
        <v>311.5</v>
      </c>
      <c r="K7" s="75" t="n">
        <v>590</v>
      </c>
      <c r="L7" s="75" t="n">
        <v>0</v>
      </c>
      <c r="M7" s="75" t="n">
        <f aca="false">K7+L7</f>
        <v>590</v>
      </c>
      <c r="N7" s="75" t="n">
        <v>73.5</v>
      </c>
      <c r="O7" s="75" t="n">
        <f aca="false">M7-L7-N7</f>
        <v>516.5</v>
      </c>
      <c r="P7" s="75" t="n">
        <f aca="false">O7-J7</f>
        <v>205</v>
      </c>
    </row>
    <row r="8" customFormat="false" ht="14.4" hidden="false" customHeight="false" outlineLevel="0" collapsed="false">
      <c r="B8" s="71" t="n">
        <v>4</v>
      </c>
      <c r="C8" s="72" t="n">
        <v>0.603472222222222</v>
      </c>
      <c r="D8" s="73" t="n">
        <v>42925</v>
      </c>
      <c r="E8" s="73"/>
      <c r="F8" s="74" t="s">
        <v>39</v>
      </c>
      <c r="G8" s="73"/>
      <c r="H8" s="74"/>
      <c r="I8" s="74" t="s">
        <v>43</v>
      </c>
      <c r="J8" s="75" t="n">
        <v>480</v>
      </c>
      <c r="K8" s="75" t="n">
        <v>870</v>
      </c>
      <c r="L8" s="75" t="n">
        <v>0</v>
      </c>
      <c r="M8" s="75" t="n">
        <f aca="false">K8+L8</f>
        <v>870</v>
      </c>
      <c r="N8" s="75" t="n">
        <v>152.25</v>
      </c>
      <c r="O8" s="75" t="n">
        <f aca="false">M8-L8-N8</f>
        <v>717.75</v>
      </c>
      <c r="P8" s="75" t="n">
        <f aca="false">O8-J8</f>
        <v>237.75</v>
      </c>
    </row>
    <row r="9" customFormat="false" ht="14.4" hidden="false" customHeight="false" outlineLevel="0" collapsed="false">
      <c r="B9" s="71"/>
      <c r="C9" s="72"/>
      <c r="D9" s="73"/>
      <c r="E9" s="73"/>
      <c r="F9" s="74"/>
      <c r="G9" s="73"/>
      <c r="H9" s="74"/>
      <c r="I9" s="74"/>
      <c r="J9" s="75" t="n">
        <v>238.5</v>
      </c>
      <c r="K9" s="75" t="n">
        <v>380</v>
      </c>
      <c r="L9" s="75" t="n">
        <v>0</v>
      </c>
      <c r="M9" s="75" t="n">
        <f aca="false">K9+L9</f>
        <v>380</v>
      </c>
      <c r="N9" s="75" t="n">
        <v>66.5</v>
      </c>
      <c r="O9" s="75" t="n">
        <f aca="false">M9-L9-N9</f>
        <v>313.5</v>
      </c>
      <c r="P9" s="75" t="n">
        <f aca="false">O9-J9</f>
        <v>75</v>
      </c>
    </row>
    <row r="10" customFormat="false" ht="14.4" hidden="false" customHeight="false" outlineLevel="0" collapsed="false">
      <c r="B10" s="71"/>
      <c r="C10" s="72"/>
      <c r="D10" s="73"/>
      <c r="E10" s="73"/>
      <c r="F10" s="74"/>
      <c r="G10" s="73"/>
      <c r="H10" s="74"/>
      <c r="I10" s="74"/>
      <c r="J10" s="75" t="n">
        <v>0</v>
      </c>
      <c r="K10" s="75" t="n">
        <v>0</v>
      </c>
      <c r="L10" s="75" t="n">
        <v>0</v>
      </c>
      <c r="M10" s="75" t="n">
        <f aca="false">K10+L10</f>
        <v>0</v>
      </c>
      <c r="N10" s="75" t="n">
        <v>0</v>
      </c>
      <c r="O10" s="75" t="n">
        <f aca="false">M10-L10-N10</f>
        <v>0</v>
      </c>
      <c r="P10" s="75" t="n">
        <f aca="false">O10-J10</f>
        <v>0</v>
      </c>
    </row>
    <row r="11" customFormat="false" ht="14.4" hidden="false" customHeight="false" outlineLevel="0" collapsed="false">
      <c r="B11" s="71"/>
      <c r="C11" s="72"/>
      <c r="D11" s="73"/>
      <c r="E11" s="73"/>
      <c r="F11" s="74"/>
      <c r="G11" s="73"/>
      <c r="H11" s="74"/>
      <c r="I11" s="74"/>
      <c r="J11" s="75" t="n">
        <v>0</v>
      </c>
      <c r="K11" s="75" t="n">
        <v>0</v>
      </c>
      <c r="L11" s="75" t="n">
        <v>0</v>
      </c>
      <c r="M11" s="75" t="n">
        <f aca="false">K11+L11</f>
        <v>0</v>
      </c>
      <c r="N11" s="75" t="n">
        <v>0</v>
      </c>
      <c r="O11" s="75" t="n">
        <f aca="false">M11-L11-N11</f>
        <v>0</v>
      </c>
      <c r="P11" s="75" t="n">
        <f aca="false">O11-J11</f>
        <v>0</v>
      </c>
    </row>
    <row r="12" customFormat="false" ht="14.4" hidden="false" customHeight="false" outlineLevel="0" collapsed="false">
      <c r="B12" s="71"/>
      <c r="C12" s="72"/>
      <c r="D12" s="73"/>
      <c r="E12" s="73"/>
      <c r="F12" s="74"/>
      <c r="G12" s="73"/>
      <c r="H12" s="74"/>
      <c r="I12" s="74"/>
      <c r="J12" s="75" t="n">
        <v>0</v>
      </c>
      <c r="K12" s="75" t="n">
        <v>0</v>
      </c>
      <c r="L12" s="75" t="n">
        <v>0</v>
      </c>
      <c r="M12" s="75" t="n">
        <f aca="false">K12+L12</f>
        <v>0</v>
      </c>
      <c r="N12" s="75" t="n">
        <v>0</v>
      </c>
      <c r="O12" s="75" t="n">
        <f aca="false">M12-L12-N12</f>
        <v>0</v>
      </c>
      <c r="P12" s="75" t="n">
        <f aca="false">O12-J12</f>
        <v>0</v>
      </c>
    </row>
    <row r="13" customFormat="false" ht="14.4" hidden="false" customHeight="false" outlineLevel="0" collapsed="false">
      <c r="B13" s="71"/>
      <c r="C13" s="72"/>
      <c r="D13" s="73"/>
      <c r="E13" s="73"/>
      <c r="F13" s="74"/>
      <c r="G13" s="73"/>
      <c r="H13" s="74"/>
      <c r="I13" s="74"/>
      <c r="J13" s="75" t="n">
        <v>0</v>
      </c>
      <c r="K13" s="75" t="n">
        <v>0</v>
      </c>
      <c r="L13" s="75" t="n">
        <v>0</v>
      </c>
      <c r="M13" s="75" t="n">
        <f aca="false">K13+L13</f>
        <v>0</v>
      </c>
      <c r="N13" s="75" t="n">
        <v>0</v>
      </c>
      <c r="O13" s="75" t="n">
        <f aca="false">M13-L13-N13</f>
        <v>0</v>
      </c>
      <c r="P13" s="75" t="n">
        <f aca="false">O13-J13</f>
        <v>0</v>
      </c>
    </row>
    <row r="14" customFormat="false" ht="14.4" hidden="false" customHeight="false" outlineLevel="0" collapsed="false">
      <c r="B14" s="71"/>
      <c r="C14" s="72"/>
      <c r="D14" s="73"/>
      <c r="E14" s="73"/>
      <c r="F14" s="74"/>
      <c r="G14" s="73"/>
      <c r="H14" s="74"/>
      <c r="I14" s="74"/>
      <c r="J14" s="75" t="n">
        <v>0</v>
      </c>
      <c r="K14" s="75" t="n">
        <v>0</v>
      </c>
      <c r="L14" s="75" t="n">
        <v>0</v>
      </c>
      <c r="M14" s="75" t="n">
        <f aca="false">K14+L14</f>
        <v>0</v>
      </c>
      <c r="N14" s="75" t="n">
        <v>0</v>
      </c>
      <c r="O14" s="75" t="n">
        <f aca="false">M14-L14-N14</f>
        <v>0</v>
      </c>
      <c r="P14" s="75" t="n">
        <f aca="false">O14-J14</f>
        <v>0</v>
      </c>
    </row>
    <row r="15" customFormat="false" ht="14.4" hidden="false" customHeight="false" outlineLevel="0" collapsed="false">
      <c r="B15" s="71"/>
      <c r="C15" s="72"/>
      <c r="D15" s="73"/>
      <c r="E15" s="73"/>
      <c r="F15" s="74"/>
      <c r="G15" s="73"/>
      <c r="H15" s="74"/>
      <c r="I15" s="74"/>
      <c r="J15" s="75" t="n">
        <v>0</v>
      </c>
      <c r="K15" s="75" t="n">
        <v>0</v>
      </c>
      <c r="L15" s="75" t="n">
        <v>0</v>
      </c>
      <c r="M15" s="75" t="n">
        <f aca="false">K15+L15</f>
        <v>0</v>
      </c>
      <c r="N15" s="75" t="n">
        <v>0</v>
      </c>
      <c r="O15" s="75" t="n">
        <f aca="false">M15-L15-N15</f>
        <v>0</v>
      </c>
      <c r="P15" s="75" t="n">
        <f aca="false">O15-J15</f>
        <v>0</v>
      </c>
    </row>
    <row r="16" customFormat="false" ht="14.4" hidden="false" customHeight="false" outlineLevel="0" collapsed="false">
      <c r="B16" s="71"/>
      <c r="C16" s="72"/>
      <c r="D16" s="73"/>
      <c r="E16" s="73"/>
      <c r="F16" s="74"/>
      <c r="G16" s="73"/>
      <c r="H16" s="74"/>
      <c r="I16" s="74"/>
      <c r="J16" s="75" t="n">
        <v>0</v>
      </c>
      <c r="K16" s="75" t="n">
        <v>0</v>
      </c>
      <c r="L16" s="75" t="n">
        <v>0</v>
      </c>
      <c r="M16" s="75" t="n">
        <f aca="false">K16+L16</f>
        <v>0</v>
      </c>
      <c r="N16" s="75" t="n">
        <v>0</v>
      </c>
      <c r="O16" s="75" t="n">
        <f aca="false">M16-L16-N16</f>
        <v>0</v>
      </c>
      <c r="P16" s="75" t="n">
        <f aca="false">O16-J16</f>
        <v>0</v>
      </c>
    </row>
    <row r="17" customFormat="false" ht="14.4" hidden="false" customHeight="false" outlineLevel="0" collapsed="false">
      <c r="B17" s="71"/>
      <c r="C17" s="72"/>
      <c r="D17" s="73"/>
      <c r="E17" s="73"/>
      <c r="F17" s="74"/>
      <c r="G17" s="73"/>
      <c r="H17" s="74"/>
      <c r="I17" s="74"/>
      <c r="J17" s="75" t="n">
        <v>0</v>
      </c>
      <c r="K17" s="75" t="n">
        <v>0</v>
      </c>
      <c r="L17" s="75" t="n">
        <v>0</v>
      </c>
      <c r="M17" s="75" t="n">
        <f aca="false">K17+L17</f>
        <v>0</v>
      </c>
      <c r="N17" s="75" t="n">
        <v>0</v>
      </c>
      <c r="O17" s="75" t="n">
        <f aca="false">M17-L17-N17</f>
        <v>0</v>
      </c>
      <c r="P17" s="75" t="n">
        <f aca="false">O17-J17</f>
        <v>0</v>
      </c>
    </row>
    <row r="18" customFormat="false" ht="14.4" hidden="false" customHeight="false" outlineLevel="0" collapsed="false">
      <c r="B18" s="71"/>
      <c r="C18" s="72"/>
      <c r="D18" s="73"/>
      <c r="E18" s="73"/>
      <c r="F18" s="74"/>
      <c r="G18" s="73"/>
      <c r="H18" s="74"/>
      <c r="I18" s="74"/>
      <c r="J18" s="75" t="n">
        <v>0</v>
      </c>
      <c r="K18" s="75" t="n">
        <v>0</v>
      </c>
      <c r="L18" s="75" t="n">
        <v>0</v>
      </c>
      <c r="M18" s="75" t="n">
        <f aca="false">K18+L18</f>
        <v>0</v>
      </c>
      <c r="N18" s="75" t="n">
        <v>0</v>
      </c>
      <c r="O18" s="75" t="n">
        <f aca="false">M18-L18-N18</f>
        <v>0</v>
      </c>
      <c r="P18" s="75" t="n">
        <f aca="false">O18-J18</f>
        <v>0</v>
      </c>
    </row>
    <row r="19" customFormat="false" ht="15" hidden="false" customHeight="false" outlineLevel="0" collapsed="false">
      <c r="B19" s="71"/>
      <c r="C19" s="72"/>
      <c r="D19" s="73"/>
      <c r="E19" s="73"/>
      <c r="F19" s="74"/>
      <c r="G19" s="73"/>
      <c r="H19" s="74"/>
      <c r="I19" s="74"/>
      <c r="J19" s="75" t="n">
        <v>0</v>
      </c>
      <c r="K19" s="75" t="n">
        <v>0</v>
      </c>
      <c r="L19" s="75" t="n">
        <v>0</v>
      </c>
      <c r="M19" s="75" t="n">
        <f aca="false">K19+L19</f>
        <v>0</v>
      </c>
      <c r="N19" s="77" t="n">
        <v>0</v>
      </c>
      <c r="O19" s="77" t="n">
        <f aca="false">M19-L19-N19</f>
        <v>0</v>
      </c>
      <c r="P19" s="77" t="n">
        <f aca="false">O19-J19</f>
        <v>0</v>
      </c>
    </row>
    <row r="20" customFormat="false" ht="14.4" hidden="false" customHeight="false" outlineLevel="0" collapsed="false">
      <c r="N20" s="78" t="s">
        <v>0</v>
      </c>
      <c r="O20" s="79" t="n">
        <f aca="false">SUM(P5:P19)</f>
        <v>664</v>
      </c>
      <c r="P20" s="79"/>
    </row>
    <row r="21" customFormat="false" ht="15" hidden="false" customHeight="false" outlineLevel="0" collapsed="false">
      <c r="N21" s="80" t="s">
        <v>44</v>
      </c>
      <c r="O21" s="81" t="n">
        <f aca="false">O20/2</f>
        <v>332</v>
      </c>
      <c r="P21" s="81"/>
    </row>
    <row r="23" customFormat="false" ht="15" hidden="false" customHeight="true" outlineLevel="0" collapsed="false"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</row>
    <row r="24" customFormat="false" ht="15" hidden="false" customHeight="true" outlineLevel="0" collapsed="false"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</row>
    <row r="25" customFormat="false" ht="15" hidden="false" customHeight="true" outlineLevel="0" collapsed="false"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</row>
    <row r="26" customFormat="false" ht="15" hidden="false" customHeight="true" outlineLevel="0" collapsed="false"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</row>
    <row r="27" customFormat="false" ht="15" hidden="false" customHeight="true" outlineLevel="0" collapsed="false"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</row>
    <row r="28" customFormat="false" ht="15" hidden="false" customHeight="true" outlineLevel="0" collapsed="false"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</row>
    <row r="29" customFormat="false" ht="15" hidden="false" customHeight="true" outlineLevel="0" collapsed="false">
      <c r="B29" s="61" t="s">
        <v>45</v>
      </c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</row>
    <row r="30" customFormat="false" ht="15" hidden="false" customHeight="true" outlineLevel="0" collapsed="false"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</row>
    <row r="31" customFormat="false" ht="15" hidden="false" customHeight="true" outlineLevel="0" collapsed="false">
      <c r="B31" s="62" t="s">
        <v>35</v>
      </c>
      <c r="C31" s="63" t="s">
        <v>11</v>
      </c>
      <c r="D31" s="64" t="s">
        <v>12</v>
      </c>
      <c r="E31" s="64" t="s">
        <v>13</v>
      </c>
      <c r="F31" s="64" t="s">
        <v>14</v>
      </c>
      <c r="G31" s="65" t="s">
        <v>15</v>
      </c>
      <c r="H31" s="64" t="s">
        <v>17</v>
      </c>
      <c r="I31" s="64" t="s">
        <v>18</v>
      </c>
      <c r="J31" s="64" t="s">
        <v>19</v>
      </c>
      <c r="K31" s="66" t="s">
        <v>20</v>
      </c>
      <c r="L31" s="66" t="s">
        <v>21</v>
      </c>
      <c r="M31" s="67" t="s">
        <v>22</v>
      </c>
      <c r="N31" s="68" t="s">
        <v>23</v>
      </c>
      <c r="O31" s="69" t="s">
        <v>24</v>
      </c>
      <c r="P31" s="70" t="s">
        <v>4</v>
      </c>
    </row>
    <row r="32" customFormat="false" ht="15" hidden="false" customHeight="true" outlineLevel="0" collapsed="false">
      <c r="B32" s="74"/>
      <c r="C32" s="72"/>
      <c r="D32" s="73"/>
      <c r="E32" s="73"/>
      <c r="F32" s="74"/>
      <c r="G32" s="73"/>
      <c r="H32" s="74"/>
      <c r="I32" s="74"/>
      <c r="J32" s="75" t="n">
        <v>200</v>
      </c>
      <c r="K32" s="75" t="n">
        <v>350</v>
      </c>
      <c r="L32" s="75" t="n">
        <v>70</v>
      </c>
      <c r="M32" s="75" t="n">
        <f aca="false">K32+L32</f>
        <v>420</v>
      </c>
      <c r="N32" s="75" t="n">
        <v>60</v>
      </c>
      <c r="O32" s="75" t="n">
        <f aca="false">M32-L32-N32</f>
        <v>290</v>
      </c>
      <c r="P32" s="75" t="n">
        <f aca="false">O32-J32</f>
        <v>90</v>
      </c>
    </row>
    <row r="33" customFormat="false" ht="15" hidden="false" customHeight="true" outlineLevel="0" collapsed="false">
      <c r="B33" s="74"/>
      <c r="C33" s="72"/>
      <c r="D33" s="73"/>
      <c r="E33" s="73"/>
      <c r="F33" s="74"/>
      <c r="G33" s="73"/>
      <c r="H33" s="74"/>
      <c r="I33" s="74"/>
      <c r="J33" s="75" t="n">
        <v>0</v>
      </c>
      <c r="K33" s="75" t="n">
        <v>0</v>
      </c>
      <c r="L33" s="75" t="n">
        <v>0</v>
      </c>
      <c r="M33" s="75" t="n">
        <f aca="false">K33+L33</f>
        <v>0</v>
      </c>
      <c r="N33" s="75" t="n">
        <v>0</v>
      </c>
      <c r="O33" s="75" t="n">
        <f aca="false">M33-L33-N33</f>
        <v>0</v>
      </c>
      <c r="P33" s="75" t="n">
        <f aca="false">O33-J33</f>
        <v>0</v>
      </c>
    </row>
    <row r="34" customFormat="false" ht="15" hidden="false" customHeight="true" outlineLevel="0" collapsed="false">
      <c r="B34" s="74"/>
      <c r="C34" s="72"/>
      <c r="D34" s="73"/>
      <c r="E34" s="73"/>
      <c r="F34" s="74"/>
      <c r="G34" s="73"/>
      <c r="H34" s="74"/>
      <c r="I34" s="74"/>
      <c r="J34" s="75" t="n">
        <v>0</v>
      </c>
      <c r="K34" s="75" t="n">
        <v>0</v>
      </c>
      <c r="L34" s="75" t="n">
        <v>0</v>
      </c>
      <c r="M34" s="75" t="n">
        <f aca="false">K34+L34</f>
        <v>0</v>
      </c>
      <c r="N34" s="75" t="n">
        <v>0</v>
      </c>
      <c r="O34" s="75" t="n">
        <f aca="false">M34-L34-N34</f>
        <v>0</v>
      </c>
      <c r="P34" s="75" t="n">
        <f aca="false">O34-J34</f>
        <v>0</v>
      </c>
    </row>
    <row r="35" customFormat="false" ht="15" hidden="false" customHeight="true" outlineLevel="0" collapsed="false">
      <c r="B35" s="74"/>
      <c r="C35" s="72"/>
      <c r="D35" s="73"/>
      <c r="E35" s="73"/>
      <c r="F35" s="74"/>
      <c r="G35" s="73"/>
      <c r="H35" s="74"/>
      <c r="I35" s="74"/>
      <c r="J35" s="75" t="n">
        <v>0</v>
      </c>
      <c r="K35" s="75" t="n">
        <v>0</v>
      </c>
      <c r="L35" s="75" t="n">
        <v>0</v>
      </c>
      <c r="M35" s="75" t="n">
        <f aca="false">K35+L35</f>
        <v>0</v>
      </c>
      <c r="N35" s="75" t="n">
        <v>0</v>
      </c>
      <c r="O35" s="75" t="n">
        <f aca="false">M35-L35-N35</f>
        <v>0</v>
      </c>
      <c r="P35" s="75" t="n">
        <f aca="false">O35-J35</f>
        <v>0</v>
      </c>
    </row>
    <row r="36" customFormat="false" ht="15" hidden="false" customHeight="true" outlineLevel="0" collapsed="false">
      <c r="B36" s="74"/>
      <c r="C36" s="72"/>
      <c r="D36" s="73"/>
      <c r="E36" s="73"/>
      <c r="F36" s="74"/>
      <c r="G36" s="73"/>
      <c r="H36" s="74"/>
      <c r="I36" s="74"/>
      <c r="J36" s="75" t="n">
        <v>0</v>
      </c>
      <c r="K36" s="75" t="n">
        <v>0</v>
      </c>
      <c r="L36" s="75" t="n">
        <v>0</v>
      </c>
      <c r="M36" s="75" t="n">
        <f aca="false">K36+L36</f>
        <v>0</v>
      </c>
      <c r="N36" s="75" t="n">
        <v>0</v>
      </c>
      <c r="O36" s="75" t="n">
        <f aca="false">M36-L36-N36</f>
        <v>0</v>
      </c>
      <c r="P36" s="75" t="n">
        <f aca="false">O36-J36</f>
        <v>0</v>
      </c>
    </row>
    <row r="37" customFormat="false" ht="15" hidden="false" customHeight="true" outlineLevel="0" collapsed="false">
      <c r="B37" s="74"/>
      <c r="C37" s="72"/>
      <c r="D37" s="73"/>
      <c r="E37" s="73"/>
      <c r="F37" s="74"/>
      <c r="G37" s="73"/>
      <c r="H37" s="74"/>
      <c r="I37" s="74"/>
      <c r="J37" s="75" t="n">
        <v>0</v>
      </c>
      <c r="K37" s="75" t="n">
        <v>0</v>
      </c>
      <c r="L37" s="75" t="n">
        <v>0</v>
      </c>
      <c r="M37" s="75" t="n">
        <f aca="false">K37+L37</f>
        <v>0</v>
      </c>
      <c r="N37" s="75" t="n">
        <v>0</v>
      </c>
      <c r="O37" s="75" t="n">
        <f aca="false">M37-L37-N37</f>
        <v>0</v>
      </c>
      <c r="P37" s="75" t="n">
        <f aca="false">O37-J37</f>
        <v>0</v>
      </c>
    </row>
    <row r="38" customFormat="false" ht="15" hidden="false" customHeight="true" outlineLevel="0" collapsed="false">
      <c r="B38" s="74"/>
      <c r="C38" s="72"/>
      <c r="D38" s="73"/>
      <c r="E38" s="73"/>
      <c r="F38" s="74"/>
      <c r="G38" s="73"/>
      <c r="H38" s="74"/>
      <c r="I38" s="74"/>
      <c r="J38" s="75" t="n">
        <v>0</v>
      </c>
      <c r="K38" s="75" t="n">
        <v>0</v>
      </c>
      <c r="L38" s="75" t="n">
        <v>0</v>
      </c>
      <c r="M38" s="75" t="n">
        <f aca="false">K38+L38</f>
        <v>0</v>
      </c>
      <c r="N38" s="75" t="n">
        <v>0</v>
      </c>
      <c r="O38" s="75" t="n">
        <f aca="false">M38-L38-N38</f>
        <v>0</v>
      </c>
      <c r="P38" s="75" t="n">
        <f aca="false">O38-J38</f>
        <v>0</v>
      </c>
    </row>
    <row r="39" customFormat="false" ht="15" hidden="false" customHeight="true" outlineLevel="0" collapsed="false">
      <c r="B39" s="74"/>
      <c r="C39" s="72"/>
      <c r="D39" s="73"/>
      <c r="E39" s="73"/>
      <c r="F39" s="74"/>
      <c r="G39" s="73"/>
      <c r="H39" s="74"/>
      <c r="I39" s="74"/>
      <c r="J39" s="75" t="n">
        <v>0</v>
      </c>
      <c r="K39" s="75" t="n">
        <v>0</v>
      </c>
      <c r="L39" s="75" t="n">
        <v>0</v>
      </c>
      <c r="M39" s="75" t="n">
        <f aca="false">K39+L39</f>
        <v>0</v>
      </c>
      <c r="N39" s="75" t="n">
        <v>0</v>
      </c>
      <c r="O39" s="75" t="n">
        <f aca="false">M39-L39-N39</f>
        <v>0</v>
      </c>
      <c r="P39" s="75" t="n">
        <f aca="false">O39-J39</f>
        <v>0</v>
      </c>
    </row>
    <row r="40" customFormat="false" ht="15" hidden="false" customHeight="true" outlineLevel="0" collapsed="false">
      <c r="B40" s="74"/>
      <c r="C40" s="72"/>
      <c r="D40" s="73"/>
      <c r="E40" s="73"/>
      <c r="F40" s="74"/>
      <c r="G40" s="73"/>
      <c r="H40" s="74"/>
      <c r="I40" s="74"/>
      <c r="J40" s="75" t="n">
        <v>0</v>
      </c>
      <c r="K40" s="75" t="n">
        <v>0</v>
      </c>
      <c r="L40" s="75" t="n">
        <v>0</v>
      </c>
      <c r="M40" s="75" t="n">
        <f aca="false">K40+L40</f>
        <v>0</v>
      </c>
      <c r="N40" s="75" t="n">
        <v>0</v>
      </c>
      <c r="O40" s="75" t="n">
        <f aca="false">M40-L40-N40</f>
        <v>0</v>
      </c>
      <c r="P40" s="75" t="n">
        <f aca="false">O40-J40</f>
        <v>0</v>
      </c>
    </row>
    <row r="41" customFormat="false" ht="14.4" hidden="false" customHeight="false" outlineLevel="0" collapsed="false">
      <c r="B41" s="74"/>
      <c r="C41" s="72"/>
      <c r="D41" s="73"/>
      <c r="E41" s="73"/>
      <c r="F41" s="74"/>
      <c r="G41" s="73"/>
      <c r="H41" s="74"/>
      <c r="I41" s="74"/>
      <c r="J41" s="75" t="n">
        <v>0</v>
      </c>
      <c r="K41" s="75" t="n">
        <v>0</v>
      </c>
      <c r="L41" s="75" t="n">
        <v>0</v>
      </c>
      <c r="M41" s="75" t="n">
        <f aca="false">K41+L41</f>
        <v>0</v>
      </c>
      <c r="N41" s="75" t="n">
        <v>0</v>
      </c>
      <c r="O41" s="75" t="n">
        <f aca="false">M41-L41-N41</f>
        <v>0</v>
      </c>
      <c r="P41" s="75" t="n">
        <f aca="false">O41-J41</f>
        <v>0</v>
      </c>
    </row>
    <row r="42" customFormat="false" ht="14.4" hidden="false" customHeight="false" outlineLevel="0" collapsed="false">
      <c r="B42" s="74"/>
      <c r="C42" s="72"/>
      <c r="D42" s="73"/>
      <c r="E42" s="73"/>
      <c r="F42" s="74"/>
      <c r="G42" s="73"/>
      <c r="H42" s="74"/>
      <c r="I42" s="74"/>
      <c r="J42" s="75" t="n">
        <v>0</v>
      </c>
      <c r="K42" s="75" t="n">
        <v>0</v>
      </c>
      <c r="L42" s="75" t="n">
        <v>0</v>
      </c>
      <c r="M42" s="75" t="n">
        <f aca="false">K42+L42</f>
        <v>0</v>
      </c>
      <c r="N42" s="75" t="n">
        <v>0</v>
      </c>
      <c r="O42" s="75" t="n">
        <f aca="false">M42-L42-N42</f>
        <v>0</v>
      </c>
      <c r="P42" s="75" t="n">
        <f aca="false">O42-J42</f>
        <v>0</v>
      </c>
    </row>
    <row r="43" customFormat="false" ht="14.4" hidden="false" customHeight="false" outlineLevel="0" collapsed="false">
      <c r="B43" s="74"/>
      <c r="C43" s="72"/>
      <c r="D43" s="73"/>
      <c r="E43" s="73"/>
      <c r="F43" s="74"/>
      <c r="G43" s="73"/>
      <c r="H43" s="74"/>
      <c r="I43" s="74"/>
      <c r="J43" s="75" t="n">
        <v>0</v>
      </c>
      <c r="K43" s="75" t="n">
        <v>0</v>
      </c>
      <c r="L43" s="75" t="n">
        <v>0</v>
      </c>
      <c r="M43" s="75" t="n">
        <f aca="false">K43+L43</f>
        <v>0</v>
      </c>
      <c r="N43" s="75" t="n">
        <v>0</v>
      </c>
      <c r="O43" s="75" t="n">
        <f aca="false">M43-L43-N43</f>
        <v>0</v>
      </c>
      <c r="P43" s="75" t="n">
        <f aca="false">O43-J43</f>
        <v>0</v>
      </c>
    </row>
    <row r="44" customFormat="false" ht="14.4" hidden="false" customHeight="false" outlineLevel="0" collapsed="false">
      <c r="B44" s="74"/>
      <c r="C44" s="72"/>
      <c r="D44" s="73"/>
      <c r="E44" s="73"/>
      <c r="F44" s="74"/>
      <c r="G44" s="73"/>
      <c r="H44" s="74"/>
      <c r="I44" s="74"/>
      <c r="J44" s="75" t="n">
        <v>0</v>
      </c>
      <c r="K44" s="75" t="n">
        <v>0</v>
      </c>
      <c r="L44" s="75" t="n">
        <v>0</v>
      </c>
      <c r="M44" s="75" t="n">
        <f aca="false">K44+L44</f>
        <v>0</v>
      </c>
      <c r="N44" s="75" t="n">
        <v>0</v>
      </c>
      <c r="O44" s="75" t="n">
        <f aca="false">M44-L44-N44</f>
        <v>0</v>
      </c>
      <c r="P44" s="75" t="n">
        <f aca="false">O44-J44</f>
        <v>0</v>
      </c>
    </row>
    <row r="45" customFormat="false" ht="14.4" hidden="false" customHeight="false" outlineLevel="0" collapsed="false">
      <c r="B45" s="74"/>
      <c r="C45" s="72"/>
      <c r="D45" s="73"/>
      <c r="E45" s="73"/>
      <c r="F45" s="74"/>
      <c r="G45" s="73"/>
      <c r="H45" s="74"/>
      <c r="I45" s="74"/>
      <c r="J45" s="75" t="n">
        <v>0</v>
      </c>
      <c r="K45" s="75" t="n">
        <v>0</v>
      </c>
      <c r="L45" s="75" t="n">
        <v>0</v>
      </c>
      <c r="M45" s="75" t="n">
        <f aca="false">K45+L45</f>
        <v>0</v>
      </c>
      <c r="N45" s="75" t="n">
        <v>0</v>
      </c>
      <c r="O45" s="75" t="n">
        <f aca="false">M45-L45-N45</f>
        <v>0</v>
      </c>
      <c r="P45" s="75" t="n">
        <f aca="false">O45-J45</f>
        <v>0</v>
      </c>
    </row>
    <row r="46" customFormat="false" ht="15" hidden="false" customHeight="false" outlineLevel="0" collapsed="false">
      <c r="B46" s="74"/>
      <c r="C46" s="72"/>
      <c r="D46" s="73"/>
      <c r="E46" s="73"/>
      <c r="F46" s="74"/>
      <c r="G46" s="73"/>
      <c r="H46" s="74"/>
      <c r="I46" s="74"/>
      <c r="J46" s="75" t="n">
        <v>0</v>
      </c>
      <c r="K46" s="75" t="n">
        <v>0</v>
      </c>
      <c r="L46" s="75" t="n">
        <v>0</v>
      </c>
      <c r="M46" s="75" t="n">
        <f aca="false">K46+L46</f>
        <v>0</v>
      </c>
      <c r="N46" s="77" t="n">
        <v>0</v>
      </c>
      <c r="O46" s="77" t="n">
        <f aca="false">M46-L46-N46</f>
        <v>0</v>
      </c>
      <c r="P46" s="77" t="n">
        <f aca="false">O46-J46</f>
        <v>0</v>
      </c>
    </row>
    <row r="47" customFormat="false" ht="14.4" hidden="false" customHeight="false" outlineLevel="0" collapsed="false">
      <c r="N47" s="78" t="s">
        <v>0</v>
      </c>
      <c r="O47" s="79" t="n">
        <f aca="false">SUM(P32:P46)</f>
        <v>90</v>
      </c>
      <c r="P47" s="79"/>
    </row>
    <row r="48" customFormat="false" ht="15" hidden="false" customHeight="false" outlineLevel="0" collapsed="false">
      <c r="N48" s="80" t="s">
        <v>44</v>
      </c>
      <c r="O48" s="81" t="n">
        <f aca="false">O47/2</f>
        <v>45</v>
      </c>
      <c r="P48" s="81"/>
    </row>
    <row r="51" customFormat="false" ht="15" hidden="false" customHeight="false" outlineLevel="0" collapsed="false"/>
    <row r="52" customFormat="false" ht="14.4" hidden="false" customHeight="false" outlineLevel="0" collapsed="false">
      <c r="N52" s="83" t="s">
        <v>46</v>
      </c>
      <c r="O52" s="83"/>
      <c r="P52" s="83"/>
    </row>
    <row r="53" customFormat="false" ht="15" hidden="false" customHeight="false" outlineLevel="0" collapsed="false">
      <c r="N53" s="84" t="n">
        <f aca="false">O47+O20</f>
        <v>754</v>
      </c>
      <c r="O53" s="84"/>
      <c r="P53" s="84"/>
    </row>
    <row r="54" customFormat="false" ht="14.4" hidden="false" customHeight="false" outlineLevel="0" collapsed="false">
      <c r="N54" s="83" t="s">
        <v>47</v>
      </c>
      <c r="O54" s="83"/>
      <c r="P54" s="83"/>
    </row>
    <row r="55" customFormat="false" ht="15" hidden="false" customHeight="false" outlineLevel="0" collapsed="false">
      <c r="N55" s="85" t="n">
        <f aca="false">O48+O21</f>
        <v>377</v>
      </c>
      <c r="O55" s="85"/>
      <c r="P55" s="85"/>
    </row>
  </sheetData>
  <mergeCells count="10">
    <mergeCell ref="B2:P3"/>
    <mergeCell ref="O20:P20"/>
    <mergeCell ref="O21:P21"/>
    <mergeCell ref="B29:P30"/>
    <mergeCell ref="O47:P47"/>
    <mergeCell ref="O48:P48"/>
    <mergeCell ref="N52:P52"/>
    <mergeCell ref="N53:P53"/>
    <mergeCell ref="N54:P54"/>
    <mergeCell ref="N55:P5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P22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M22" activeCellId="0" sqref="M22"/>
    </sheetView>
  </sheetViews>
  <sheetFormatPr defaultRowHeight="14.4"/>
  <cols>
    <col collapsed="false" hidden="false" max="1" min="1" style="0" width="10.6032388663968"/>
    <col collapsed="false" hidden="false" max="2" min="2" style="0" width="17.246963562753"/>
    <col collapsed="false" hidden="false" max="3" min="3" style="0" width="15.5303643724696"/>
    <col collapsed="false" hidden="false" max="4" min="4" style="0" width="13.6032388663968"/>
    <col collapsed="false" hidden="false" max="5" min="5" style="0" width="15.8542510121457"/>
    <col collapsed="false" hidden="false" max="6" min="6" style="0" width="37.5991902834008"/>
    <col collapsed="false" hidden="false" max="7" min="7" style="3" width="15.2105263157895"/>
    <col collapsed="false" hidden="false" max="8" min="8" style="0" width="10.6032388663968"/>
    <col collapsed="false" hidden="false" max="9" min="9" style="0" width="20.246963562753"/>
    <col collapsed="false" hidden="false" max="10" min="10" style="0" width="10.6032388663968"/>
    <col collapsed="false" hidden="false" max="11" min="11" style="0" width="15.7449392712551"/>
    <col collapsed="false" hidden="false" max="12" min="12" style="0" width="20.7813765182186"/>
    <col collapsed="false" hidden="false" max="13" min="13" style="0" width="14.5668016194332"/>
    <col collapsed="false" hidden="false" max="14" min="14" style="0" width="10.1781376518219"/>
    <col collapsed="false" hidden="false" max="15" min="15" style="0" width="18.3157894736842"/>
    <col collapsed="false" hidden="false" max="1025" min="16" style="0" width="10.6032388663968"/>
  </cols>
  <sheetData>
    <row r="1" customFormat="false" ht="14.4" hidden="false" customHeight="false" outlineLevel="0" collapsed="false">
      <c r="G1" s="0"/>
    </row>
    <row r="2" customFormat="false" ht="15" hidden="false" customHeight="false" outlineLevel="0" collapsed="false">
      <c r="G2" s="0"/>
    </row>
    <row r="3" customFormat="false" ht="14.4" hidden="false" customHeight="false" outlineLevel="0" collapsed="false">
      <c r="B3" s="61" t="s">
        <v>48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</row>
    <row r="4" customFormat="false" ht="15" hidden="false" customHeight="false" outlineLevel="0" collapsed="false"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</row>
    <row r="5" customFormat="false" ht="14.4" hidden="false" customHeight="false" outlineLevel="0" collapsed="false">
      <c r="B5" s="62" t="s">
        <v>35</v>
      </c>
      <c r="C5" s="63" t="s">
        <v>11</v>
      </c>
      <c r="D5" s="64" t="s">
        <v>36</v>
      </c>
      <c r="E5" s="64" t="s">
        <v>14</v>
      </c>
      <c r="F5" s="64" t="s">
        <v>18</v>
      </c>
      <c r="G5" s="64" t="s">
        <v>15</v>
      </c>
      <c r="H5" s="64" t="s">
        <v>19</v>
      </c>
      <c r="I5" s="66" t="s">
        <v>20</v>
      </c>
      <c r="J5" s="66" t="s">
        <v>21</v>
      </c>
      <c r="K5" s="67" t="s">
        <v>22</v>
      </c>
      <c r="L5" s="68" t="s">
        <v>23</v>
      </c>
      <c r="M5" s="68" t="s">
        <v>49</v>
      </c>
      <c r="N5" s="68" t="s">
        <v>50</v>
      </c>
      <c r="O5" s="69" t="s">
        <v>24</v>
      </c>
      <c r="P5" s="70" t="s">
        <v>4</v>
      </c>
    </row>
    <row r="6" customFormat="false" ht="14.4" hidden="false" customHeight="false" outlineLevel="0" collapsed="false">
      <c r="B6" s="71" t="n">
        <v>1</v>
      </c>
      <c r="C6" s="72" t="n">
        <v>0.0229166666666667</v>
      </c>
      <c r="D6" s="73" t="n">
        <v>42944</v>
      </c>
      <c r="E6" s="74" t="s">
        <v>51</v>
      </c>
      <c r="F6" s="74" t="s">
        <v>52</v>
      </c>
      <c r="G6" s="71" t="s">
        <v>53</v>
      </c>
      <c r="H6" s="75" t="n">
        <v>299.5</v>
      </c>
      <c r="I6" s="75" t="n">
        <f aca="false">(H6*0.5)+H6</f>
        <v>449.25</v>
      </c>
      <c r="J6" s="75" t="n">
        <v>50</v>
      </c>
      <c r="K6" s="75" t="n">
        <f aca="false">I6</f>
        <v>449.25</v>
      </c>
      <c r="L6" s="75" t="n">
        <f aca="false">K6*0.175</f>
        <v>78.61875</v>
      </c>
      <c r="M6" s="75" t="n">
        <v>0</v>
      </c>
      <c r="N6" s="75" t="n">
        <v>0</v>
      </c>
      <c r="O6" s="75" t="n">
        <f aca="false">K6-J6-L6</f>
        <v>320.63125</v>
      </c>
      <c r="P6" s="75" t="n">
        <f aca="false">O6-H6-N6-M6-J6</f>
        <v>-28.86875</v>
      </c>
    </row>
    <row r="7" customFormat="false" ht="14.4" hidden="false" customHeight="false" outlineLevel="0" collapsed="false">
      <c r="B7" s="71" t="n">
        <v>2</v>
      </c>
      <c r="C7" s="72" t="n">
        <v>0.654861111111111</v>
      </c>
      <c r="D7" s="73" t="n">
        <v>42951</v>
      </c>
      <c r="E7" s="74" t="s">
        <v>54</v>
      </c>
      <c r="F7" s="0" t="s">
        <v>55</v>
      </c>
      <c r="G7" s="71" t="s">
        <v>53</v>
      </c>
      <c r="H7" s="75" t="n">
        <v>449.5</v>
      </c>
      <c r="I7" s="75" t="n">
        <f aca="false">(H7*0.5)+H7</f>
        <v>674.25</v>
      </c>
      <c r="J7" s="75" t="n">
        <v>0</v>
      </c>
      <c r="K7" s="75" t="n">
        <f aca="false">I7+J7</f>
        <v>674.25</v>
      </c>
      <c r="L7" s="75" t="n">
        <f aca="false">K7*0.175</f>
        <v>117.99375</v>
      </c>
      <c r="M7" s="75" t="n">
        <v>4</v>
      </c>
      <c r="N7" s="75" t="n">
        <v>0</v>
      </c>
      <c r="O7" s="75" t="n">
        <f aca="false">K7-J7-L7</f>
        <v>556.25625</v>
      </c>
      <c r="P7" s="75" t="n">
        <f aca="false">O7-H7-N7-M7</f>
        <v>102.75625</v>
      </c>
    </row>
    <row r="8" customFormat="false" ht="14.4" hidden="false" customHeight="false" outlineLevel="0" collapsed="false">
      <c r="B8" s="71" t="n">
        <v>3</v>
      </c>
      <c r="C8" s="72" t="n">
        <v>0.535416666666667</v>
      </c>
      <c r="D8" s="73" t="n">
        <v>42958</v>
      </c>
      <c r="E8" s="74" t="s">
        <v>51</v>
      </c>
      <c r="F8" s="74" t="s">
        <v>55</v>
      </c>
      <c r="G8" s="71" t="s">
        <v>53</v>
      </c>
      <c r="H8" s="75" t="n">
        <v>449.5</v>
      </c>
      <c r="I8" s="75" t="n">
        <f aca="false">(H8*0.5)+H8</f>
        <v>674.25</v>
      </c>
      <c r="J8" s="75" t="n">
        <v>0</v>
      </c>
      <c r="K8" s="75" t="n">
        <f aca="false">I8+J8</f>
        <v>674.25</v>
      </c>
      <c r="L8" s="75" t="n">
        <f aca="false">K8*0.175</f>
        <v>117.99375</v>
      </c>
      <c r="M8" s="75" t="n">
        <v>12</v>
      </c>
      <c r="N8" s="75" t="n">
        <v>0</v>
      </c>
      <c r="O8" s="75" t="n">
        <f aca="false">K8-J8-L8</f>
        <v>556.25625</v>
      </c>
      <c r="P8" s="75" t="n">
        <f aca="false">O8-H8-N8-M8</f>
        <v>94.75625</v>
      </c>
    </row>
    <row r="9" customFormat="false" ht="14.4" hidden="false" customHeight="false" outlineLevel="0" collapsed="false">
      <c r="B9" s="71" t="n">
        <v>4</v>
      </c>
      <c r="C9" s="72" t="n">
        <v>0.439583333333333</v>
      </c>
      <c r="D9" s="73" t="n">
        <v>42961</v>
      </c>
      <c r="E9" s="74" t="s">
        <v>56</v>
      </c>
      <c r="F9" s="74" t="s">
        <v>52</v>
      </c>
      <c r="G9" s="71" t="s">
        <v>53</v>
      </c>
      <c r="H9" s="75" t="n">
        <v>299.5</v>
      </c>
      <c r="I9" s="75" t="n">
        <f aca="false">(H9*0.5)+H9</f>
        <v>449.25</v>
      </c>
      <c r="J9" s="75" t="n">
        <v>0</v>
      </c>
      <c r="K9" s="75" t="n">
        <f aca="false">I9+J9</f>
        <v>449.25</v>
      </c>
      <c r="L9" s="75" t="n">
        <f aca="false">K9*0.175</f>
        <v>78.61875</v>
      </c>
      <c r="M9" s="75" t="n">
        <v>0</v>
      </c>
      <c r="N9" s="75" t="n">
        <v>0</v>
      </c>
      <c r="O9" s="75" t="n">
        <f aca="false">K9-J9-L9</f>
        <v>370.63125</v>
      </c>
      <c r="P9" s="75" t="n">
        <f aca="false">O9-H9-N9-M9</f>
        <v>71.13125</v>
      </c>
    </row>
    <row r="10" customFormat="false" ht="14.4" hidden="false" customHeight="false" outlineLevel="0" collapsed="false">
      <c r="B10" s="71" t="n">
        <v>5</v>
      </c>
      <c r="C10" s="72" t="n">
        <v>0.489583333333333</v>
      </c>
      <c r="D10" s="73" t="n">
        <v>42963</v>
      </c>
      <c r="E10" s="74" t="s">
        <v>56</v>
      </c>
      <c r="F10" s="74" t="s">
        <v>57</v>
      </c>
      <c r="G10" s="71" t="s">
        <v>53</v>
      </c>
      <c r="H10" s="75" t="n">
        <v>329.5</v>
      </c>
      <c r="I10" s="75" t="n">
        <f aca="false">(H10*0.5)+H10</f>
        <v>494.25</v>
      </c>
      <c r="J10" s="75" t="n">
        <v>0</v>
      </c>
      <c r="K10" s="75" t="n">
        <f aca="false">I10+J10</f>
        <v>494.25</v>
      </c>
      <c r="L10" s="75" t="n">
        <f aca="false">K10*0.175</f>
        <v>86.49375</v>
      </c>
      <c r="M10" s="75" t="n">
        <v>0</v>
      </c>
      <c r="N10" s="75" t="n">
        <v>0</v>
      </c>
      <c r="O10" s="75" t="n">
        <f aca="false">K10-J10-L10</f>
        <v>407.75625</v>
      </c>
      <c r="P10" s="75" t="n">
        <f aca="false">O10-H10-N10-M10</f>
        <v>78.25625</v>
      </c>
    </row>
    <row r="11" customFormat="false" ht="14.4" hidden="false" customHeight="false" outlineLevel="0" collapsed="false">
      <c r="B11" s="71" t="n">
        <v>6</v>
      </c>
      <c r="C11" s="72" t="n">
        <v>0.491666666666667</v>
      </c>
      <c r="D11" s="73" t="n">
        <v>42963</v>
      </c>
      <c r="E11" s="74" t="s">
        <v>56</v>
      </c>
      <c r="F11" s="74" t="s">
        <v>58</v>
      </c>
      <c r="G11" s="71" t="s">
        <v>53</v>
      </c>
      <c r="H11" s="75" t="n">
        <v>319.5</v>
      </c>
      <c r="I11" s="75" t="n">
        <f aca="false">(H11*0.5)+H11</f>
        <v>479.25</v>
      </c>
      <c r="J11" s="75" t="n">
        <v>0</v>
      </c>
      <c r="K11" s="75" t="n">
        <f aca="false">I11+J11</f>
        <v>479.25</v>
      </c>
      <c r="L11" s="75" t="n">
        <f aca="false">K11*0.175</f>
        <v>83.86875</v>
      </c>
      <c r="M11" s="75" t="n">
        <v>0</v>
      </c>
      <c r="N11" s="75" t="n">
        <v>0</v>
      </c>
      <c r="O11" s="75" t="n">
        <f aca="false">K11-J11-L11</f>
        <v>395.38125</v>
      </c>
      <c r="P11" s="75" t="n">
        <f aca="false">O11-H11-N11-M11</f>
        <v>75.88125</v>
      </c>
    </row>
    <row r="12" customFormat="false" ht="14.4" hidden="false" customHeight="false" outlineLevel="0" collapsed="false">
      <c r="B12" s="71" t="n">
        <v>7</v>
      </c>
      <c r="C12" s="72" t="n">
        <v>0.6625</v>
      </c>
      <c r="D12" s="73" t="n">
        <v>42968</v>
      </c>
      <c r="E12" s="74" t="s">
        <v>59</v>
      </c>
      <c r="F12" s="74" t="s">
        <v>60</v>
      </c>
      <c r="G12" s="71" t="s">
        <v>61</v>
      </c>
      <c r="H12" s="75" t="n">
        <v>399.5</v>
      </c>
      <c r="I12" s="75" t="n">
        <f aca="false">(H12*0.5)+H12</f>
        <v>599.25</v>
      </c>
      <c r="J12" s="75" t="n">
        <v>0</v>
      </c>
      <c r="K12" s="75" t="n">
        <f aca="false">I12+J12</f>
        <v>599.25</v>
      </c>
      <c r="L12" s="75" t="n">
        <f aca="false">K12*0.175</f>
        <v>104.86875</v>
      </c>
      <c r="M12" s="75" t="n">
        <v>0</v>
      </c>
      <c r="N12" s="75" t="n">
        <v>0</v>
      </c>
      <c r="O12" s="75" t="n">
        <f aca="false">K12-J12-L12</f>
        <v>494.38125</v>
      </c>
      <c r="P12" s="75" t="n">
        <f aca="false">O12-H12-N12-M12</f>
        <v>94.88125</v>
      </c>
    </row>
    <row r="13" customFormat="false" ht="14.4" hidden="false" customHeight="false" outlineLevel="0" collapsed="false">
      <c r="B13" s="71" t="n">
        <v>8</v>
      </c>
      <c r="C13" s="72" t="n">
        <v>0.436111111111111</v>
      </c>
      <c r="D13" s="73" t="n">
        <v>42971</v>
      </c>
      <c r="E13" s="74"/>
      <c r="F13" s="74" t="s">
        <v>62</v>
      </c>
      <c r="G13" s="71" t="s">
        <v>61</v>
      </c>
      <c r="H13" s="75" t="n">
        <v>279.5</v>
      </c>
      <c r="I13" s="75" t="n">
        <f aca="false">(H13*0.5)+H13</f>
        <v>419.25</v>
      </c>
      <c r="J13" s="75" t="n">
        <v>0</v>
      </c>
      <c r="K13" s="75" t="n">
        <f aca="false">I13+J13</f>
        <v>419.25</v>
      </c>
      <c r="L13" s="75" t="n">
        <f aca="false">K13*0.175</f>
        <v>73.36875</v>
      </c>
      <c r="M13" s="75" t="n">
        <v>0</v>
      </c>
      <c r="N13" s="75" t="n">
        <v>0</v>
      </c>
      <c r="O13" s="75" t="n">
        <f aca="false">K13-J13-L13</f>
        <v>345.88125</v>
      </c>
      <c r="P13" s="75" t="n">
        <f aca="false">O13-H13-N13-M13</f>
        <v>66.38125</v>
      </c>
    </row>
    <row r="14" customFormat="false" ht="14.4" hidden="false" customHeight="false" outlineLevel="0" collapsed="false">
      <c r="B14" s="71" t="n">
        <v>9</v>
      </c>
      <c r="C14" s="72"/>
      <c r="D14" s="73"/>
      <c r="E14" s="74"/>
      <c r="F14" s="74"/>
      <c r="G14" s="71"/>
      <c r="H14" s="75" t="n">
        <v>0</v>
      </c>
      <c r="I14" s="75" t="n">
        <f aca="false">(H14*0.5)+H14</f>
        <v>0</v>
      </c>
      <c r="J14" s="75" t="n">
        <v>0</v>
      </c>
      <c r="K14" s="75" t="n">
        <f aca="false">I14+J14</f>
        <v>0</v>
      </c>
      <c r="L14" s="75" t="n">
        <f aca="false">K14*0.175</f>
        <v>0</v>
      </c>
      <c r="M14" s="75" t="n">
        <v>0</v>
      </c>
      <c r="N14" s="75" t="n">
        <v>0</v>
      </c>
      <c r="O14" s="75" t="n">
        <f aca="false">K14-J14-L14</f>
        <v>0</v>
      </c>
      <c r="P14" s="75" t="n">
        <f aca="false">O14-H14-N14-M14</f>
        <v>0</v>
      </c>
    </row>
    <row r="15" customFormat="false" ht="14.4" hidden="false" customHeight="false" outlineLevel="0" collapsed="false">
      <c r="B15" s="71" t="n">
        <v>10</v>
      </c>
      <c r="C15" s="72"/>
      <c r="D15" s="73"/>
      <c r="E15" s="74"/>
      <c r="F15" s="74"/>
      <c r="G15" s="71"/>
      <c r="H15" s="75" t="n">
        <v>0</v>
      </c>
      <c r="I15" s="75" t="n">
        <f aca="false">(H15*0.5)+H15</f>
        <v>0</v>
      </c>
      <c r="J15" s="75" t="n">
        <v>0</v>
      </c>
      <c r="K15" s="75" t="n">
        <f aca="false">I15+J15</f>
        <v>0</v>
      </c>
      <c r="L15" s="75" t="n">
        <f aca="false">K15*0.175</f>
        <v>0</v>
      </c>
      <c r="M15" s="75" t="n">
        <v>0</v>
      </c>
      <c r="N15" s="75" t="n">
        <v>0</v>
      </c>
      <c r="O15" s="75" t="n">
        <f aca="false">K15-J15-L15</f>
        <v>0</v>
      </c>
      <c r="P15" s="75" t="n">
        <f aca="false">O15-H15-N15-M15</f>
        <v>0</v>
      </c>
    </row>
    <row r="16" customFormat="false" ht="14.4" hidden="false" customHeight="false" outlineLevel="0" collapsed="false">
      <c r="B16" s="71" t="n">
        <v>11</v>
      </c>
      <c r="C16" s="72"/>
      <c r="D16" s="73"/>
      <c r="E16" s="74"/>
      <c r="F16" s="74"/>
      <c r="G16" s="71"/>
      <c r="H16" s="75" t="n">
        <v>0</v>
      </c>
      <c r="I16" s="75" t="n">
        <f aca="false">(H16*0.5)+H16</f>
        <v>0</v>
      </c>
      <c r="J16" s="75" t="n">
        <v>0</v>
      </c>
      <c r="K16" s="75" t="n">
        <f aca="false">I16+J16</f>
        <v>0</v>
      </c>
      <c r="L16" s="75" t="n">
        <f aca="false">K16*0.175</f>
        <v>0</v>
      </c>
      <c r="M16" s="75" t="n">
        <v>0</v>
      </c>
      <c r="N16" s="75" t="n">
        <v>0</v>
      </c>
      <c r="O16" s="75" t="n">
        <f aca="false">K16-J16-L16</f>
        <v>0</v>
      </c>
      <c r="P16" s="75" t="n">
        <f aca="false">O16-H16-N16-M16</f>
        <v>0</v>
      </c>
    </row>
    <row r="17" customFormat="false" ht="14.4" hidden="false" customHeight="false" outlineLevel="0" collapsed="false">
      <c r="B17" s="71" t="n">
        <v>12</v>
      </c>
      <c r="C17" s="72"/>
      <c r="D17" s="73"/>
      <c r="E17" s="74"/>
      <c r="F17" s="74"/>
      <c r="G17" s="71"/>
      <c r="H17" s="75" t="n">
        <v>0</v>
      </c>
      <c r="I17" s="75" t="n">
        <f aca="false">(H17*0.5)+H17</f>
        <v>0</v>
      </c>
      <c r="J17" s="75" t="n">
        <v>0</v>
      </c>
      <c r="K17" s="75" t="n">
        <f aca="false">I17+J17</f>
        <v>0</v>
      </c>
      <c r="L17" s="75" t="n">
        <f aca="false">K17*0.175</f>
        <v>0</v>
      </c>
      <c r="M17" s="75" t="n">
        <v>0</v>
      </c>
      <c r="N17" s="75" t="n">
        <v>0</v>
      </c>
      <c r="O17" s="75" t="n">
        <f aca="false">K17-J17-L17</f>
        <v>0</v>
      </c>
      <c r="P17" s="75" t="n">
        <f aca="false">O17-H17-N17-M17</f>
        <v>0</v>
      </c>
    </row>
    <row r="18" customFormat="false" ht="14.4" hidden="false" customHeight="false" outlineLevel="0" collapsed="false">
      <c r="B18" s="71" t="n">
        <v>13</v>
      </c>
      <c r="C18" s="72"/>
      <c r="D18" s="73"/>
      <c r="E18" s="74"/>
      <c r="F18" s="74"/>
      <c r="G18" s="71"/>
      <c r="H18" s="75" t="n">
        <v>0</v>
      </c>
      <c r="I18" s="75" t="n">
        <f aca="false">(H18*0.5)+H18</f>
        <v>0</v>
      </c>
      <c r="J18" s="75" t="n">
        <v>0</v>
      </c>
      <c r="K18" s="75" t="n">
        <f aca="false">I18+J18</f>
        <v>0</v>
      </c>
      <c r="L18" s="75" t="n">
        <f aca="false">K18*0.175</f>
        <v>0</v>
      </c>
      <c r="M18" s="75" t="n">
        <v>0</v>
      </c>
      <c r="N18" s="75" t="n">
        <v>0</v>
      </c>
      <c r="O18" s="75" t="n">
        <f aca="false">K18-J18-L18</f>
        <v>0</v>
      </c>
      <c r="P18" s="75" t="n">
        <f aca="false">O18-H18-N18-M18</f>
        <v>0</v>
      </c>
    </row>
    <row r="19" customFormat="false" ht="14.4" hidden="false" customHeight="false" outlineLevel="0" collapsed="false">
      <c r="B19" s="71" t="n">
        <v>14</v>
      </c>
      <c r="C19" s="72"/>
      <c r="D19" s="73"/>
      <c r="E19" s="74"/>
      <c r="F19" s="74"/>
      <c r="G19" s="71"/>
      <c r="H19" s="75" t="n">
        <v>0</v>
      </c>
      <c r="I19" s="75" t="n">
        <f aca="false">(H19*0.5)+H19</f>
        <v>0</v>
      </c>
      <c r="J19" s="75" t="n">
        <v>0</v>
      </c>
      <c r="K19" s="75" t="n">
        <f aca="false">I19+J19</f>
        <v>0</v>
      </c>
      <c r="L19" s="75" t="n">
        <f aca="false">K19*0.175</f>
        <v>0</v>
      </c>
      <c r="M19" s="75" t="n">
        <v>0</v>
      </c>
      <c r="N19" s="75" t="n">
        <v>0</v>
      </c>
      <c r="O19" s="75" t="n">
        <f aca="false">K19-J19-L19</f>
        <v>0</v>
      </c>
      <c r="P19" s="75" t="n">
        <f aca="false">O19-H19-N19-M19</f>
        <v>0</v>
      </c>
    </row>
    <row r="20" customFormat="false" ht="15" hidden="false" customHeight="false" outlineLevel="0" collapsed="false">
      <c r="B20" s="71" t="n">
        <v>15</v>
      </c>
      <c r="C20" s="72"/>
      <c r="D20" s="73"/>
      <c r="E20" s="74"/>
      <c r="F20" s="74"/>
      <c r="G20" s="71"/>
      <c r="H20" s="75" t="n">
        <v>0</v>
      </c>
      <c r="I20" s="75" t="n">
        <f aca="false">(H20*0.5)+H20</f>
        <v>0</v>
      </c>
      <c r="J20" s="75" t="n">
        <v>0</v>
      </c>
      <c r="K20" s="75" t="n">
        <f aca="false">I20+J20</f>
        <v>0</v>
      </c>
      <c r="L20" s="75" t="n">
        <f aca="false">K20*0.175</f>
        <v>0</v>
      </c>
      <c r="M20" s="75" t="n">
        <v>0</v>
      </c>
      <c r="N20" s="75" t="n">
        <v>0</v>
      </c>
      <c r="O20" s="77" t="n">
        <f aca="false">K20-J20-L20</f>
        <v>0</v>
      </c>
      <c r="P20" s="75" t="n">
        <f aca="false">O20-H20-N20-M20</f>
        <v>0</v>
      </c>
    </row>
    <row r="21" customFormat="false" ht="14.4" hidden="false" customHeight="false" outlineLevel="0" collapsed="false">
      <c r="L21" s="78" t="s">
        <v>0</v>
      </c>
      <c r="M21" s="79" t="n">
        <f aca="false">SUM(P6:P20)</f>
        <v>555.175</v>
      </c>
      <c r="N21" s="79"/>
      <c r="O21" s="79"/>
      <c r="P21" s="79"/>
    </row>
    <row r="22" customFormat="false" ht="15" hidden="false" customHeight="false" outlineLevel="0" collapsed="false">
      <c r="L22" s="80" t="s">
        <v>44</v>
      </c>
      <c r="M22" s="81" t="n">
        <f aca="false">M21/2</f>
        <v>277.5875</v>
      </c>
      <c r="N22" s="81"/>
      <c r="O22" s="81"/>
      <c r="P22" s="81"/>
    </row>
  </sheetData>
  <mergeCells count="3">
    <mergeCell ref="B3:P4"/>
    <mergeCell ref="M21:P21"/>
    <mergeCell ref="M22:P2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P39"/>
  <sheetViews>
    <sheetView windowProtection="false" showFormulas="false" showGridLines="true" showRowColHeaders="true" showZeros="true" rightToLeft="false" tabSelected="true" showOutlineSymbols="true" defaultGridColor="true" view="normal" topLeftCell="D2" colorId="64" zoomScale="100" zoomScaleNormal="100" zoomScalePageLayoutView="100" workbookViewId="0">
      <selection pane="topLeft" activeCell="L18" activeCellId="0" sqref="L18"/>
    </sheetView>
  </sheetViews>
  <sheetFormatPr defaultRowHeight="14.4"/>
  <cols>
    <col collapsed="false" hidden="false" max="1" min="1" style="0" width="10.6032388663968"/>
    <col collapsed="false" hidden="false" max="2" min="2" style="0" width="19.7327935222672"/>
    <col collapsed="false" hidden="false" max="3" min="3" style="0" width="21.4939271255061"/>
    <col collapsed="false" hidden="false" max="4" min="4" style="0" width="19.8461538461538"/>
    <col collapsed="false" hidden="false" max="5" min="5" style="0" width="14.1417004048583"/>
    <col collapsed="false" hidden="false" max="6" min="6" style="0" width="38.5627530364372"/>
    <col collapsed="false" hidden="false" max="7" min="7" style="0" width="10.6032388663968"/>
    <col collapsed="false" hidden="false" max="8" min="8" style="0" width="11.7813765182186"/>
    <col collapsed="false" hidden="false" max="9" min="9" style="0" width="21.5303643724696"/>
    <col collapsed="false" hidden="false" max="10" min="10" style="0" width="10.6032388663968"/>
    <col collapsed="false" hidden="false" max="11" min="11" style="0" width="17.8906882591093"/>
    <col collapsed="false" hidden="false" max="12" min="12" style="0" width="22.4939271255061"/>
    <col collapsed="false" hidden="false" max="13" min="13" style="0" width="14.4615384615385"/>
    <col collapsed="false" hidden="false" max="14" min="14" style="0" width="10.6032388663968"/>
    <col collapsed="false" hidden="false" max="15" min="15" style="0" width="20.3522267206478"/>
    <col collapsed="false" hidden="false" max="1025" min="16" style="0" width="10.6032388663968"/>
  </cols>
  <sheetData>
    <row r="6" customFormat="false" ht="14.4" hidden="false" customHeight="false" outlineLevel="0" collapsed="false">
      <c r="B6" s="86" t="s">
        <v>19</v>
      </c>
      <c r="C6" s="87" t="n">
        <v>852</v>
      </c>
      <c r="E6" s="0" t="n">
        <v>391</v>
      </c>
    </row>
    <row r="7" customFormat="false" ht="14.4" hidden="false" customHeight="false" outlineLevel="0" collapsed="false">
      <c r="B7" s="71" t="s">
        <v>63</v>
      </c>
      <c r="C7" s="75"/>
    </row>
    <row r="8" customFormat="false" ht="14.4" hidden="false" customHeight="false" outlineLevel="0" collapsed="false">
      <c r="B8" s="71" t="s">
        <v>64</v>
      </c>
      <c r="C8" s="75" t="n">
        <v>0</v>
      </c>
    </row>
    <row r="9" customFormat="false" ht="14.4" hidden="false" customHeight="false" outlineLevel="0" collapsed="false">
      <c r="B9" s="88" t="s">
        <v>65</v>
      </c>
      <c r="C9" s="89" t="n">
        <f aca="false">SUM(C6:C8)</f>
        <v>852</v>
      </c>
    </row>
    <row r="10" customFormat="false" ht="15" hidden="false" customHeight="false" outlineLevel="0" collapsed="false"/>
    <row r="11" customFormat="false" ht="14.4" hidden="false" customHeight="false" outlineLevel="0" collapsed="false">
      <c r="B11" s="61" t="s">
        <v>48</v>
      </c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</row>
    <row r="12" customFormat="false" ht="15" hidden="false" customHeight="false" outlineLevel="0" collapsed="false"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</row>
    <row r="13" customFormat="false" ht="14.4" hidden="false" customHeight="false" outlineLevel="0" collapsed="false">
      <c r="B13" s="62" t="s">
        <v>35</v>
      </c>
      <c r="C13" s="63" t="s">
        <v>11</v>
      </c>
      <c r="D13" s="64" t="s">
        <v>36</v>
      </c>
      <c r="E13" s="64" t="s">
        <v>14</v>
      </c>
      <c r="F13" s="64" t="s">
        <v>18</v>
      </c>
      <c r="G13" s="64" t="s">
        <v>15</v>
      </c>
      <c r="H13" s="64" t="s">
        <v>19</v>
      </c>
      <c r="I13" s="66" t="s">
        <v>20</v>
      </c>
      <c r="J13" s="66" t="s">
        <v>21</v>
      </c>
      <c r="K13" s="67" t="s">
        <v>22</v>
      </c>
      <c r="L13" s="68" t="s">
        <v>23</v>
      </c>
      <c r="M13" s="68" t="s">
        <v>49</v>
      </c>
      <c r="N13" s="68" t="s">
        <v>50</v>
      </c>
      <c r="O13" s="69" t="s">
        <v>24</v>
      </c>
      <c r="P13" s="70" t="s">
        <v>4</v>
      </c>
    </row>
    <row r="14" customFormat="false" ht="14.4" hidden="false" customHeight="false" outlineLevel="0" collapsed="false">
      <c r="B14" s="71" t="n">
        <v>1</v>
      </c>
      <c r="C14" s="72" t="n">
        <v>0.989583333333333</v>
      </c>
      <c r="D14" s="73" t="n">
        <v>42980</v>
      </c>
      <c r="E14" s="74" t="s">
        <v>39</v>
      </c>
      <c r="F14" s="74" t="s">
        <v>66</v>
      </c>
      <c r="G14" s="90" t="n">
        <v>42983</v>
      </c>
      <c r="H14" s="91" t="n">
        <v>387.52</v>
      </c>
      <c r="I14" s="75" t="n">
        <v>599.25</v>
      </c>
      <c r="J14" s="75" t="n">
        <v>0</v>
      </c>
      <c r="K14" s="75" t="n">
        <f aca="false">I14+J14</f>
        <v>599.25</v>
      </c>
      <c r="L14" s="75" t="n">
        <f aca="false">K14*0.175</f>
        <v>104.86875</v>
      </c>
      <c r="M14" s="75" t="n">
        <v>0</v>
      </c>
      <c r="N14" s="75" t="n">
        <v>0</v>
      </c>
      <c r="O14" s="75" t="n">
        <f aca="false">K14-J14-L14</f>
        <v>494.38125</v>
      </c>
      <c r="P14" s="75" t="n">
        <f aca="false">O14-H14-N14-M14</f>
        <v>106.86125</v>
      </c>
    </row>
    <row r="15" customFormat="false" ht="14.4" hidden="false" customHeight="false" outlineLevel="0" collapsed="false">
      <c r="B15" s="71" t="n">
        <v>2</v>
      </c>
      <c r="C15" s="72" t="n">
        <v>0.556944444444445</v>
      </c>
      <c r="D15" s="73" t="n">
        <v>42987</v>
      </c>
      <c r="E15" s="74" t="s">
        <v>39</v>
      </c>
      <c r="F15" s="0" t="s">
        <v>55</v>
      </c>
      <c r="G15" s="90" t="n">
        <v>42990</v>
      </c>
      <c r="H15" s="91" t="n">
        <v>436.02</v>
      </c>
      <c r="I15" s="75" t="n">
        <v>674.25</v>
      </c>
      <c r="J15" s="75" t="n">
        <v>0</v>
      </c>
      <c r="K15" s="75" t="n">
        <f aca="false">I15+J15</f>
        <v>674.25</v>
      </c>
      <c r="L15" s="75" t="n">
        <f aca="false">K15*0.175</f>
        <v>117.99375</v>
      </c>
      <c r="M15" s="75" t="n">
        <v>0</v>
      </c>
      <c r="N15" s="75" t="n">
        <v>0</v>
      </c>
      <c r="O15" s="75" t="n">
        <f aca="false">K15-J15-L15</f>
        <v>556.25625</v>
      </c>
      <c r="P15" s="75" t="n">
        <f aca="false">O15-H15-N15-M15</f>
        <v>120.23625</v>
      </c>
    </row>
    <row r="16" customFormat="false" ht="14.4" hidden="false" customHeight="false" outlineLevel="0" collapsed="false">
      <c r="B16" s="71" t="n">
        <v>3</v>
      </c>
      <c r="C16" s="72" t="n">
        <v>0.970138888888889</v>
      </c>
      <c r="D16" s="73" t="n">
        <v>42988</v>
      </c>
      <c r="E16" s="74" t="s">
        <v>67</v>
      </c>
      <c r="F16" s="74" t="s">
        <v>68</v>
      </c>
      <c r="G16" s="90" t="n">
        <v>42991</v>
      </c>
      <c r="H16" s="91" t="n">
        <v>348.72</v>
      </c>
      <c r="I16" s="75" t="n">
        <v>539.25</v>
      </c>
      <c r="J16" s="75" t="n">
        <v>0</v>
      </c>
      <c r="K16" s="75" t="n">
        <f aca="false">I16+J16</f>
        <v>539.25</v>
      </c>
      <c r="L16" s="75" t="n">
        <f aca="false">K16*0.175</f>
        <v>94.36875</v>
      </c>
      <c r="M16" s="75" t="n">
        <v>0</v>
      </c>
      <c r="N16" s="75" t="n">
        <v>0</v>
      </c>
      <c r="O16" s="75" t="n">
        <f aca="false">K16-J16-L16</f>
        <v>444.88125</v>
      </c>
      <c r="P16" s="75" t="n">
        <f aca="false">O16-H16-N16-M16</f>
        <v>96.16125</v>
      </c>
    </row>
    <row r="17" customFormat="false" ht="14.4" hidden="false" customHeight="false" outlineLevel="0" collapsed="false">
      <c r="B17" s="71" t="n">
        <v>4</v>
      </c>
      <c r="C17" s="72" t="n">
        <v>0.965972222222222</v>
      </c>
      <c r="D17" s="73" t="n">
        <v>42989</v>
      </c>
      <c r="E17" s="74" t="s">
        <v>39</v>
      </c>
      <c r="F17" s="74" t="s">
        <v>55</v>
      </c>
      <c r="G17" s="90" t="n">
        <v>42993</v>
      </c>
      <c r="H17" s="91" t="n">
        <v>436.02</v>
      </c>
      <c r="I17" s="75" t="n">
        <v>674.25</v>
      </c>
      <c r="J17" s="75" t="n">
        <v>0</v>
      </c>
      <c r="K17" s="75" t="n">
        <f aca="false">I17+J17</f>
        <v>674.25</v>
      </c>
      <c r="L17" s="75" t="n">
        <f aca="false">K17*0.175</f>
        <v>117.99375</v>
      </c>
      <c r="M17" s="75" t="n">
        <v>0</v>
      </c>
      <c r="N17" s="75" t="n">
        <v>0</v>
      </c>
      <c r="O17" s="75" t="n">
        <f aca="false">K17-J17-L17</f>
        <v>556.25625</v>
      </c>
      <c r="P17" s="75" t="n">
        <f aca="false">O17-H17-N17-M17</f>
        <v>120.23625</v>
      </c>
    </row>
    <row r="18" customFormat="false" ht="14.4" hidden="false" customHeight="false" outlineLevel="0" collapsed="false">
      <c r="B18" s="71" t="n">
        <v>5</v>
      </c>
      <c r="C18" s="72"/>
      <c r="D18" s="73"/>
      <c r="E18" s="74"/>
      <c r="F18" s="74"/>
      <c r="G18" s="71"/>
      <c r="H18" s="75" t="n">
        <v>0</v>
      </c>
      <c r="I18" s="75" t="n">
        <f aca="false">(H18*0.5)+H18</f>
        <v>0</v>
      </c>
      <c r="J18" s="75" t="n">
        <v>0</v>
      </c>
      <c r="K18" s="75" t="n">
        <f aca="false">I18+J18</f>
        <v>0</v>
      </c>
      <c r="L18" s="75" t="n">
        <f aca="false">K18*0.175</f>
        <v>0</v>
      </c>
      <c r="M18" s="75" t="n">
        <v>0</v>
      </c>
      <c r="N18" s="75" t="n">
        <v>0</v>
      </c>
      <c r="O18" s="75" t="n">
        <f aca="false">K18-J18-L18</f>
        <v>0</v>
      </c>
      <c r="P18" s="75" t="n">
        <f aca="false">O18-H18-N18-M18</f>
        <v>0</v>
      </c>
    </row>
    <row r="19" customFormat="false" ht="14.4" hidden="false" customHeight="false" outlineLevel="0" collapsed="false">
      <c r="B19" s="71" t="n">
        <v>6</v>
      </c>
      <c r="C19" s="72"/>
      <c r="D19" s="73"/>
      <c r="E19" s="74"/>
      <c r="F19" s="74"/>
      <c r="G19" s="71"/>
      <c r="H19" s="75" t="n">
        <v>0</v>
      </c>
      <c r="I19" s="75" t="n">
        <f aca="false">(H19*0.5)+H19</f>
        <v>0</v>
      </c>
      <c r="J19" s="75" t="n">
        <v>0</v>
      </c>
      <c r="K19" s="75" t="n">
        <f aca="false">I19+J19</f>
        <v>0</v>
      </c>
      <c r="L19" s="75" t="n">
        <f aca="false">K19*0.175</f>
        <v>0</v>
      </c>
      <c r="M19" s="75" t="n">
        <v>0</v>
      </c>
      <c r="N19" s="75" t="n">
        <v>0</v>
      </c>
      <c r="O19" s="75" t="n">
        <f aca="false">K19-J19-L19</f>
        <v>0</v>
      </c>
      <c r="P19" s="75" t="n">
        <f aca="false">O19-H19-N19-M19</f>
        <v>0</v>
      </c>
    </row>
    <row r="20" customFormat="false" ht="14.4" hidden="false" customHeight="false" outlineLevel="0" collapsed="false">
      <c r="B20" s="71" t="n">
        <v>7</v>
      </c>
      <c r="C20" s="72"/>
      <c r="D20" s="73"/>
      <c r="E20" s="74"/>
      <c r="F20" s="74"/>
      <c r="G20" s="71"/>
      <c r="H20" s="75" t="n">
        <v>0</v>
      </c>
      <c r="I20" s="75" t="n">
        <f aca="false">(H20*0.5)+H20</f>
        <v>0</v>
      </c>
      <c r="J20" s="75" t="n">
        <v>0</v>
      </c>
      <c r="K20" s="75" t="n">
        <f aca="false">I20+J20</f>
        <v>0</v>
      </c>
      <c r="L20" s="75" t="n">
        <f aca="false">K20*0.175</f>
        <v>0</v>
      </c>
      <c r="M20" s="75" t="n">
        <v>0</v>
      </c>
      <c r="N20" s="75" t="n">
        <v>0</v>
      </c>
      <c r="O20" s="75" t="n">
        <f aca="false">K20-J20-L20</f>
        <v>0</v>
      </c>
      <c r="P20" s="75" t="n">
        <f aca="false">O20-H20-N20-M20</f>
        <v>0</v>
      </c>
    </row>
    <row r="21" customFormat="false" ht="14.4" hidden="false" customHeight="false" outlineLevel="0" collapsed="false">
      <c r="B21" s="71" t="n">
        <v>8</v>
      </c>
      <c r="C21" s="72"/>
      <c r="D21" s="73"/>
      <c r="E21" s="74"/>
      <c r="F21" s="74"/>
      <c r="G21" s="71"/>
      <c r="H21" s="75" t="n">
        <v>0</v>
      </c>
      <c r="I21" s="75" t="n">
        <f aca="false">(H21*0.5)+H21</f>
        <v>0</v>
      </c>
      <c r="J21" s="75" t="n">
        <v>0</v>
      </c>
      <c r="K21" s="75" t="n">
        <f aca="false">I21+J21</f>
        <v>0</v>
      </c>
      <c r="L21" s="75" t="n">
        <f aca="false">K21*0.175</f>
        <v>0</v>
      </c>
      <c r="M21" s="75" t="n">
        <v>0</v>
      </c>
      <c r="N21" s="75" t="n">
        <v>0</v>
      </c>
      <c r="O21" s="75" t="n">
        <f aca="false">K21-J21-L21</f>
        <v>0</v>
      </c>
      <c r="P21" s="75" t="n">
        <f aca="false">O21-H21-N21-M21</f>
        <v>0</v>
      </c>
    </row>
    <row r="22" customFormat="false" ht="14.4" hidden="false" customHeight="false" outlineLevel="0" collapsed="false">
      <c r="B22" s="71" t="n">
        <v>9</v>
      </c>
      <c r="C22" s="72"/>
      <c r="D22" s="73"/>
      <c r="E22" s="74"/>
      <c r="F22" s="74"/>
      <c r="G22" s="71"/>
      <c r="H22" s="75" t="n">
        <v>0</v>
      </c>
      <c r="I22" s="75" t="n">
        <f aca="false">(H22*0.5)+H22</f>
        <v>0</v>
      </c>
      <c r="J22" s="75" t="n">
        <v>0</v>
      </c>
      <c r="K22" s="75" t="n">
        <f aca="false">I22+J22</f>
        <v>0</v>
      </c>
      <c r="L22" s="75" t="n">
        <f aca="false">K22*0.175</f>
        <v>0</v>
      </c>
      <c r="M22" s="75" t="n">
        <v>0</v>
      </c>
      <c r="N22" s="75" t="n">
        <v>0</v>
      </c>
      <c r="O22" s="75" t="n">
        <f aca="false">K22-J22-L22</f>
        <v>0</v>
      </c>
      <c r="P22" s="75" t="n">
        <f aca="false">O22-H22-N22-M22</f>
        <v>0</v>
      </c>
    </row>
    <row r="23" customFormat="false" ht="14.4" hidden="false" customHeight="false" outlineLevel="0" collapsed="false">
      <c r="B23" s="71" t="n">
        <v>10</v>
      </c>
      <c r="C23" s="72"/>
      <c r="D23" s="73"/>
      <c r="E23" s="74"/>
      <c r="F23" s="74"/>
      <c r="G23" s="71"/>
      <c r="H23" s="75" t="n">
        <v>0</v>
      </c>
      <c r="I23" s="75" t="n">
        <f aca="false">(H23*0.5)+H23</f>
        <v>0</v>
      </c>
      <c r="J23" s="75" t="n">
        <v>0</v>
      </c>
      <c r="K23" s="75" t="n">
        <f aca="false">I23+J23</f>
        <v>0</v>
      </c>
      <c r="L23" s="75" t="n">
        <f aca="false">K23*0.175</f>
        <v>0</v>
      </c>
      <c r="M23" s="75" t="n">
        <v>0</v>
      </c>
      <c r="N23" s="75" t="n">
        <v>0</v>
      </c>
      <c r="O23" s="75" t="n">
        <f aca="false">K23-J23-L23</f>
        <v>0</v>
      </c>
      <c r="P23" s="75" t="n">
        <f aca="false">O23-H23-N23-M23</f>
        <v>0</v>
      </c>
    </row>
    <row r="24" customFormat="false" ht="14.4" hidden="false" customHeight="false" outlineLevel="0" collapsed="false">
      <c r="B24" s="71" t="n">
        <v>11</v>
      </c>
      <c r="C24" s="72"/>
      <c r="D24" s="73"/>
      <c r="E24" s="74"/>
      <c r="F24" s="74"/>
      <c r="G24" s="71"/>
      <c r="H24" s="75" t="n">
        <v>0</v>
      </c>
      <c r="I24" s="75" t="n">
        <f aca="false">(H24*0.5)+H24</f>
        <v>0</v>
      </c>
      <c r="J24" s="75" t="n">
        <v>0</v>
      </c>
      <c r="K24" s="75" t="n">
        <f aca="false">I24+J24</f>
        <v>0</v>
      </c>
      <c r="L24" s="75" t="n">
        <f aca="false">K24*0.175</f>
        <v>0</v>
      </c>
      <c r="M24" s="75" t="n">
        <v>0</v>
      </c>
      <c r="N24" s="75" t="n">
        <v>0</v>
      </c>
      <c r="O24" s="75" t="n">
        <f aca="false">K24-J24-L24</f>
        <v>0</v>
      </c>
      <c r="P24" s="75" t="n">
        <f aca="false">O24-H24-N24-M24</f>
        <v>0</v>
      </c>
    </row>
    <row r="25" customFormat="false" ht="14.4" hidden="false" customHeight="false" outlineLevel="0" collapsed="false">
      <c r="B25" s="71" t="n">
        <v>12</v>
      </c>
      <c r="C25" s="72"/>
      <c r="D25" s="73"/>
      <c r="E25" s="74"/>
      <c r="F25" s="74"/>
      <c r="G25" s="71"/>
      <c r="H25" s="75" t="n">
        <v>0</v>
      </c>
      <c r="I25" s="75" t="n">
        <f aca="false">(H25*0.5)+H25</f>
        <v>0</v>
      </c>
      <c r="J25" s="75" t="n">
        <v>0</v>
      </c>
      <c r="K25" s="75" t="n">
        <f aca="false">I25+J25</f>
        <v>0</v>
      </c>
      <c r="L25" s="75" t="n">
        <f aca="false">K25*0.175</f>
        <v>0</v>
      </c>
      <c r="M25" s="75" t="n">
        <v>0</v>
      </c>
      <c r="N25" s="75" t="n">
        <v>0</v>
      </c>
      <c r="O25" s="75" t="n">
        <f aca="false">K25-J25-L25</f>
        <v>0</v>
      </c>
      <c r="P25" s="75" t="n">
        <f aca="false">O25-H25-N25-M25</f>
        <v>0</v>
      </c>
    </row>
    <row r="26" customFormat="false" ht="14.4" hidden="false" customHeight="false" outlineLevel="0" collapsed="false">
      <c r="B26" s="71" t="n">
        <v>13</v>
      </c>
      <c r="C26" s="72"/>
      <c r="D26" s="73"/>
      <c r="E26" s="74"/>
      <c r="F26" s="74"/>
      <c r="G26" s="71"/>
      <c r="H26" s="75" t="n">
        <v>0</v>
      </c>
      <c r="I26" s="75" t="n">
        <f aca="false">(H26*0.5)+H26</f>
        <v>0</v>
      </c>
      <c r="J26" s="75" t="n">
        <v>0</v>
      </c>
      <c r="K26" s="75" t="n">
        <f aca="false">I26+J26</f>
        <v>0</v>
      </c>
      <c r="L26" s="75" t="n">
        <f aca="false">K26*0.175</f>
        <v>0</v>
      </c>
      <c r="M26" s="75" t="n">
        <v>0</v>
      </c>
      <c r="N26" s="75" t="n">
        <v>0</v>
      </c>
      <c r="O26" s="75" t="n">
        <f aca="false">K26-J26-L26</f>
        <v>0</v>
      </c>
      <c r="P26" s="75" t="n">
        <f aca="false">O26-H26-N26-M26</f>
        <v>0</v>
      </c>
    </row>
    <row r="27" customFormat="false" ht="14.4" hidden="false" customHeight="false" outlineLevel="0" collapsed="false">
      <c r="B27" s="71" t="n">
        <v>14</v>
      </c>
      <c r="C27" s="72"/>
      <c r="D27" s="73"/>
      <c r="E27" s="74"/>
      <c r="F27" s="74"/>
      <c r="G27" s="71"/>
      <c r="H27" s="75" t="n">
        <v>0</v>
      </c>
      <c r="I27" s="75" t="n">
        <f aca="false">(H27*0.5)+H27</f>
        <v>0</v>
      </c>
      <c r="J27" s="75" t="n">
        <v>0</v>
      </c>
      <c r="K27" s="75" t="n">
        <f aca="false">I27+J27</f>
        <v>0</v>
      </c>
      <c r="L27" s="75" t="n">
        <f aca="false">K27*0.175</f>
        <v>0</v>
      </c>
      <c r="M27" s="75" t="n">
        <v>0</v>
      </c>
      <c r="N27" s="75" t="n">
        <v>0</v>
      </c>
      <c r="O27" s="75" t="n">
        <f aca="false">K27-J27-L27</f>
        <v>0</v>
      </c>
      <c r="P27" s="75" t="n">
        <f aca="false">O27-H27-N27-M27</f>
        <v>0</v>
      </c>
    </row>
    <row r="28" customFormat="false" ht="15" hidden="false" customHeight="false" outlineLevel="0" collapsed="false">
      <c r="B28" s="71" t="n">
        <v>15</v>
      </c>
      <c r="C28" s="72"/>
      <c r="D28" s="73"/>
      <c r="E28" s="74"/>
      <c r="F28" s="74"/>
      <c r="G28" s="71"/>
      <c r="H28" s="75" t="n">
        <v>0</v>
      </c>
      <c r="I28" s="75" t="n">
        <f aca="false">(H28*0.5)+H28</f>
        <v>0</v>
      </c>
      <c r="J28" s="75" t="n">
        <v>0</v>
      </c>
      <c r="K28" s="75" t="n">
        <f aca="false">I28+J28</f>
        <v>0</v>
      </c>
      <c r="L28" s="75" t="n">
        <f aca="false">K28*0.175</f>
        <v>0</v>
      </c>
      <c r="M28" s="75" t="n">
        <v>0</v>
      </c>
      <c r="N28" s="75" t="n">
        <v>0</v>
      </c>
      <c r="O28" s="77" t="n">
        <f aca="false">K28-J28-L28</f>
        <v>0</v>
      </c>
      <c r="P28" s="75" t="n">
        <f aca="false">O28-H28-N28-M28</f>
        <v>0</v>
      </c>
    </row>
    <row r="29" customFormat="false" ht="14.4" hidden="false" customHeight="false" outlineLevel="0" collapsed="false">
      <c r="G29" s="3"/>
      <c r="L29" s="78" t="s">
        <v>0</v>
      </c>
      <c r="M29" s="79" t="n">
        <f aca="false">SUM(P14:P28)</f>
        <v>443.495</v>
      </c>
      <c r="N29" s="79"/>
      <c r="O29" s="79"/>
      <c r="P29" s="79"/>
    </row>
    <row r="30" customFormat="false" ht="15" hidden="false" customHeight="false" outlineLevel="0" collapsed="false">
      <c r="G30" s="3"/>
      <c r="L30" s="80" t="s">
        <v>44</v>
      </c>
      <c r="M30" s="81" t="n">
        <f aca="false">M29/2</f>
        <v>221.7475</v>
      </c>
      <c r="N30" s="81"/>
      <c r="O30" s="81"/>
      <c r="P30" s="81"/>
    </row>
    <row r="31" customFormat="false" ht="14.4" hidden="false" customHeight="false" outlineLevel="0" collapsed="false">
      <c r="P31" s="0" t="s">
        <v>69</v>
      </c>
    </row>
    <row r="39" customFormat="false" ht="14.4" hidden="false" customHeight="false" outlineLevel="0" collapsed="false">
      <c r="L39" s="0" t="n">
        <v>262</v>
      </c>
      <c r="M39" s="0" t="n">
        <v>319</v>
      </c>
      <c r="N39" s="0" t="n">
        <f aca="false">M39+L39</f>
        <v>581</v>
      </c>
    </row>
  </sheetData>
  <mergeCells count="3">
    <mergeCell ref="B11:P12"/>
    <mergeCell ref="M29:P29"/>
    <mergeCell ref="M30:P3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5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4.4"/>
  <cols>
    <col collapsed="false" hidden="false" max="1025" min="1" style="0" width="10.6032388663968"/>
  </cols>
  <sheetData>
    <row r="5" customFormat="false" ht="14.4" hidden="false" customHeight="false" outlineLevel="0" collapsed="false">
      <c r="D5" s="92" t="s">
        <v>70</v>
      </c>
      <c r="E5" s="92"/>
      <c r="F5" s="92"/>
    </row>
    <row r="6" customFormat="false" ht="14.4" hidden="false" customHeight="false" outlineLevel="0" collapsed="false">
      <c r="D6" s="92"/>
      <c r="E6" s="92"/>
      <c r="F6" s="92"/>
    </row>
    <row r="7" customFormat="false" ht="14.4" hidden="false" customHeight="false" outlineLevel="0" collapsed="false">
      <c r="D7" s="88" t="s">
        <v>71</v>
      </c>
      <c r="E7" s="88" t="s">
        <v>72</v>
      </c>
      <c r="F7" s="88" t="s">
        <v>73</v>
      </c>
    </row>
    <row r="8" customFormat="false" ht="14.4" hidden="false" customHeight="false" outlineLevel="0" collapsed="false">
      <c r="D8" s="75" t="n">
        <v>2728</v>
      </c>
      <c r="E8" s="75" t="n">
        <v>2113.5</v>
      </c>
      <c r="F8" s="75" t="n">
        <v>1513</v>
      </c>
    </row>
    <row r="13" customFormat="false" ht="14.4" hidden="false" customHeight="false" outlineLevel="0" collapsed="false">
      <c r="E13" s="93" t="s">
        <v>74</v>
      </c>
      <c r="F13" s="76" t="n">
        <f aca="false">SUM(D8:F8)</f>
        <v>6354.5</v>
      </c>
    </row>
  </sheetData>
  <mergeCells count="1">
    <mergeCell ref="D5:F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E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RowHeight="14.4"/>
  <cols>
    <col collapsed="false" hidden="false" max="1" min="1" style="0" width="10.6032388663968"/>
    <col collapsed="false" hidden="false" max="2" min="2" style="0" width="11.6842105263158"/>
    <col collapsed="false" hidden="false" max="1025" min="3" style="0" width="10.6032388663968"/>
  </cols>
  <sheetData>
    <row r="4" customFormat="false" ht="14.4" hidden="false" customHeight="false" outlineLevel="0" collapsed="false">
      <c r="B4" s="0" t="s">
        <v>75</v>
      </c>
      <c r="C4" s="0" t="n">
        <v>387.52</v>
      </c>
      <c r="E4" s="0" t="s">
        <v>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/>
  <cols>
    <col collapsed="false" hidden="false" max="1025" min="1" style="0" width="10.603238866396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/>
  <cols>
    <col collapsed="false" hidden="false" max="1025" min="1" style="0" width="10.603238866396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2017-06-13T23:54:18Z</dcterms:created>
  <dc:creator>José Román Machín Hernández</dc:creator>
  <dc:description/>
  <dc:language>es-MX</dc:language>
  <cp:lastModifiedBy/>
  <dcterms:modified xsi:type="dcterms:W3CDTF">2017-09-21T21:46:30Z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