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js\Documents\GitHub\cantera\Docs\"/>
    </mc:Choice>
  </mc:AlternateContent>
  <xr:revisionPtr revIDLastSave="0" documentId="13_ncr:1_{D80AFEA1-81CD-428C-A89B-E5C6173ADC4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02 al 15 de julio" sheetId="9" r:id="rId1"/>
  </sheets>
  <definedNames>
    <definedName name="_xlnm._FilterDatabase" localSheetId="0" hidden="1">'02 al 15 de julio'!$A$3:$K$34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9" l="1"/>
  <c r="F46" i="9"/>
  <c r="G50" i="9"/>
  <c r="F50" i="9"/>
  <c r="G48" i="9"/>
  <c r="F48" i="9"/>
  <c r="G47" i="9"/>
  <c r="F47" i="9"/>
  <c r="G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H34" i="9"/>
  <c r="F34" i="9"/>
  <c r="K34" i="9" l="1"/>
  <c r="F51" i="9"/>
  <c r="G37" i="9"/>
  <c r="G51" i="9" l="1"/>
</calcChain>
</file>

<file path=xl/sharedStrings.xml><?xml version="1.0" encoding="utf-8"?>
<sst xmlns="http://schemas.openxmlformats.org/spreadsheetml/2006/main" count="169" uniqueCount="64">
  <si>
    <t>FECHA</t>
  </si>
  <si>
    <t>PLACA</t>
  </si>
  <si>
    <t>LUGAR</t>
  </si>
  <si>
    <t>S/D</t>
  </si>
  <si>
    <t>MATERIAL</t>
  </si>
  <si>
    <t>EFECTIVO</t>
  </si>
  <si>
    <t>OBSERVACIONES</t>
  </si>
  <si>
    <t>VALOR VALE</t>
  </si>
  <si>
    <t>TOTAL</t>
  </si>
  <si>
    <t>CLIENTE</t>
  </si>
  <si>
    <t>ING. ALEX DORADO</t>
  </si>
  <si>
    <t>ERNESTO GONZALEZ</t>
  </si>
  <si>
    <t>No. VALE</t>
  </si>
  <si>
    <t>ESTUDIOS E INGENIERÍA</t>
  </si>
  <si>
    <t>ANCIZAR</t>
  </si>
  <si>
    <t>No. De viajes</t>
  </si>
  <si>
    <t>EFECTIVO - VARIOS</t>
  </si>
  <si>
    <t xml:space="preserve">VALOR </t>
  </si>
  <si>
    <t>ERI ROMERO</t>
  </si>
  <si>
    <t>ING. MARCO AURELIO</t>
  </si>
  <si>
    <t>OMAR CORTES</t>
  </si>
  <si>
    <t>JULIO DAVID PASACHOVA</t>
  </si>
  <si>
    <t>ANCELMO RODRIGUEZ</t>
  </si>
  <si>
    <t>ANA MARIA</t>
  </si>
  <si>
    <t>BYR CONSTRUCCIONES</t>
  </si>
  <si>
    <t>JHON PANQUEVA</t>
  </si>
  <si>
    <t>YUBER</t>
  </si>
  <si>
    <t>OEO-168</t>
  </si>
  <si>
    <t>PATIO 2</t>
  </si>
  <si>
    <t>S</t>
  </si>
  <si>
    <t>ESCOMBRO</t>
  </si>
  <si>
    <t>P</t>
  </si>
  <si>
    <t>BBJ-060</t>
  </si>
  <si>
    <t>TIERRA</t>
  </si>
  <si>
    <t>VZD-312</t>
  </si>
  <si>
    <t>SKG-419</t>
  </si>
  <si>
    <t>NVA-540</t>
  </si>
  <si>
    <t>UPN-488</t>
  </si>
  <si>
    <t>SWP-013</t>
  </si>
  <si>
    <t>D</t>
  </si>
  <si>
    <t>VBI-400</t>
  </si>
  <si>
    <t>USE-838</t>
  </si>
  <si>
    <t>SNG-281</t>
  </si>
  <si>
    <t>UFY-645</t>
  </si>
  <si>
    <t>SBB-526</t>
  </si>
  <si>
    <t>SOA-497</t>
  </si>
  <si>
    <t>UPS-803</t>
  </si>
  <si>
    <t>TFR-253</t>
  </si>
  <si>
    <t>SZO-045</t>
  </si>
  <si>
    <t>TLP-483</t>
  </si>
  <si>
    <t>WGO-852</t>
  </si>
  <si>
    <t>TFQ-052</t>
  </si>
  <si>
    <t>TDX-907</t>
  </si>
  <si>
    <t>WGP-851</t>
  </si>
  <si>
    <t>TTP-430</t>
  </si>
  <si>
    <t>SXC-592</t>
  </si>
  <si>
    <t>TBO-048</t>
  </si>
  <si>
    <t>UPT-250</t>
  </si>
  <si>
    <t>CIG-556</t>
  </si>
  <si>
    <t>USD-493</t>
  </si>
  <si>
    <t>SVD-507</t>
  </si>
  <si>
    <t>TFQ-053</t>
  </si>
  <si>
    <t>SRN-835</t>
  </si>
  <si>
    <t>CONTROL DISPOSICIÓN SAN JOSÉ GREEN GROUP
02 al 15 de junio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</si>
</sst>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3" fontId="0" fillId="2" borderId="4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3" borderId="9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74">
    <dxf>
      <fill>
        <patternFill>
          <bgColor rgb="FFFF3300"/>
        </patternFill>
      </fill>
    </dxf>
    <dxf>
      <fill>
        <patternFill>
          <bgColor rgb="FF3333FF"/>
        </patternFill>
      </fill>
    </dxf>
    <dxf>
      <fill>
        <patternFill>
          <bgColor rgb="FF00FF00"/>
        </patternFill>
      </fill>
    </dxf>
    <dxf>
      <fill>
        <patternFill>
          <bgColor rgb="FFCC0099"/>
        </patternFill>
      </fill>
    </dxf>
    <dxf>
      <fill>
        <patternFill>
          <bgColor theme="5" tint="0.79998168889431442"/>
        </patternFill>
      </fill>
    </dxf>
    <dxf>
      <fill>
        <patternFill>
          <bgColor rgb="FFFF33CC"/>
        </patternFill>
      </fill>
    </dxf>
    <dxf>
      <fill>
        <patternFill>
          <bgColor rgb="FFCC99FF"/>
        </patternFill>
      </fill>
    </dxf>
    <dxf>
      <fill>
        <patternFill>
          <bgColor rgb="FF0000FF"/>
        </patternFill>
      </fill>
    </dxf>
    <dxf>
      <fill>
        <patternFill>
          <bgColor theme="0" tint="-0.14996795556505021"/>
        </patternFill>
      </fill>
    </dxf>
    <dxf>
      <fill>
        <patternFill>
          <fgColor auto="1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FF3300"/>
        </patternFill>
      </fill>
    </dxf>
    <dxf>
      <fill>
        <patternFill>
          <bgColor rgb="FF3333FF"/>
        </patternFill>
      </fill>
    </dxf>
    <dxf>
      <fill>
        <patternFill>
          <bgColor rgb="FF00FF00"/>
        </patternFill>
      </fill>
    </dxf>
    <dxf>
      <fill>
        <patternFill>
          <bgColor rgb="FFCC0099"/>
        </patternFill>
      </fill>
    </dxf>
    <dxf>
      <fill>
        <patternFill>
          <bgColor theme="5" tint="0.79998168889431442"/>
        </patternFill>
      </fill>
    </dxf>
    <dxf>
      <fill>
        <patternFill>
          <bgColor rgb="FFFF33CC"/>
        </patternFill>
      </fill>
    </dxf>
    <dxf>
      <fill>
        <patternFill>
          <bgColor rgb="FFCC99FF"/>
        </patternFill>
      </fill>
    </dxf>
    <dxf>
      <fill>
        <patternFill>
          <bgColor rgb="FF0000FF"/>
        </patternFill>
      </fill>
    </dxf>
    <dxf>
      <fill>
        <patternFill>
          <bgColor theme="0" tint="-0.14996795556505021"/>
        </patternFill>
      </fill>
    </dxf>
    <dxf>
      <fill>
        <patternFill>
          <fgColor auto="1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FF3300"/>
        </patternFill>
      </fill>
    </dxf>
    <dxf>
      <fill>
        <patternFill>
          <bgColor rgb="FF3333FF"/>
        </patternFill>
      </fill>
    </dxf>
    <dxf>
      <fill>
        <patternFill>
          <bgColor rgb="FF00FF00"/>
        </patternFill>
      </fill>
    </dxf>
    <dxf>
      <fill>
        <patternFill>
          <bgColor rgb="FFCC0099"/>
        </patternFill>
      </fill>
    </dxf>
    <dxf>
      <fill>
        <patternFill>
          <bgColor theme="5" tint="0.79998168889431442"/>
        </patternFill>
      </fill>
    </dxf>
    <dxf>
      <fill>
        <patternFill>
          <bgColor rgb="FFFF33CC"/>
        </patternFill>
      </fill>
    </dxf>
    <dxf>
      <fill>
        <patternFill>
          <bgColor rgb="FFCC99FF"/>
        </patternFill>
      </fill>
    </dxf>
    <dxf>
      <fill>
        <patternFill>
          <bgColor rgb="FF0000FF"/>
        </patternFill>
      </fill>
    </dxf>
    <dxf>
      <fill>
        <patternFill>
          <bgColor theme="0" tint="-0.14996795556505021"/>
        </patternFill>
      </fill>
    </dxf>
    <dxf>
      <fill>
        <patternFill>
          <fgColor auto="1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FF3300"/>
        </patternFill>
      </fill>
    </dxf>
    <dxf>
      <fill>
        <patternFill>
          <bgColor rgb="FF3333FF"/>
        </patternFill>
      </fill>
    </dxf>
    <dxf>
      <fill>
        <patternFill>
          <bgColor rgb="FF00FF00"/>
        </patternFill>
      </fill>
    </dxf>
    <dxf>
      <fill>
        <patternFill>
          <bgColor rgb="FFCC0099"/>
        </patternFill>
      </fill>
    </dxf>
    <dxf>
      <fill>
        <patternFill>
          <bgColor theme="5" tint="0.79998168889431442"/>
        </patternFill>
      </fill>
    </dxf>
    <dxf>
      <fill>
        <patternFill>
          <bgColor rgb="FFFF33CC"/>
        </patternFill>
      </fill>
    </dxf>
    <dxf>
      <fill>
        <patternFill>
          <bgColor rgb="FFCC99FF"/>
        </patternFill>
      </fill>
    </dxf>
    <dxf>
      <fill>
        <patternFill>
          <bgColor rgb="FF0000FF"/>
        </patternFill>
      </fill>
    </dxf>
    <dxf>
      <fill>
        <patternFill>
          <fgColor auto="1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CC0099"/>
        </patternFill>
      </fill>
    </dxf>
    <dxf>
      <fill>
        <patternFill>
          <bgColor theme="5" tint="0.79998168889431442"/>
        </patternFill>
      </fill>
    </dxf>
    <dxf>
      <fill>
        <patternFill>
          <bgColor rgb="FFFF33CC"/>
        </patternFill>
      </fill>
    </dxf>
    <dxf>
      <fill>
        <patternFill>
          <bgColor rgb="FFCC99FF"/>
        </patternFill>
      </fill>
    </dxf>
    <dxf>
      <fill>
        <patternFill>
          <bgColor rgb="FF0000FF"/>
        </patternFill>
      </fill>
    </dxf>
    <dxf>
      <fill>
        <patternFill>
          <bgColor theme="0" tint="-0.14996795556505021"/>
        </patternFill>
      </fill>
    </dxf>
    <dxf>
      <fill>
        <patternFill>
          <fgColor auto="1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FF3300"/>
        </patternFill>
      </fill>
    </dxf>
    <dxf>
      <fill>
        <patternFill>
          <bgColor rgb="FF3333FF"/>
        </patternFill>
      </fill>
    </dxf>
    <dxf>
      <fill>
        <patternFill>
          <bgColor rgb="FF00FF00"/>
        </patternFill>
      </fill>
    </dxf>
    <dxf>
      <fill>
        <patternFill>
          <bgColor rgb="FFCC0099"/>
        </patternFill>
      </fill>
    </dxf>
    <dxf>
      <fill>
        <patternFill>
          <bgColor theme="5" tint="0.79998168889431442"/>
        </patternFill>
      </fill>
    </dxf>
    <dxf>
      <fill>
        <patternFill>
          <bgColor rgb="FFFF33CC"/>
        </patternFill>
      </fill>
    </dxf>
    <dxf>
      <fill>
        <patternFill>
          <bgColor rgb="FFCC99FF"/>
        </patternFill>
      </fill>
    </dxf>
    <dxf>
      <fill>
        <patternFill>
          <bgColor rgb="FF0000FF"/>
        </patternFill>
      </fill>
    </dxf>
    <dxf>
      <fill>
        <patternFill>
          <fgColor auto="1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3333FF"/>
      <color rgb="FF0000FF"/>
      <color rgb="FFFF3300"/>
      <color rgb="FFCC0099"/>
      <color rgb="FF00FF00"/>
      <color rgb="FFCC99FF"/>
      <color rgb="FFFF33CC"/>
      <color rgb="FF1BB6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zoomScaleNormal="100" workbookViewId="0">
      <pane ySplit="3" topLeftCell="A31" activePane="bottomLeft" state="frozen"/>
      <selection activeCell="B1" sqref="B1"/>
      <selection pane="bottomLeft" activeCell="K34" sqref="K34"/>
    </sheetView>
  </sheetViews>
  <sheetFormatPr baseColWidth="10" defaultColWidth="10.7109375" defaultRowHeight="15" x14ac:dyDescent="0.25"/>
  <cols>
    <col min="1" max="1" width="10.7109375" style="7" bestFit="1" customWidth="1"/>
    <col min="2" max="2" width="9.140625" style="7" bestFit="1" customWidth="1"/>
    <col min="3" max="3" width="7.85546875" style="7" bestFit="1" customWidth="1"/>
    <col min="4" max="4" width="5.85546875" style="7" customWidth="1"/>
    <col min="5" max="5" width="23.85546875" style="7" bestFit="1" customWidth="1"/>
    <col min="6" max="6" width="14" style="7" bestFit="1" customWidth="1"/>
    <col min="7" max="7" width="13.5703125" style="7" bestFit="1" customWidth="1"/>
    <col min="8" max="8" width="12.7109375" style="7" bestFit="1" customWidth="1"/>
    <col min="9" max="9" width="23.85546875" style="7" bestFit="1" customWidth="1"/>
    <col min="10" max="10" width="15.85546875" style="7" bestFit="1" customWidth="1"/>
    <col min="11" max="11" width="11.85546875" style="1" bestFit="1" customWidth="1"/>
    <col min="12" max="16384" width="10.7109375" style="1"/>
  </cols>
  <sheetData>
    <row r="1" spans="1:12" x14ac:dyDescent="0.25">
      <c r="A1" s="23" t="s">
        <v>63</v>
      </c>
      <c r="B1" s="24"/>
      <c r="C1" s="24"/>
      <c r="D1" s="24"/>
      <c r="E1" s="24"/>
      <c r="F1" s="24"/>
      <c r="G1" s="24"/>
      <c r="H1" s="24"/>
      <c r="I1" s="24"/>
      <c r="J1" s="24"/>
    </row>
    <row r="2" spans="1:12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</row>
    <row r="3" spans="1:12" s="3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12</v>
      </c>
      <c r="H3" s="2" t="s">
        <v>7</v>
      </c>
      <c r="I3" s="2" t="s">
        <v>9</v>
      </c>
      <c r="J3" s="2" t="s">
        <v>6</v>
      </c>
    </row>
    <row r="4" spans="1:12" x14ac:dyDescent="0.25">
      <c r="A4" s="4">
        <v>43648</v>
      </c>
      <c r="B4" s="5" t="s">
        <v>27</v>
      </c>
      <c r="C4" s="5" t="s">
        <v>28</v>
      </c>
      <c r="D4" s="5" t="s">
        <v>29</v>
      </c>
      <c r="E4" s="5" t="s">
        <v>30</v>
      </c>
      <c r="F4" s="6"/>
      <c r="G4" s="5" t="s">
        <v>31</v>
      </c>
      <c r="H4" s="6">
        <v>25000</v>
      </c>
      <c r="I4" s="5" t="s">
        <v>18</v>
      </c>
      <c r="J4" s="5"/>
    </row>
    <row r="5" spans="1:12" x14ac:dyDescent="0.25">
      <c r="A5" s="4">
        <v>43648</v>
      </c>
      <c r="B5" s="4" t="s">
        <v>32</v>
      </c>
      <c r="C5" s="5" t="s">
        <v>28</v>
      </c>
      <c r="D5" s="5" t="s">
        <v>29</v>
      </c>
      <c r="E5" s="5" t="s">
        <v>33</v>
      </c>
      <c r="F5" s="6">
        <v>30000</v>
      </c>
      <c r="G5" s="5">
        <v>3266</v>
      </c>
      <c r="H5" s="6"/>
      <c r="I5" s="5"/>
      <c r="J5" s="5"/>
      <c r="L5" s="21"/>
    </row>
    <row r="6" spans="1:12" x14ac:dyDescent="0.25">
      <c r="A6" s="4">
        <v>43648</v>
      </c>
      <c r="B6" s="5" t="s">
        <v>34</v>
      </c>
      <c r="C6" s="5" t="s">
        <v>28</v>
      </c>
      <c r="D6" s="5" t="s">
        <v>39</v>
      </c>
      <c r="E6" s="5" t="s">
        <v>33</v>
      </c>
      <c r="F6" s="6">
        <v>60000</v>
      </c>
      <c r="G6" s="5">
        <v>3267</v>
      </c>
      <c r="H6" s="6"/>
      <c r="I6" s="5"/>
      <c r="J6" s="5"/>
      <c r="L6" s="21"/>
    </row>
    <row r="7" spans="1:12" x14ac:dyDescent="0.25">
      <c r="A7" s="4">
        <v>43648</v>
      </c>
      <c r="B7" s="5" t="s">
        <v>35</v>
      </c>
      <c r="C7" s="5" t="s">
        <v>28</v>
      </c>
      <c r="D7" s="5" t="s">
        <v>39</v>
      </c>
      <c r="E7" s="5" t="s">
        <v>33</v>
      </c>
      <c r="F7" s="6">
        <v>60000</v>
      </c>
      <c r="G7" s="5">
        <v>3268</v>
      </c>
      <c r="H7" s="6"/>
      <c r="I7" s="5"/>
      <c r="J7" s="5"/>
      <c r="L7" s="21"/>
    </row>
    <row r="8" spans="1:12" x14ac:dyDescent="0.25">
      <c r="A8" s="4">
        <v>43648</v>
      </c>
      <c r="B8" s="5" t="s">
        <v>36</v>
      </c>
      <c r="C8" s="5" t="s">
        <v>28</v>
      </c>
      <c r="D8" s="5" t="s">
        <v>29</v>
      </c>
      <c r="E8" s="5" t="s">
        <v>33</v>
      </c>
      <c r="F8" s="6">
        <v>30000</v>
      </c>
      <c r="G8" s="5">
        <v>3269</v>
      </c>
      <c r="H8" s="6"/>
      <c r="I8" s="5"/>
      <c r="J8" s="5"/>
      <c r="L8" s="21"/>
    </row>
    <row r="9" spans="1:12" x14ac:dyDescent="0.25">
      <c r="A9" s="4">
        <v>43648</v>
      </c>
      <c r="B9" s="5" t="s">
        <v>37</v>
      </c>
      <c r="C9" s="5" t="s">
        <v>28</v>
      </c>
      <c r="D9" s="5" t="s">
        <v>29</v>
      </c>
      <c r="E9" s="5" t="s">
        <v>33</v>
      </c>
      <c r="F9" s="6">
        <v>30000</v>
      </c>
      <c r="G9" s="5">
        <v>3270</v>
      </c>
      <c r="H9" s="6"/>
      <c r="I9" s="5"/>
      <c r="J9" s="5"/>
      <c r="L9" s="21"/>
    </row>
    <row r="10" spans="1:12" x14ac:dyDescent="0.25">
      <c r="A10" s="4">
        <v>43648</v>
      </c>
      <c r="B10" s="5" t="s">
        <v>38</v>
      </c>
      <c r="C10" s="5" t="s">
        <v>28</v>
      </c>
      <c r="D10" s="5" t="s">
        <v>29</v>
      </c>
      <c r="E10" s="5" t="s">
        <v>33</v>
      </c>
      <c r="F10" s="6">
        <v>30000</v>
      </c>
      <c r="G10" s="5">
        <v>3271</v>
      </c>
      <c r="H10" s="6"/>
      <c r="I10" s="5"/>
      <c r="J10" s="5"/>
      <c r="L10" s="21"/>
    </row>
    <row r="11" spans="1:12" x14ac:dyDescent="0.25">
      <c r="A11" s="4">
        <v>43648</v>
      </c>
      <c r="B11" s="5" t="s">
        <v>40</v>
      </c>
      <c r="C11" s="5" t="s">
        <v>28</v>
      </c>
      <c r="D11" s="5" t="s">
        <v>29</v>
      </c>
      <c r="E11" s="5" t="s">
        <v>33</v>
      </c>
      <c r="F11" s="6">
        <v>30000</v>
      </c>
      <c r="G11" s="5">
        <v>3272</v>
      </c>
      <c r="H11" s="6"/>
      <c r="I11" s="5"/>
      <c r="J11" s="5"/>
      <c r="L11" s="21"/>
    </row>
    <row r="12" spans="1:12" x14ac:dyDescent="0.25">
      <c r="A12" s="4">
        <v>43648</v>
      </c>
      <c r="B12" s="5" t="s">
        <v>41</v>
      </c>
      <c r="C12" s="5" t="s">
        <v>28</v>
      </c>
      <c r="D12" s="5" t="s">
        <v>39</v>
      </c>
      <c r="E12" s="5" t="s">
        <v>33</v>
      </c>
      <c r="F12" s="6"/>
      <c r="G12" s="5">
        <v>1957</v>
      </c>
      <c r="H12" s="6">
        <v>54000</v>
      </c>
      <c r="I12" s="5" t="s">
        <v>22</v>
      </c>
      <c r="J12" s="5"/>
      <c r="L12" s="21"/>
    </row>
    <row r="13" spans="1:12" x14ac:dyDescent="0.25">
      <c r="A13" s="4">
        <v>43648</v>
      </c>
      <c r="B13" s="5" t="s">
        <v>42</v>
      </c>
      <c r="C13" s="5" t="s">
        <v>28</v>
      </c>
      <c r="D13" s="5" t="s">
        <v>29</v>
      </c>
      <c r="E13" s="5" t="s">
        <v>33</v>
      </c>
      <c r="F13" s="6"/>
      <c r="G13" s="5" t="s">
        <v>31</v>
      </c>
      <c r="H13" s="6">
        <v>25000</v>
      </c>
      <c r="I13" s="5" t="s">
        <v>18</v>
      </c>
      <c r="J13" s="5"/>
      <c r="L13" s="21"/>
    </row>
    <row r="14" spans="1:12" x14ac:dyDescent="0.25">
      <c r="A14" s="4">
        <v>43648</v>
      </c>
      <c r="B14" s="5" t="s">
        <v>43</v>
      </c>
      <c r="C14" s="5" t="s">
        <v>28</v>
      </c>
      <c r="D14" s="5" t="s">
        <v>39</v>
      </c>
      <c r="E14" s="5" t="s">
        <v>33</v>
      </c>
      <c r="F14" s="6"/>
      <c r="G14" s="5">
        <v>1958</v>
      </c>
      <c r="H14" s="6">
        <v>54000</v>
      </c>
      <c r="I14" s="5" t="s">
        <v>22</v>
      </c>
      <c r="J14" s="5"/>
      <c r="L14" s="21"/>
    </row>
    <row r="15" spans="1:12" x14ac:dyDescent="0.25">
      <c r="A15" s="4">
        <v>43648</v>
      </c>
      <c r="B15" s="5" t="s">
        <v>44</v>
      </c>
      <c r="C15" s="5" t="s">
        <v>28</v>
      </c>
      <c r="D15" s="5" t="s">
        <v>29</v>
      </c>
      <c r="E15" s="5" t="s">
        <v>33</v>
      </c>
      <c r="F15" s="6">
        <v>30000</v>
      </c>
      <c r="G15" s="5">
        <v>3273</v>
      </c>
      <c r="H15" s="6"/>
      <c r="I15" s="5"/>
      <c r="J15" s="5"/>
      <c r="L15" s="21"/>
    </row>
    <row r="16" spans="1:12" x14ac:dyDescent="0.25">
      <c r="A16" s="4">
        <v>43648</v>
      </c>
      <c r="B16" s="5" t="s">
        <v>45</v>
      </c>
      <c r="C16" s="5" t="s">
        <v>28</v>
      </c>
      <c r="D16" s="5" t="s">
        <v>29</v>
      </c>
      <c r="E16" s="5" t="s">
        <v>33</v>
      </c>
      <c r="F16" s="6">
        <v>30000</v>
      </c>
      <c r="G16" s="5">
        <v>3274</v>
      </c>
      <c r="H16" s="6"/>
      <c r="I16" s="5"/>
      <c r="J16" s="5"/>
      <c r="L16" s="22"/>
    </row>
    <row r="17" spans="1:12" x14ac:dyDescent="0.25">
      <c r="A17" s="4">
        <v>43648</v>
      </c>
      <c r="B17" s="5" t="s">
        <v>46</v>
      </c>
      <c r="C17" s="5" t="s">
        <v>28</v>
      </c>
      <c r="D17" s="5" t="s">
        <v>39</v>
      </c>
      <c r="E17" s="5" t="s">
        <v>33</v>
      </c>
      <c r="F17" s="6"/>
      <c r="G17" s="5">
        <v>1960</v>
      </c>
      <c r="H17" s="6">
        <v>54000</v>
      </c>
      <c r="I17" s="5" t="s">
        <v>22</v>
      </c>
      <c r="J17" s="5"/>
      <c r="L17" s="22"/>
    </row>
    <row r="18" spans="1:12" x14ac:dyDescent="0.25">
      <c r="A18" s="4">
        <v>43648</v>
      </c>
      <c r="B18" s="5" t="s">
        <v>47</v>
      </c>
      <c r="C18" s="5" t="s">
        <v>28</v>
      </c>
      <c r="D18" s="5" t="s">
        <v>39</v>
      </c>
      <c r="E18" s="5" t="s">
        <v>33</v>
      </c>
      <c r="F18" s="6"/>
      <c r="G18" s="5">
        <v>2546</v>
      </c>
      <c r="H18" s="6">
        <v>55000</v>
      </c>
      <c r="I18" s="18" t="s">
        <v>13</v>
      </c>
      <c r="J18" s="5"/>
      <c r="L18" s="22"/>
    </row>
    <row r="19" spans="1:12" x14ac:dyDescent="0.25">
      <c r="A19" s="4">
        <v>43648</v>
      </c>
      <c r="B19" s="5" t="s">
        <v>48</v>
      </c>
      <c r="C19" s="5" t="s">
        <v>28</v>
      </c>
      <c r="D19" s="5" t="s">
        <v>39</v>
      </c>
      <c r="E19" s="5" t="s">
        <v>33</v>
      </c>
      <c r="F19" s="6">
        <v>60000</v>
      </c>
      <c r="G19" s="5">
        <v>3275</v>
      </c>
      <c r="H19" s="6"/>
      <c r="I19" s="5"/>
      <c r="J19" s="5"/>
    </row>
    <row r="20" spans="1:12" x14ac:dyDescent="0.25">
      <c r="A20" s="4">
        <v>43648</v>
      </c>
      <c r="B20" s="5" t="s">
        <v>49</v>
      </c>
      <c r="C20" s="5" t="s">
        <v>28</v>
      </c>
      <c r="D20" s="5" t="s">
        <v>39</v>
      </c>
      <c r="E20" s="5" t="s">
        <v>33</v>
      </c>
      <c r="F20" s="6"/>
      <c r="G20" s="5">
        <v>2547</v>
      </c>
      <c r="H20" s="6">
        <v>55000</v>
      </c>
      <c r="I20" s="5" t="s">
        <v>13</v>
      </c>
      <c r="J20" s="5"/>
    </row>
    <row r="21" spans="1:12" x14ac:dyDescent="0.25">
      <c r="A21" s="4">
        <v>43648</v>
      </c>
      <c r="B21" s="5" t="s">
        <v>50</v>
      </c>
      <c r="C21" s="5" t="s">
        <v>28</v>
      </c>
      <c r="D21" s="5" t="s">
        <v>39</v>
      </c>
      <c r="E21" s="5" t="s">
        <v>33</v>
      </c>
      <c r="F21" s="6"/>
      <c r="G21" s="5">
        <v>1959</v>
      </c>
      <c r="H21" s="6">
        <v>54000</v>
      </c>
      <c r="I21" s="5" t="s">
        <v>22</v>
      </c>
      <c r="J21" s="5"/>
    </row>
    <row r="22" spans="1:12" x14ac:dyDescent="0.25">
      <c r="A22" s="4">
        <v>43648</v>
      </c>
      <c r="B22" s="5" t="s">
        <v>51</v>
      </c>
      <c r="C22" s="5" t="s">
        <v>28</v>
      </c>
      <c r="D22" s="5" t="s">
        <v>39</v>
      </c>
      <c r="E22" s="5" t="s">
        <v>33</v>
      </c>
      <c r="F22" s="6"/>
      <c r="G22" s="5">
        <v>1961</v>
      </c>
      <c r="H22" s="6">
        <v>54000</v>
      </c>
      <c r="I22" s="5" t="s">
        <v>22</v>
      </c>
      <c r="J22" s="5"/>
    </row>
    <row r="23" spans="1:12" x14ac:dyDescent="0.25">
      <c r="A23" s="4">
        <v>43648</v>
      </c>
      <c r="B23" s="4" t="s">
        <v>52</v>
      </c>
      <c r="C23" s="5" t="s">
        <v>28</v>
      </c>
      <c r="D23" s="5" t="s">
        <v>39</v>
      </c>
      <c r="E23" s="5" t="s">
        <v>33</v>
      </c>
      <c r="F23" s="6"/>
      <c r="G23" s="5">
        <v>2548</v>
      </c>
      <c r="H23" s="6">
        <v>55000</v>
      </c>
      <c r="I23" s="5" t="s">
        <v>13</v>
      </c>
      <c r="J23" s="5"/>
    </row>
    <row r="24" spans="1:12" x14ac:dyDescent="0.25">
      <c r="A24" s="4">
        <v>43648</v>
      </c>
      <c r="B24" s="5" t="s">
        <v>53</v>
      </c>
      <c r="C24" s="5" t="s">
        <v>28</v>
      </c>
      <c r="D24" s="5" t="s">
        <v>39</v>
      </c>
      <c r="E24" s="5" t="s">
        <v>33</v>
      </c>
      <c r="F24" s="6"/>
      <c r="G24" s="5">
        <v>1962</v>
      </c>
      <c r="H24" s="6">
        <v>54000</v>
      </c>
      <c r="I24" s="5" t="s">
        <v>22</v>
      </c>
      <c r="J24" s="5"/>
    </row>
    <row r="25" spans="1:12" x14ac:dyDescent="0.25">
      <c r="A25" s="4">
        <v>43648</v>
      </c>
      <c r="B25" s="5" t="s">
        <v>54</v>
      </c>
      <c r="C25" s="5" t="s">
        <v>28</v>
      </c>
      <c r="D25" s="5" t="s">
        <v>39</v>
      </c>
      <c r="E25" s="5" t="s">
        <v>33</v>
      </c>
      <c r="F25" s="6"/>
      <c r="G25" s="5">
        <v>1963</v>
      </c>
      <c r="H25" s="6">
        <v>54000</v>
      </c>
      <c r="I25" s="5" t="s">
        <v>22</v>
      </c>
      <c r="J25" s="5"/>
    </row>
    <row r="26" spans="1:12" x14ac:dyDescent="0.25">
      <c r="A26" s="4">
        <v>43648</v>
      </c>
      <c r="B26" s="5" t="s">
        <v>55</v>
      </c>
      <c r="C26" s="5" t="s">
        <v>28</v>
      </c>
      <c r="D26" s="5" t="s">
        <v>39</v>
      </c>
      <c r="E26" s="5" t="s">
        <v>33</v>
      </c>
      <c r="F26" s="6"/>
      <c r="G26" s="5">
        <v>3163</v>
      </c>
      <c r="H26" s="6">
        <v>55000</v>
      </c>
      <c r="I26" s="5" t="s">
        <v>25</v>
      </c>
      <c r="J26" s="5"/>
    </row>
    <row r="27" spans="1:12" x14ac:dyDescent="0.25">
      <c r="A27" s="4">
        <v>43648</v>
      </c>
      <c r="B27" s="5" t="s">
        <v>56</v>
      </c>
      <c r="C27" s="5" t="s">
        <v>28</v>
      </c>
      <c r="D27" s="5" t="s">
        <v>39</v>
      </c>
      <c r="E27" s="5" t="s">
        <v>30</v>
      </c>
      <c r="F27" s="6">
        <v>60000</v>
      </c>
      <c r="G27" s="5">
        <v>3276</v>
      </c>
      <c r="H27" s="6"/>
      <c r="I27" s="5"/>
      <c r="J27" s="5"/>
    </row>
    <row r="28" spans="1:12" x14ac:dyDescent="0.25">
      <c r="A28" s="4">
        <v>43648</v>
      </c>
      <c r="B28" s="5" t="s">
        <v>57</v>
      </c>
      <c r="C28" s="5" t="s">
        <v>28</v>
      </c>
      <c r="D28" s="5" t="s">
        <v>39</v>
      </c>
      <c r="E28" s="5" t="s">
        <v>33</v>
      </c>
      <c r="F28" s="6"/>
      <c r="G28" s="5">
        <v>1964</v>
      </c>
      <c r="H28" s="6">
        <v>54000</v>
      </c>
      <c r="I28" s="5" t="s">
        <v>22</v>
      </c>
      <c r="J28" s="5"/>
    </row>
    <row r="29" spans="1:12" x14ac:dyDescent="0.25">
      <c r="A29" s="4">
        <v>43648</v>
      </c>
      <c r="B29" s="5" t="s">
        <v>58</v>
      </c>
      <c r="C29" s="5" t="s">
        <v>28</v>
      </c>
      <c r="D29" s="5" t="s">
        <v>39</v>
      </c>
      <c r="E29" s="5" t="s">
        <v>33</v>
      </c>
      <c r="F29" s="6">
        <v>60000</v>
      </c>
      <c r="G29" s="5">
        <v>3277</v>
      </c>
      <c r="H29" s="6"/>
      <c r="I29" s="5"/>
      <c r="J29" s="5"/>
    </row>
    <row r="30" spans="1:12" x14ac:dyDescent="0.25">
      <c r="A30" s="4">
        <v>43648</v>
      </c>
      <c r="B30" s="5" t="s">
        <v>59</v>
      </c>
      <c r="C30" s="5" t="s">
        <v>28</v>
      </c>
      <c r="D30" s="5" t="s">
        <v>39</v>
      </c>
      <c r="E30" s="5" t="s">
        <v>33</v>
      </c>
      <c r="F30" s="6">
        <v>60000</v>
      </c>
      <c r="G30" s="5">
        <v>3278</v>
      </c>
      <c r="H30" s="6"/>
      <c r="I30" s="5"/>
      <c r="J30" s="5"/>
    </row>
    <row r="31" spans="1:12" x14ac:dyDescent="0.25">
      <c r="A31" s="4">
        <v>43648</v>
      </c>
      <c r="B31" s="5" t="s">
        <v>60</v>
      </c>
      <c r="C31" s="5" t="s">
        <v>28</v>
      </c>
      <c r="D31" s="5" t="s">
        <v>39</v>
      </c>
      <c r="E31" s="5" t="s">
        <v>33</v>
      </c>
      <c r="F31" s="6"/>
      <c r="G31" s="5">
        <v>3170</v>
      </c>
      <c r="H31" s="6">
        <v>55000</v>
      </c>
      <c r="I31" s="5" t="s">
        <v>25</v>
      </c>
      <c r="J31" s="5"/>
    </row>
    <row r="32" spans="1:12" x14ac:dyDescent="0.25">
      <c r="A32" s="4">
        <v>43648</v>
      </c>
      <c r="B32" s="5" t="s">
        <v>61</v>
      </c>
      <c r="C32" s="5" t="s">
        <v>28</v>
      </c>
      <c r="D32" s="5" t="s">
        <v>39</v>
      </c>
      <c r="E32" s="5" t="s">
        <v>33</v>
      </c>
      <c r="F32" s="6"/>
      <c r="G32" s="5">
        <v>1965</v>
      </c>
      <c r="H32" s="6">
        <v>54000</v>
      </c>
      <c r="I32" s="5" t="s">
        <v>22</v>
      </c>
      <c r="J32" s="5"/>
    </row>
    <row r="33" spans="1:11" x14ac:dyDescent="0.25">
      <c r="A33" s="4">
        <v>43648</v>
      </c>
      <c r="B33" s="5" t="s">
        <v>62</v>
      </c>
      <c r="C33" s="5" t="s">
        <v>28</v>
      </c>
      <c r="D33" s="5" t="s">
        <v>39</v>
      </c>
      <c r="E33" s="5" t="s">
        <v>33</v>
      </c>
      <c r="F33" s="6"/>
      <c r="G33" s="5">
        <v>3171</v>
      </c>
      <c r="H33" s="6">
        <v>55000</v>
      </c>
      <c r="I33" s="5" t="s">
        <v>25</v>
      </c>
      <c r="J33" s="5"/>
    </row>
    <row r="34" spans="1:11" ht="15.75" x14ac:dyDescent="0.25">
      <c r="A34" s="24" t="s">
        <v>8</v>
      </c>
      <c r="B34" s="24"/>
      <c r="C34" s="24"/>
      <c r="D34" s="24"/>
      <c r="E34" s="24"/>
      <c r="F34" s="8">
        <f>SUM(F4:F33)</f>
        <v>570000</v>
      </c>
      <c r="G34" s="5"/>
      <c r="H34" s="8">
        <f>SUM(H4:H33)</f>
        <v>866000</v>
      </c>
      <c r="I34" s="5"/>
      <c r="J34" s="5"/>
      <c r="K34" s="9">
        <f>SUM(F34:H34)</f>
        <v>1436000</v>
      </c>
    </row>
    <row r="35" spans="1:11" ht="15.75" thickBot="1" x14ac:dyDescent="0.3"/>
    <row r="36" spans="1:11" x14ac:dyDescent="0.25">
      <c r="D36" s="1"/>
      <c r="E36" s="15" t="s">
        <v>9</v>
      </c>
      <c r="F36" s="16" t="s">
        <v>15</v>
      </c>
      <c r="G36" s="14" t="s">
        <v>17</v>
      </c>
    </row>
    <row r="37" spans="1:11" x14ac:dyDescent="0.25">
      <c r="D37" s="1"/>
      <c r="E37" s="17" t="s">
        <v>16</v>
      </c>
      <c r="F37" s="13">
        <f>COUNT(F4:F33)</f>
        <v>13</v>
      </c>
      <c r="G37" s="10">
        <f>F34</f>
        <v>570000</v>
      </c>
      <c r="I37" s="11"/>
    </row>
    <row r="38" spans="1:11" x14ac:dyDescent="0.25">
      <c r="D38" s="1"/>
      <c r="E38" s="18" t="s">
        <v>10</v>
      </c>
      <c r="F38" s="13">
        <f>COUNTIF(I4:I34,"ING. ALEX DORADO")</f>
        <v>0</v>
      </c>
      <c r="G38" s="10">
        <f>SUMIF(I4:I33,"ING. ALEX DORADO",H4:H33)</f>
        <v>0</v>
      </c>
    </row>
    <row r="39" spans="1:11" x14ac:dyDescent="0.25">
      <c r="D39" s="1"/>
      <c r="E39" s="18" t="s">
        <v>11</v>
      </c>
      <c r="F39" s="13">
        <f>COUNTIF(I4:I34,"ERNESTO GONZALEZ")</f>
        <v>0</v>
      </c>
      <c r="G39" s="10">
        <f>SUMIF(I4:I33,"ERNESTO GONZALEZ",H4:H33)</f>
        <v>0</v>
      </c>
      <c r="H39" s="11"/>
    </row>
    <row r="40" spans="1:11" x14ac:dyDescent="0.25">
      <c r="D40" s="1"/>
      <c r="E40" s="18" t="s">
        <v>19</v>
      </c>
      <c r="F40" s="13">
        <f>COUNTIF(I4:I33,"ING. MARCO AURELIO")</f>
        <v>0</v>
      </c>
      <c r="G40" s="10">
        <f>SUMIF(I4:I33,"ING. MARCO AURELIO",H4:H33)</f>
        <v>0</v>
      </c>
      <c r="H40" s="11"/>
    </row>
    <row r="41" spans="1:11" x14ac:dyDescent="0.25">
      <c r="D41" s="1"/>
      <c r="E41" s="18" t="s">
        <v>13</v>
      </c>
      <c r="F41" s="13">
        <f>COUNTIF(I4:I33,"ESTUDIOS E INGENIERÍA")</f>
        <v>3</v>
      </c>
      <c r="G41" s="10">
        <f>SUMIF(I4:I33,"ESTUDIOS E INGENIERÍA",H4:H33)</f>
        <v>165000</v>
      </c>
    </row>
    <row r="42" spans="1:11" x14ac:dyDescent="0.25">
      <c r="D42" s="1"/>
      <c r="E42" s="18" t="s">
        <v>20</v>
      </c>
      <c r="F42" s="13">
        <f>COUNTIF(I4:I33,"OMAR CORTES")</f>
        <v>0</v>
      </c>
      <c r="G42" s="10">
        <f>SUMIF(I4:I33,"OMAR CORTES",H4:H33)</f>
        <v>0</v>
      </c>
    </row>
    <row r="43" spans="1:11" x14ac:dyDescent="0.25">
      <c r="D43" s="1"/>
      <c r="E43" s="18" t="s">
        <v>18</v>
      </c>
      <c r="F43" s="13">
        <f>COUNTIF(I4:I33,"ERI ROMERO")</f>
        <v>2</v>
      </c>
      <c r="G43" s="10">
        <f>SUMIF(I4:I33,"ERI ROMERO",H4:H33)</f>
        <v>50000</v>
      </c>
    </row>
    <row r="44" spans="1:11" x14ac:dyDescent="0.25">
      <c r="D44" s="1"/>
      <c r="E44" s="18" t="s">
        <v>21</v>
      </c>
      <c r="F44" s="13">
        <f>COUNTIF(I4:I33,"JULIO DAVID PASACHOVA")</f>
        <v>0</v>
      </c>
      <c r="G44" s="10">
        <f>SUMIF(I4:I33,"JULIO DAVID PASACHOVA",H4:H33)</f>
        <v>0</v>
      </c>
    </row>
    <row r="45" spans="1:11" x14ac:dyDescent="0.25">
      <c r="D45" s="1"/>
      <c r="E45" s="18" t="s">
        <v>22</v>
      </c>
      <c r="F45" s="13">
        <f>COUNTIF(I4:I33,"ANCELMO RODRIGUEZ")</f>
        <v>9</v>
      </c>
      <c r="G45" s="10">
        <f>SUMIF(I4:I33,"ANCELMO RODRIGUEZ",H4:H33)</f>
        <v>486000</v>
      </c>
    </row>
    <row r="46" spans="1:11" x14ac:dyDescent="0.25">
      <c r="D46" s="1"/>
      <c r="E46" s="18" t="s">
        <v>25</v>
      </c>
      <c r="F46" s="13">
        <f>COUNTIF(I4:I33,"JHON PANQUEVA")</f>
        <v>3</v>
      </c>
      <c r="G46" s="10">
        <f>SUMIF(I4:I33,"JHON PANQUEVA",H4:H33)</f>
        <v>165000</v>
      </c>
    </row>
    <row r="47" spans="1:11" x14ac:dyDescent="0.25">
      <c r="D47" s="1"/>
      <c r="E47" s="18" t="s">
        <v>23</v>
      </c>
      <c r="F47" s="13">
        <f>COUNTIF(I4:I33,"ANA MARIA")</f>
        <v>0</v>
      </c>
      <c r="G47" s="10">
        <f>SUMIF(I4:I33,"ANA MARIA",H4:H33)</f>
        <v>0</v>
      </c>
    </row>
    <row r="48" spans="1:11" x14ac:dyDescent="0.25">
      <c r="D48" s="1"/>
      <c r="E48" s="18" t="s">
        <v>24</v>
      </c>
      <c r="F48" s="13">
        <f>COUNTIF(I4:I33,"BYR CONSTRUCCIONES")</f>
        <v>0</v>
      </c>
      <c r="G48" s="10">
        <f>SUMIF(I4:I33,"BYR CONSTRUCCIONES",H4:H33)</f>
        <v>0</v>
      </c>
    </row>
    <row r="49" spans="4:7" x14ac:dyDescent="0.25">
      <c r="D49" s="1"/>
      <c r="E49" s="18" t="s">
        <v>26</v>
      </c>
      <c r="F49" s="13">
        <v>0</v>
      </c>
      <c r="G49" s="10">
        <v>0</v>
      </c>
    </row>
    <row r="50" spans="4:7" x14ac:dyDescent="0.25">
      <c r="D50" s="1"/>
      <c r="E50" s="18" t="s">
        <v>14</v>
      </c>
      <c r="F50" s="13">
        <f>COUNTIF(I4:I33,"ANCIZAR")</f>
        <v>0</v>
      </c>
      <c r="G50" s="10">
        <f>SUMIF(I4:I33,"ANCIZAR",H4:H33)</f>
        <v>0</v>
      </c>
    </row>
    <row r="51" spans="4:7" ht="15.75" thickBot="1" x14ac:dyDescent="0.3">
      <c r="D51" s="1"/>
      <c r="E51" s="19" t="s">
        <v>8</v>
      </c>
      <c r="F51" s="20">
        <f>SUM(F37:F50)</f>
        <v>30</v>
      </c>
      <c r="G51" s="12">
        <f>SUM(G37:G50)</f>
        <v>1436000</v>
      </c>
    </row>
  </sheetData>
  <autoFilter ref="A3:K34" xr:uid="{00000000-0009-0000-0000-000000000000}"/>
  <dataConsolidate link="1"/>
  <mergeCells count="2">
    <mergeCell ref="A1:J2"/>
    <mergeCell ref="A34:E34"/>
  </mergeCells>
  <conditionalFormatting sqref="A52:XFD1048576 A1:XFD3 A36:C51 E36:XFD51 A34:XFD35 K4:XFD33">
    <cfRule type="containsText" dxfId="73" priority="1325" operator="containsText" text="ERNESTO GONZALEZ">
      <formula>NOT(ISERROR(SEARCH("ERNESTO GONZALEZ",A1)))</formula>
    </cfRule>
    <cfRule type="containsText" dxfId="72" priority="1326" operator="containsText" text="ANCIZAR">
      <formula>NOT(ISERROR(SEARCH("ANCIZAR",A1)))</formula>
    </cfRule>
    <cfRule type="containsText" dxfId="71" priority="1327" operator="containsText" text="ING. ALEX DORADO">
      <formula>NOT(ISERROR(SEARCH("ING. ALEX DORADO",A1)))</formula>
    </cfRule>
    <cfRule type="containsText" dxfId="70" priority="1328" operator="containsText" text="ESTUDIOS E INGENIERÍA">
      <formula>NOT(ISERROR(SEARCH("ESTUDIOS E INGENIERÍA",A1)))</formula>
    </cfRule>
  </conditionalFormatting>
  <conditionalFormatting sqref="A1:XFD3 A34:XFD1048576 K4:XFD33">
    <cfRule type="containsText" dxfId="69" priority="1317" operator="containsText" text="OMAR CORTES">
      <formula>NOT(ISERROR(SEARCH("OMAR CORTES",A1)))</formula>
    </cfRule>
    <cfRule type="containsText" dxfId="68" priority="1318" operator="containsText" text="ING. MARCO AURELIO">
      <formula>NOT(ISERROR(SEARCH("ING. MARCO AURELIO",A1)))</formula>
    </cfRule>
    <cfRule type="containsText" dxfId="67" priority="1319" operator="containsText" text="ERI ROMERO">
      <formula>NOT(ISERROR(SEARCH("ERI ROMERO",A1)))</formula>
    </cfRule>
  </conditionalFormatting>
  <conditionalFormatting sqref="A1:XFD3 A34:XFD1048576 K4:XFD33">
    <cfRule type="containsText" dxfId="66" priority="1306" operator="containsText" text="ANA MARIA">
      <formula>NOT(ISERROR(SEARCH("ANA MARIA",A1)))</formula>
    </cfRule>
    <cfRule type="containsText" dxfId="65" priority="1307" operator="containsText" text="ANCELMO RODRIGUEZ">
      <formula>NOT(ISERROR(SEARCH("ANCELMO RODRIGUEZ",A1)))</formula>
    </cfRule>
    <cfRule type="containsText" dxfId="64" priority="1308" operator="containsText" text="JULIO DAVID PASACHOVA">
      <formula>NOT(ISERROR(SEARCH("JULIO DAVID PASACHOVA",A1)))</formula>
    </cfRule>
  </conditionalFormatting>
  <conditionalFormatting sqref="A1:XFD3 A34:XFD1048576 K4:XFD33">
    <cfRule type="containsText" dxfId="63" priority="1018" operator="containsText" text="JHON PANQUEVA">
      <formula>NOT(ISERROR(SEARCH("JHON PANQUEVA",A1)))</formula>
    </cfRule>
    <cfRule type="containsText" dxfId="62" priority="1021" operator="containsText" text="BYR CONSTRUCCIONES">
      <formula>NOT(ISERROR(SEARCH("BYR CONSTRUCCIONES",A1)))</formula>
    </cfRule>
  </conditionalFormatting>
  <conditionalFormatting sqref="A4:F33 G4:J17 G18:H18 J18 G19:J25 G26:H26 J26 G27:J30 G32:J32 G31:H31 J31 G33:H33 J33">
    <cfRule type="containsText" dxfId="61" priority="853" operator="containsText" text="ERNESTO GONZALEZ">
      <formula>NOT(ISERROR(SEARCH("ERNESTO GONZALEZ",A4)))</formula>
    </cfRule>
    <cfRule type="containsText" dxfId="60" priority="854" operator="containsText" text="ANCIZAR">
      <formula>NOT(ISERROR(SEARCH("ANCIZAR",A4)))</formula>
    </cfRule>
    <cfRule type="containsText" dxfId="59" priority="855" operator="containsText" text="ING. ALEX DORADO">
      <formula>NOT(ISERROR(SEARCH("ING. ALEX DORADO",A4)))</formula>
    </cfRule>
    <cfRule type="containsText" dxfId="58" priority="856" operator="containsText" text="ESTUDIOS E INGENIERÍA">
      <formula>NOT(ISERROR(SEARCH("ESTUDIOS E INGENIERÍA",A4)))</formula>
    </cfRule>
  </conditionalFormatting>
  <conditionalFormatting sqref="I4:I17 I19:I25 I27:I30 I32">
    <cfRule type="containsBlanks" dxfId="57" priority="852">
      <formula>LEN(TRIM(I4))=0</formula>
    </cfRule>
  </conditionalFormatting>
  <conditionalFormatting sqref="A4:J17 A18:H18 J18 A19:J25 A26:H26 J26 A27:J30 A32:J32 A31:H31 J31 A33:H33 J33">
    <cfRule type="containsText" dxfId="56" priority="849" operator="containsText" text="OMAR CORTES">
      <formula>NOT(ISERROR(SEARCH("OMAR CORTES",A4)))</formula>
    </cfRule>
    <cfRule type="containsText" dxfId="55" priority="850" operator="containsText" text="ING. MARCO AURELIO">
      <formula>NOT(ISERROR(SEARCH("ING. MARCO AURELIO",A4)))</formula>
    </cfRule>
    <cfRule type="containsText" dxfId="54" priority="851" operator="containsText" text="ERI ROMERO">
      <formula>NOT(ISERROR(SEARCH("ERI ROMERO",A4)))</formula>
    </cfRule>
  </conditionalFormatting>
  <conditionalFormatting sqref="A4:J17 A18:H18 J18 A19:J25 A26:H26 J26 A27:J30 A32:J32 A31:H31 J31 A33:H33 J33">
    <cfRule type="containsText" dxfId="53" priority="846" operator="containsText" text="ANA MARIA">
      <formula>NOT(ISERROR(SEARCH("ANA MARIA",A4)))</formula>
    </cfRule>
    <cfRule type="containsText" dxfId="52" priority="847" operator="containsText" text="ANCELMO RODRIGUEZ">
      <formula>NOT(ISERROR(SEARCH("ANCELMO RODRIGUEZ",A4)))</formula>
    </cfRule>
    <cfRule type="containsText" dxfId="51" priority="848" operator="containsText" text="JULIO DAVID PASACHOVA">
      <formula>NOT(ISERROR(SEARCH("JULIO DAVID PASACHOVA",A4)))</formula>
    </cfRule>
  </conditionalFormatting>
  <conditionalFormatting sqref="I18">
    <cfRule type="containsText" dxfId="50" priority="842" operator="containsText" text="ERNESTO GONZALEZ">
      <formula>NOT(ISERROR(SEARCH("ERNESTO GONZALEZ",I18)))</formula>
    </cfRule>
    <cfRule type="containsText" dxfId="49" priority="843" operator="containsText" text="ANCIZAR">
      <formula>NOT(ISERROR(SEARCH("ANCIZAR",I18)))</formula>
    </cfRule>
    <cfRule type="containsText" dxfId="48" priority="844" operator="containsText" text="ING. ALEX DORADO">
      <formula>NOT(ISERROR(SEARCH("ING. ALEX DORADO",I18)))</formula>
    </cfRule>
    <cfRule type="containsText" dxfId="47" priority="845" operator="containsText" text="ESTUDIOS E INGENIERÍA">
      <formula>NOT(ISERROR(SEARCH("ESTUDIOS E INGENIERÍA",I18)))</formula>
    </cfRule>
  </conditionalFormatting>
  <conditionalFormatting sqref="I18">
    <cfRule type="containsText" dxfId="46" priority="839" operator="containsText" text="OMAR CORTES">
      <formula>NOT(ISERROR(SEARCH("OMAR CORTES",I18)))</formula>
    </cfRule>
    <cfRule type="containsText" dxfId="45" priority="840" operator="containsText" text="ING. MARCO AURELIO">
      <formula>NOT(ISERROR(SEARCH("ING. MARCO AURELIO",I18)))</formula>
    </cfRule>
    <cfRule type="containsText" dxfId="44" priority="841" operator="containsText" text="ERI ROMERO">
      <formula>NOT(ISERROR(SEARCH("ERI ROMERO",I18)))</formula>
    </cfRule>
  </conditionalFormatting>
  <conditionalFormatting sqref="I18">
    <cfRule type="containsText" dxfId="43" priority="836" operator="containsText" text="ANA MARIA">
      <formula>NOT(ISERROR(SEARCH("ANA MARIA",I18)))</formula>
    </cfRule>
    <cfRule type="containsText" dxfId="42" priority="837" operator="containsText" text="ANCELMO RODRIGUEZ">
      <formula>NOT(ISERROR(SEARCH("ANCELMO RODRIGUEZ",I18)))</formula>
    </cfRule>
    <cfRule type="containsText" dxfId="41" priority="838" operator="containsText" text="JULIO DAVID PASACHOVA">
      <formula>NOT(ISERROR(SEARCH("JULIO DAVID PASACHOVA",I18)))</formula>
    </cfRule>
  </conditionalFormatting>
  <conditionalFormatting sqref="I18">
    <cfRule type="containsText" dxfId="40" priority="834" operator="containsText" text="JHON PANQUEVA">
      <formula>NOT(ISERROR(SEARCH("JHON PANQUEVA",I18)))</formula>
    </cfRule>
    <cfRule type="containsText" dxfId="39" priority="835" operator="containsText" text="BYR CONSTRUCCIONES">
      <formula>NOT(ISERROR(SEARCH("BYR CONSTRUCCIONES",I18)))</formula>
    </cfRule>
  </conditionalFormatting>
  <conditionalFormatting sqref="I31">
    <cfRule type="containsText" dxfId="38" priority="830" operator="containsText" text="ERNESTO GONZALEZ">
      <formula>NOT(ISERROR(SEARCH("ERNESTO GONZALEZ",I31)))</formula>
    </cfRule>
    <cfRule type="containsText" dxfId="37" priority="831" operator="containsText" text="ANCIZAR">
      <formula>NOT(ISERROR(SEARCH("ANCIZAR",I31)))</formula>
    </cfRule>
    <cfRule type="containsText" dxfId="36" priority="832" operator="containsText" text="ING. ALEX DORADO">
      <formula>NOT(ISERROR(SEARCH("ING. ALEX DORADO",I31)))</formula>
    </cfRule>
    <cfRule type="containsText" dxfId="35" priority="833" operator="containsText" text="ESTUDIOS E INGENIERÍA">
      <formula>NOT(ISERROR(SEARCH("ESTUDIOS E INGENIERÍA",I31)))</formula>
    </cfRule>
  </conditionalFormatting>
  <conditionalFormatting sqref="I31">
    <cfRule type="containsBlanks" dxfId="34" priority="829">
      <formula>LEN(TRIM(I31))=0</formula>
    </cfRule>
  </conditionalFormatting>
  <conditionalFormatting sqref="I31">
    <cfRule type="containsText" dxfId="33" priority="826" operator="containsText" text="OMAR CORTES">
      <formula>NOT(ISERROR(SEARCH("OMAR CORTES",I31)))</formula>
    </cfRule>
    <cfRule type="containsText" dxfId="32" priority="827" operator="containsText" text="ING. MARCO AURELIO">
      <formula>NOT(ISERROR(SEARCH("ING. MARCO AURELIO",I31)))</formula>
    </cfRule>
    <cfRule type="containsText" dxfId="31" priority="828" operator="containsText" text="ERI ROMERO">
      <formula>NOT(ISERROR(SEARCH("ERI ROMERO",I31)))</formula>
    </cfRule>
  </conditionalFormatting>
  <conditionalFormatting sqref="I31">
    <cfRule type="containsText" dxfId="30" priority="823" operator="containsText" text="ANA MARIA">
      <formula>NOT(ISERROR(SEARCH("ANA MARIA",I31)))</formula>
    </cfRule>
    <cfRule type="containsText" dxfId="29" priority="824" operator="containsText" text="ANCELMO RODRIGUEZ">
      <formula>NOT(ISERROR(SEARCH("ANCELMO RODRIGUEZ",I31)))</formula>
    </cfRule>
    <cfRule type="containsText" dxfId="28" priority="825" operator="containsText" text="JULIO DAVID PASACHOVA">
      <formula>NOT(ISERROR(SEARCH("JULIO DAVID PASACHOVA",I31)))</formula>
    </cfRule>
  </conditionalFormatting>
  <conditionalFormatting sqref="I31">
    <cfRule type="containsText" dxfId="27" priority="821" operator="containsText" text="JHON PANQUEVA">
      <formula>NOT(ISERROR(SEARCH("JHON PANQUEVA",I31)))</formula>
    </cfRule>
    <cfRule type="containsText" dxfId="26" priority="822" operator="containsText" text="BYR CONSTRUCCIONES">
      <formula>NOT(ISERROR(SEARCH("BYR CONSTRUCCIONES",I31)))</formula>
    </cfRule>
  </conditionalFormatting>
  <conditionalFormatting sqref="I33">
    <cfRule type="containsText" dxfId="25" priority="817" operator="containsText" text="ERNESTO GONZALEZ">
      <formula>NOT(ISERROR(SEARCH("ERNESTO GONZALEZ",I33)))</formula>
    </cfRule>
    <cfRule type="containsText" dxfId="24" priority="818" operator="containsText" text="ANCIZAR">
      <formula>NOT(ISERROR(SEARCH("ANCIZAR",I33)))</formula>
    </cfRule>
    <cfRule type="containsText" dxfId="23" priority="819" operator="containsText" text="ING. ALEX DORADO">
      <formula>NOT(ISERROR(SEARCH("ING. ALEX DORADO",I33)))</formula>
    </cfRule>
    <cfRule type="containsText" dxfId="22" priority="820" operator="containsText" text="ESTUDIOS E INGENIERÍA">
      <formula>NOT(ISERROR(SEARCH("ESTUDIOS E INGENIERÍA",I33)))</formula>
    </cfRule>
  </conditionalFormatting>
  <conditionalFormatting sqref="I33">
    <cfRule type="containsBlanks" dxfId="21" priority="816">
      <formula>LEN(TRIM(I33))=0</formula>
    </cfRule>
  </conditionalFormatting>
  <conditionalFormatting sqref="I33">
    <cfRule type="containsText" dxfId="20" priority="813" operator="containsText" text="OMAR CORTES">
      <formula>NOT(ISERROR(SEARCH("OMAR CORTES",I33)))</formula>
    </cfRule>
    <cfRule type="containsText" dxfId="19" priority="814" operator="containsText" text="ING. MARCO AURELIO">
      <formula>NOT(ISERROR(SEARCH("ING. MARCO AURELIO",I33)))</formula>
    </cfRule>
    <cfRule type="containsText" dxfId="18" priority="815" operator="containsText" text="ERI ROMERO">
      <formula>NOT(ISERROR(SEARCH("ERI ROMERO",I33)))</formula>
    </cfRule>
  </conditionalFormatting>
  <conditionalFormatting sqref="I33">
    <cfRule type="containsText" dxfId="17" priority="810" operator="containsText" text="ANA MARIA">
      <formula>NOT(ISERROR(SEARCH("ANA MARIA",I33)))</formula>
    </cfRule>
    <cfRule type="containsText" dxfId="16" priority="811" operator="containsText" text="ANCELMO RODRIGUEZ">
      <formula>NOT(ISERROR(SEARCH("ANCELMO RODRIGUEZ",I33)))</formula>
    </cfRule>
    <cfRule type="containsText" dxfId="15" priority="812" operator="containsText" text="JULIO DAVID PASACHOVA">
      <formula>NOT(ISERROR(SEARCH("JULIO DAVID PASACHOVA",I33)))</formula>
    </cfRule>
  </conditionalFormatting>
  <conditionalFormatting sqref="I33">
    <cfRule type="containsText" dxfId="14" priority="808" operator="containsText" text="JHON PANQUEVA">
      <formula>NOT(ISERROR(SEARCH("JHON PANQUEVA",I33)))</formula>
    </cfRule>
    <cfRule type="containsText" dxfId="13" priority="809" operator="containsText" text="BYR CONSTRUCCIONES">
      <formula>NOT(ISERROR(SEARCH("BYR CONSTRUCCIONES",I33)))</formula>
    </cfRule>
  </conditionalFormatting>
  <conditionalFormatting sqref="I26">
    <cfRule type="containsText" dxfId="12" priority="804" operator="containsText" text="ERNESTO GONZALEZ">
      <formula>NOT(ISERROR(SEARCH("ERNESTO GONZALEZ",I26)))</formula>
    </cfRule>
    <cfRule type="containsText" dxfId="11" priority="805" operator="containsText" text="ANCIZAR">
      <formula>NOT(ISERROR(SEARCH("ANCIZAR",I26)))</formula>
    </cfRule>
    <cfRule type="containsText" dxfId="10" priority="806" operator="containsText" text="ING. ALEX DORADO">
      <formula>NOT(ISERROR(SEARCH("ING. ALEX DORADO",I26)))</formula>
    </cfRule>
    <cfRule type="containsText" dxfId="9" priority="807" operator="containsText" text="ESTUDIOS E INGENIERÍA">
      <formula>NOT(ISERROR(SEARCH("ESTUDIOS E INGENIERÍA",I26)))</formula>
    </cfRule>
  </conditionalFormatting>
  <conditionalFormatting sqref="I26">
    <cfRule type="containsBlanks" dxfId="8" priority="803">
      <formula>LEN(TRIM(I26))=0</formula>
    </cfRule>
  </conditionalFormatting>
  <conditionalFormatting sqref="I26">
    <cfRule type="containsText" dxfId="7" priority="800" operator="containsText" text="OMAR CORTES">
      <formula>NOT(ISERROR(SEARCH("OMAR CORTES",I26)))</formula>
    </cfRule>
    <cfRule type="containsText" dxfId="6" priority="801" operator="containsText" text="ING. MARCO AURELIO">
      <formula>NOT(ISERROR(SEARCH("ING. MARCO AURELIO",I26)))</formula>
    </cfRule>
    <cfRule type="containsText" dxfId="5" priority="802" operator="containsText" text="ERI ROMERO">
      <formula>NOT(ISERROR(SEARCH("ERI ROMERO",I26)))</formula>
    </cfRule>
  </conditionalFormatting>
  <conditionalFormatting sqref="I26">
    <cfRule type="containsText" dxfId="4" priority="797" operator="containsText" text="ANA MARIA">
      <formula>NOT(ISERROR(SEARCH("ANA MARIA",I26)))</formula>
    </cfRule>
    <cfRule type="containsText" dxfId="3" priority="798" operator="containsText" text="ANCELMO RODRIGUEZ">
      <formula>NOT(ISERROR(SEARCH("ANCELMO RODRIGUEZ",I26)))</formula>
    </cfRule>
    <cfRule type="containsText" dxfId="2" priority="799" operator="containsText" text="JULIO DAVID PASACHOVA">
      <formula>NOT(ISERROR(SEARCH("JULIO DAVID PASACHOVA",I26)))</formula>
    </cfRule>
  </conditionalFormatting>
  <conditionalFormatting sqref="I26">
    <cfRule type="containsText" dxfId="1" priority="795" operator="containsText" text="JHON PANQUEVA">
      <formula>NOT(ISERROR(SEARCH("JHON PANQUEVA",I26)))</formula>
    </cfRule>
    <cfRule type="containsText" dxfId="0" priority="796" operator="containsText" text="BYR CONSTRUCCIONES">
      <formula>NOT(ISERROR(SEARCH("BYR CONSTRUCCIONES",I26)))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02 al 15 de julio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CHAVEZ</dc:creator>
  <cp:lastModifiedBy>js</cp:lastModifiedBy>
  <dcterms:created xsi:type="dcterms:W3CDTF">2019-04-26T09:25:07Z</dcterms:created>
  <dcterms:modified xsi:type="dcterms:W3CDTF">2019-07-20T04:48:42Z</dcterms:modified>
</cp:coreProperties>
</file>