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bau\Desktop\CierreVentas\"/>
    </mc:Choice>
  </mc:AlternateContent>
  <xr:revisionPtr revIDLastSave="0" documentId="13_ncr:1_{2D416EB9-FA19-475D-8BB1-486E76F5F95A}" xr6:coauthVersionLast="47" xr6:coauthVersionMax="47" xr10:uidLastSave="{00000000-0000-0000-0000-000000000000}"/>
  <bookViews>
    <workbookView xWindow="-120" yWindow="-120" windowWidth="15600" windowHeight="11160" xr2:uid="{7DA5E1D8-825E-4001-9729-A0299CE05DC2}"/>
  </bookViews>
  <sheets>
    <sheet name="CierresVentas" sheetId="1" r:id="rId1"/>
  </sheets>
  <definedNames>
    <definedName name="Consulta_desde_Palmeras" localSheetId="0" hidden="1">CierresVentas!$A$10:$AF$11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D6" i="1"/>
  <c r="E6" i="1"/>
  <c r="F6" i="1"/>
  <c r="G6" i="1"/>
  <c r="C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98F78-71A6-42D7-877D-2AAB9F726256}" name="Consulta Cierres Diarios de Ventas" type="1" refreshedVersion="8" background="1" saveData="1">
    <dbPr connection="DSN=Palmeras;" command="SELECT loc_cierreVentas_vw_0.Local, loc_cierreVentas_vw_0.Fecha, loc_cierreVentas_vw_0.`Venta Total`, loc_cierreVentas_vw_0.Datafast, loc_cierreVentas_vw_0.Medianet, loc_cierreVentas_vw_0.Uber, loc_cierreVentas_vw_0.`Pedidos Ya`, loc_cierreVentas_vw_0.Rappi, loc_cierreVentas_vw_0.Cheques, loc_cierreVentas_vw_0.Transferencias, loc_cierreVentas_vw_0.Retenciones, loc_cierreVentas_vw_0.Efectivo, loc_cierreVentas_vw_0.`Compras Insumos`, loc_cierreVentas_vw_0.Transporte, loc_cierreVentas_vw_0.Mantenimientos, loc_cierreVentas_vw_0.`Consumo Empleados`, loc_cierreVentas_vw_0.Sueldos, loc_cierreVentas_vw_0.`Pago Días Libres`, loc_cierreVentas_vw_0.Eventuales, loc_cierreVentas_vw_0.Anticipos, loc_cierreVentas_vw_0.Préstamos, loc_cierreVentas_vw_0.`Otros Gastos`, loc_cierreVentas_vw_0.`Total Gastos`, loc_cierreVentas_vw_0.`Depósito 1`, loc_cierreVentas_vw_0.`Depósito 2`, loc_cierreVentas_vw_0.`Diferencia en Depósitos`, loc_cierreVentas_vw_0.`Cortesías Empleados`, loc_cierreVentas_vw_0.`Cortesías Gerencia`, loc_cierreVentas_vw_0.`Cortesías Cumpleañeros`, loc_cierreVentas_vw_0.`Cortesías Promociones`, loc_cierreVentas_vw_0.`Total Cortesías`, loc_cierreVentas_vw_0.Digitado_x000d__x000a_FROM palmeras.loc_cierreVentas_vw loc_cierreVentas_vw_0"/>
  </connection>
</connections>
</file>

<file path=xl/sharedStrings.xml><?xml version="1.0" encoding="utf-8"?>
<sst xmlns="http://schemas.openxmlformats.org/spreadsheetml/2006/main" count="39" uniqueCount="39">
  <si>
    <t>Local</t>
  </si>
  <si>
    <t>Fecha</t>
  </si>
  <si>
    <t>Venta Total</t>
  </si>
  <si>
    <t>Datafast</t>
  </si>
  <si>
    <t>Medianet</t>
  </si>
  <si>
    <t>Uber</t>
  </si>
  <si>
    <t>Pedidos Ya</t>
  </si>
  <si>
    <t>Rappi</t>
  </si>
  <si>
    <t>Cheques</t>
  </si>
  <si>
    <t>Transferencias</t>
  </si>
  <si>
    <t>Retenciones</t>
  </si>
  <si>
    <t>Efectivo</t>
  </si>
  <si>
    <t>Compras Insumos</t>
  </si>
  <si>
    <t>Transporte</t>
  </si>
  <si>
    <t>Mantenimientos</t>
  </si>
  <si>
    <t>Consumo Empleados</t>
  </si>
  <si>
    <t>Sueldos</t>
  </si>
  <si>
    <t>Pago Días Libres</t>
  </si>
  <si>
    <t>Eventuales</t>
  </si>
  <si>
    <t>Anticipos</t>
  </si>
  <si>
    <t>Préstamos</t>
  </si>
  <si>
    <t>Otros Gastos</t>
  </si>
  <si>
    <t>Total Gastos</t>
  </si>
  <si>
    <t>Depósito 1</t>
  </si>
  <si>
    <t>Depósito 2</t>
  </si>
  <si>
    <t>Diferencia en Depósitos</t>
  </si>
  <si>
    <t>Cortesías Empleados</t>
  </si>
  <si>
    <t>Cortesías Gerencia</t>
  </si>
  <si>
    <t>Cortesías Cumpleañeros</t>
  </si>
  <si>
    <t>Cortesías Promociones</t>
  </si>
  <si>
    <t>Total Cortesías</t>
  </si>
  <si>
    <t>Digitado</t>
  </si>
  <si>
    <t>FORMAS DE PAGO</t>
  </si>
  <si>
    <t>GASTOS</t>
  </si>
  <si>
    <t>CORTESÍAS</t>
  </si>
  <si>
    <t>SUBTOTALES:</t>
  </si>
  <si>
    <t>LAS PALMERAS GROUPALMERAS S.A.</t>
  </si>
  <si>
    <t>Cierres Diarios de Ventas</t>
  </si>
  <si>
    <t>(Menú Datos -&gt; Actualizar todo) para obtener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</si>
</sst>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horizontal="right" vertical="center" wrapText="1"/>
    </xf>
    <xf numFmtId="165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165" fontId="2" fillId="3" borderId="0" xfId="0" applyNumberFormat="1" applyFont="1" applyFill="1"/>
    <xf numFmtId="4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165" fontId="1" fillId="3" borderId="0" xfId="0" applyNumberFormat="1" applyFont="1" applyFill="1"/>
    <xf numFmtId="0" fontId="0" fillId="4" borderId="0" xfId="0" applyFill="1" applyAlignment="1">
      <alignment horizontal="right"/>
    </xf>
    <xf numFmtId="165" fontId="0" fillId="4" borderId="0" xfId="0" applyNumberFormat="1" applyFill="1"/>
    <xf numFmtId="4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5" formatCode="dd\-mmm\-yyyy"/>
    </dxf>
    <dxf>
      <alignment horizontal="right" vertical="bottom" textRotation="0" wrapText="0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Palmeras" growShrinkType="overwriteClear" adjustColumnWidth="0" connectionId="1" xr16:uid="{4E91E9C5-E8F5-4BC1-BD56-C135B25D793C}" autoFormatId="16" applyNumberFormats="0" applyBorderFormats="0" applyFontFormats="0" applyPatternFormats="0" applyAlignmentFormats="0" applyWidthHeightFormats="0">
  <queryTableRefresh nextId="33">
    <queryTableFields count="32">
      <queryTableField id="1" name="Local" tableColumnId="1"/>
      <queryTableField id="2" name="Fecha" tableColumnId="2"/>
      <queryTableField id="3" name="Venta Total" tableColumnId="3"/>
      <queryTableField id="4" name="Datafast" tableColumnId="4"/>
      <queryTableField id="5" name="Medianet" tableColumnId="5"/>
      <queryTableField id="6" name="Uber" tableColumnId="6"/>
      <queryTableField id="7" name="Pedidos Ya" tableColumnId="7"/>
      <queryTableField id="8" name="Rappi" tableColumnId="8"/>
      <queryTableField id="9" name="Cheques" tableColumnId="9"/>
      <queryTableField id="10" name="Transferencias" tableColumnId="10"/>
      <queryTableField id="11" name="Retenciones" tableColumnId="11"/>
      <queryTableField id="12" name="Efectivo" tableColumnId="12"/>
      <queryTableField id="13" name="Compras Insumos" tableColumnId="13"/>
      <queryTableField id="14" name="Transporte" tableColumnId="14"/>
      <queryTableField id="15" name="Mantenimientos" tableColumnId="15"/>
      <queryTableField id="16" name="Consumo Empleados" tableColumnId="16"/>
      <queryTableField id="17" name="Sueldos" tableColumnId="17"/>
      <queryTableField id="18" name="Pago Días Libres" tableColumnId="18"/>
      <queryTableField id="19" name="Eventuales" tableColumnId="19"/>
      <queryTableField id="20" name="Anticipos" tableColumnId="20"/>
      <queryTableField id="21" name="Préstamos" tableColumnId="21"/>
      <queryTableField id="22" name="Otros Gastos" tableColumnId="22"/>
      <queryTableField id="23" name="Total Gastos" tableColumnId="23"/>
      <queryTableField id="24" name="Depósito 1" tableColumnId="24"/>
      <queryTableField id="25" name="Depósito 2" tableColumnId="25"/>
      <queryTableField id="26" name="Diferencia en Depósitos" tableColumnId="26"/>
      <queryTableField id="27" name="Cortesías Empleados" tableColumnId="27"/>
      <queryTableField id="28" name="Cortesías Gerencia" tableColumnId="28"/>
      <queryTableField id="29" name="Cortesías Cumpleañeros" tableColumnId="29"/>
      <queryTableField id="30" name="Cortesías Promociones" tableColumnId="30"/>
      <queryTableField id="31" name="Total Cortesías" tableColumnId="31"/>
      <queryTableField id="32" name="Digitado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4550B-EB7F-44EF-8929-CF3463CE31D9}" name="CierresDiariosDeVentas" displayName="CierresDiariosDeVentas" ref="A10:AF11" tableType="queryTable" insertRow="1" totalsRowShown="0" headerRowDxfId="32">
  <autoFilter ref="A10:AF11" xr:uid="{B224550B-EB7F-44EF-8929-CF3463CE31D9}"/>
  <sortState xmlns:xlrd2="http://schemas.microsoft.com/office/spreadsheetml/2017/richdata2" ref="A11:AF11">
    <sortCondition ref="B11"/>
    <sortCondition ref="A11"/>
  </sortState>
  <tableColumns count="32">
    <tableColumn id="1" xr3:uid="{B05D562B-7283-45F8-9C0F-1F94954E8B47}" uniqueName="1" name="Local" queryTableFieldId="1" dataDxfId="31"/>
    <tableColumn id="2" xr3:uid="{94AFEFBA-3C06-4E06-92AB-F1E37EDFE3AC}" uniqueName="2" name="Fecha" queryTableFieldId="2" dataDxfId="30"/>
    <tableColumn id="3" xr3:uid="{D0EA2CB1-3E3D-41B1-A5FA-B71E9FD4A8CD}" uniqueName="3" name="Venta Total" queryTableFieldId="3" dataDxfId="29"/>
    <tableColumn id="4" xr3:uid="{C3CDD116-3231-429D-A502-ABA50F30E8CC}" uniqueName="4" name="Datafast" queryTableFieldId="4" dataDxfId="28"/>
    <tableColumn id="5" xr3:uid="{4EB1673C-E924-4ADE-84FC-3342BE741AEA}" uniqueName="5" name="Medianet" queryTableFieldId="5" dataDxfId="27"/>
    <tableColumn id="6" xr3:uid="{02F8189A-D590-4FFD-80CE-50B2437AEC49}" uniqueName="6" name="Uber" queryTableFieldId="6" dataDxfId="26"/>
    <tableColumn id="7" xr3:uid="{57C1591A-CAA4-4C59-8E52-CBFB4677534E}" uniqueName="7" name="Pedidos Ya" queryTableFieldId="7" dataDxfId="25"/>
    <tableColumn id="8" xr3:uid="{88D0F9E5-E290-487B-80D9-FE20B56DE9DB}" uniqueName="8" name="Rappi" queryTableFieldId="8" dataDxfId="24"/>
    <tableColumn id="9" xr3:uid="{759F8D97-0AEF-4998-9464-F7667DAE8070}" uniqueName="9" name="Cheques" queryTableFieldId="9" dataDxfId="23"/>
    <tableColumn id="10" xr3:uid="{FEF0A1AB-B4A2-48C6-83E6-3266C7897B4F}" uniqueName="10" name="Transferencias" queryTableFieldId="10" dataDxfId="22"/>
    <tableColumn id="11" xr3:uid="{67C213C5-67C9-4FBD-BAD1-65A92E55B6F8}" uniqueName="11" name="Retenciones" queryTableFieldId="11" dataDxfId="21"/>
    <tableColumn id="12" xr3:uid="{209869A6-DB7D-41F7-8BBA-72689EDC6000}" uniqueName="12" name="Efectivo" queryTableFieldId="12" dataDxfId="20"/>
    <tableColumn id="13" xr3:uid="{5030514A-5185-4F41-BBAE-127721DCF5A1}" uniqueName="13" name="Compras Insumos" queryTableFieldId="13" dataDxfId="19"/>
    <tableColumn id="14" xr3:uid="{4F9A6B2E-6530-445F-98AB-D8564E6B831A}" uniqueName="14" name="Transporte" queryTableFieldId="14" dataDxfId="18"/>
    <tableColumn id="15" xr3:uid="{D8035CB9-B2AA-41A4-AD67-14DE472944FD}" uniqueName="15" name="Mantenimientos" queryTableFieldId="15" dataDxfId="17"/>
    <tableColumn id="16" xr3:uid="{E0C848C5-C18D-4C2C-BE9D-2B63DDB94C88}" uniqueName="16" name="Consumo Empleados" queryTableFieldId="16" dataDxfId="16"/>
    <tableColumn id="17" xr3:uid="{3C3BA5DD-00AC-404E-9921-63DFD7E932F2}" uniqueName="17" name="Sueldos" queryTableFieldId="17" dataDxfId="15"/>
    <tableColumn id="18" xr3:uid="{F89FA65F-500C-4E7F-884B-980E92F90240}" uniqueName="18" name="Pago Días Libres" queryTableFieldId="18" dataDxfId="14"/>
    <tableColumn id="19" xr3:uid="{79DE8FCB-FB2F-4985-ABCE-FE01AC78A956}" uniqueName="19" name="Eventuales" queryTableFieldId="19" dataDxfId="13"/>
    <tableColumn id="20" xr3:uid="{A9AAA39A-1655-43FC-AA5D-807A8C67C2DF}" uniqueName="20" name="Anticipos" queryTableFieldId="20" dataDxfId="12"/>
    <tableColumn id="21" xr3:uid="{DF4A76DE-F875-4AFA-BCEC-B23730226B42}" uniqueName="21" name="Préstamos" queryTableFieldId="21" dataDxfId="11"/>
    <tableColumn id="22" xr3:uid="{4D625B7B-D12D-4CDC-80AB-CF9EB06E622B}" uniqueName="22" name="Otros Gastos" queryTableFieldId="22" dataDxfId="10"/>
    <tableColumn id="23" xr3:uid="{562AA683-181A-4276-9BDC-7F0187A82E16}" uniqueName="23" name="Total Gastos" queryTableFieldId="23" dataDxfId="9"/>
    <tableColumn id="24" xr3:uid="{81114B8B-76D3-4318-889A-B10CF6E99BAF}" uniqueName="24" name="Depósito 1" queryTableFieldId="24" dataDxfId="8"/>
    <tableColumn id="25" xr3:uid="{0EC40C11-7E14-4B36-99F6-42D0ADB638F8}" uniqueName="25" name="Depósito 2" queryTableFieldId="25" dataDxfId="7"/>
    <tableColumn id="26" xr3:uid="{A788847B-684E-42C7-A075-604DF2B095C9}" uniqueName="26" name="Diferencia en Depósitos" queryTableFieldId="26" dataDxfId="6"/>
    <tableColumn id="27" xr3:uid="{DF85A136-9AE2-40B2-A888-A0B912A18B62}" uniqueName="27" name="Cortesías Empleados" queryTableFieldId="27" dataDxfId="5"/>
    <tableColumn id="28" xr3:uid="{AEA0DE9F-3748-426E-833E-215FA34CB9AB}" uniqueName="28" name="Cortesías Gerencia" queryTableFieldId="28" dataDxfId="4"/>
    <tableColumn id="29" xr3:uid="{FE898BD8-FA1F-4C03-B695-6D144FC7FCE6}" uniqueName="29" name="Cortesías Cumpleañeros" queryTableFieldId="29" dataDxfId="3"/>
    <tableColumn id="30" xr3:uid="{6780BDB8-C964-46FB-9C30-7AE3F06432A6}" uniqueName="30" name="Cortesías Promociones" queryTableFieldId="30" dataDxfId="2"/>
    <tableColumn id="31" xr3:uid="{065C493B-A962-4637-87D7-6D818DD9695D}" uniqueName="31" name="Total Cortesías" queryTableFieldId="31" dataDxfId="1"/>
    <tableColumn id="32" xr3:uid="{E1C931C1-59D5-433E-8867-22B39D4FFFB9}" uniqueName="32" name="Digitado" queryTableFieldId="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010-E746-4DB2-9E83-187E05F235CA}">
  <dimension ref="A1:AF10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RowHeight="15" x14ac:dyDescent="0.25"/>
  <cols>
    <col min="1" max="1" width="7.7109375" style="1" bestFit="1" customWidth="1"/>
    <col min="2" max="2" width="11.85546875" style="2" bestFit="1" customWidth="1"/>
    <col min="3" max="31" width="13.7109375" style="3" customWidth="1"/>
    <col min="32" max="32" width="10.7109375" style="4" bestFit="1" customWidth="1"/>
  </cols>
  <sheetData>
    <row r="1" spans="1:32" s="18" customFormat="1" ht="18.75" x14ac:dyDescent="0.3">
      <c r="A1" s="14"/>
      <c r="B1" s="15" t="s">
        <v>36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5">
      <c r="A2" s="14"/>
      <c r="B2" s="19" t="s">
        <v>37</v>
      </c>
      <c r="C2" s="16"/>
      <c r="D2" s="16"/>
      <c r="E2" s="16"/>
      <c r="F2" s="16" t="s">
        <v>38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</row>
    <row r="3" spans="1:32" hidden="1" x14ac:dyDescent="0.25"/>
    <row r="4" spans="1:32" hidden="1" x14ac:dyDescent="0.25"/>
    <row r="6" spans="1:32" s="24" customFormat="1" x14ac:dyDescent="0.25">
      <c r="A6" s="20"/>
      <c r="B6" s="21" t="s">
        <v>35</v>
      </c>
      <c r="C6" s="22">
        <f>SUBTOTAL(9,CierresDiariosDeVentas[Venta Total])</f>
        <v>0</v>
      </c>
      <c r="D6" s="22">
        <f>SUBTOTAL(9,CierresDiariosDeVentas[Datafast])</f>
        <v>0</v>
      </c>
      <c r="E6" s="22">
        <f>SUBTOTAL(9,CierresDiariosDeVentas[Medianet])</f>
        <v>0</v>
      </c>
      <c r="F6" s="22">
        <f>SUBTOTAL(9,CierresDiariosDeVentas[Uber])</f>
        <v>0</v>
      </c>
      <c r="G6" s="22">
        <f>SUBTOTAL(9,CierresDiariosDeVentas[Pedidos Ya])</f>
        <v>0</v>
      </c>
      <c r="H6" s="22">
        <f>SUBTOTAL(9,CierresDiariosDeVentas[Rappi])</f>
        <v>0</v>
      </c>
      <c r="I6" s="22">
        <f>SUBTOTAL(9,CierresDiariosDeVentas[Cheques])</f>
        <v>0</v>
      </c>
      <c r="J6" s="22">
        <f>SUBTOTAL(9,CierresDiariosDeVentas[Transferencias])</f>
        <v>0</v>
      </c>
      <c r="K6" s="22">
        <f>SUBTOTAL(9,CierresDiariosDeVentas[Retenciones])</f>
        <v>0</v>
      </c>
      <c r="L6" s="22">
        <f>SUBTOTAL(9,CierresDiariosDeVentas[Efectivo])</f>
        <v>0</v>
      </c>
      <c r="M6" s="22">
        <f>SUBTOTAL(9,CierresDiariosDeVentas[Compras Insumos])</f>
        <v>0</v>
      </c>
      <c r="N6" s="22">
        <f>SUBTOTAL(9,CierresDiariosDeVentas[Transporte])</f>
        <v>0</v>
      </c>
      <c r="O6" s="22">
        <f>SUBTOTAL(9,CierresDiariosDeVentas[Mantenimientos])</f>
        <v>0</v>
      </c>
      <c r="P6" s="22">
        <f>SUBTOTAL(9,CierresDiariosDeVentas[Consumo Empleados])</f>
        <v>0</v>
      </c>
      <c r="Q6" s="22">
        <f>SUBTOTAL(9,CierresDiariosDeVentas[Sueldos])</f>
        <v>0</v>
      </c>
      <c r="R6" s="22">
        <f>SUBTOTAL(9,CierresDiariosDeVentas[Pago Días Libres])</f>
        <v>0</v>
      </c>
      <c r="S6" s="22">
        <f>SUBTOTAL(9,CierresDiariosDeVentas[Eventuales])</f>
        <v>0</v>
      </c>
      <c r="T6" s="22">
        <f>SUBTOTAL(9,CierresDiariosDeVentas[Anticipos])</f>
        <v>0</v>
      </c>
      <c r="U6" s="22">
        <f>SUBTOTAL(9,CierresDiariosDeVentas[Préstamos])</f>
        <v>0</v>
      </c>
      <c r="V6" s="22">
        <f>SUBTOTAL(9,CierresDiariosDeVentas[Otros Gastos])</f>
        <v>0</v>
      </c>
      <c r="W6" s="22">
        <f>SUBTOTAL(9,CierresDiariosDeVentas[Total Gastos])</f>
        <v>0</v>
      </c>
      <c r="X6" s="22">
        <f>SUBTOTAL(9,CierresDiariosDeVentas[Depósito 1])</f>
        <v>0</v>
      </c>
      <c r="Y6" s="22">
        <f>SUBTOTAL(9,CierresDiariosDeVentas[Depósito 2])</f>
        <v>0</v>
      </c>
      <c r="Z6" s="22">
        <f>SUBTOTAL(9,CierresDiariosDeVentas[Diferencia en Depósitos])</f>
        <v>0</v>
      </c>
      <c r="AA6" s="22">
        <f>SUBTOTAL(9,CierresDiariosDeVentas[Cortesías Empleados])</f>
        <v>0</v>
      </c>
      <c r="AB6" s="22">
        <f>SUBTOTAL(9,CierresDiariosDeVentas[Cortesías Gerencia])</f>
        <v>0</v>
      </c>
      <c r="AC6" s="22">
        <f>SUBTOTAL(9,CierresDiariosDeVentas[Cortesías Cumpleañeros])</f>
        <v>0</v>
      </c>
      <c r="AD6" s="22">
        <f>SUBTOTAL(9,CierresDiariosDeVentas[Cortesías Promociones])</f>
        <v>0</v>
      </c>
      <c r="AE6" s="22">
        <f>SUBTOTAL(9,CierresDiariosDeVentas[Total Cortesías])</f>
        <v>0</v>
      </c>
      <c r="AF6" s="23"/>
    </row>
    <row r="8" spans="1:32" x14ac:dyDescent="0.25">
      <c r="D8" s="5" t="s">
        <v>32</v>
      </c>
      <c r="E8" s="6"/>
      <c r="F8" s="6"/>
      <c r="G8" s="6"/>
      <c r="H8" s="6"/>
      <c r="I8" s="6"/>
      <c r="J8" s="6"/>
      <c r="K8" s="6"/>
      <c r="L8" s="7"/>
      <c r="M8" s="5" t="s">
        <v>33</v>
      </c>
      <c r="N8" s="8"/>
      <c r="O8" s="8"/>
      <c r="P8" s="8"/>
      <c r="Q8" s="8"/>
      <c r="R8" s="8"/>
      <c r="S8" s="8"/>
      <c r="T8" s="8"/>
      <c r="U8" s="8"/>
      <c r="V8" s="8"/>
      <c r="W8" s="9"/>
      <c r="AA8" s="5" t="s">
        <v>34</v>
      </c>
      <c r="AB8" s="8"/>
      <c r="AC8" s="8"/>
      <c r="AD8" s="8"/>
      <c r="AE8" s="9"/>
    </row>
    <row r="9" spans="1:32" hidden="1" x14ac:dyDescent="0.25"/>
    <row r="10" spans="1:32" s="10" customFormat="1" ht="45" x14ac:dyDescent="0.25">
      <c r="A10" s="10" t="s">
        <v>0</v>
      </c>
      <c r="B10" s="11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12" t="s">
        <v>7</v>
      </c>
      <c r="I10" s="12" t="s">
        <v>8</v>
      </c>
      <c r="J10" s="12" t="s">
        <v>9</v>
      </c>
      <c r="K10" s="12" t="s">
        <v>10</v>
      </c>
      <c r="L10" s="12" t="s">
        <v>11</v>
      </c>
      <c r="M10" s="12" t="s">
        <v>12</v>
      </c>
      <c r="N10" s="12" t="s">
        <v>13</v>
      </c>
      <c r="O10" s="12" t="s">
        <v>14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20</v>
      </c>
      <c r="V10" s="12" t="s">
        <v>21</v>
      </c>
      <c r="W10" s="12" t="s">
        <v>22</v>
      </c>
      <c r="X10" s="12" t="s">
        <v>23</v>
      </c>
      <c r="Y10" s="12" t="s">
        <v>24</v>
      </c>
      <c r="Z10" s="12" t="s">
        <v>25</v>
      </c>
      <c r="AA10" s="12" t="s">
        <v>26</v>
      </c>
      <c r="AB10" s="12" t="s">
        <v>27</v>
      </c>
      <c r="AC10" s="12" t="s">
        <v>28</v>
      </c>
      <c r="AD10" s="12" t="s">
        <v>29</v>
      </c>
      <c r="AE10" s="12" t="s">
        <v>30</v>
      </c>
      <c r="AF10" s="13" t="s">
        <v>31</v>
      </c>
    </row>
  </sheetData>
  <mergeCells count="3">
    <mergeCell ref="AA8:AE8"/>
    <mergeCell ref="D8:L8"/>
    <mergeCell ref="M8:W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jtibau</dc:creator>
  <cp:lastModifiedBy>jtibau</cp:lastModifiedBy>
  <dcterms:created xsi:type="dcterms:W3CDTF">2022-06-28T17:19:05Z</dcterms:created>
  <dcterms:modified xsi:type="dcterms:W3CDTF">2022-06-28T17:46:40Z</dcterms:modified>
</cp:coreProperties>
</file>