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VM-PACK\Desktop\"/>
    </mc:Choice>
  </mc:AlternateContent>
  <bookViews>
    <workbookView xWindow="0" yWindow="0" windowWidth="20490" windowHeight="7635"/>
  </bookViews>
  <sheets>
    <sheet name="DUKANE 07.08.202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localSheetId="0" hidden="1">#REF!</definedName>
    <definedName name="_Fill" hidden="1">#REF!</definedName>
    <definedName name="a" localSheetId="0">#REF!</definedName>
    <definedName name="a">#REF!</definedName>
    <definedName name="AllListArea" localSheetId="0">#REF!</definedName>
    <definedName name="AllListArea">#REF!</definedName>
    <definedName name="AllNumericShipUnits" localSheetId="0">#REF!,#REF!</definedName>
    <definedName name="AllNumericShipUnits">#REF!,#REF!</definedName>
    <definedName name="AllReqdHdrCells" localSheetId="0">#REF!,#REF!,#REF!,#REF!,#REF!,#REF!,#REF!,#REF!,#REF!,#REF!</definedName>
    <definedName name="AllReqdHdrCells">#REF!,#REF!,#REF!,#REF!,#REF!,#REF!,#REF!,#REF!,#REF!,#REF!</definedName>
    <definedName name="AllReqdHdrCellsPack" localSheetId="0">#REF!,#REF!,#REF!,#REF!,#REF!,#REF!,#REF!,#REF!,#REF!,#REF!</definedName>
    <definedName name="AllReqdHdrCellsPack">#REF!,#REF!,#REF!,#REF!,#REF!,#REF!,#REF!,#REF!,#REF!,#REF!</definedName>
    <definedName name="AllReqdHdrCellsPackCnt" localSheetId="0">#REF!</definedName>
    <definedName name="AllReqdHdrCellsPackCnt">#REF!</definedName>
    <definedName name="AllReqdHdrCellsShip" localSheetId="0">#REF!,#REF!,#REF!,#REF!,#REF!,#REF!,#REF!,#REF!</definedName>
    <definedName name="AllReqdHdrCellsShip">#REF!,#REF!,#REF!,#REF!,#REF!,#REF!,#REF!,#REF!</definedName>
    <definedName name="AllReqdHdrCellsShipCnt" localSheetId="0">#REF!</definedName>
    <definedName name="AllReqdHdrCellsShipCnt">#REF!</definedName>
    <definedName name="AllReqdNumericHdrCells" localSheetId="0">#REF!,#REF!,#REF!,#REF!,#REF!</definedName>
    <definedName name="AllReqdNumericHdrCells">#REF!,#REF!,#REF!,#REF!,#REF!</definedName>
    <definedName name="AllReqdNumericHdrCellsPack" localSheetId="0">#REF!,#REF!,#REF!,#REF!,#REF!</definedName>
    <definedName name="AllReqdNumericHdrCellsPack">#REF!,#REF!,#REF!,#REF!,#REF!</definedName>
    <definedName name="AllShipUnits" localSheetId="0">#REF!</definedName>
    <definedName name="AllShipUnits">#REF!</definedName>
    <definedName name="AllShipUnits1" localSheetId="0">#REF!</definedName>
    <definedName name="AllShipUnits1">#REF!</definedName>
    <definedName name="AllShipUnitsCnt" localSheetId="0">#REF!</definedName>
    <definedName name="AllShipUnitsCnt">#REF!</definedName>
    <definedName name="AllShipUnitsDB" localSheetId="0">#REF!</definedName>
    <definedName name="AllShipUnitsDB">#REF!</definedName>
    <definedName name="AssignedPkgNo" localSheetId="0">#REF!</definedName>
    <definedName name="AssignedPkgNo">#REF!</definedName>
    <definedName name="Blanks">'[2]BS-WG+ACT-CASE'!$Z$28</definedName>
    <definedName name="BottomRow" localSheetId="0">#REF!</definedName>
    <definedName name="BottomRow">#REF!</definedName>
    <definedName name="BottomRowFormat" localSheetId="0">#REF!</definedName>
    <definedName name="BottomRowFormat">#REF!</definedName>
    <definedName name="BWPOno" localSheetId="0">#REF!</definedName>
    <definedName name="BWPOno">#REF!</definedName>
    <definedName name="ColumnsToHide" localSheetId="0">#REF!</definedName>
    <definedName name="ColumnsToHide">#REF!</definedName>
    <definedName name="CopyExportMarksPkg" localSheetId="0">#REF!</definedName>
    <definedName name="CopyExportMarksPkg">#REF!</definedName>
    <definedName name="CopyExportMarksShip" localSheetId="0">#REF!</definedName>
    <definedName name="CopyExportMarksShip">#REF!</definedName>
    <definedName name="CopyHeaderCellAreaPkg" localSheetId="0">#REF!</definedName>
    <definedName name="CopyHeaderCellAreaPkg">#REF!</definedName>
    <definedName name="CopyHeaderCellAreaShip" localSheetId="0">#REF!</definedName>
    <definedName name="CopyHeaderCellAreaShip">#REF!</definedName>
    <definedName name="CopyOfAllShipUnitsArea" localSheetId="0">#REF!</definedName>
    <definedName name="CopyOfAllShipUnitsArea">#REF!</definedName>
    <definedName name="CopyOfAllShipUnitsArea1" localSheetId="0">#REF!</definedName>
    <definedName name="CopyOfAllShipUnitsArea1">#REF!</definedName>
    <definedName name="CopyOfReqdHdrCells" localSheetId="0">#REF!</definedName>
    <definedName name="CopyOfReqdHdrCells">#REF!</definedName>
    <definedName name="CopyTxtHeaderCellsDB1" localSheetId="0">#REF!</definedName>
    <definedName name="CopyTxtHeaderCellsDB1">#REF!</definedName>
    <definedName name="CopyTxtHeaderCellsDBall" localSheetId="0">#REF!</definedName>
    <definedName name="CopyTxtHeaderCellsDBall">#REF!</definedName>
    <definedName name="CopyTxtHeaderCellsDBcol" localSheetId="0">#REF!</definedName>
    <definedName name="CopyTxtHeaderCellsDBcol">#REF!</definedName>
    <definedName name="D" localSheetId="0">#REF!</definedName>
    <definedName name="D">#REF!</definedName>
    <definedName name="D_Name">"ドロップ 4"</definedName>
    <definedName name="DATA範囲" localSheetId="0">#REF!</definedName>
    <definedName name="DATA範囲">#REF!</definedName>
    <definedName name="DateOfForm" localSheetId="0">#REF!</definedName>
    <definedName name="DateOfForm">#REF!</definedName>
    <definedName name="DB選択" localSheetId="0">[3]!DB選択</definedName>
    <definedName name="DB選択">[4]!DB選択</definedName>
    <definedName name="DefineBadTransCodeFmt" localSheetId="0">#REF!</definedName>
    <definedName name="DefineBadTransCodeFmt">#REF!</definedName>
    <definedName name="DefineBlankCounts" localSheetId="0">#REF!</definedName>
    <definedName name="DefineBlankCounts">#REF!</definedName>
    <definedName name="DefineMissingFmt" localSheetId="0">#REF!</definedName>
    <definedName name="DefineMissingFmt">#REF!</definedName>
    <definedName name="DefineMissingHdrCellFmt" localSheetId="0">#REF!</definedName>
    <definedName name="DefineMissingHdrCellFmt">#REF!</definedName>
    <definedName name="DefineMissingNumericHdrCellFmt" localSheetId="0">#REF!</definedName>
    <definedName name="DefineMissingNumericHdrCellFmt">#REF!</definedName>
    <definedName name="DefineMissingPartNoFmt" localSheetId="0">#REF!</definedName>
    <definedName name="DefineMissingPartNoFmt">#REF!</definedName>
    <definedName name="DefineNormalTransCodeFmt" localSheetId="0">#REF!</definedName>
    <definedName name="DefineNormalTransCodeFmt">#REF!</definedName>
    <definedName name="DefineNumericMissingFmt" localSheetId="0">#REF!</definedName>
    <definedName name="DefineNumericMissingFmt">#REF!</definedName>
    <definedName name="DefinePartNoCounts" localSheetId="0">#REF!</definedName>
    <definedName name="DefinePartNoCounts">#REF!</definedName>
    <definedName name="DetailRowsColHdr" localSheetId="0">#REF!</definedName>
    <definedName name="DetailRowsColHdr">#REF!</definedName>
    <definedName name="dk" localSheetId="0">[3]!dk</definedName>
    <definedName name="dk">[4]!dk</definedName>
    <definedName name="DocPartNumber" localSheetId="0">#REF!</definedName>
    <definedName name="DocPartNumber">#REF!</definedName>
    <definedName name="DocPartNumberPkg" localSheetId="0">#REF!</definedName>
    <definedName name="DocPartNumberPkg">#REF!</definedName>
    <definedName name="DocPartNumberShip" localSheetId="0">#REF!</definedName>
    <definedName name="DocPartNumberShip">#REF!</definedName>
    <definedName name="DocRevDate" localSheetId="0">#REF!</definedName>
    <definedName name="DocRevDate">#REF!</definedName>
    <definedName name="DocRevNumber" localSheetId="0">#REF!</definedName>
    <definedName name="DocRevNumber">#REF!</definedName>
    <definedName name="DummyRange" localSheetId="0">#REF!</definedName>
    <definedName name="DummyRange">#REF!</definedName>
    <definedName name="EditableCellAddrPkg" localSheetId="0">#REF!</definedName>
    <definedName name="EditableCellAddrPkg">#REF!</definedName>
    <definedName name="EditableCellAddrRangeName" localSheetId="0">#REF!</definedName>
    <definedName name="EditableCellAddrRangeName">#REF!</definedName>
    <definedName name="EditableCellAddrShip" localSheetId="0">#REF!</definedName>
    <definedName name="EditableCellAddrShip">#REF!</definedName>
    <definedName name="ExportMarks" localSheetId="0">#REF!</definedName>
    <definedName name="ExportMarks">#REF!</definedName>
    <definedName name="ExportMarks1" localSheetId="0">#REF!</definedName>
    <definedName name="ExportMarks1">#REF!</definedName>
    <definedName name="ExportMarksUpper" localSheetId="0">#REF!</definedName>
    <definedName name="ExportMarksUpper">#REF!</definedName>
    <definedName name="ExportMarksUpperLeft" localSheetId="0">#REF!</definedName>
    <definedName name="ExportMarksUpperLeft">#REF!</definedName>
    <definedName name="ExportMarksUpperRight" localSheetId="0">#REF!</definedName>
    <definedName name="ExportMarksUpperRight">#REF!</definedName>
    <definedName name="ExportMksDims" localSheetId="0">#REF!</definedName>
    <definedName name="ExportMksDims">#REF!</definedName>
    <definedName name="ExportMksGrWgt" localSheetId="0">#REF!</definedName>
    <definedName name="ExportMksGrWgt">#REF!</definedName>
    <definedName name="ExportMksPaste" localSheetId="0">#REF!</definedName>
    <definedName name="ExportMksPaste">#REF!</definedName>
    <definedName name="ExportMksPkgNo" localSheetId="0">#REF!</definedName>
    <definedName name="ExportMksPkgNo">#REF!</definedName>
    <definedName name="E見積NO.">[5]Copied_DB!$Q$519</definedName>
    <definedName name="fl" localSheetId="0">[3]!fl</definedName>
    <definedName name="fl">[4]!fl</definedName>
    <definedName name="H" localSheetId="0">#REF!</definedName>
    <definedName name="H">#REF!</definedName>
    <definedName name="HarmFmtCol" localSheetId="0">#REF!</definedName>
    <definedName name="HarmFmtCol">#REF!</definedName>
    <definedName name="HarmFmtFormula" localSheetId="0">#REF!</definedName>
    <definedName name="HarmFmtFormula">#REF!</definedName>
    <definedName name="HarmFmtWth" localSheetId="0">#REF!</definedName>
    <definedName name="HarmFmtWth">#REF!</definedName>
    <definedName name="HeaderCellArea" localSheetId="0">#REF!</definedName>
    <definedName name="HeaderCellArea">#REF!</definedName>
    <definedName name="HeaderNotesBase" localSheetId="0">#REF!</definedName>
    <definedName name="HeaderNotesBase">#REF!</definedName>
    <definedName name="HeaderNotesColWth" localSheetId="0">#REF!</definedName>
    <definedName name="HeaderNotesColWth">#REF!</definedName>
    <definedName name="HeaderNotesDefTab" localSheetId="0">#REF!</definedName>
    <definedName name="HeaderNotesDefTab">#REF!</definedName>
    <definedName name="HeaderNotesRevNo" localSheetId="0">#REF!</definedName>
    <definedName name="HeaderNotesRevNo">#REF!</definedName>
    <definedName name="HeaderNotesTextBld" localSheetId="0">#REF!</definedName>
    <definedName name="HeaderNotesTextBld">#REF!</definedName>
    <definedName name="Height" localSheetId="0">#REF!</definedName>
    <definedName name="Height">#REF!</definedName>
    <definedName name="HoldBlankCounts" localSheetId="0">#REF!</definedName>
    <definedName name="HoldBlankCounts">#REF!</definedName>
    <definedName name="HoldBlnkPNcnt" localSheetId="0">#REF!</definedName>
    <definedName name="HoldBlnkPNcnt">#REF!</definedName>
    <definedName name="HoldCurrentCell" localSheetId="0">#REF!</definedName>
    <definedName name="HoldCurrentCell">#REF!</definedName>
    <definedName name="HoldCurrentCellIndex" localSheetId="0">#REF!</definedName>
    <definedName name="HoldCurrentCellIndex">#REF!</definedName>
    <definedName name="HoldCurrentCellValue" localSheetId="0">#REF!</definedName>
    <definedName name="HoldCurrentCellValue">#REF!</definedName>
    <definedName name="HoldPartNoCounts" localSheetId="0">#REF!</definedName>
    <definedName name="HoldPartNoCounts">#REF!</definedName>
    <definedName name="Insurance" localSheetId="0">#REF!</definedName>
    <definedName name="Insurance">#REF!</definedName>
    <definedName name="INtoCMfactor" localSheetId="0">#REF!</definedName>
    <definedName name="INtoCMfactor">#REF!</definedName>
    <definedName name="kD" localSheetId="0">[6]calculat!$I$86</definedName>
    <definedName name="kD">[7]calculat!$I$86</definedName>
    <definedName name="kE" localSheetId="0">[6]calculat!$I$84</definedName>
    <definedName name="kE">[7]calculat!$I$84</definedName>
    <definedName name="LastCurrentCellFormat" localSheetId="0">#REF!</definedName>
    <definedName name="LastCurrentCellFormat">#REF!</definedName>
    <definedName name="LBtoKGfactor" localSheetId="0">#REF!</definedName>
    <definedName name="LBtoKGfactor">#REF!</definedName>
    <definedName name="LE01A2" localSheetId="0">#REF!</definedName>
    <definedName name="LE01A2">#REF!</definedName>
    <definedName name="Length" localSheetId="0">#REF!</definedName>
    <definedName name="Length">#REF!</definedName>
    <definedName name="LocSprdShtFldr" localSheetId="0">#REF!</definedName>
    <definedName name="LocSprdShtFldr">#REF!</definedName>
    <definedName name="LocSprdShtFldrMark" localSheetId="0">#REF!</definedName>
    <definedName name="LocSprdShtFldrMark">#REF!</definedName>
    <definedName name="LocSprdShtFldrPicked" localSheetId="0">#REF!</definedName>
    <definedName name="LocSprdShtFldrPicked">#REF!</definedName>
    <definedName name="LocSprdShtFldrPickedFinal" localSheetId="0">#REF!</definedName>
    <definedName name="LocSprdShtFldrPickedFinal">#REF!</definedName>
    <definedName name="LocSprdShtIndex" localSheetId="0">#REF!</definedName>
    <definedName name="LocSprdShtIndex">#REF!</definedName>
    <definedName name="LocSprdShtPicked" localSheetId="0">#REF!</definedName>
    <definedName name="LocSprdShtPicked">#REF!</definedName>
    <definedName name="LocSprdShtPickedFinal" localSheetId="0">#REF!</definedName>
    <definedName name="LocSprdShtPickedFinal">#REF!</definedName>
    <definedName name="LocSprdShtsInFolder" localSheetId="0">#REF!</definedName>
    <definedName name="LocSprdShtsInFolder">#REF!</definedName>
    <definedName name="LocSprdShtsInFolder1" localSheetId="0">#REF!</definedName>
    <definedName name="LocSprdShtsInFolder1">#REF!</definedName>
    <definedName name="LocTxtFileCalc" localSheetId="0">#REF!</definedName>
    <definedName name="LocTxtFileCalc">#REF!</definedName>
    <definedName name="LocTxtFileFldr" localSheetId="0">#REF!</definedName>
    <definedName name="LocTxtFileFldr">#REF!</definedName>
    <definedName name="LocTxtFileFldrMark" localSheetId="0">#REF!</definedName>
    <definedName name="LocTxtFileFldrMark">#REF!</definedName>
    <definedName name="LocTxtFileFldrPicked" localSheetId="0">#REF!</definedName>
    <definedName name="LocTxtFileFldrPicked">#REF!</definedName>
    <definedName name="LocTxtFileFldrPickedFinal" localSheetId="0">#REF!</definedName>
    <definedName name="LocTxtFileFldrPickedFinal">#REF!</definedName>
    <definedName name="LocTxtFileName" localSheetId="0">#REF!</definedName>
    <definedName name="LocTxtFileName">#REF!</definedName>
    <definedName name="ｍ" localSheetId="0">[3]!ｍ</definedName>
    <definedName name="ｍ">[4]!ｍ</definedName>
    <definedName name="MENU戻る" localSheetId="0">[3]!MENU戻る</definedName>
    <definedName name="MENU戻る">[4]!MENU戻る</definedName>
    <definedName name="Module2.削除開始" localSheetId="0">[3]!Module2.削除開始</definedName>
    <definedName name="Module2.削除開始">[4]!Module2.削除開始</definedName>
    <definedName name="MSLextension" localSheetId="0">#REF!</definedName>
    <definedName name="MSLextension">#REF!</definedName>
    <definedName name="n" localSheetId="0">#REF!</definedName>
    <definedName name="n">#REF!</definedName>
    <definedName name="NextUnlockedCell" localSheetId="0">#REF!</definedName>
    <definedName name="NextUnlockedCell">#REF!</definedName>
    <definedName name="NormalHdrCellFmt" localSheetId="0">#REF!</definedName>
    <definedName name="NormalHdrCellFmt">#REF!</definedName>
    <definedName name="NormalNumericHdrCellFmt" localSheetId="0">#REF!</definedName>
    <definedName name="NormalNumericHdrCellFmt">#REF!</definedName>
    <definedName name="NormalNumericShipUnitFormat" localSheetId="0">#REF!</definedName>
    <definedName name="NormalNumericShipUnitFormat">#REF!</definedName>
    <definedName name="NormalShipUnitFormat" localSheetId="0">#REF!</definedName>
    <definedName name="NormalShipUnitFormat">#REF!</definedName>
    <definedName name="PkgGrWgt" localSheetId="0">#REF!</definedName>
    <definedName name="PkgGrWgt">#REF!</definedName>
    <definedName name="PkgGrWgtKG" localSheetId="0">#REF!</definedName>
    <definedName name="PkgGrWgtKG">#REF!</definedName>
    <definedName name="PkgHgt" localSheetId="0">#REF!</definedName>
    <definedName name="PkgHgt">#REF!</definedName>
    <definedName name="PkgHgtCM" localSheetId="0">#REF!</definedName>
    <definedName name="PkgHgtCM">#REF!</definedName>
    <definedName name="PkgListColSpacer" localSheetId="0">#REF!</definedName>
    <definedName name="PkgListColSpacer">#REF!</definedName>
    <definedName name="PkgListColWths" localSheetId="0">#REF!</definedName>
    <definedName name="PkgListColWths">#REF!</definedName>
    <definedName name="PkgListColWths1st" localSheetId="0">#REF!</definedName>
    <definedName name="PkgListColWths1st">#REF!</definedName>
    <definedName name="PkgListTxtCols" localSheetId="0">#REF!</definedName>
    <definedName name="PkgListTxtCols">#REF!</definedName>
    <definedName name="PkgLth" localSheetId="0">#REF!</definedName>
    <definedName name="PkgLth">#REF!</definedName>
    <definedName name="PkgLthCM" localSheetId="0">#REF!</definedName>
    <definedName name="PkgLthCM">#REF!</definedName>
    <definedName name="PkgNetWgt" localSheetId="0">#REF!</definedName>
    <definedName name="PkgNetWgt">#REF!</definedName>
    <definedName name="PkgNetWgtKG" localSheetId="0">#REF!</definedName>
    <definedName name="PkgNetWgtKG">#REF!</definedName>
    <definedName name="PkgTypeIndex" localSheetId="0">#REF!</definedName>
    <definedName name="PkgTypeIndex">#REF!</definedName>
    <definedName name="PkgTypePicked" localSheetId="0">#REF!</definedName>
    <definedName name="PkgTypePicked">#REF!</definedName>
    <definedName name="PkgTypesAllowed" localSheetId="0">#REF!</definedName>
    <definedName name="PkgTypesAllowed">#REF!</definedName>
    <definedName name="PkgUnits" localSheetId="0">#REF!</definedName>
    <definedName name="PkgUnits">#REF!</definedName>
    <definedName name="PkgWth" localSheetId="0">#REF!</definedName>
    <definedName name="PkgWth">#REF!</definedName>
    <definedName name="PkgWthCM" localSheetId="0">#REF!</definedName>
    <definedName name="PkgWthCM">#REF!</definedName>
    <definedName name="PLextension" localSheetId="0">#REF!</definedName>
    <definedName name="PLextension">#REF!</definedName>
    <definedName name="PN_No.">[5]Copied_DB!$D$519</definedName>
    <definedName name="POlineNoFmtCol" localSheetId="0">#REF!</definedName>
    <definedName name="POlineNoFmtCol">#REF!</definedName>
    <definedName name="POlineNoFmtFormula" localSheetId="0">#REF!</definedName>
    <definedName name="POlineNoFmtFormula">#REF!</definedName>
    <definedName name="POlineNoFmtWth" localSheetId="0">#REF!</definedName>
    <definedName name="POlineNoFmtWth">#REF!</definedName>
    <definedName name="PreviousUnlockedCell" localSheetId="0">#REF!</definedName>
    <definedName name="PreviousUnlockedCell">#REF!</definedName>
    <definedName name="_xlnm.Print_Area" localSheetId="0">#REF!</definedName>
    <definedName name="_xlnm.Print_Area">#REF!</definedName>
    <definedName name="Print_Area_MI">'[8]JATIE2 (3)'!$A$1:$U$79</definedName>
    <definedName name="_xlnm.Print_Titles" localSheetId="0">#REF!</definedName>
    <definedName name="_xlnm.Print_Titles">#REF!</definedName>
    <definedName name="ProjectNo" localSheetId="0">#REF!</definedName>
    <definedName name="ProjectNo">#REF!</definedName>
    <definedName name="QtyFmtCol" localSheetId="0">#REF!</definedName>
    <definedName name="QtyFmtCol">#REF!</definedName>
    <definedName name="QtyFmtFormula" localSheetId="0">#REF!</definedName>
    <definedName name="QtyFmtFormula">#REF!</definedName>
    <definedName name="Reepers">'[2]BS-WG+ACT-CASE'!$AA$28</definedName>
    <definedName name="ReportCenterHeader" localSheetId="0">#REF!</definedName>
    <definedName name="ReportCenterHeader">#REF!</definedName>
    <definedName name="ReportRightFooter" localSheetId="0">#REF!</definedName>
    <definedName name="ReportRightFooter">#REF!</definedName>
    <definedName name="ReqdHdrCellCopy" localSheetId="0">#REF!</definedName>
    <definedName name="ReqdHdrCellCopy">#REF!</definedName>
    <definedName name="ReqdHdrCellCopyPkg" localSheetId="0">#REF!</definedName>
    <definedName name="ReqdHdrCellCopyPkg">#REF!</definedName>
    <definedName name="ReqdHdrCellCopyRangeName" localSheetId="0">#REF!</definedName>
    <definedName name="ReqdHdrCellCopyRangeName">#REF!</definedName>
    <definedName name="ReqdHdrCellCopyShip" localSheetId="0">#REF!</definedName>
    <definedName name="ReqdHdrCellCopyShip">#REF!</definedName>
    <definedName name="ReqdHdrCellsBlankCount" localSheetId="0">#REF!</definedName>
    <definedName name="ReqdHdrCellsBlankCount">#REF!</definedName>
    <definedName name="ReqdHdrCellsCount" localSheetId="0">#REF!</definedName>
    <definedName name="ReqdHdrCellsCount">#REF!</definedName>
    <definedName name="ReqdNumericShipUnitCells" localSheetId="0">#REF!,#REF!</definedName>
    <definedName name="ReqdNumericShipUnitCells">#REF!,#REF!</definedName>
    <definedName name="ReqdPartNoCells" localSheetId="0">#REF!,#REF!</definedName>
    <definedName name="ReqdPartNoCells">#REF!,#REF!</definedName>
    <definedName name="ReqdShipUnitCells" localSheetId="0">#REF!,#REF!</definedName>
    <definedName name="ReqdShipUnitCells">#REF!,#REF!</definedName>
    <definedName name="RightAreaLocked" localSheetId="0">#REF!</definedName>
    <definedName name="RightAreaLocked">#REF!</definedName>
    <definedName name="RightsideBlock" localSheetId="0">#REF!</definedName>
    <definedName name="RightsideBlock">#REF!</definedName>
    <definedName name="RowsToHide" localSheetId="0">#REF!</definedName>
    <definedName name="RowsToHide">#REF!</definedName>
    <definedName name="S" localSheetId="0">#REF!</definedName>
    <definedName name="S">#REF!</definedName>
    <definedName name="ShipListColSpacer" localSheetId="0">#REF!</definedName>
    <definedName name="ShipListColSpacer">#REF!</definedName>
    <definedName name="ShipListColWths" localSheetId="0">#REF!</definedName>
    <definedName name="ShipListColWths">#REF!</definedName>
    <definedName name="ShipListColWths1st" localSheetId="0">#REF!</definedName>
    <definedName name="ShipListColWths1st">#REF!</definedName>
    <definedName name="ShipListTxtCols" localSheetId="0">#REF!</definedName>
    <definedName name="ShipListTxtCols">#REF!</definedName>
    <definedName name="ShipPackDefSheet" localSheetId="0">#REF!</definedName>
    <definedName name="ShipPackDefSheet">#REF!</definedName>
    <definedName name="ShipPackDefSheetHide" localSheetId="0">#REF!</definedName>
    <definedName name="ShipPackDefSheetHide">#REF!</definedName>
    <definedName name="ShipUnitsLowerRightCorner" localSheetId="0">#REF!</definedName>
    <definedName name="ShipUnitsLowerRightCorner">#REF!</definedName>
    <definedName name="ShipUnitsLowerRightCornerFmt" localSheetId="0">#REF!</definedName>
    <definedName name="ShipUnitsLowerRightCornerFmt">#REF!</definedName>
    <definedName name="ShipUnitsRightBorder" localSheetId="0">#REF!</definedName>
    <definedName name="ShipUnitsRightBorder">#REF!</definedName>
    <definedName name="ShipUnitsRightBorderFmt" localSheetId="0">#REF!</definedName>
    <definedName name="ShipUnitsRightBorderFmt">#REF!</definedName>
    <definedName name="SIEMENS" localSheetId="0">#REF!</definedName>
    <definedName name="SIEMENS">#REF!</definedName>
    <definedName name="StoreRqmtsAllowed" localSheetId="0">#REF!</definedName>
    <definedName name="StoreRqmtsAllowed">#REF!</definedName>
    <definedName name="StoreRqmtsIndex" localSheetId="0">#REF!</definedName>
    <definedName name="StoreRqmtsIndex">#REF!</definedName>
    <definedName name="StoreRqmtsPicked" localSheetId="0">#REF!</definedName>
    <definedName name="StoreRqmtsPicked">#REF!</definedName>
    <definedName name="SubvendorAddr1" localSheetId="0">#REF!</definedName>
    <definedName name="SubvendorAddr1">#REF!</definedName>
    <definedName name="SubvendorAddr2" localSheetId="0">#REF!</definedName>
    <definedName name="SubvendorAddr2">#REF!</definedName>
    <definedName name="SubvendorAddr3" localSheetId="0">#REF!</definedName>
    <definedName name="SubvendorAddr3">#REF!</definedName>
    <definedName name="SubvendorName" localSheetId="0">#REF!</definedName>
    <definedName name="SubvendorName">#REF!</definedName>
    <definedName name="SumBlankCounts" localSheetId="0">#REF!</definedName>
    <definedName name="SumBlankCounts">#REF!</definedName>
    <definedName name="SumBothCounts" localSheetId="0">#REF!</definedName>
    <definedName name="SumBothCounts">#REF!</definedName>
    <definedName name="SUMM4S" localSheetId="0">#REF!</definedName>
    <definedName name="SUMM4S">#REF!</definedName>
    <definedName name="SUMM5S" localSheetId="0">#REF!</definedName>
    <definedName name="SUMM5S">#REF!</definedName>
    <definedName name="SumPartNoCounts" localSheetId="0">#REF!</definedName>
    <definedName name="SumPartNoCounts">#REF!</definedName>
    <definedName name="SupplierName" localSheetId="0">#REF!</definedName>
    <definedName name="SupplierName">#REF!</definedName>
    <definedName name="TEACRA" localSheetId="0" hidden="1">#REF!</definedName>
    <definedName name="TEACRA" hidden="1">#REF!</definedName>
    <definedName name="TestAutoCompleteCell" localSheetId="0">#REF!</definedName>
    <definedName name="TestAutoCompleteCell">#REF!</definedName>
    <definedName name="TestAutoCompleteText" localSheetId="0">#REF!</definedName>
    <definedName name="TestAutoCompleteText">#REF!</definedName>
    <definedName name="TestRng" localSheetId="0">#REF!,#REF!</definedName>
    <definedName name="TestRng">#REF!,#REF!</definedName>
    <definedName name="Text_Box_Rev_Display">"Text_Box_Rev_Display"</definedName>
    <definedName name="ThisFileShipPackType" localSheetId="0">[9]Blank_Form!$S$40</definedName>
    <definedName name="ThisFileShipPackType">[10]Blank_Form!$S$40</definedName>
    <definedName name="ThisFileTypeAbbrev" localSheetId="0">#REF!</definedName>
    <definedName name="ThisFileTypeAbbrev">#REF!</definedName>
    <definedName name="TransCodeAllowed" localSheetId="0">[9]Blank_Form!$S$125:$S$134</definedName>
    <definedName name="TransCodeAllowed">[10]Blank_Form!$S$125:$S$134</definedName>
    <definedName name="TransCodeCells" localSheetId="0">#REF!</definedName>
    <definedName name="TransCodeCells">#REF!</definedName>
    <definedName name="TransCodeColumn" localSheetId="0">#REF!</definedName>
    <definedName name="TransCodeColumn">#REF!</definedName>
    <definedName name="TxtAllListColWths1" localSheetId="0">#REF!</definedName>
    <definedName name="TxtAllListColWths1">#REF!</definedName>
    <definedName name="TxtAllListData" localSheetId="0">#REF!</definedName>
    <definedName name="TxtAllListData">#REF!</definedName>
    <definedName name="TxtAllListMaxColWth1" localSheetId="0">#REF!</definedName>
    <definedName name="TxtAllListMaxColWth1">#REF!</definedName>
    <definedName name="TxtAllListMaxColWth1st" localSheetId="0">#REF!</definedName>
    <definedName name="TxtAllListMaxColWth1st">#REF!</definedName>
    <definedName name="TxtAllListQryResult" localSheetId="0">#REF!</definedName>
    <definedName name="TxtAllListQryResult">#REF!</definedName>
    <definedName name="TxtAllListQryResult1" localSheetId="0">#REF!</definedName>
    <definedName name="TxtAllListQryResult1">#REF!</definedName>
    <definedName name="TxtAllListSpacer1" localSheetId="0">#REF!</definedName>
    <definedName name="TxtAllListSpacer1">#REF!</definedName>
    <definedName name="TxtAllShipUnits" localSheetId="0">#REF!</definedName>
    <definedName name="TxtAllShipUnits">#REF!</definedName>
    <definedName name="TxtAllShipUnits0" localSheetId="0">#REF!</definedName>
    <definedName name="TxtAllShipUnits0">#REF!</definedName>
    <definedName name="TxtAllShipUnits1" localSheetId="0">#REF!</definedName>
    <definedName name="TxtAllShipUnits1">#REF!</definedName>
    <definedName name="TxtAllShipUnitsFields" localSheetId="0">#REF!</definedName>
    <definedName name="TxtAllShipUnitsFields">#REF!</definedName>
    <definedName name="TxtAllShipUnitsNames" localSheetId="0">#REF!</definedName>
    <definedName name="TxtAllShipUnitsNames">#REF!</definedName>
    <definedName name="TxtAssignedPkgNo" localSheetId="0">#REF!</definedName>
    <definedName name="TxtAssignedPkgNo">#REF!</definedName>
    <definedName name="TxtBlankCnts" localSheetId="0">#REF!</definedName>
    <definedName name="TxtBlankCnts">#REF!</definedName>
    <definedName name="TxtBlankCnts1" localSheetId="0">#REF!</definedName>
    <definedName name="TxtBlankCnts1">#REF!</definedName>
    <definedName name="TxtBWPOno" localSheetId="0">#REF!</definedName>
    <definedName name="TxtBWPOno">#REF!</definedName>
    <definedName name="TxtConversionSheet" localSheetId="0">#REF!</definedName>
    <definedName name="TxtConversionSheet">#REF!</definedName>
    <definedName name="TxtCriteria" localSheetId="0">#REF!</definedName>
    <definedName name="TxtCriteria">#REF!</definedName>
    <definedName name="TxtDateOfForm" localSheetId="0">#REF!</definedName>
    <definedName name="TxtDateOfForm">#REF!</definedName>
    <definedName name="TxtDocRevNumber" localSheetId="0">#REF!</definedName>
    <definedName name="TxtDocRevNumber">#REF!</definedName>
    <definedName name="TxtFilesInFolder" localSheetId="0">#REF!</definedName>
    <definedName name="TxtFilesInFolder">#REF!</definedName>
    <definedName name="TxtFldrTransSprdshts" localSheetId="0">#REF!</definedName>
    <definedName name="TxtFldrTransSprdshts">#REF!</definedName>
    <definedName name="TxtFldrTxtFiles" localSheetId="0">#REF!</definedName>
    <definedName name="TxtFldrTxtFiles">#REF!</definedName>
    <definedName name="TxtHeaderCellArea1" localSheetId="0">#REF!</definedName>
    <definedName name="TxtHeaderCellArea1">#REF!</definedName>
    <definedName name="TxtHeaderCellsDB" localSheetId="0">#REF!</definedName>
    <definedName name="TxtHeaderCellsDB">#REF!</definedName>
    <definedName name="TxtLocationSheet" localSheetId="0">#REF!</definedName>
    <definedName name="TxtLocationSheet">#REF!</definedName>
    <definedName name="TxtNameTxtFile" localSheetId="0">#REF!</definedName>
    <definedName name="TxtNameTxtFile">#REF!</definedName>
    <definedName name="TxtOne" localSheetId="0">#REF!</definedName>
    <definedName name="TxtOne">#REF!</definedName>
    <definedName name="TxtPkgGrWgt" localSheetId="0">#REF!</definedName>
    <definedName name="TxtPkgGrWgt">#REF!</definedName>
    <definedName name="TxtPkgGrWgtMetric" localSheetId="0">#REF!</definedName>
    <definedName name="TxtPkgGrWgtMetric">#REF!</definedName>
    <definedName name="TxtPkgHgt" localSheetId="0">#REF!</definedName>
    <definedName name="TxtPkgHgt">#REF!</definedName>
    <definedName name="TxtPkgHgtMetric" localSheetId="0">#REF!</definedName>
    <definedName name="TxtPkgHgtMetric">#REF!</definedName>
    <definedName name="TxtPkgLth" localSheetId="0">#REF!</definedName>
    <definedName name="TxtPkgLth">#REF!</definedName>
    <definedName name="TxtPkgLthMetric" localSheetId="0">#REF!</definedName>
    <definedName name="TxtPkgLthMetric">#REF!</definedName>
    <definedName name="TxtPkgNetWgt" localSheetId="0">#REF!</definedName>
    <definedName name="TxtPkgNetWgt">#REF!</definedName>
    <definedName name="TxtPkgNetWgtMetric" localSheetId="0">#REF!</definedName>
    <definedName name="TxtPkgNetWgtMetric">#REF!</definedName>
    <definedName name="TxtPkgTypePicked" localSheetId="0">#REF!</definedName>
    <definedName name="TxtPkgTypePicked">#REF!</definedName>
    <definedName name="TxtPkgUnits" localSheetId="0">#REF!</definedName>
    <definedName name="TxtPkgUnits">#REF!</definedName>
    <definedName name="TxtPkgWth" localSheetId="0">#REF!</definedName>
    <definedName name="TxtPkgWth">#REF!</definedName>
    <definedName name="TxtPkgWthMetric" localSheetId="0">#REF!</definedName>
    <definedName name="TxtPkgWthMetric">#REF!</definedName>
    <definedName name="TxtPkQty1" localSheetId="0">#REF!</definedName>
    <definedName name="TxtPkQty1">#REF!</definedName>
    <definedName name="TxtPkQtyTxt" localSheetId="0">#REF!</definedName>
    <definedName name="TxtPkQtyTxt">#REF!</definedName>
    <definedName name="TxtPNcnts" localSheetId="0">#REF!</definedName>
    <definedName name="TxtPNcnts">#REF!</definedName>
    <definedName name="TxtPNcnts1" localSheetId="0">#REF!</definedName>
    <definedName name="TxtPNcnts1">#REF!</definedName>
    <definedName name="TxtProjectNo" localSheetId="0">#REF!</definedName>
    <definedName name="TxtProjectNo">#REF!</definedName>
    <definedName name="TxtThisFileShipPackType" localSheetId="0">#REF!</definedName>
    <definedName name="TxtThisFileShipPackType">#REF!</definedName>
    <definedName name="TypeOfPkgDummy" localSheetId="0">#REF!</definedName>
    <definedName name="TypeOfPkgDummy">#REF!</definedName>
    <definedName name="T製番">[5]Copied_DB!$O$519</definedName>
    <definedName name="T項番">[5]Copied_DB!$P$519</definedName>
    <definedName name="VndrShtFileName" localSheetId="0">#REF!</definedName>
    <definedName name="VndrShtFileName">#REF!</definedName>
    <definedName name="Width" localSheetId="0">#REF!</definedName>
    <definedName name="Width">#REF!</definedName>
    <definedName name="ソフト" localSheetId="0">#REF!</definedName>
    <definedName name="ソフト">#REF!</definedName>
    <definedName name="ハード" localSheetId="0">#REF!</definedName>
    <definedName name="ハード">#REF!</definedName>
    <definedName name="今回" localSheetId="0">#REF!</definedName>
    <definedName name="今回">#REF!</definedName>
    <definedName name="代金" localSheetId="0">#REF!</definedName>
    <definedName name="代金">#REF!</definedName>
    <definedName name="代金A" localSheetId="0">#REF!</definedName>
    <definedName name="代金A">#REF!</definedName>
    <definedName name="代金B" localSheetId="0">#REF!</definedName>
    <definedName name="代金B">#REF!</definedName>
    <definedName name="会社名">[5]Copied_DB!$H$519</definedName>
    <definedName name="分割ｽｹｼﾞｭｰﾙ">[5]部課名一覧!$F$6</definedName>
    <definedName name="原子力完了届" localSheetId="0">#REF!</definedName>
    <definedName name="原子力完了届">#REF!</definedName>
    <definedName name="受付日">[5]Copied_DB!$G$519</definedName>
    <definedName name="完了届A" localSheetId="0">#REF!</definedName>
    <definedName name="完了届A">#REF!</definedName>
    <definedName name="完了届B" localSheetId="0">#REF!</definedName>
    <definedName name="完了届B">#REF!</definedName>
    <definedName name="所名">[5]Copied_DB!$I$519</definedName>
    <definedName name="担当課名">[5]Copied_DB!$N$519</definedName>
    <definedName name="採番システム" localSheetId="0">[3]!採番システム</definedName>
    <definedName name="採番システム">[4]!採番システム</definedName>
    <definedName name="有無">[5]Copied_DB!$E$519</definedName>
    <definedName name="業務完了通知頁" localSheetId="0">#REF!</definedName>
    <definedName name="業務完了通知頁">#REF!</definedName>
    <definedName name="注番納期">[5]Copied_DB!$AC$519</definedName>
    <definedName name="物件内容">[5]Copied_DB!$K$519</definedName>
    <definedName name="納入日" localSheetId="0">#REF!</definedName>
    <definedName name="納入日">#REF!</definedName>
    <definedName name="被選択部課名記号">[5]部課名一覧!$D$6</definedName>
    <definedName name="複写開始点" localSheetId="0">#REF!</definedName>
    <definedName name="複写開始点">#REF!</definedName>
    <definedName name="見積書発行日">[5]部課名一覧!$F$3</definedName>
    <definedName name="見積書頁" localSheetId="0">#REF!</definedName>
    <definedName name="見積書頁">#REF!</definedName>
    <definedName name="見積番号" localSheetId="0">#REF!</definedName>
    <definedName name="見積番号">#REF!</definedName>
    <definedName name="見積金額">[5]Copied_DB!$AN$519</definedName>
    <definedName name="通応技完了届" localSheetId="0">#REF!</definedName>
    <definedName name="通応技完了届">#REF!</definedName>
    <definedName name="部名">[5]Copied_DB!$M$519</definedName>
    <definedName name="部門完了届A" localSheetId="0">#REF!</definedName>
    <definedName name="部門完了届A">#REF!</definedName>
    <definedName name="部門完了届B" localSheetId="0">#REF!</definedName>
    <definedName name="部門完了届B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/>
  <c r="S4" i="1" s="1"/>
  <c r="S5" i="1" s="1"/>
  <c r="S6" i="1" s="1"/>
  <c r="T3" i="1"/>
  <c r="T4" i="1" s="1"/>
  <c r="T5" i="1" s="1"/>
  <c r="T6" i="1" s="1"/>
  <c r="R4" i="1"/>
  <c r="R5" i="1" s="1"/>
  <c r="R6" i="1" s="1"/>
  <c r="P5" i="1"/>
  <c r="P15" i="1" s="1"/>
  <c r="P17" i="1" s="1"/>
  <c r="P6" i="1"/>
  <c r="P7" i="1"/>
  <c r="P8" i="1"/>
  <c r="P9" i="1"/>
  <c r="T9" i="1"/>
  <c r="P10" i="1"/>
  <c r="T10" i="1"/>
  <c r="P11" i="1"/>
  <c r="T11" i="1"/>
  <c r="P12" i="1"/>
  <c r="C13" i="1"/>
  <c r="P13" i="1"/>
  <c r="T13" i="1"/>
  <c r="P14" i="1"/>
  <c r="T16" i="1"/>
  <c r="F17" i="1"/>
  <c r="L17" i="1"/>
  <c r="T17" i="1"/>
  <c r="F18" i="1"/>
  <c r="L18" i="1"/>
  <c r="F19" i="1"/>
  <c r="L19" i="1"/>
  <c r="F20" i="1"/>
  <c r="F21" i="1" s="1"/>
  <c r="C10" i="1" s="1"/>
  <c r="L20" i="1"/>
  <c r="T20" i="1"/>
  <c r="L21" i="1"/>
  <c r="C7" i="1" s="1"/>
  <c r="C9" i="1" s="1"/>
  <c r="T21" i="1"/>
  <c r="T22" i="1"/>
  <c r="T23" i="1"/>
  <c r="X23" i="1"/>
  <c r="T24" i="1"/>
  <c r="T25" i="1"/>
  <c r="T26" i="1"/>
  <c r="K6" i="1" l="1"/>
  <c r="S12" i="1"/>
  <c r="T12" i="1" s="1"/>
  <c r="S19" i="1"/>
  <c r="T19" i="1" s="1"/>
  <c r="K8" i="1"/>
  <c r="S14" i="1"/>
  <c r="K12" i="1"/>
  <c r="K9" i="1"/>
  <c r="K11" i="1"/>
  <c r="K10" i="1"/>
  <c r="K5" i="1"/>
  <c r="K7" i="1"/>
  <c r="K13" i="1"/>
  <c r="K14" i="1"/>
  <c r="C14" i="1"/>
  <c r="C6" i="1"/>
  <c r="C8" i="1" s="1"/>
  <c r="S15" i="1" l="1"/>
  <c r="T15" i="1" s="1"/>
  <c r="T14" i="1"/>
  <c r="T27" i="1" s="1"/>
  <c r="C15" i="1" s="1"/>
  <c r="C18" i="1" s="1"/>
  <c r="S18" i="1"/>
  <c r="T18" i="1" s="1"/>
  <c r="C19" i="1" l="1"/>
  <c r="C20" i="1"/>
</calcChain>
</file>

<file path=xl/sharedStrings.xml><?xml version="1.0" encoding="utf-8"?>
<sst xmlns="http://schemas.openxmlformats.org/spreadsheetml/2006/main" count="92" uniqueCount="77">
  <si>
    <t xml:space="preserve">TOTAL </t>
  </si>
  <si>
    <t>BOLT NUT</t>
  </si>
  <si>
    <t>BUCKLE 32mm</t>
  </si>
  <si>
    <t>LASHING BELT 32mm</t>
  </si>
  <si>
    <t>SPRAY PAINT</t>
  </si>
  <si>
    <t>DOUBLE BEND CLAMP</t>
  </si>
  <si>
    <t>L CLAMP</t>
  </si>
  <si>
    <t>TOTAL PLY SQFT</t>
  </si>
  <si>
    <t>TOTAL NAIL COST</t>
  </si>
  <si>
    <t>LAG SCREW</t>
  </si>
  <si>
    <t>BASE</t>
  </si>
  <si>
    <t>38 MM</t>
  </si>
  <si>
    <t>Total cost</t>
  </si>
  <si>
    <t>TARPAULIN</t>
  </si>
  <si>
    <t>TOP</t>
  </si>
  <si>
    <t>50 MM</t>
  </si>
  <si>
    <t>Margin 30%</t>
  </si>
  <si>
    <t>EPE FOAM 2mm</t>
  </si>
  <si>
    <t>WIDTH</t>
  </si>
  <si>
    <t>75 MM</t>
  </si>
  <si>
    <t>STRECTH FILM</t>
  </si>
  <si>
    <t>TOTAL CFT PINEWOOD</t>
  </si>
  <si>
    <t>LENGTH</t>
  </si>
  <si>
    <t>130 MM</t>
  </si>
  <si>
    <t>FOOD</t>
  </si>
  <si>
    <t>DESCICANT</t>
  </si>
  <si>
    <t>PINE WOOD CFT 5%</t>
  </si>
  <si>
    <t>SQFT</t>
  </si>
  <si>
    <t>QTY</t>
  </si>
  <si>
    <t>W</t>
  </si>
  <si>
    <t>L</t>
  </si>
  <si>
    <t>DESC</t>
  </si>
  <si>
    <t>RATE</t>
  </si>
  <si>
    <t>Qty</t>
  </si>
  <si>
    <t>ROOM</t>
  </si>
  <si>
    <t>VCI</t>
  </si>
  <si>
    <t>PINE WOOD CFT</t>
  </si>
  <si>
    <t>PLYWOOD BREAK UP</t>
  </si>
  <si>
    <t>NAIL COSTING</t>
  </si>
  <si>
    <t>PACKING MATERIAL</t>
  </si>
  <si>
    <t>BUBBLE ROLL</t>
  </si>
  <si>
    <t>TOP ARREST</t>
  </si>
  <si>
    <t>HT</t>
  </si>
  <si>
    <t>CLEAR TAPE</t>
  </si>
  <si>
    <t>ON SITE MANNING</t>
  </si>
  <si>
    <t xml:space="preserve">ALUMINIUM FOIL </t>
  </si>
  <si>
    <t>Transport</t>
  </si>
  <si>
    <t>HUMIDITY INDICATOR</t>
  </si>
  <si>
    <t>HEIGHT</t>
  </si>
  <si>
    <t xml:space="preserve">Manning (1 / 100) </t>
  </si>
  <si>
    <t>SHOCK WATCH</t>
  </si>
  <si>
    <t>WIDTH (2SIDE)</t>
  </si>
  <si>
    <t>Nail Cost</t>
  </si>
  <si>
    <t>TILT WATCH</t>
  </si>
  <si>
    <t>wood Ply rate (28Rs)</t>
  </si>
  <si>
    <t>SL No</t>
  </si>
  <si>
    <t>LENGTH (2SIDE)</t>
  </si>
  <si>
    <t>Pine wood Rate</t>
  </si>
  <si>
    <t>DECK BOARD</t>
  </si>
  <si>
    <t>Ply wood sqft (12mm)</t>
  </si>
  <si>
    <t>Ft</t>
  </si>
  <si>
    <t xml:space="preserve">LIFTING STRINGER </t>
  </si>
  <si>
    <t>Pine Wood cnsmptn</t>
  </si>
  <si>
    <t>INCHES</t>
  </si>
  <si>
    <t xml:space="preserve">BASE STRINGER </t>
  </si>
  <si>
    <t>PIne wood rate</t>
  </si>
  <si>
    <t xml:space="preserve">BOX OD </t>
  </si>
  <si>
    <t>CFT</t>
  </si>
  <si>
    <t>NOS</t>
  </si>
  <si>
    <t>H</t>
  </si>
  <si>
    <t>L ACTUAL</t>
  </si>
  <si>
    <t xml:space="preserve">                  PINEWOOD  &amp; PLYWOOD BOX </t>
  </si>
  <si>
    <t>DESCRIPTION</t>
  </si>
  <si>
    <t>BOX ID</t>
  </si>
  <si>
    <t xml:space="preserve">FULL PLYWOOD BOX </t>
  </si>
  <si>
    <t>JOB OD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</si>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</sst>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0"/>
      <color rgb="FF000000"/>
      <name val="Calibri"/>
      <family val="2"/>
    </font>
    <font>
      <sz val="11"/>
      <color rgb="FF242424"/>
      <name val="Calibri"/>
      <family val="2"/>
      <scheme val="minor"/>
    </font>
    <font>
      <b/>
      <sz val="18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D9E3F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0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0" xfId="0" applyFont="1"/>
    <xf numFmtId="0" fontId="4" fillId="0" borderId="12" xfId="1" applyFont="1" applyFill="1" applyBorder="1" applyAlignment="1"/>
    <xf numFmtId="0" fontId="3" fillId="4" borderId="1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14" xfId="1" applyFont="1" applyFill="1" applyBorder="1" applyAlignment="1">
      <alignment horizontal="center" vertical="center"/>
    </xf>
    <xf numFmtId="0" fontId="4" fillId="5" borderId="1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5" borderId="20" xfId="1" applyFont="1" applyFill="1" applyBorder="1" applyAlignment="1"/>
    <xf numFmtId="0" fontId="2" fillId="0" borderId="0" xfId="1">
      <alignment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21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22" xfId="1" applyFont="1" applyFill="1" applyBorder="1" applyAlignment="1">
      <alignment horizontal="center" vertical="center"/>
    </xf>
    <xf numFmtId="0" fontId="4" fillId="5" borderId="23" xfId="1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3" xfId="1" applyFont="1" applyBorder="1" applyAlignment="1"/>
    <xf numFmtId="0" fontId="3" fillId="4" borderId="24" xfId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/>
    </xf>
    <xf numFmtId="0" fontId="3" fillId="4" borderId="25" xfId="1" applyFont="1" applyFill="1" applyBorder="1" applyAlignment="1">
      <alignment horizontal="center" vertical="center"/>
    </xf>
    <xf numFmtId="0" fontId="4" fillId="5" borderId="26" xfId="1" applyFont="1" applyFill="1" applyBorder="1" applyAlignment="1">
      <alignment horizontal="center" vertical="center"/>
    </xf>
    <xf numFmtId="0" fontId="3" fillId="0" borderId="21" xfId="1" applyFont="1" applyBorder="1" applyAlignment="1">
      <alignment horizontal="center"/>
    </xf>
    <xf numFmtId="0" fontId="3" fillId="6" borderId="6" xfId="1" applyFont="1" applyFill="1" applyBorder="1" applyAlignment="1"/>
    <xf numFmtId="0" fontId="4" fillId="5" borderId="13" xfId="1" applyFont="1" applyFill="1" applyBorder="1" applyAlignment="1">
      <alignment horizontal="center"/>
    </xf>
    <xf numFmtId="0" fontId="4" fillId="5" borderId="14" xfId="1" applyFont="1" applyFill="1" applyBorder="1" applyAlignment="1"/>
    <xf numFmtId="0" fontId="4" fillId="5" borderId="27" xfId="1" applyFont="1" applyFill="1" applyBorder="1" applyAlignment="1"/>
    <xf numFmtId="0" fontId="3" fillId="4" borderId="28" xfId="1" applyFont="1" applyFill="1" applyBorder="1" applyAlignment="1">
      <alignment horizontal="center" vertical="center"/>
    </xf>
    <xf numFmtId="0" fontId="3" fillId="4" borderId="29" xfId="1" applyFont="1" applyFill="1" applyBorder="1" applyAlignment="1">
      <alignment horizontal="center" vertical="center"/>
    </xf>
    <xf numFmtId="0" fontId="3" fillId="4" borderId="30" xfId="1" applyFont="1" applyFill="1" applyBorder="1" applyAlignment="1">
      <alignment horizontal="center" vertical="center"/>
    </xf>
    <xf numFmtId="0" fontId="3" fillId="4" borderId="31" xfId="1" applyFont="1" applyFill="1" applyBorder="1" applyAlignment="1">
      <alignment horizontal="center" vertical="center"/>
    </xf>
    <xf numFmtId="0" fontId="4" fillId="5" borderId="32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33" xfId="1" applyBorder="1" applyAlignment="1">
      <alignment horizontal="center" vertical="center"/>
    </xf>
    <xf numFmtId="0" fontId="3" fillId="0" borderId="6" xfId="1" applyFont="1" applyBorder="1" applyAlignment="1"/>
    <xf numFmtId="0" fontId="4" fillId="7" borderId="21" xfId="1" applyFont="1" applyFill="1" applyBorder="1" applyAlignment="1">
      <alignment horizontal="center"/>
    </xf>
    <xf numFmtId="0" fontId="4" fillId="7" borderId="22" xfId="1" applyFont="1" applyFill="1" applyBorder="1" applyAlignment="1"/>
    <xf numFmtId="0" fontId="4" fillId="7" borderId="34" xfId="1" applyFont="1" applyFill="1" applyBorder="1" applyAlignment="1"/>
    <xf numFmtId="0" fontId="4" fillId="7" borderId="35" xfId="1" applyFont="1" applyFill="1" applyBorder="1" applyAlignment="1"/>
    <xf numFmtId="0" fontId="5" fillId="2" borderId="36" xfId="1" applyFont="1" applyFill="1" applyBorder="1" applyAlignment="1">
      <alignment horizontal="center" vertical="center"/>
    </xf>
    <xf numFmtId="0" fontId="5" fillId="2" borderId="37" xfId="1" applyFont="1" applyFill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8" borderId="19" xfId="1" applyFont="1" applyFill="1" applyBorder="1" applyAlignment="1">
      <alignment horizontal="center" vertical="center"/>
    </xf>
    <xf numFmtId="0" fontId="5" fillId="8" borderId="39" xfId="1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/>
    </xf>
    <xf numFmtId="0" fontId="4" fillId="7" borderId="24" xfId="1" applyFont="1" applyFill="1" applyBorder="1" applyAlignment="1">
      <alignment horizontal="center"/>
    </xf>
    <xf numFmtId="0" fontId="4" fillId="7" borderId="25" xfId="1" applyFont="1" applyFill="1" applyBorder="1" applyAlignment="1"/>
    <xf numFmtId="0" fontId="4" fillId="7" borderId="40" xfId="1" applyFont="1" applyFill="1" applyBorder="1" applyAlignment="1"/>
    <xf numFmtId="0" fontId="4" fillId="7" borderId="41" xfId="1" applyFont="1" applyFill="1" applyBorder="1" applyAlignment="1"/>
    <xf numFmtId="0" fontId="5" fillId="2" borderId="42" xfId="1" applyFont="1" applyFill="1" applyBorder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2" borderId="44" xfId="1" applyFont="1" applyFill="1" applyBorder="1" applyAlignment="1">
      <alignment horizontal="center" vertical="center"/>
    </xf>
    <xf numFmtId="0" fontId="5" fillId="8" borderId="42" xfId="1" applyFont="1" applyFill="1" applyBorder="1" applyAlignment="1">
      <alignment horizontal="center" vertical="center"/>
    </xf>
    <xf numFmtId="0" fontId="5" fillId="8" borderId="43" xfId="1" applyFont="1" applyFill="1" applyBorder="1" applyAlignment="1">
      <alignment horizontal="center" vertical="center"/>
    </xf>
    <xf numFmtId="0" fontId="5" fillId="8" borderId="44" xfId="1" applyFont="1" applyFill="1" applyBorder="1" applyAlignment="1">
      <alignment horizontal="center" vertical="center"/>
    </xf>
    <xf numFmtId="0" fontId="3" fillId="9" borderId="13" xfId="1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4" fillId="9" borderId="13" xfId="1" applyFont="1" applyFill="1" applyBorder="1" applyAlignment="1">
      <alignment horizontal="center" vertical="center"/>
    </xf>
    <xf numFmtId="0" fontId="4" fillId="9" borderId="2" xfId="1" applyFont="1" applyFill="1" applyBorder="1" applyAlignment="1">
      <alignment horizontal="center" vertical="center"/>
    </xf>
    <xf numFmtId="0" fontId="4" fillId="9" borderId="3" xfId="1" applyFont="1" applyFill="1" applyBorder="1" applyAlignment="1">
      <alignment horizontal="center" vertical="center"/>
    </xf>
    <xf numFmtId="0" fontId="3" fillId="10" borderId="13" xfId="1" applyFont="1" applyFill="1" applyBorder="1" applyAlignment="1">
      <alignment horizontal="center"/>
    </xf>
    <xf numFmtId="0" fontId="3" fillId="10" borderId="2" xfId="1" applyFont="1" applyFill="1" applyBorder="1" applyAlignment="1">
      <alignment horizontal="center"/>
    </xf>
    <xf numFmtId="0" fontId="3" fillId="10" borderId="2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45" xfId="1" applyFont="1" applyFill="1" applyBorder="1" applyAlignment="1">
      <alignment horizontal="center" vertical="center"/>
    </xf>
    <xf numFmtId="0" fontId="6" fillId="10" borderId="42" xfId="1" applyFont="1" applyFill="1" applyBorder="1" applyAlignment="1">
      <alignment horizontal="center" vertical="center"/>
    </xf>
    <xf numFmtId="0" fontId="6" fillId="10" borderId="43" xfId="1" applyFont="1" applyFill="1" applyBorder="1" applyAlignment="1">
      <alignment horizontal="center" vertical="center"/>
    </xf>
    <xf numFmtId="0" fontId="6" fillId="10" borderId="44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3" fillId="10" borderId="29" xfId="1" applyFont="1" applyFill="1" applyBorder="1" applyAlignment="1">
      <alignment horizontal="center"/>
    </xf>
    <xf numFmtId="0" fontId="3" fillId="10" borderId="30" xfId="1" applyFont="1" applyFill="1" applyBorder="1" applyAlignment="1">
      <alignment horizontal="center"/>
    </xf>
    <xf numFmtId="0" fontId="3" fillId="10" borderId="30" xfId="1" applyFont="1" applyFill="1" applyBorder="1" applyAlignment="1">
      <alignment horizontal="center" vertical="center"/>
    </xf>
    <xf numFmtId="0" fontId="3" fillId="10" borderId="46" xfId="1" applyFont="1" applyFill="1" applyBorder="1" applyAlignment="1">
      <alignment horizontal="center" vertical="center"/>
    </xf>
    <xf numFmtId="0" fontId="3" fillId="10" borderId="47" xfId="1" applyFont="1" applyFill="1" applyBorder="1" applyAlignment="1">
      <alignment horizontal="center" vertical="center"/>
    </xf>
    <xf numFmtId="0" fontId="3" fillId="10" borderId="48" xfId="1" applyFont="1" applyFill="1" applyBorder="1" applyAlignment="1">
      <alignment horizontal="center" vertical="center"/>
    </xf>
    <xf numFmtId="0" fontId="6" fillId="10" borderId="36" xfId="1" applyFont="1" applyFill="1" applyBorder="1" applyAlignment="1">
      <alignment horizontal="center" vertical="center"/>
    </xf>
    <xf numFmtId="0" fontId="6" fillId="10" borderId="38" xfId="1" applyFont="1" applyFill="1" applyBorder="1" applyAlignment="1">
      <alignment horizontal="center" vertical="center"/>
    </xf>
    <xf numFmtId="0" fontId="6" fillId="10" borderId="49" xfId="1" applyFont="1" applyFill="1" applyBorder="1" applyAlignment="1">
      <alignment horizontal="center" vertical="center"/>
    </xf>
    <xf numFmtId="0" fontId="3" fillId="8" borderId="13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27" xfId="1" applyFont="1" applyFill="1" applyBorder="1" applyAlignment="1">
      <alignment horizontal="center" vertical="center"/>
    </xf>
    <xf numFmtId="0" fontId="3" fillId="8" borderId="45" xfId="1" applyFont="1" applyFill="1" applyBorder="1" applyAlignment="1">
      <alignment horizontal="center" vertical="center"/>
    </xf>
    <xf numFmtId="0" fontId="4" fillId="8" borderId="42" xfId="1" applyFont="1" applyFill="1" applyBorder="1" applyAlignment="1">
      <alignment horizontal="center" vertical="center"/>
    </xf>
    <xf numFmtId="0" fontId="4" fillId="8" borderId="43" xfId="1" applyFont="1" applyFill="1" applyBorder="1" applyAlignment="1">
      <alignment horizontal="center" vertical="center"/>
    </xf>
    <xf numFmtId="0" fontId="4" fillId="8" borderId="44" xfId="1" applyFont="1" applyFill="1" applyBorder="1" applyAlignment="1">
      <alignment horizontal="center" vertical="center"/>
    </xf>
    <xf numFmtId="0" fontId="3" fillId="8" borderId="29" xfId="1" applyFont="1" applyFill="1" applyBorder="1" applyAlignment="1">
      <alignment horizontal="center"/>
    </xf>
    <xf numFmtId="0" fontId="3" fillId="8" borderId="30" xfId="1" applyFont="1" applyFill="1" applyBorder="1" applyAlignment="1">
      <alignment horizontal="center"/>
    </xf>
    <xf numFmtId="0" fontId="3" fillId="8" borderId="30" xfId="1" applyFont="1" applyFill="1" applyBorder="1" applyAlignment="1">
      <alignment horizontal="center" vertical="center"/>
    </xf>
    <xf numFmtId="0" fontId="3" fillId="8" borderId="46" xfId="1" applyFont="1" applyFill="1" applyBorder="1" applyAlignment="1">
      <alignment horizontal="center" vertical="center"/>
    </xf>
    <xf numFmtId="0" fontId="3" fillId="8" borderId="47" xfId="1" applyFont="1" applyFill="1" applyBorder="1" applyAlignment="1">
      <alignment horizontal="center" vertical="center"/>
    </xf>
    <xf numFmtId="0" fontId="3" fillId="8" borderId="48" xfId="1" applyFont="1" applyFill="1" applyBorder="1" applyAlignment="1">
      <alignment horizontal="center" vertical="center"/>
    </xf>
    <xf numFmtId="0" fontId="4" fillId="8" borderId="36" xfId="1" applyFont="1" applyFill="1" applyBorder="1" applyAlignment="1">
      <alignment horizontal="center" vertical="center"/>
    </xf>
    <xf numFmtId="0" fontId="4" fillId="8" borderId="38" xfId="1" applyFont="1" applyFill="1" applyBorder="1" applyAlignment="1">
      <alignment horizontal="center" vertical="center"/>
    </xf>
    <xf numFmtId="0" fontId="4" fillId="8" borderId="49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/>
    </xf>
    <xf numFmtId="0" fontId="3" fillId="3" borderId="6" xfId="1" applyFont="1" applyFill="1" applyBorder="1" applyAlignment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30" xfId="0" applyFont="1" applyBorder="1"/>
    <xf numFmtId="0" fontId="0" fillId="0" borderId="46" xfId="0" applyBorder="1" applyAlignment="1">
      <alignment horizontal="center"/>
    </xf>
    <xf numFmtId="0" fontId="3" fillId="11" borderId="13" xfId="1" applyFont="1" applyFill="1" applyBorder="1" applyAlignment="1">
      <alignment horizontal="center"/>
    </xf>
    <xf numFmtId="0" fontId="3" fillId="11" borderId="2" xfId="1" applyFont="1" applyFill="1" applyBorder="1" applyAlignment="1">
      <alignment horizontal="center"/>
    </xf>
    <xf numFmtId="0" fontId="3" fillId="11" borderId="2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27" xfId="1" applyFont="1" applyFill="1" applyBorder="1" applyAlignment="1">
      <alignment horizontal="center" vertical="center"/>
    </xf>
    <xf numFmtId="0" fontId="3" fillId="11" borderId="45" xfId="1" applyFont="1" applyFill="1" applyBorder="1" applyAlignment="1">
      <alignment horizontal="center" vertical="center"/>
    </xf>
    <xf numFmtId="0" fontId="6" fillId="11" borderId="42" xfId="1" applyFont="1" applyFill="1" applyBorder="1" applyAlignment="1">
      <alignment horizontal="center" vertical="center"/>
    </xf>
    <xf numFmtId="0" fontId="6" fillId="11" borderId="43" xfId="1" applyFont="1" applyFill="1" applyBorder="1" applyAlignment="1">
      <alignment horizontal="center" vertical="center"/>
    </xf>
    <xf numFmtId="0" fontId="6" fillId="11" borderId="4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/>
    </xf>
    <xf numFmtId="0" fontId="3" fillId="2" borderId="6" xfId="1" applyFont="1" applyFill="1" applyBorder="1" applyAlignment="1"/>
    <xf numFmtId="0" fontId="1" fillId="9" borderId="19" xfId="0" applyFont="1" applyFill="1" applyBorder="1" applyAlignment="1">
      <alignment horizontal="center"/>
    </xf>
    <xf numFmtId="0" fontId="1" fillId="9" borderId="39" xfId="0" applyFont="1" applyFill="1" applyBorder="1" applyAlignment="1">
      <alignment horizontal="center"/>
    </xf>
    <xf numFmtId="0" fontId="4" fillId="9" borderId="20" xfId="1" applyFont="1" applyFill="1" applyBorder="1" applyAlignment="1">
      <alignment horizontal="center"/>
    </xf>
    <xf numFmtId="0" fontId="3" fillId="11" borderId="28" xfId="1" applyFont="1" applyFill="1" applyBorder="1" applyAlignment="1">
      <alignment horizontal="center"/>
    </xf>
    <xf numFmtId="0" fontId="3" fillId="11" borderId="30" xfId="1" applyFont="1" applyFill="1" applyBorder="1" applyAlignment="1">
      <alignment horizontal="center"/>
    </xf>
    <xf numFmtId="0" fontId="3" fillId="11" borderId="30" xfId="1" applyFont="1" applyFill="1" applyBorder="1" applyAlignment="1">
      <alignment horizontal="center" vertical="center"/>
    </xf>
    <xf numFmtId="0" fontId="3" fillId="11" borderId="46" xfId="1" applyFont="1" applyFill="1" applyBorder="1" applyAlignment="1">
      <alignment horizontal="center" vertical="center"/>
    </xf>
    <xf numFmtId="0" fontId="3" fillId="11" borderId="47" xfId="1" applyFont="1" applyFill="1" applyBorder="1" applyAlignment="1">
      <alignment horizontal="center" vertical="center"/>
    </xf>
    <xf numFmtId="0" fontId="3" fillId="11" borderId="48" xfId="1" applyFont="1" applyFill="1" applyBorder="1" applyAlignment="1">
      <alignment horizontal="center" vertical="center"/>
    </xf>
    <xf numFmtId="0" fontId="6" fillId="11" borderId="36" xfId="1" applyFont="1" applyFill="1" applyBorder="1" applyAlignment="1">
      <alignment horizontal="center" vertical="center"/>
    </xf>
    <xf numFmtId="0" fontId="6" fillId="11" borderId="38" xfId="1" applyFont="1" applyFill="1" applyBorder="1" applyAlignment="1">
      <alignment horizontal="center" vertical="center"/>
    </xf>
    <xf numFmtId="0" fontId="6" fillId="11" borderId="49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/>
    </xf>
    <xf numFmtId="0" fontId="3" fillId="5" borderId="6" xfId="1" applyFont="1" applyFill="1" applyBorder="1" applyAlignment="1"/>
    <xf numFmtId="0" fontId="4" fillId="12" borderId="50" xfId="1" applyFont="1" applyFill="1" applyBorder="1" applyAlignment="1">
      <alignment horizontal="center"/>
    </xf>
    <xf numFmtId="0" fontId="4" fillId="12" borderId="0" xfId="1" applyFont="1" applyFill="1" applyBorder="1" applyAlignment="1">
      <alignment horizontal="center"/>
    </xf>
    <xf numFmtId="0" fontId="4" fillId="12" borderId="38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5" borderId="27" xfId="1" applyFont="1" applyFill="1" applyBorder="1" applyAlignment="1">
      <alignment horizontal="center" vertical="center"/>
    </xf>
    <xf numFmtId="0" fontId="3" fillId="5" borderId="45" xfId="1" applyFont="1" applyFill="1" applyBorder="1" applyAlignment="1">
      <alignment horizontal="center" vertical="center"/>
    </xf>
    <xf numFmtId="0" fontId="4" fillId="5" borderId="42" xfId="1" applyFont="1" applyFill="1" applyBorder="1" applyAlignment="1">
      <alignment horizontal="center" vertical="center"/>
    </xf>
    <xf numFmtId="0" fontId="4" fillId="5" borderId="43" xfId="1" applyFont="1" applyFill="1" applyBorder="1" applyAlignment="1">
      <alignment horizontal="center" vertical="center"/>
    </xf>
    <xf numFmtId="0" fontId="4" fillId="5" borderId="44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12" borderId="27" xfId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0" fontId="3" fillId="5" borderId="35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4" fillId="12" borderId="40" xfId="1" applyFont="1" applyFill="1" applyBorder="1" applyAlignment="1">
      <alignment horizontal="center"/>
    </xf>
    <xf numFmtId="0" fontId="3" fillId="5" borderId="28" xfId="1" applyFont="1" applyFill="1" applyBorder="1" applyAlignment="1">
      <alignment horizontal="center"/>
    </xf>
    <xf numFmtId="0" fontId="3" fillId="5" borderId="30" xfId="1" applyFont="1" applyFill="1" applyBorder="1" applyAlignment="1">
      <alignment horizontal="center"/>
    </xf>
    <xf numFmtId="0" fontId="3" fillId="5" borderId="30" xfId="1" applyFont="1" applyFill="1" applyBorder="1" applyAlignment="1">
      <alignment horizontal="center" vertical="center"/>
    </xf>
    <xf numFmtId="0" fontId="3" fillId="5" borderId="46" xfId="1" applyFont="1" applyFill="1" applyBorder="1" applyAlignment="1">
      <alignment horizontal="center" vertical="center"/>
    </xf>
    <xf numFmtId="0" fontId="3" fillId="5" borderId="47" xfId="1" applyFont="1" applyFill="1" applyBorder="1" applyAlignment="1">
      <alignment horizontal="center" vertical="center"/>
    </xf>
    <xf numFmtId="0" fontId="3" fillId="5" borderId="48" xfId="1" applyFont="1" applyFill="1" applyBorder="1" applyAlignment="1">
      <alignment horizontal="center" vertical="center"/>
    </xf>
    <xf numFmtId="0" fontId="4" fillId="5" borderId="36" xfId="1" applyFont="1" applyFill="1" applyBorder="1" applyAlignment="1">
      <alignment horizontal="center" vertical="center"/>
    </xf>
    <xf numFmtId="0" fontId="4" fillId="5" borderId="38" xfId="1" applyFont="1" applyFill="1" applyBorder="1" applyAlignment="1">
      <alignment horizontal="center" vertical="center"/>
    </xf>
    <xf numFmtId="0" fontId="4" fillId="5" borderId="49" xfId="1" applyFont="1" applyFill="1" applyBorder="1" applyAlignment="1">
      <alignment horizontal="center" vertical="center"/>
    </xf>
    <xf numFmtId="0" fontId="3" fillId="0" borderId="52" xfId="1" applyFont="1" applyBorder="1" applyAlignment="1">
      <alignment horizontal="center"/>
    </xf>
    <xf numFmtId="0" fontId="3" fillId="0" borderId="33" xfId="1" applyFont="1" applyBorder="1" applyAlignment="1"/>
    <xf numFmtId="0" fontId="4" fillId="12" borderId="34" xfId="1" applyFont="1" applyFill="1" applyBorder="1" applyAlignment="1">
      <alignment horizontal="center"/>
    </xf>
    <xf numFmtId="0" fontId="4" fillId="0" borderId="3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" fillId="0" borderId="46" xfId="1" applyFont="1" applyBorder="1" applyAlignment="1">
      <alignment horizontal="center"/>
    </xf>
    <xf numFmtId="0" fontId="4" fillId="12" borderId="48" xfId="1" applyFont="1" applyFill="1" applyBorder="1" applyAlignment="1">
      <alignment horizontal="center"/>
    </xf>
    <xf numFmtId="0" fontId="8" fillId="13" borderId="36" xfId="1" applyFont="1" applyFill="1" applyBorder="1" applyAlignment="1">
      <alignment horizontal="center"/>
    </xf>
    <xf numFmtId="0" fontId="8" fillId="13" borderId="38" xfId="1" applyFont="1" applyFill="1" applyBorder="1" applyAlignment="1">
      <alignment horizontal="center"/>
    </xf>
    <xf numFmtId="0" fontId="8" fillId="13" borderId="8" xfId="1" applyFont="1" applyFill="1" applyBorder="1" applyAlignment="1">
      <alignment horizontal="center"/>
    </xf>
    <xf numFmtId="0" fontId="8" fillId="13" borderId="9" xfId="1" applyFont="1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%20MONTH%20AFC%20FILES/DUKANE%20COSTING%2026.12.20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h3/DH3-727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GRSTORAGE\geaed-proj\Projects\Project%20Engineering\Projects\3241%20MATRASHI\ENGG\C-Class%20Items\Packing%20Case%20Wood%20Calculation-Matras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QUOTATION%20FOR%20MONTH%20WISE/Users/g0039810/Desktop/Book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0039810/Desktop/Book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8f-d-166\EXP-HDD\H40&#65288;&#38651;&#21942;&#12502;&#65289;\2002&#35211;&#31309;\&#38651;&#35519;&#36948;\&#35211;&#31309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QUOTATION%20FOR%20MONTH%20WISE/My%20Documents/OFFER/Na%20Duong/HV/price%20schedu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OFFER/Na%20Duong/HV/price%20schedu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0ntsv3\H40-DEIBU\kaiseki\hayakita\&#28779;EXJOB\tm\&#65424;&#65410;&#65427;&#65432;\JATIE2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QUOTATION%20FOR%20MONTH%20WISE/user/dh3/DH3-727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KANE 26.12.2023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_Form"/>
      <sheetName val="Definitions_Pkg"/>
    </sheetNames>
    <sheetDataSet>
      <sheetData sheetId="0" refreshError="1">
        <row r="40">
          <cell r="S40" t="str">
            <v>Pack</v>
          </cell>
        </row>
        <row r="126">
          <cell r="S126" t="str">
            <v>A</v>
          </cell>
        </row>
        <row r="127">
          <cell r="S127" t="str">
            <v>R</v>
          </cell>
        </row>
        <row r="128">
          <cell r="S128" t="str">
            <v>D</v>
          </cell>
        </row>
        <row r="129">
          <cell r="S129" t="str">
            <v>N</v>
          </cell>
        </row>
        <row r="130">
          <cell r="S130" t="str">
            <v>a</v>
          </cell>
        </row>
        <row r="131">
          <cell r="S131" t="str">
            <v>r</v>
          </cell>
        </row>
        <row r="132">
          <cell r="S132" t="str">
            <v>d</v>
          </cell>
        </row>
        <row r="133">
          <cell r="S133" t="str">
            <v>n</v>
          </cell>
        </row>
        <row r="134">
          <cell r="S134" t="str">
            <v>****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 FLANGE STD"/>
      <sheetName val="BALL VALVE STD"/>
      <sheetName val="BOLT SIZE STD "/>
      <sheetName val="LOOSE ITEM STD"/>
      <sheetName val="SCOPE"/>
      <sheetName val="BS-WG+ACT-CASE"/>
      <sheetName val="B.R.Skid"/>
      <sheetName val="DPMS"/>
      <sheetName val="LOOSE ITEMS+BRM"/>
      <sheetName val="MAIN FASTENERS"/>
      <sheetName val="IC-PIPE"/>
      <sheetName val="CONTROL PANEL"/>
      <sheetName val="UPS PANEL "/>
      <sheetName val="COUNTER FLANGE +GUIDE VANE"/>
      <sheetName val="CURVE WOOD"/>
      <sheetName val="CONSOLIDATION"/>
      <sheetName val="CONTROL PANEL-BHAV"/>
      <sheetName val="CONTROL PANEL-PARLI"/>
      <sheetName val="Ball Gauge Trolley"/>
    </sheetNames>
    <sheetDataSet>
      <sheetData sheetId="0"/>
      <sheetData sheetId="1"/>
      <sheetData sheetId="2"/>
      <sheetData sheetId="3"/>
      <sheetData sheetId="4"/>
      <sheetData sheetId="5">
        <row r="28">
          <cell r="Z28">
            <v>65</v>
          </cell>
          <cell r="AA28">
            <v>45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 Notification of Shipping"/>
      <sheetName val="Book2"/>
    </sheetNames>
    <definedNames>
      <definedName name="DB選択" refersTo="#REF!"/>
      <definedName name="dk" refersTo="#REF!"/>
      <definedName name="fl" refersTo="#REF!"/>
      <definedName name="ｍ" refersTo="#REF!"/>
      <definedName name="MENU戻る" refersTo="#REF!"/>
      <definedName name="Module2.削除開始" refersTo="#REF!"/>
      <definedName name="採番システム" refersTo="#REF!"/>
    </defined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 Notification of Shipping"/>
      <sheetName val="Book2"/>
    </sheetNames>
    <definedNames>
      <definedName name="DB選択" refersTo="#REF!"/>
      <definedName name="dk" refersTo="#REF!"/>
      <definedName name="fl" refersTo="#REF!"/>
      <definedName name="ｍ" refersTo="#REF!"/>
      <definedName name="MENU戻る" refersTo="#REF!"/>
      <definedName name="Module2.削除開始" refersTo="#REF!"/>
      <definedName name="採番システム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"/>
      <sheetName val="Copied_DB"/>
      <sheetName val="見積書"/>
      <sheetName val="Module1"/>
      <sheetName val="Module2"/>
      <sheetName val="DLG1"/>
      <sheetName val="Module3"/>
      <sheetName val="部課名一覧"/>
    </sheetNames>
    <sheetDataSet>
      <sheetData sheetId="0"/>
      <sheetData sheetId="1">
        <row r="519">
          <cell r="D519">
            <v>111</v>
          </cell>
          <cell r="G519">
            <v>20000417</v>
          </cell>
          <cell r="H519" t="str">
            <v>関西電力</v>
          </cell>
          <cell r="I519" t="str">
            <v>海南発電所</v>
          </cell>
          <cell r="K519" t="str">
            <v>＃４　性能向上試験工事　技派業務</v>
          </cell>
          <cell r="M519" t="str">
            <v>(原機ブ)</v>
          </cell>
          <cell r="N519" t="str">
            <v>（タＭ）</v>
          </cell>
          <cell r="Q519" t="str">
            <v>QA5VF046</v>
          </cell>
          <cell r="AC519">
            <v>9911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>
        <row r="3">
          <cell r="F3">
            <v>20000417</v>
          </cell>
        </row>
        <row r="6">
          <cell r="F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hange"/>
      <sheetName val="resume"/>
      <sheetName val="calculat"/>
      <sheetName val="breakdown"/>
      <sheetName val="acc"/>
      <sheetName val="transport"/>
      <sheetName val="Sheet6"/>
    </sheetNames>
    <sheetDataSet>
      <sheetData sheetId="0"/>
      <sheetData sheetId="1"/>
      <sheetData sheetId="2">
        <row r="84">
          <cell r="I84">
            <v>1.2031807572922899</v>
          </cell>
        </row>
        <row r="86">
          <cell r="I86">
            <v>1.3807702370686319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hange"/>
      <sheetName val="resume"/>
      <sheetName val="calculat"/>
      <sheetName val="breakdown"/>
      <sheetName val="acc"/>
      <sheetName val="transport"/>
      <sheetName val="Sheet6"/>
    </sheetNames>
    <sheetDataSet>
      <sheetData sheetId="0"/>
      <sheetData sheetId="1"/>
      <sheetData sheetId="2">
        <row r="84">
          <cell r="I84">
            <v>1.2031807572922899</v>
          </cell>
        </row>
        <row r="86">
          <cell r="I86">
            <v>1.3807702370686319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TIE2 (3)"/>
    </sheetNames>
    <sheetDataSet>
      <sheetData sheetId="0">
        <row r="1">
          <cell r="E1" t="str">
            <v>CASE 1</v>
          </cell>
        </row>
        <row r="3">
          <cell r="D3" t="str">
            <v>ｲﾝﾄﾞﾈｼｱ　TANJUNG JATI 2*720MW 見積</v>
          </cell>
          <cell r="I3">
            <v>34746.599381365741</v>
          </cell>
        </row>
        <row r="5">
          <cell r="D5" t="str">
            <v>(E) 電気品(CASE 2 ; E2, SWGR, BUSDUCT 有りの場合)</v>
          </cell>
          <cell r="I5" t="str">
            <v xml:space="preserve"> </v>
          </cell>
        </row>
        <row r="6">
          <cell r="I6" t="str">
            <v>単位　百万円</v>
          </cell>
        </row>
        <row r="7">
          <cell r="C7" t="str">
            <v>NO.</v>
          </cell>
          <cell r="D7" t="str">
            <v xml:space="preserve">            ITEM</v>
          </cell>
          <cell r="E7" t="str">
            <v>東芝</v>
          </cell>
          <cell r="F7" t="str">
            <v>見積り</v>
          </cell>
          <cell r="G7" t="str">
            <v>TARGET</v>
          </cell>
          <cell r="I7" t="str">
            <v>備     考</v>
          </cell>
        </row>
        <row r="8">
          <cell r="E8" t="str">
            <v>TARGET</v>
          </cell>
          <cell r="F8" t="str">
            <v xml:space="preserve">  NET</v>
          </cell>
          <cell r="G8" t="str">
            <v xml:space="preserve">  NET</v>
          </cell>
        </row>
        <row r="9">
          <cell r="C9" t="str">
            <v>E1</v>
          </cell>
          <cell r="D9" t="str">
            <v>AUX. TRANS. (10/3.15KV &amp;</v>
          </cell>
          <cell r="E9">
            <v>150</v>
          </cell>
          <cell r="F9">
            <v>177</v>
          </cell>
          <cell r="G9">
            <v>177</v>
          </cell>
          <cell r="H9" t="str">
            <v>*</v>
          </cell>
        </row>
        <row r="10">
          <cell r="D10" t="str">
            <v>10/0.4KV)</v>
          </cell>
        </row>
        <row r="13">
          <cell r="C13" t="str">
            <v>E2</v>
          </cell>
          <cell r="D13" t="str">
            <v>MV SWITCHGEAR (10KV M/C)</v>
          </cell>
          <cell r="E13" t="str">
            <v xml:space="preserve"> </v>
          </cell>
          <cell r="F13">
            <v>349</v>
          </cell>
          <cell r="G13">
            <v>328</v>
          </cell>
          <cell r="H13" t="str">
            <v>PT SIEMENS</v>
          </cell>
        </row>
        <row r="14">
          <cell r="C14" t="str">
            <v xml:space="preserve"> </v>
          </cell>
          <cell r="D14" t="str">
            <v>10KV BUS DUCT</v>
          </cell>
          <cell r="F14">
            <v>280</v>
          </cell>
          <cell r="G14">
            <v>280</v>
          </cell>
          <cell r="H14" t="str">
            <v>80m x6(FROM TR)+20m x4(SWGR間)=560m *</v>
          </cell>
        </row>
        <row r="15">
          <cell r="D15" t="str">
            <v>MV SWITCHGEAR ( 3KV M/C)</v>
          </cell>
          <cell r="F15">
            <v>128</v>
          </cell>
          <cell r="G15">
            <v>121</v>
          </cell>
          <cell r="H15" t="str">
            <v>TAMCO + FREIGHT 5%</v>
          </cell>
        </row>
        <row r="16">
          <cell r="D16" t="str">
            <v>3KV BUS DUCT</v>
          </cell>
          <cell r="F16">
            <v>95</v>
          </cell>
          <cell r="G16">
            <v>95</v>
          </cell>
          <cell r="H16" t="str">
            <v>80m x 4(FROM TR) =320m K\370/mx0.8 *</v>
          </cell>
        </row>
        <row r="17">
          <cell r="E17">
            <v>772</v>
          </cell>
          <cell r="F17">
            <v>852</v>
          </cell>
          <cell r="G17">
            <v>824</v>
          </cell>
        </row>
        <row r="18">
          <cell r="C18" t="str">
            <v>E3</v>
          </cell>
          <cell r="D18" t="str">
            <v>LV SWITCHGEAR (P/C)</v>
          </cell>
          <cell r="E18" t="str">
            <v xml:space="preserve"> </v>
          </cell>
          <cell r="F18">
            <v>117</v>
          </cell>
          <cell r="G18">
            <v>111</v>
          </cell>
          <cell r="H18" t="str">
            <v>TAMCO M\97 + DRAW OUT TYPE 15%増し</v>
          </cell>
        </row>
        <row r="19">
          <cell r="D19" t="str">
            <v xml:space="preserve"> </v>
          </cell>
          <cell r="F19" t="str">
            <v xml:space="preserve"> </v>
          </cell>
          <cell r="G19" t="str">
            <v xml:space="preserve"> </v>
          </cell>
          <cell r="H19" t="str">
            <v>+ FREIGHT 5%</v>
          </cell>
        </row>
        <row r="21">
          <cell r="E21">
            <v>347</v>
          </cell>
          <cell r="F21">
            <v>117</v>
          </cell>
          <cell r="G21">
            <v>111</v>
          </cell>
        </row>
        <row r="22">
          <cell r="C22" t="str">
            <v>E4</v>
          </cell>
          <cell r="D22" t="str">
            <v>MCC &amp;</v>
          </cell>
          <cell r="E22" t="str">
            <v xml:space="preserve"> </v>
          </cell>
          <cell r="F22">
            <v>183</v>
          </cell>
          <cell r="G22">
            <v>173</v>
          </cell>
          <cell r="H22" t="str">
            <v>TAMCO M\151 + DRAW OUT TYPE 15%増し+FREIGHT5%</v>
          </cell>
        </row>
        <row r="23">
          <cell r="D23" t="str">
            <v>DP</v>
          </cell>
          <cell r="F23">
            <v>70</v>
          </cell>
          <cell r="G23">
            <v>66</v>
          </cell>
          <cell r="H23" t="str">
            <v>TAMCO + FREIGHT 5%</v>
          </cell>
        </row>
        <row r="25">
          <cell r="E25">
            <v>222</v>
          </cell>
          <cell r="F25">
            <v>253</v>
          </cell>
          <cell r="G25">
            <v>239</v>
          </cell>
        </row>
        <row r="26">
          <cell r="C26" t="str">
            <v>E5</v>
          </cell>
          <cell r="D26" t="str">
            <v>DC POWER SYSTEM</v>
          </cell>
          <cell r="E26">
            <v>46</v>
          </cell>
          <cell r="F26">
            <v>51</v>
          </cell>
          <cell r="G26">
            <v>48</v>
          </cell>
          <cell r="H26" t="str">
            <v>NIFE</v>
          </cell>
        </row>
        <row r="29">
          <cell r="C29" t="str">
            <v xml:space="preserve"> </v>
          </cell>
        </row>
        <row r="30">
          <cell r="C30" t="str">
            <v>E6</v>
          </cell>
          <cell r="D30" t="str">
            <v>COMMUNICATION SYSTEM</v>
          </cell>
          <cell r="E30">
            <v>99</v>
          </cell>
          <cell r="F30">
            <v>53</v>
          </cell>
          <cell r="G30">
            <v>50</v>
          </cell>
          <cell r="H30" t="str">
            <v>PHILIPS M\51 + SCADA PNL M\2</v>
          </cell>
        </row>
        <row r="34">
          <cell r="C34" t="str">
            <v>E7</v>
          </cell>
          <cell r="D34" t="str">
            <v>EMERGENCY D/G SET</v>
          </cell>
          <cell r="E34">
            <v>35</v>
          </cell>
          <cell r="F34">
            <v>26</v>
          </cell>
          <cell r="G34">
            <v>25</v>
          </cell>
          <cell r="H34" t="str">
            <v>HAWKER SIDDELEY M\18 + 一部補機 ＆</v>
          </cell>
        </row>
        <row r="35">
          <cell r="D35" t="str">
            <v>1,000KVA/380V X 2</v>
          </cell>
          <cell r="H35" t="str">
            <v>MCC ＆ 同期盤 M\7 + FREIGHT 5%</v>
          </cell>
        </row>
        <row r="38">
          <cell r="C38" t="str">
            <v xml:space="preserve"> </v>
          </cell>
          <cell r="D38" t="str">
            <v>SUB-TOTAL</v>
          </cell>
          <cell r="E38">
            <v>1671</v>
          </cell>
          <cell r="F38">
            <v>1529</v>
          </cell>
          <cell r="G38">
            <v>1474</v>
          </cell>
        </row>
        <row r="40">
          <cell r="C40" t="str">
            <v>E10</v>
          </cell>
          <cell r="D40" t="str">
            <v>予備品</v>
          </cell>
          <cell r="E40" t="str">
            <v>上記含入</v>
          </cell>
          <cell r="F40" t="str">
            <v>上記含入</v>
          </cell>
          <cell r="G40" t="str">
            <v>上記含入</v>
          </cell>
        </row>
        <row r="43">
          <cell r="C43" t="str">
            <v>E11</v>
          </cell>
          <cell r="D43" t="str">
            <v>試験機材</v>
          </cell>
          <cell r="F43">
            <v>10</v>
          </cell>
          <cell r="G43">
            <v>10</v>
          </cell>
        </row>
        <row r="46">
          <cell r="C46" t="str">
            <v>E12</v>
          </cell>
          <cell r="D46" t="str">
            <v>SV技派</v>
          </cell>
          <cell r="F46">
            <v>18</v>
          </cell>
          <cell r="G46">
            <v>18</v>
          </cell>
        </row>
        <row r="49">
          <cell r="C49" t="str">
            <v>E13</v>
          </cell>
          <cell r="D49" t="str">
            <v>ENG'G 費</v>
          </cell>
          <cell r="F49">
            <v>88.8</v>
          </cell>
          <cell r="G49">
            <v>88.8</v>
          </cell>
          <cell r="H49" t="str">
            <v>ｼｰｹﾝｽ作成費含む</v>
          </cell>
        </row>
        <row r="50">
          <cell r="H50" t="str">
            <v>12000H X @7400</v>
          </cell>
        </row>
        <row r="52">
          <cell r="C52" t="str">
            <v>E14</v>
          </cell>
          <cell r="D52" t="str">
            <v>印刷費</v>
          </cell>
          <cell r="F52">
            <v>10</v>
          </cell>
          <cell r="G52">
            <v>10</v>
          </cell>
        </row>
        <row r="55">
          <cell r="C55" t="str">
            <v>E15</v>
          </cell>
          <cell r="D55" t="str">
            <v>海外出張</v>
          </cell>
          <cell r="F55">
            <v>15</v>
          </cell>
          <cell r="G55">
            <v>15</v>
          </cell>
        </row>
        <row r="57">
          <cell r="F57" t="str">
            <v xml:space="preserve"> </v>
          </cell>
          <cell r="G57" t="str">
            <v xml:space="preserve"> </v>
          </cell>
        </row>
        <row r="60">
          <cell r="D60" t="str">
            <v>SUB-TOTAL</v>
          </cell>
          <cell r="F60">
            <v>141.80000000000001</v>
          </cell>
          <cell r="G60">
            <v>141.80000000000001</v>
          </cell>
        </row>
        <row r="61">
          <cell r="D61" t="str">
            <v xml:space="preserve"> </v>
          </cell>
        </row>
        <row r="62">
          <cell r="H62" t="str">
            <v>* ; IN HOUSE DATA</v>
          </cell>
        </row>
        <row r="63">
          <cell r="D63" t="str">
            <v xml:space="preserve">          TOTAL </v>
          </cell>
          <cell r="E63">
            <v>1671</v>
          </cell>
          <cell r="F63">
            <v>1670.8</v>
          </cell>
          <cell r="G63">
            <v>1615.8</v>
          </cell>
        </row>
        <row r="67">
          <cell r="C67" t="str">
            <v>１）ＴＡＲＧＥＴ ＮＥＴにおいて、メーカーより見積り入手しているものについては、価格折衝時</v>
          </cell>
        </row>
        <row r="68">
          <cell r="C68" t="str">
            <v xml:space="preserve">     5-6％のＣＤが可能であるとしている。 CASE 2の場合、東芝ＴＡＲＧＥＴへ入れるため、ＴＡＲＧＥＴ</v>
          </cell>
        </row>
        <row r="69">
          <cell r="C69" t="str">
            <v xml:space="preserve">     ＮＥＴを見積り回答とする。</v>
          </cell>
        </row>
        <row r="70">
          <cell r="C70" t="str">
            <v>２）エンジニアリング工数内訳</v>
          </cell>
        </row>
        <row r="71">
          <cell r="C71" t="str">
            <v xml:space="preserve">     ａ、シーケンス作成費  外注業者費用  36000千円(4千円Ｘ3HＸ3000枚）</v>
          </cell>
        </row>
        <row r="72">
          <cell r="C72" t="str">
            <v xml:space="preserve">                           （ＥＥ坦）工数に換算    36000/7.4千円 = 4860H</v>
          </cell>
        </row>
        <row r="73">
          <cell r="C73" t="str">
            <v xml:space="preserve">     b、技術部業務         （ＥＥ坦）工数         12000-4860     = 7140H             </v>
          </cell>
        </row>
        <row r="74">
          <cell r="F74" t="str">
            <v>合計</v>
          </cell>
          <cell r="G74" t="str">
            <v xml:space="preserve">            12000H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_Form"/>
      <sheetName val="Definitions_Pkg"/>
    </sheetNames>
    <sheetDataSet>
      <sheetData sheetId="0" refreshError="1">
        <row r="40">
          <cell r="S40" t="str">
            <v>Pack</v>
          </cell>
        </row>
        <row r="126">
          <cell r="S126" t="str">
            <v>A</v>
          </cell>
        </row>
        <row r="127">
          <cell r="S127" t="str">
            <v>R</v>
          </cell>
        </row>
        <row r="128">
          <cell r="S128" t="str">
            <v>D</v>
          </cell>
        </row>
        <row r="129">
          <cell r="S129" t="str">
            <v>N</v>
          </cell>
        </row>
        <row r="130">
          <cell r="S130" t="str">
            <v>a</v>
          </cell>
        </row>
        <row r="131">
          <cell r="S131" t="str">
            <v>r</v>
          </cell>
        </row>
        <row r="132">
          <cell r="S132" t="str">
            <v>d</v>
          </cell>
        </row>
        <row r="133">
          <cell r="S133" t="str">
            <v>n</v>
          </cell>
        </row>
        <row r="134">
          <cell r="S134" t="str">
            <v>****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7"/>
  <sheetViews>
    <sheetView tabSelected="1" zoomScale="91" zoomScaleNormal="100" workbookViewId="0">
      <selection activeCell="E22" sqref="E22"/>
    </sheetView>
  </sheetViews>
  <sheetFormatPr defaultRowHeight="15" x14ac:dyDescent="0.25"/>
  <cols>
    <col min="2" max="2" width="38.85546875" customWidth="1"/>
    <col min="12" max="12" width="11.7109375" customWidth="1"/>
    <col min="13" max="13" width="13.28515625" bestFit="1" customWidth="1"/>
    <col min="14" max="14" width="11.28515625" bestFit="1" customWidth="1"/>
    <col min="16" max="16" width="13.28515625" bestFit="1" customWidth="1"/>
    <col min="18" max="18" width="20.28515625" bestFit="1" customWidth="1"/>
  </cols>
  <sheetData>
    <row r="2" spans="1:20" ht="15.75" thickBot="1" x14ac:dyDescent="0.3">
      <c r="N2" s="204" t="s">
        <v>76</v>
      </c>
      <c r="O2" s="204">
        <v>12</v>
      </c>
      <c r="Q2" s="204" t="s">
        <v>75</v>
      </c>
      <c r="R2" s="204">
        <v>40</v>
      </c>
      <c r="S2" s="204">
        <v>40</v>
      </c>
      <c r="T2" s="204">
        <v>17</v>
      </c>
    </row>
    <row r="3" spans="1:20" ht="24" thickBot="1" x14ac:dyDescent="0.4">
      <c r="A3" s="203"/>
      <c r="B3" s="202" t="s">
        <v>74</v>
      </c>
      <c r="C3" s="201"/>
      <c r="D3" s="201"/>
      <c r="E3" s="201"/>
      <c r="F3" s="201"/>
      <c r="G3" s="201"/>
      <c r="H3" s="201"/>
      <c r="I3" s="201"/>
      <c r="J3" s="201"/>
      <c r="K3" s="200"/>
      <c r="L3" s="200"/>
      <c r="M3" s="200"/>
      <c r="N3" s="200"/>
      <c r="O3" s="200"/>
      <c r="P3" s="199"/>
      <c r="Q3" s="198" t="s">
        <v>73</v>
      </c>
      <c r="R3" s="197">
        <f>R2+10</f>
        <v>50</v>
      </c>
      <c r="S3" s="196">
        <f>S2+10</f>
        <v>50</v>
      </c>
      <c r="T3" s="195">
        <f>T2+5</f>
        <v>22</v>
      </c>
    </row>
    <row r="4" spans="1:20" ht="15.75" thickBot="1" x14ac:dyDescent="0.3">
      <c r="B4" s="193" t="s">
        <v>72</v>
      </c>
      <c r="C4" s="194"/>
      <c r="D4" s="193" t="s">
        <v>71</v>
      </c>
      <c r="E4" s="192"/>
      <c r="F4" s="192"/>
      <c r="G4" s="192"/>
      <c r="H4" s="192"/>
      <c r="I4" s="192"/>
      <c r="J4" s="192"/>
      <c r="K4" s="191" t="s">
        <v>70</v>
      </c>
      <c r="L4" s="190" t="s">
        <v>30</v>
      </c>
      <c r="M4" s="190" t="s">
        <v>29</v>
      </c>
      <c r="N4" s="190" t="s">
        <v>69</v>
      </c>
      <c r="O4" s="190" t="s">
        <v>68</v>
      </c>
      <c r="P4" s="27" t="s">
        <v>67</v>
      </c>
      <c r="Q4" s="189" t="s">
        <v>66</v>
      </c>
      <c r="R4" s="176">
        <f>R3+6</f>
        <v>56</v>
      </c>
      <c r="S4" s="175">
        <f>S3+6</f>
        <v>56</v>
      </c>
      <c r="T4" s="92">
        <f>T3+10+4+1</f>
        <v>37</v>
      </c>
    </row>
    <row r="5" spans="1:20" x14ac:dyDescent="0.25">
      <c r="B5" s="188" t="s">
        <v>65</v>
      </c>
      <c r="C5" s="187">
        <v>751</v>
      </c>
      <c r="D5" s="186" t="s">
        <v>10</v>
      </c>
      <c r="E5" s="185"/>
      <c r="F5" s="185"/>
      <c r="G5" s="184"/>
      <c r="H5" s="183" t="s">
        <v>64</v>
      </c>
      <c r="I5" s="182"/>
      <c r="J5" s="182"/>
      <c r="K5" s="181">
        <f>S6</f>
        <v>1.837270341207349</v>
      </c>
      <c r="L5" s="180"/>
      <c r="M5" s="179"/>
      <c r="N5" s="179"/>
      <c r="O5" s="179"/>
      <c r="P5" s="178">
        <f>L5*M5*N5*O5/144</f>
        <v>0</v>
      </c>
      <c r="Q5" s="177" t="s">
        <v>63</v>
      </c>
      <c r="R5" s="176">
        <f>R4/2.54</f>
        <v>22.047244094488189</v>
      </c>
      <c r="S5" s="175">
        <f>S4/2.54</f>
        <v>22.047244094488189</v>
      </c>
      <c r="T5" s="92">
        <f>T4/2.54</f>
        <v>14.566929133858267</v>
      </c>
    </row>
    <row r="6" spans="1:20" ht="15.75" thickBot="1" x14ac:dyDescent="0.3">
      <c r="B6" s="150" t="s">
        <v>62</v>
      </c>
      <c r="C6" s="149">
        <f>P17</f>
        <v>0</v>
      </c>
      <c r="D6" s="174"/>
      <c r="E6" s="173"/>
      <c r="F6" s="173"/>
      <c r="G6" s="172"/>
      <c r="H6" s="171" t="s">
        <v>61</v>
      </c>
      <c r="I6" s="170"/>
      <c r="J6" s="170"/>
      <c r="K6" s="169">
        <f>R6</f>
        <v>1.837270341207349</v>
      </c>
      <c r="L6" s="168"/>
      <c r="M6" s="167"/>
      <c r="N6" s="167"/>
      <c r="O6" s="167"/>
      <c r="P6" s="149">
        <f>L6*M6*N6*O6/144</f>
        <v>0</v>
      </c>
      <c r="Q6" s="166" t="s">
        <v>60</v>
      </c>
      <c r="R6" s="165">
        <f>R5/12</f>
        <v>1.837270341207349</v>
      </c>
      <c r="S6" s="164">
        <f>S5/12</f>
        <v>1.837270341207349</v>
      </c>
      <c r="T6" s="163">
        <f>T5/12</f>
        <v>1.2139107611548556</v>
      </c>
    </row>
    <row r="7" spans="1:20" ht="15.75" thickBot="1" x14ac:dyDescent="0.3">
      <c r="B7" s="136" t="s">
        <v>59</v>
      </c>
      <c r="C7" s="135">
        <f>L21</f>
        <v>32</v>
      </c>
      <c r="D7" s="162"/>
      <c r="E7" s="161"/>
      <c r="F7" s="161"/>
      <c r="G7" s="160"/>
      <c r="H7" s="159" t="s">
        <v>58</v>
      </c>
      <c r="I7" s="158"/>
      <c r="J7" s="158"/>
      <c r="K7" s="157">
        <f>S6</f>
        <v>1.837270341207349</v>
      </c>
      <c r="L7" s="156"/>
      <c r="M7" s="155"/>
      <c r="N7" s="155"/>
      <c r="O7" s="155"/>
      <c r="P7" s="154">
        <f>L7*M7*N7*O7/144</f>
        <v>0</v>
      </c>
      <c r="Q7" s="153" t="s">
        <v>39</v>
      </c>
      <c r="R7" s="152"/>
      <c r="S7" s="152"/>
      <c r="T7" s="151"/>
    </row>
    <row r="8" spans="1:20" ht="15.75" thickBot="1" x14ac:dyDescent="0.3">
      <c r="B8" s="150" t="s">
        <v>57</v>
      </c>
      <c r="C8" s="149">
        <f>C5*C6</f>
        <v>0</v>
      </c>
      <c r="D8" s="148" t="s">
        <v>56</v>
      </c>
      <c r="E8" s="147"/>
      <c r="F8" s="147"/>
      <c r="G8" s="146"/>
      <c r="H8" s="145" t="s">
        <v>22</v>
      </c>
      <c r="I8" s="144"/>
      <c r="J8" s="144"/>
      <c r="K8" s="143">
        <f>R6</f>
        <v>1.837270341207349</v>
      </c>
      <c r="L8" s="142"/>
      <c r="M8" s="141"/>
      <c r="N8" s="141"/>
      <c r="O8" s="141"/>
      <c r="P8" s="140">
        <f>L8*M8*N8*O8/144</f>
        <v>0</v>
      </c>
      <c r="Q8" s="139" t="s">
        <v>55</v>
      </c>
      <c r="R8" s="138" t="s">
        <v>31</v>
      </c>
      <c r="S8" s="138" t="s">
        <v>28</v>
      </c>
      <c r="T8" s="137" t="s">
        <v>32</v>
      </c>
    </row>
    <row r="9" spans="1:20" ht="15.75" thickBot="1" x14ac:dyDescent="0.3">
      <c r="B9" s="136" t="s">
        <v>54</v>
      </c>
      <c r="C9" s="135">
        <f>C7*28</f>
        <v>896</v>
      </c>
      <c r="D9" s="134"/>
      <c r="E9" s="133"/>
      <c r="F9" s="133"/>
      <c r="G9" s="132"/>
      <c r="H9" s="131" t="s">
        <v>48</v>
      </c>
      <c r="I9" s="130"/>
      <c r="J9" s="130"/>
      <c r="K9" s="129">
        <f>T6</f>
        <v>1.2139107611548556</v>
      </c>
      <c r="L9" s="128"/>
      <c r="M9" s="127"/>
      <c r="N9" s="127"/>
      <c r="O9" s="127"/>
      <c r="P9" s="126">
        <f>L9*M9*N9*O9/144</f>
        <v>0</v>
      </c>
      <c r="Q9" s="125">
        <v>1</v>
      </c>
      <c r="R9" s="124" t="s">
        <v>53</v>
      </c>
      <c r="S9" s="123">
        <v>0</v>
      </c>
      <c r="T9" s="122">
        <f>S9*250</f>
        <v>0</v>
      </c>
    </row>
    <row r="10" spans="1:20" x14ac:dyDescent="0.25">
      <c r="B10" s="121" t="s">
        <v>52</v>
      </c>
      <c r="C10" s="120">
        <f>F21</f>
        <v>195</v>
      </c>
      <c r="D10" s="119" t="s">
        <v>51</v>
      </c>
      <c r="E10" s="118"/>
      <c r="F10" s="118"/>
      <c r="G10" s="117"/>
      <c r="H10" s="116" t="s">
        <v>18</v>
      </c>
      <c r="I10" s="115"/>
      <c r="J10" s="115"/>
      <c r="K10" s="114">
        <f>S6</f>
        <v>1.837270341207349</v>
      </c>
      <c r="L10" s="113"/>
      <c r="M10" s="112"/>
      <c r="N10" s="112"/>
      <c r="O10" s="112"/>
      <c r="P10" s="111">
        <f>L10*M10*N10*O10/144</f>
        <v>0</v>
      </c>
      <c r="Q10" s="7">
        <v>2</v>
      </c>
      <c r="R10" s="6" t="s">
        <v>50</v>
      </c>
      <c r="S10" s="5">
        <v>0</v>
      </c>
      <c r="T10" s="4">
        <f>S10*250</f>
        <v>0</v>
      </c>
    </row>
    <row r="11" spans="1:20" ht="15.75" thickBot="1" x14ac:dyDescent="0.3">
      <c r="B11" s="54" t="s">
        <v>49</v>
      </c>
      <c r="C11" s="92">
        <v>200</v>
      </c>
      <c r="D11" s="110"/>
      <c r="E11" s="109"/>
      <c r="F11" s="109"/>
      <c r="G11" s="108"/>
      <c r="H11" s="107" t="s">
        <v>48</v>
      </c>
      <c r="I11" s="106"/>
      <c r="J11" s="106"/>
      <c r="K11" s="105">
        <f>T6</f>
        <v>1.2139107611548556</v>
      </c>
      <c r="L11" s="104"/>
      <c r="M11" s="103"/>
      <c r="N11" s="103"/>
      <c r="O11" s="103"/>
      <c r="P11" s="102">
        <f>L11*M11*N11*O11/144</f>
        <v>0</v>
      </c>
      <c r="Q11" s="7">
        <v>3</v>
      </c>
      <c r="R11" s="6" t="s">
        <v>47</v>
      </c>
      <c r="S11" s="5">
        <v>0</v>
      </c>
      <c r="T11" s="4">
        <f>S11*250</f>
        <v>0</v>
      </c>
    </row>
    <row r="12" spans="1:20" x14ac:dyDescent="0.25">
      <c r="B12" s="54" t="s">
        <v>46</v>
      </c>
      <c r="C12" s="92">
        <v>900</v>
      </c>
      <c r="D12" s="101" t="s">
        <v>14</v>
      </c>
      <c r="E12" s="100"/>
      <c r="F12" s="100"/>
      <c r="G12" s="99"/>
      <c r="H12" s="98" t="s">
        <v>22</v>
      </c>
      <c r="I12" s="97"/>
      <c r="J12" s="97"/>
      <c r="K12" s="96">
        <f>R6</f>
        <v>1.837270341207349</v>
      </c>
      <c r="L12" s="95"/>
      <c r="M12" s="94"/>
      <c r="N12" s="94"/>
      <c r="O12" s="94"/>
      <c r="P12" s="93">
        <f>L12*M12*N12*O12/144</f>
        <v>0</v>
      </c>
      <c r="Q12" s="7">
        <v>4</v>
      </c>
      <c r="R12" s="6" t="s">
        <v>45</v>
      </c>
      <c r="S12" s="5">
        <f>((R6*S6*2)+(R6*T6*2)+(S6*T6*2))</f>
        <v>15.672253566729355</v>
      </c>
      <c r="T12" s="4">
        <f>S12*7</f>
        <v>109.70577496710548</v>
      </c>
    </row>
    <row r="13" spans="1:20" ht="15.75" thickBot="1" x14ac:dyDescent="0.3">
      <c r="B13" s="54" t="s">
        <v>44</v>
      </c>
      <c r="C13" s="92">
        <f>100*3*1.5</f>
        <v>450</v>
      </c>
      <c r="D13" s="91"/>
      <c r="E13" s="90"/>
      <c r="F13" s="90"/>
      <c r="G13" s="89"/>
      <c r="H13" s="88" t="s">
        <v>18</v>
      </c>
      <c r="I13" s="87"/>
      <c r="J13" s="87"/>
      <c r="K13" s="86">
        <f>S6</f>
        <v>1.837270341207349</v>
      </c>
      <c r="L13" s="85"/>
      <c r="M13" s="84"/>
      <c r="N13" s="84"/>
      <c r="O13" s="84"/>
      <c r="P13" s="83">
        <f>L13*M13*N13*O13/144</f>
        <v>0</v>
      </c>
      <c r="Q13" s="7">
        <v>5</v>
      </c>
      <c r="R13" s="6" t="s">
        <v>43</v>
      </c>
      <c r="S13" s="5">
        <v>0.5</v>
      </c>
      <c r="T13" s="4">
        <f>S13*50</f>
        <v>25</v>
      </c>
    </row>
    <row r="14" spans="1:20" ht="15.75" thickBot="1" x14ac:dyDescent="0.3">
      <c r="B14" s="54" t="s">
        <v>42</v>
      </c>
      <c r="C14" s="42">
        <f>P17*50</f>
        <v>0</v>
      </c>
      <c r="D14" s="82" t="s">
        <v>41</v>
      </c>
      <c r="E14" s="81"/>
      <c r="F14" s="81"/>
      <c r="G14" s="81"/>
      <c r="H14" s="81"/>
      <c r="I14" s="81"/>
      <c r="J14" s="80"/>
      <c r="K14" s="79">
        <f>S6</f>
        <v>1.837270341207349</v>
      </c>
      <c r="L14" s="78"/>
      <c r="M14" s="77"/>
      <c r="N14" s="77"/>
      <c r="O14" s="77"/>
      <c r="P14" s="76">
        <f>L14*M14*N14*O14/144</f>
        <v>0</v>
      </c>
      <c r="Q14" s="7">
        <v>6</v>
      </c>
      <c r="R14" s="6" t="s">
        <v>40</v>
      </c>
      <c r="S14" s="5">
        <f>((R6*T6*2)+(S6*T6*2)+(R6*S6*2))</f>
        <v>15.672253566729355</v>
      </c>
      <c r="T14" s="4">
        <f>S14*4</f>
        <v>62.689014266917418</v>
      </c>
    </row>
    <row r="15" spans="1:20" ht="15.75" thickBot="1" x14ac:dyDescent="0.3">
      <c r="B15" s="54" t="s">
        <v>39</v>
      </c>
      <c r="C15" s="42">
        <f>T27</f>
        <v>441.02844083465936</v>
      </c>
      <c r="D15" s="75" t="s">
        <v>38</v>
      </c>
      <c r="E15" s="74"/>
      <c r="F15" s="73"/>
      <c r="G15" s="72" t="s">
        <v>37</v>
      </c>
      <c r="H15" s="71"/>
      <c r="I15" s="71"/>
      <c r="J15" s="71"/>
      <c r="K15" s="71"/>
      <c r="L15" s="70"/>
      <c r="M15" s="69" t="s">
        <v>36</v>
      </c>
      <c r="N15" s="68"/>
      <c r="O15" s="67"/>
      <c r="P15" s="66">
        <f>SUM(P5:P14)</f>
        <v>0</v>
      </c>
      <c r="Q15" s="7">
        <v>7</v>
      </c>
      <c r="R15" s="6" t="s">
        <v>35</v>
      </c>
      <c r="S15" s="5">
        <f>S14</f>
        <v>15.672253566729355</v>
      </c>
      <c r="T15" s="4">
        <f>S15*6</f>
        <v>94.033521400376131</v>
      </c>
    </row>
    <row r="16" spans="1:20" ht="15.75" thickBot="1" x14ac:dyDescent="0.3">
      <c r="B16" s="54" t="s">
        <v>34</v>
      </c>
      <c r="C16" s="42">
        <v>0</v>
      </c>
      <c r="D16" s="65" t="s">
        <v>31</v>
      </c>
      <c r="E16" s="64" t="s">
        <v>33</v>
      </c>
      <c r="F16" s="63" t="s">
        <v>32</v>
      </c>
      <c r="G16" s="62" t="s">
        <v>31</v>
      </c>
      <c r="H16" s="60" t="s">
        <v>30</v>
      </c>
      <c r="I16" s="61" t="s">
        <v>29</v>
      </c>
      <c r="J16" s="60" t="s">
        <v>28</v>
      </c>
      <c r="K16" s="59"/>
      <c r="L16" s="59" t="s">
        <v>27</v>
      </c>
      <c r="M16" s="58" t="s">
        <v>26</v>
      </c>
      <c r="N16" s="57"/>
      <c r="O16" s="56"/>
      <c r="P16" s="55">
        <v>0</v>
      </c>
      <c r="Q16" s="7">
        <v>8</v>
      </c>
      <c r="R16" s="6" t="s">
        <v>25</v>
      </c>
      <c r="S16" s="5">
        <v>0.25</v>
      </c>
      <c r="T16" s="4">
        <f>S16*280</f>
        <v>70</v>
      </c>
    </row>
    <row r="17" spans="2:24" ht="15.75" thickBot="1" x14ac:dyDescent="0.3">
      <c r="B17" s="54" t="s">
        <v>24</v>
      </c>
      <c r="C17" s="42">
        <v>0</v>
      </c>
      <c r="D17" s="53" t="s">
        <v>23</v>
      </c>
      <c r="E17" s="25">
        <v>0.25</v>
      </c>
      <c r="F17" s="52">
        <f>E17*190</f>
        <v>47.5</v>
      </c>
      <c r="G17" s="51" t="s">
        <v>22</v>
      </c>
      <c r="H17" s="50">
        <v>8</v>
      </c>
      <c r="I17" s="49">
        <v>4</v>
      </c>
      <c r="J17" s="49">
        <v>1</v>
      </c>
      <c r="K17" s="48"/>
      <c r="L17" s="47">
        <f>H17*I17*J17</f>
        <v>32</v>
      </c>
      <c r="M17" s="46" t="s">
        <v>21</v>
      </c>
      <c r="N17" s="46"/>
      <c r="O17" s="45"/>
      <c r="P17" s="44">
        <f>SUM(P15:P16)</f>
        <v>0</v>
      </c>
      <c r="Q17" s="7">
        <v>9</v>
      </c>
      <c r="R17" s="6" t="s">
        <v>20</v>
      </c>
      <c r="S17" s="5">
        <v>0.1</v>
      </c>
      <c r="T17" s="4">
        <f>S17*145</f>
        <v>14.5</v>
      </c>
    </row>
    <row r="18" spans="2:24" x14ac:dyDescent="0.25">
      <c r="B18" s="43" t="s">
        <v>12</v>
      </c>
      <c r="C18" s="42">
        <f>SUM(C8:C17)</f>
        <v>3082.0284408346592</v>
      </c>
      <c r="D18" s="7" t="s">
        <v>19</v>
      </c>
      <c r="E18" s="25">
        <v>0.5</v>
      </c>
      <c r="F18" s="35">
        <f>E18*130</f>
        <v>65</v>
      </c>
      <c r="G18" s="41" t="s">
        <v>18</v>
      </c>
      <c r="H18" s="40"/>
      <c r="I18" s="39"/>
      <c r="J18" s="39"/>
      <c r="K18" s="38"/>
      <c r="L18" s="30">
        <f>H18*I18*J18</f>
        <v>0</v>
      </c>
      <c r="M18" s="29"/>
      <c r="N18" s="29"/>
      <c r="O18" s="29"/>
      <c r="P18" s="29"/>
      <c r="Q18" s="7">
        <v>10</v>
      </c>
      <c r="R18" s="6" t="s">
        <v>17</v>
      </c>
      <c r="S18" s="5">
        <f>S14</f>
        <v>15.672253566729355</v>
      </c>
      <c r="T18" s="4">
        <f>S18*2</f>
        <v>31.344507133458709</v>
      </c>
    </row>
    <row r="19" spans="2:24" ht="15.75" thickBot="1" x14ac:dyDescent="0.3">
      <c r="B19" s="37" t="s">
        <v>16</v>
      </c>
      <c r="C19" s="36">
        <f>C18*30%</f>
        <v>924.60853225039773</v>
      </c>
      <c r="D19" s="7" t="s">
        <v>15</v>
      </c>
      <c r="E19" s="25">
        <v>0.5</v>
      </c>
      <c r="F19" s="35">
        <f>E19*90</f>
        <v>45</v>
      </c>
      <c r="G19" s="34" t="s">
        <v>14</v>
      </c>
      <c r="H19" s="33">
        <v>0</v>
      </c>
      <c r="I19" s="32">
        <v>0</v>
      </c>
      <c r="J19" s="32">
        <v>0</v>
      </c>
      <c r="K19" s="31"/>
      <c r="L19" s="30">
        <f>H19*I19*J19</f>
        <v>0</v>
      </c>
      <c r="M19" s="29"/>
      <c r="N19" s="29"/>
      <c r="O19" s="29"/>
      <c r="P19" s="29"/>
      <c r="Q19" s="7">
        <v>11</v>
      </c>
      <c r="R19" s="6" t="s">
        <v>13</v>
      </c>
      <c r="S19" s="5">
        <f>(R6*S6*2)</f>
        <v>6.7511246133603375</v>
      </c>
      <c r="T19" s="4">
        <f>S19*5</f>
        <v>33.755623066801689</v>
      </c>
    </row>
    <row r="20" spans="2:24" ht="15.75" thickBot="1" x14ac:dyDescent="0.3">
      <c r="B20" s="28" t="s">
        <v>12</v>
      </c>
      <c r="C20" s="27">
        <f>SUM(C18:C19)</f>
        <v>4006.636973085057</v>
      </c>
      <c r="D20" s="26" t="s">
        <v>11</v>
      </c>
      <c r="E20" s="25">
        <v>0.5</v>
      </c>
      <c r="F20" s="24">
        <f>E20*75</f>
        <v>37.5</v>
      </c>
      <c r="G20" s="23" t="s">
        <v>10</v>
      </c>
      <c r="H20" s="22"/>
      <c r="I20" s="21"/>
      <c r="J20" s="21"/>
      <c r="K20" s="20"/>
      <c r="L20" s="19">
        <f>H20*I20*J20</f>
        <v>0</v>
      </c>
      <c r="Q20" s="7">
        <v>12</v>
      </c>
      <c r="R20" s="6" t="s">
        <v>9</v>
      </c>
      <c r="S20" s="5">
        <v>0</v>
      </c>
      <c r="T20" s="4">
        <f>S20*20</f>
        <v>0</v>
      </c>
    </row>
    <row r="21" spans="2:24" ht="15.75" thickBot="1" x14ac:dyDescent="0.3">
      <c r="B21" s="18"/>
      <c r="C21" s="17"/>
      <c r="D21" s="16" t="s">
        <v>8</v>
      </c>
      <c r="E21" s="15"/>
      <c r="F21" s="14">
        <f>SUM(F17:F20)</f>
        <v>195</v>
      </c>
      <c r="G21" s="13" t="s">
        <v>7</v>
      </c>
      <c r="H21" s="12"/>
      <c r="I21" s="12"/>
      <c r="J21" s="11"/>
      <c r="K21" s="10"/>
      <c r="L21" s="9">
        <f>SUM(L17:L20)</f>
        <v>32</v>
      </c>
      <c r="Q21" s="7">
        <v>13</v>
      </c>
      <c r="R21" s="6" t="s">
        <v>6</v>
      </c>
      <c r="S21" s="5">
        <v>0</v>
      </c>
      <c r="T21" s="4">
        <f>S21*5</f>
        <v>0</v>
      </c>
    </row>
    <row r="22" spans="2:24" x14ac:dyDescent="0.25">
      <c r="D22" s="8"/>
      <c r="E22" s="8"/>
      <c r="F22" s="8"/>
      <c r="Q22" s="7">
        <v>14</v>
      </c>
      <c r="R22" s="6" t="s">
        <v>5</v>
      </c>
      <c r="S22" s="5">
        <v>0</v>
      </c>
      <c r="T22" s="4">
        <f>S22*50</f>
        <v>0</v>
      </c>
    </row>
    <row r="23" spans="2:24" x14ac:dyDescent="0.25">
      <c r="D23" s="8"/>
      <c r="E23" s="8"/>
      <c r="F23" s="8"/>
      <c r="Q23" s="7">
        <v>15</v>
      </c>
      <c r="R23" s="6" t="s">
        <v>4</v>
      </c>
      <c r="S23" s="5">
        <v>0</v>
      </c>
      <c r="T23" s="4">
        <f>S23*150</f>
        <v>0</v>
      </c>
      <c r="X23">
        <f>16+8</f>
        <v>24</v>
      </c>
    </row>
    <row r="24" spans="2:24" x14ac:dyDescent="0.25">
      <c r="D24" s="8"/>
      <c r="E24" s="8"/>
      <c r="F24" s="8"/>
      <c r="Q24" s="7">
        <v>16</v>
      </c>
      <c r="R24" s="6" t="s">
        <v>3</v>
      </c>
      <c r="S24" s="5">
        <v>0</v>
      </c>
      <c r="T24" s="4">
        <f>S24*13.5</f>
        <v>0</v>
      </c>
    </row>
    <row r="25" spans="2:24" x14ac:dyDescent="0.25">
      <c r="D25" s="8"/>
      <c r="E25" s="8"/>
      <c r="F25" s="8"/>
      <c r="Q25" s="7">
        <v>17</v>
      </c>
      <c r="R25" s="6" t="s">
        <v>2</v>
      </c>
      <c r="S25" s="5">
        <v>0</v>
      </c>
      <c r="T25" s="4">
        <f>S25*12</f>
        <v>0</v>
      </c>
    </row>
    <row r="26" spans="2:24" x14ac:dyDescent="0.25">
      <c r="Q26" s="7">
        <v>18</v>
      </c>
      <c r="R26" s="6" t="s">
        <v>1</v>
      </c>
      <c r="S26" s="5">
        <v>0</v>
      </c>
      <c r="T26" s="4">
        <f>S26*50</f>
        <v>0</v>
      </c>
    </row>
    <row r="27" spans="2:24" ht="15.75" thickBot="1" x14ac:dyDescent="0.3">
      <c r="Q27" s="3" t="s">
        <v>0</v>
      </c>
      <c r="R27" s="2"/>
      <c r="S27" s="2"/>
      <c r="T27" s="1">
        <f>SUM(T9:T26)</f>
        <v>441.02844083465936</v>
      </c>
    </row>
  </sheetData>
  <mergeCells count="26">
    <mergeCell ref="D21:E21"/>
    <mergeCell ref="G21:J21"/>
    <mergeCell ref="Q27:S27"/>
    <mergeCell ref="D12:G13"/>
    <mergeCell ref="H12:J12"/>
    <mergeCell ref="H13:J13"/>
    <mergeCell ref="D14:J14"/>
    <mergeCell ref="D15:F15"/>
    <mergeCell ref="G15:L15"/>
    <mergeCell ref="M15:O15"/>
    <mergeCell ref="M16:O16"/>
    <mergeCell ref="M17:O17"/>
    <mergeCell ref="Q7:T7"/>
    <mergeCell ref="D8:G9"/>
    <mergeCell ref="H8:J8"/>
    <mergeCell ref="H9:J9"/>
    <mergeCell ref="D10:G11"/>
    <mergeCell ref="H10:J10"/>
    <mergeCell ref="H11:J11"/>
    <mergeCell ref="B3:P3"/>
    <mergeCell ref="B4:C4"/>
    <mergeCell ref="D4:J4"/>
    <mergeCell ref="D5:G7"/>
    <mergeCell ref="H5:J5"/>
    <mergeCell ref="H6:J6"/>
    <mergeCell ref="H7:J7"/>
  </mergeCells>
  <pageMargins left="0.7" right="0.7" top="0.75" bottom="0.75" header="0.3" footer="0.3"/>
  <pageSetup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DUKANE 07.08.2024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BVM-PACK</dc:creator>
  <cp:lastModifiedBy>BVM-PACK</cp:lastModifiedBy>
  <dcterms:created xsi:type="dcterms:W3CDTF">2024-08-07T11:19:54Z</dcterms:created>
  <dcterms:modified xsi:type="dcterms:W3CDTF">2024-08-07T11:20:18Z</dcterms:modified>
</cp:coreProperties>
</file>