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4\CEPAL\Costa Rica\rotacion_muestra_CR_V3\data\"/>
    </mc:Choice>
  </mc:AlternateContent>
  <xr:revisionPtr revIDLastSave="0" documentId="13_ncr:1_{7756F613-8E47-4F95-BE4F-6DDA22172DC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1" r:id="rId1"/>
    <sheet name="escenario" sheetId="2" r:id="rId2"/>
  </sheet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Y16" i="1"/>
  <c r="W22" i="1"/>
  <c r="X22" i="1" s="1"/>
  <c r="W11" i="1"/>
  <c r="Y11" i="1" s="1"/>
  <c r="W7" i="1"/>
  <c r="X7" i="1" s="1"/>
  <c r="W8" i="1"/>
  <c r="Y8" i="1" s="1"/>
  <c r="W16" i="1"/>
  <c r="X16" i="1" s="1"/>
  <c r="N6" i="1"/>
  <c r="N7" i="1"/>
  <c r="N14" i="1"/>
  <c r="N15" i="1"/>
  <c r="N22" i="1"/>
  <c r="N23" i="1"/>
  <c r="N30" i="1"/>
  <c r="N31" i="1"/>
  <c r="U31" i="1"/>
  <c r="V31" i="1" s="1"/>
  <c r="P16" i="1"/>
  <c r="M8" i="1"/>
  <c r="S8" i="1" s="1"/>
  <c r="T8" i="1" s="1"/>
  <c r="J32" i="1"/>
  <c r="Q7" i="1"/>
  <c r="R7" i="1" s="1"/>
  <c r="Q11" i="1"/>
  <c r="R11" i="1" s="1"/>
  <c r="Q31" i="1"/>
  <c r="R31" i="1" s="1"/>
  <c r="O16" i="1"/>
  <c r="O25" i="1"/>
  <c r="P25" i="1" s="1"/>
  <c r="O26" i="1"/>
  <c r="P26" i="1" s="1"/>
  <c r="K3" i="1"/>
  <c r="O3" i="1" s="1"/>
  <c r="P3" i="1" s="1"/>
  <c r="K4" i="1"/>
  <c r="L4" i="1" s="1"/>
  <c r="M4" i="1" s="1"/>
  <c r="S4" i="1" s="1"/>
  <c r="T4" i="1" s="1"/>
  <c r="K5" i="1"/>
  <c r="L5" i="1" s="1"/>
  <c r="M5" i="1" s="1"/>
  <c r="S5" i="1" s="1"/>
  <c r="T5" i="1" s="1"/>
  <c r="K6" i="1"/>
  <c r="L6" i="1" s="1"/>
  <c r="U6" i="1" s="1"/>
  <c r="V6" i="1" s="1"/>
  <c r="K7" i="1"/>
  <c r="L7" i="1" s="1"/>
  <c r="U7" i="1" s="1"/>
  <c r="V7" i="1" s="1"/>
  <c r="K8" i="1"/>
  <c r="L8" i="1" s="1"/>
  <c r="U8" i="1" s="1"/>
  <c r="V8" i="1" s="1"/>
  <c r="K9" i="1"/>
  <c r="O9" i="1" s="1"/>
  <c r="P9" i="1" s="1"/>
  <c r="K10" i="1"/>
  <c r="Q10" i="1" s="1"/>
  <c r="R10" i="1" s="1"/>
  <c r="K11" i="1"/>
  <c r="O11" i="1" s="1"/>
  <c r="P11" i="1" s="1"/>
  <c r="K12" i="1"/>
  <c r="L12" i="1" s="1"/>
  <c r="M12" i="1" s="1"/>
  <c r="K13" i="1"/>
  <c r="L13" i="1" s="1"/>
  <c r="M13" i="1" s="1"/>
  <c r="S13" i="1" s="1"/>
  <c r="T13" i="1" s="1"/>
  <c r="K14" i="1"/>
  <c r="L14" i="1" s="1"/>
  <c r="M14" i="1" s="1"/>
  <c r="S14" i="1" s="1"/>
  <c r="T14" i="1" s="1"/>
  <c r="K15" i="1"/>
  <c r="L15" i="1" s="1"/>
  <c r="U15" i="1" s="1"/>
  <c r="V15" i="1" s="1"/>
  <c r="K16" i="1"/>
  <c r="L16" i="1" s="1"/>
  <c r="N16" i="1" s="1"/>
  <c r="K17" i="1"/>
  <c r="O17" i="1" s="1"/>
  <c r="P17" i="1" s="1"/>
  <c r="K18" i="1"/>
  <c r="Q18" i="1" s="1"/>
  <c r="R18" i="1" s="1"/>
  <c r="K19" i="1"/>
  <c r="O19" i="1" s="1"/>
  <c r="P19" i="1" s="1"/>
  <c r="K20" i="1"/>
  <c r="L20" i="1" s="1"/>
  <c r="U20" i="1" s="1"/>
  <c r="V20" i="1" s="1"/>
  <c r="K21" i="1"/>
  <c r="L21" i="1" s="1"/>
  <c r="U21" i="1" s="1"/>
  <c r="V21" i="1" s="1"/>
  <c r="K22" i="1"/>
  <c r="L22" i="1" s="1"/>
  <c r="M22" i="1" s="1"/>
  <c r="S22" i="1" s="1"/>
  <c r="T22" i="1" s="1"/>
  <c r="K23" i="1"/>
  <c r="L23" i="1" s="1"/>
  <c r="U23" i="1" s="1"/>
  <c r="V23" i="1" s="1"/>
  <c r="K24" i="1"/>
  <c r="L24" i="1" s="1"/>
  <c r="N24" i="1" s="1"/>
  <c r="K25" i="1"/>
  <c r="Q25" i="1" s="1"/>
  <c r="R25" i="1" s="1"/>
  <c r="K26" i="1"/>
  <c r="Q26" i="1" s="1"/>
  <c r="R26" i="1" s="1"/>
  <c r="K27" i="1"/>
  <c r="O27" i="1" s="1"/>
  <c r="P27" i="1" s="1"/>
  <c r="K28" i="1"/>
  <c r="L28" i="1" s="1"/>
  <c r="U28" i="1" s="1"/>
  <c r="V28" i="1" s="1"/>
  <c r="K29" i="1"/>
  <c r="L29" i="1" s="1"/>
  <c r="U29" i="1" s="1"/>
  <c r="V29" i="1" s="1"/>
  <c r="K30" i="1"/>
  <c r="L30" i="1" s="1"/>
  <c r="U30" i="1" s="1"/>
  <c r="V30" i="1" s="1"/>
  <c r="K31" i="1"/>
  <c r="L31" i="1" s="1"/>
  <c r="M31" i="1" s="1"/>
  <c r="S31" i="1" s="1"/>
  <c r="T31" i="1" s="1"/>
  <c r="K2" i="1"/>
  <c r="Q2" i="1" s="1"/>
  <c r="N13" i="1" l="1"/>
  <c r="L27" i="1"/>
  <c r="N12" i="1"/>
  <c r="L18" i="1"/>
  <c r="Q27" i="1"/>
  <c r="R27" i="1" s="1"/>
  <c r="M24" i="1"/>
  <c r="W15" i="1"/>
  <c r="W6" i="1"/>
  <c r="X8" i="1"/>
  <c r="Y22" i="1"/>
  <c r="W29" i="1"/>
  <c r="W28" i="1"/>
  <c r="X11" i="1"/>
  <c r="N5" i="1"/>
  <c r="N20" i="1"/>
  <c r="N4" i="1"/>
  <c r="Y7" i="1"/>
  <c r="L17" i="1"/>
  <c r="Q23" i="1"/>
  <c r="R23" i="1" s="1"/>
  <c r="U16" i="1"/>
  <c r="V16" i="1" s="1"/>
  <c r="W23" i="1"/>
  <c r="W14" i="1"/>
  <c r="W5" i="1"/>
  <c r="Q3" i="1"/>
  <c r="R3" i="1" s="1"/>
  <c r="N21" i="1"/>
  <c r="N28" i="1"/>
  <c r="L9" i="1"/>
  <c r="Q19" i="1"/>
  <c r="R19" i="1" s="1"/>
  <c r="M16" i="1"/>
  <c r="S16" i="1" s="1"/>
  <c r="T16" i="1" s="1"/>
  <c r="U11" i="1"/>
  <c r="V11" i="1" s="1"/>
  <c r="W31" i="1"/>
  <c r="W21" i="1"/>
  <c r="W13" i="1"/>
  <c r="W4" i="1"/>
  <c r="N29" i="1"/>
  <c r="L3" i="1"/>
  <c r="Q15" i="1"/>
  <c r="R15" i="1" s="1"/>
  <c r="N8" i="1"/>
  <c r="W30" i="1"/>
  <c r="W20" i="1"/>
  <c r="W12" i="1"/>
  <c r="R2" i="1"/>
  <c r="Q22" i="1"/>
  <c r="R22" i="1" s="1"/>
  <c r="Q6" i="1"/>
  <c r="R6" i="1" s="1"/>
  <c r="L11" i="1"/>
  <c r="O24" i="1"/>
  <c r="Q29" i="1"/>
  <c r="R29" i="1" s="1"/>
  <c r="Q21" i="1"/>
  <c r="R21" i="1" s="1"/>
  <c r="Q13" i="1"/>
  <c r="R13" i="1" s="1"/>
  <c r="Q5" i="1"/>
  <c r="R5" i="1" s="1"/>
  <c r="M23" i="1"/>
  <c r="S23" i="1" s="1"/>
  <c r="T23" i="1" s="1"/>
  <c r="M15" i="1"/>
  <c r="S15" i="1" s="1"/>
  <c r="T15" i="1" s="1"/>
  <c r="M7" i="1"/>
  <c r="S7" i="1" s="1"/>
  <c r="T7" i="1" s="1"/>
  <c r="U4" i="1"/>
  <c r="V4" i="1" s="1"/>
  <c r="Q30" i="1"/>
  <c r="R30" i="1" s="1"/>
  <c r="Q14" i="1"/>
  <c r="R14" i="1" s="1"/>
  <c r="U5" i="1"/>
  <c r="V5" i="1" s="1"/>
  <c r="L10" i="1"/>
  <c r="O18" i="1"/>
  <c r="P18" i="1" s="1"/>
  <c r="Q28" i="1"/>
  <c r="R28" i="1" s="1"/>
  <c r="Q20" i="1"/>
  <c r="R20" i="1" s="1"/>
  <c r="Q12" i="1"/>
  <c r="R12" i="1" s="1"/>
  <c r="Q4" i="1"/>
  <c r="R4" i="1" s="1"/>
  <c r="M30" i="1"/>
  <c r="S30" i="1" s="1"/>
  <c r="T30" i="1" s="1"/>
  <c r="M6" i="1"/>
  <c r="U13" i="1"/>
  <c r="V13" i="1" s="1"/>
  <c r="U3" i="1"/>
  <c r="V3" i="1" s="1"/>
  <c r="M21" i="1"/>
  <c r="S21" i="1" s="1"/>
  <c r="T21" i="1" s="1"/>
  <c r="M29" i="1"/>
  <c r="S29" i="1" s="1"/>
  <c r="T29" i="1" s="1"/>
  <c r="L26" i="1"/>
  <c r="O10" i="1"/>
  <c r="P10" i="1" s="1"/>
  <c r="M28" i="1"/>
  <c r="S28" i="1" s="1"/>
  <c r="T28" i="1" s="1"/>
  <c r="M20" i="1"/>
  <c r="S20" i="1" s="1"/>
  <c r="T20" i="1" s="1"/>
  <c r="L25" i="1"/>
  <c r="L2" i="1"/>
  <c r="O8" i="1"/>
  <c r="P8" i="1" s="1"/>
  <c r="Q17" i="1"/>
  <c r="R17" i="1" s="1"/>
  <c r="Q9" i="1"/>
  <c r="R9" i="1" s="1"/>
  <c r="L19" i="1"/>
  <c r="O2" i="1"/>
  <c r="Q24" i="1"/>
  <c r="R24" i="1" s="1"/>
  <c r="Q16" i="1"/>
  <c r="R16" i="1" s="1"/>
  <c r="Q8" i="1"/>
  <c r="R8" i="1" s="1"/>
  <c r="M18" i="1"/>
  <c r="S18" i="1" s="1"/>
  <c r="T18" i="1" s="1"/>
  <c r="O31" i="1"/>
  <c r="P31" i="1" s="1"/>
  <c r="O23" i="1"/>
  <c r="P23" i="1" s="1"/>
  <c r="O15" i="1"/>
  <c r="P15" i="1" s="1"/>
  <c r="O7" i="1"/>
  <c r="P7" i="1" s="1"/>
  <c r="O30" i="1"/>
  <c r="P30" i="1" s="1"/>
  <c r="O22" i="1"/>
  <c r="O14" i="1"/>
  <c r="O6" i="1"/>
  <c r="P6" i="1" s="1"/>
  <c r="O29" i="1"/>
  <c r="P29" i="1" s="1"/>
  <c r="O21" i="1"/>
  <c r="P21" i="1" s="1"/>
  <c r="O13" i="1"/>
  <c r="P13" i="1" s="1"/>
  <c r="O5" i="1"/>
  <c r="P5" i="1" s="1"/>
  <c r="O28" i="1"/>
  <c r="P28" i="1" s="1"/>
  <c r="O20" i="1"/>
  <c r="P20" i="1" s="1"/>
  <c r="O12" i="1"/>
  <c r="O4" i="1"/>
  <c r="P4" i="1" s="1"/>
  <c r="S24" i="1" l="1"/>
  <c r="T24" i="1" s="1"/>
  <c r="W24" i="1"/>
  <c r="M11" i="1"/>
  <c r="S11" i="1" s="1"/>
  <c r="T11" i="1" s="1"/>
  <c r="N11" i="1"/>
  <c r="X23" i="1"/>
  <c r="Y23" i="1"/>
  <c r="N25" i="1"/>
  <c r="W25" i="1"/>
  <c r="N10" i="1"/>
  <c r="W10" i="1"/>
  <c r="M3" i="1"/>
  <c r="S3" i="1" s="1"/>
  <c r="T3" i="1" s="1"/>
  <c r="W3" i="1"/>
  <c r="N3" i="1"/>
  <c r="Y28" i="1"/>
  <c r="X28" i="1"/>
  <c r="U18" i="1"/>
  <c r="V18" i="1" s="1"/>
  <c r="W18" i="1"/>
  <c r="N18" i="1"/>
  <c r="X20" i="1"/>
  <c r="Y20" i="1"/>
  <c r="X6" i="1"/>
  <c r="Y6" i="1"/>
  <c r="X31" i="1"/>
  <c r="Y31" i="1"/>
  <c r="X14" i="1"/>
  <c r="Y14" i="1"/>
  <c r="S6" i="1"/>
  <c r="T6" i="1" s="1"/>
  <c r="U9" i="1"/>
  <c r="V9" i="1" s="1"/>
  <c r="M9" i="1"/>
  <c r="S9" i="1" s="1"/>
  <c r="T9" i="1" s="1"/>
  <c r="N9" i="1"/>
  <c r="W9" i="1"/>
  <c r="X29" i="1"/>
  <c r="Y29" i="1"/>
  <c r="N26" i="1"/>
  <c r="W26" i="1"/>
  <c r="X30" i="1"/>
  <c r="Y30" i="1"/>
  <c r="X15" i="1"/>
  <c r="Y15" i="1"/>
  <c r="Y4" i="1"/>
  <c r="X4" i="1"/>
  <c r="W17" i="1"/>
  <c r="N17" i="1"/>
  <c r="M17" i="1"/>
  <c r="S17" i="1" s="1"/>
  <c r="T17" i="1" s="1"/>
  <c r="U17" i="1"/>
  <c r="V17" i="1" s="1"/>
  <c r="M27" i="1"/>
  <c r="S27" i="1" s="1"/>
  <c r="T27" i="1" s="1"/>
  <c r="W27" i="1"/>
  <c r="N27" i="1"/>
  <c r="U27" i="1"/>
  <c r="V27" i="1" s="1"/>
  <c r="X21" i="1"/>
  <c r="Y21" i="1"/>
  <c r="X5" i="1"/>
  <c r="Y5" i="1"/>
  <c r="N2" i="1"/>
  <c r="W2" i="1"/>
  <c r="W19" i="1"/>
  <c r="N19" i="1"/>
  <c r="Y12" i="1"/>
  <c r="X12" i="1"/>
  <c r="X13" i="1"/>
  <c r="Y13" i="1"/>
  <c r="U14" i="1"/>
  <c r="V14" i="1" s="1"/>
  <c r="P14" i="1"/>
  <c r="U22" i="1"/>
  <c r="V22" i="1" s="1"/>
  <c r="P22" i="1"/>
  <c r="M25" i="1"/>
  <c r="S25" i="1" s="1"/>
  <c r="T25" i="1" s="1"/>
  <c r="U25" i="1"/>
  <c r="V25" i="1" s="1"/>
  <c r="M10" i="1"/>
  <c r="S10" i="1" s="1"/>
  <c r="T10" i="1" s="1"/>
  <c r="U10" i="1"/>
  <c r="V10" i="1" s="1"/>
  <c r="Q32" i="1"/>
  <c r="L32" i="1"/>
  <c r="U2" i="1"/>
  <c r="V2" i="1" s="1"/>
  <c r="M2" i="1"/>
  <c r="R32" i="1"/>
  <c r="U12" i="1"/>
  <c r="V12" i="1" s="1"/>
  <c r="P12" i="1"/>
  <c r="O32" i="1"/>
  <c r="P2" i="1"/>
  <c r="U19" i="1"/>
  <c r="V19" i="1" s="1"/>
  <c r="M19" i="1"/>
  <c r="S19" i="1" s="1"/>
  <c r="T19" i="1" s="1"/>
  <c r="M26" i="1"/>
  <c r="S26" i="1" s="1"/>
  <c r="T26" i="1" s="1"/>
  <c r="U26" i="1"/>
  <c r="V26" i="1" s="1"/>
  <c r="P24" i="1"/>
  <c r="U24" i="1"/>
  <c r="V24" i="1" s="1"/>
  <c r="S12" i="1"/>
  <c r="T12" i="1" s="1"/>
  <c r="Y25" i="1" l="1"/>
  <c r="X25" i="1"/>
  <c r="Y2" i="1"/>
  <c r="X2" i="1"/>
  <c r="W32" i="1"/>
  <c r="Y9" i="1"/>
  <c r="X9" i="1"/>
  <c r="Y3" i="1"/>
  <c r="X3" i="1"/>
  <c r="Y19" i="1"/>
  <c r="X19" i="1"/>
  <c r="Y27" i="1"/>
  <c r="X27" i="1"/>
  <c r="X10" i="1"/>
  <c r="Y10" i="1"/>
  <c r="Y24" i="1"/>
  <c r="X24" i="1"/>
  <c r="Y26" i="1"/>
  <c r="X26" i="1"/>
  <c r="X17" i="1"/>
  <c r="Y17" i="1"/>
  <c r="X18" i="1"/>
  <c r="Y18" i="1"/>
  <c r="M32" i="1"/>
  <c r="S2" i="1"/>
  <c r="V32" i="1"/>
  <c r="U32" i="1"/>
  <c r="P32" i="1"/>
  <c r="X32" i="1" l="1"/>
  <c r="T2" i="1"/>
  <c r="T32" i="1" s="1"/>
  <c r="S32" i="1"/>
</calcChain>
</file>

<file path=xl/sharedStrings.xml><?xml version="1.0" encoding="utf-8"?>
<sst xmlns="http://schemas.openxmlformats.org/spreadsheetml/2006/main" count="215" uniqueCount="56">
  <si>
    <t>provincia</t>
  </si>
  <si>
    <t>zona</t>
  </si>
  <si>
    <t>muestra</t>
  </si>
  <si>
    <t>agg_muestra_estrato</t>
  </si>
  <si>
    <t>diff_ceiling</t>
  </si>
  <si>
    <t>estrato</t>
  </si>
  <si>
    <t>fuerza_de_trabajo_tamano_de_muestra_de_viviendas</t>
  </si>
  <si>
    <t>fuerza_de_trabajo_tamano_de_la_muestra_upm</t>
  </si>
  <si>
    <t>pobreza_tamano_de_muestra_de_viviendas</t>
  </si>
  <si>
    <t>pobreza_tamano_de_la_muestra_upm</t>
  </si>
  <si>
    <t>Brunca</t>
  </si>
  <si>
    <t>Urbano</t>
  </si>
  <si>
    <t>411 Brunca Urbano Bajo</t>
  </si>
  <si>
    <t>412 Brunca Urbano Medio_Alto</t>
  </si>
  <si>
    <t>Rural</t>
  </si>
  <si>
    <t>421 Brunca Rural Bajo</t>
  </si>
  <si>
    <t>422 Brunca Rural Medio</t>
  </si>
  <si>
    <t>423 Brunca Rural Alto</t>
  </si>
  <si>
    <t>Central</t>
  </si>
  <si>
    <t>111 Central Urbano Bajo</t>
  </si>
  <si>
    <t>112 Central Urbano Medio</t>
  </si>
  <si>
    <t>113 Central Urbano Alto</t>
  </si>
  <si>
    <t>121 Central Rural Bajo</t>
  </si>
  <si>
    <t>122 Central Rural Medio_Alto</t>
  </si>
  <si>
    <t>Chorotega</t>
  </si>
  <si>
    <t>211 Chorotega Urbano Bajo</t>
  </si>
  <si>
    <t>212 Chorotega Urbano Medio</t>
  </si>
  <si>
    <t>213 Chorotega Urbano Alto</t>
  </si>
  <si>
    <t>221 Chorotega Rural Bajo</t>
  </si>
  <si>
    <t>222 Chorotega Rural Medio</t>
  </si>
  <si>
    <t>223 Chorotega Rural Alto</t>
  </si>
  <si>
    <t>Huetar_Atlantico</t>
  </si>
  <si>
    <t>511 Huetar Caribe Urbano Bajo</t>
  </si>
  <si>
    <t>512 Huetar Caribe Urbano Medio_Alto</t>
  </si>
  <si>
    <t>521 Huetar Caribe Rural Bajo</t>
  </si>
  <si>
    <t>522 Huetar Caribe Rural Medio</t>
  </si>
  <si>
    <t>523 Huetar Caribe Rural Alto</t>
  </si>
  <si>
    <t>Huetar_Norte</t>
  </si>
  <si>
    <t>611 Huetar Norte Urbano Bajo</t>
  </si>
  <si>
    <t>612 Huetar Norte Urbano Medio_Alto</t>
  </si>
  <si>
    <t>621 Huetar Norte Rural Bajo</t>
  </si>
  <si>
    <t>622 Huetar Norte Rural Medio</t>
  </si>
  <si>
    <t>623 Huetar Norte Rural Alto</t>
  </si>
  <si>
    <t>Pacifica_Central</t>
  </si>
  <si>
    <t>311 Pacifico Central Urbano Bajo</t>
  </si>
  <si>
    <t>312 Pacifico Central Urbano Medio_Alto</t>
  </si>
  <si>
    <t>321 Pacifico Central Rural Bajo</t>
  </si>
  <si>
    <t>322 Pacifico Central Rural Medio_Alto</t>
  </si>
  <si>
    <t>Redondeo</t>
  </si>
  <si>
    <t>Redondeomas</t>
  </si>
  <si>
    <t>Divisibilidad</t>
  </si>
  <si>
    <t>Redondemenos</t>
  </si>
  <si>
    <t>Diferencia</t>
  </si>
  <si>
    <t>CondcionalMasFlexible</t>
  </si>
  <si>
    <t>% Perdida</t>
  </si>
  <si>
    <t>Condicional 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</si>
</sst>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164" fontId="0" fillId="6" borderId="7" xfId="1" applyNumberFormat="1" applyFont="1" applyFill="1" applyBorder="1" applyAlignment="1">
      <alignment horizontal="center"/>
    </xf>
    <xf numFmtId="164" fontId="4" fillId="6" borderId="7" xfId="1" applyNumberFormat="1" applyFont="1" applyFill="1" applyBorder="1" applyAlignment="1">
      <alignment horizontal="center"/>
    </xf>
    <xf numFmtId="164" fontId="3" fillId="6" borderId="7" xfId="1" applyNumberFormat="1" applyFont="1" applyFill="1" applyBorder="1" applyAlignment="1">
      <alignment horizontal="center"/>
    </xf>
    <xf numFmtId="164" fontId="7" fillId="6" borderId="7" xfId="1" applyNumberFormat="1" applyFont="1" applyFill="1" applyBorder="1" applyAlignment="1">
      <alignment horizontal="center"/>
    </xf>
    <xf numFmtId="164" fontId="6" fillId="6" borderId="7" xfId="1" applyNumberFormat="1" applyFont="1" applyFill="1" applyBorder="1" applyAlignment="1">
      <alignment horizontal="center"/>
    </xf>
    <xf numFmtId="164" fontId="5" fillId="6" borderId="7" xfId="1" applyNumberFormat="1" applyFont="1" applyFill="1" applyBorder="1" applyAlignment="1">
      <alignment horizontal="center"/>
    </xf>
    <xf numFmtId="164" fontId="0" fillId="6" borderId="1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opLeftCell="N15" workbookViewId="0">
      <selection activeCell="Z31" sqref="Z31"/>
    </sheetView>
  </sheetViews>
  <sheetFormatPr baseColWidth="10" defaultColWidth="9.140625" defaultRowHeight="15" x14ac:dyDescent="0.25"/>
  <cols>
    <col min="1" max="1" width="16.140625" style="2" bestFit="1" customWidth="1"/>
    <col min="2" max="2" width="7.42578125" style="2" bestFit="1" customWidth="1"/>
    <col min="3" max="3" width="8.28515625" style="2" bestFit="1" customWidth="1"/>
    <col min="4" max="4" width="19.7109375" style="2" bestFit="1" customWidth="1"/>
    <col min="5" max="5" width="11" style="2" bestFit="1" customWidth="1"/>
    <col min="6" max="6" width="36.42578125" style="2" bestFit="1" customWidth="1"/>
    <col min="7" max="7" width="50.140625" style="2" bestFit="1" customWidth="1"/>
    <col min="8" max="8" width="44.85546875" style="2" bestFit="1" customWidth="1"/>
    <col min="9" max="9" width="40.85546875" style="2" bestFit="1" customWidth="1"/>
    <col min="10" max="10" width="35.5703125" style="3" bestFit="1" customWidth="1"/>
    <col min="11" max="11" width="12" style="2" bestFit="1" customWidth="1"/>
    <col min="12" max="12" width="10.140625" style="2" bestFit="1" customWidth="1"/>
    <col min="13" max="14" width="10.140625" style="2" customWidth="1"/>
    <col min="15" max="15" width="13.7109375" style="2" bestFit="1" customWidth="1"/>
    <col min="16" max="16" width="9.140625" style="2"/>
    <col min="17" max="17" width="15" style="2" bestFit="1" customWidth="1"/>
    <col min="18" max="18" width="9.140625" style="2"/>
    <col min="19" max="19" width="14.42578125" style="2" bestFit="1" customWidth="1"/>
    <col min="20" max="20" width="10.140625" style="2" bestFit="1" customWidth="1"/>
    <col min="21" max="21" width="22" style="2" bestFit="1" customWidth="1"/>
    <col min="22" max="22" width="10.140625" style="2" bestFit="1" customWidth="1"/>
    <col min="23" max="23" width="22" style="2" bestFit="1" customWidth="1"/>
    <col min="24" max="24" width="10.140625" style="2" bestFit="1" customWidth="1"/>
    <col min="25" max="16384" width="9.140625" style="2"/>
  </cols>
  <sheetData>
    <row r="1" spans="1:25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50</v>
      </c>
      <c r="L1" s="6" t="s">
        <v>48</v>
      </c>
      <c r="M1" s="6" t="s">
        <v>52</v>
      </c>
      <c r="N1" s="6" t="s">
        <v>54</v>
      </c>
      <c r="O1" s="7" t="s">
        <v>49</v>
      </c>
      <c r="P1" s="44" t="s">
        <v>52</v>
      </c>
      <c r="Q1" s="46" t="s">
        <v>51</v>
      </c>
      <c r="R1" s="47" t="s">
        <v>52</v>
      </c>
      <c r="S1" s="40" t="s">
        <v>55</v>
      </c>
      <c r="T1" s="41" t="s">
        <v>52</v>
      </c>
      <c r="U1" s="35" t="s">
        <v>53</v>
      </c>
      <c r="V1" s="36" t="s">
        <v>52</v>
      </c>
      <c r="W1" s="26" t="s">
        <v>53</v>
      </c>
      <c r="X1" s="27" t="s">
        <v>52</v>
      </c>
      <c r="Y1" s="28" t="s">
        <v>54</v>
      </c>
    </row>
    <row r="2" spans="1:25" x14ac:dyDescent="0.25">
      <c r="A2" s="8" t="s">
        <v>10</v>
      </c>
      <c r="B2" s="8" t="s">
        <v>11</v>
      </c>
      <c r="C2" s="8">
        <v>160</v>
      </c>
      <c r="D2" s="8">
        <v>161</v>
      </c>
      <c r="E2" s="8">
        <v>1</v>
      </c>
      <c r="F2" s="8" t="s">
        <v>12</v>
      </c>
      <c r="G2" s="8">
        <v>890</v>
      </c>
      <c r="H2" s="8">
        <v>89</v>
      </c>
      <c r="I2" s="8">
        <v>1424</v>
      </c>
      <c r="J2" s="5">
        <v>89</v>
      </c>
      <c r="K2" s="8">
        <f>J2/15</f>
        <v>5.9333333333333336</v>
      </c>
      <c r="L2" s="9">
        <f t="shared" ref="L2:L31" si="0">15 * ROUND(K2,0)</f>
        <v>90</v>
      </c>
      <c r="M2" s="9">
        <f>L2-J2</f>
        <v>1</v>
      </c>
      <c r="N2" s="10">
        <f>(J2-L2) / J2</f>
        <v>-1.1235955056179775E-2</v>
      </c>
      <c r="O2" s="11">
        <f>15 * ROUNDUP(K2,0)</f>
        <v>90</v>
      </c>
      <c r="P2" s="45">
        <f>O2-J2</f>
        <v>1</v>
      </c>
      <c r="Q2" s="48">
        <f>15 * ROUNDDOWN(K2,0)</f>
        <v>75</v>
      </c>
      <c r="R2" s="49">
        <f>Q2-J2</f>
        <v>-14</v>
      </c>
      <c r="S2" s="42">
        <f>IF(M2 &lt; -6,O2,L2)</f>
        <v>90</v>
      </c>
      <c r="T2" s="43">
        <f>S2-J2</f>
        <v>1</v>
      </c>
      <c r="U2" s="37">
        <f>L2</f>
        <v>90</v>
      </c>
      <c r="V2" s="38">
        <f>U2-J2</f>
        <v>1</v>
      </c>
      <c r="W2" s="29">
        <f>L2</f>
        <v>90</v>
      </c>
      <c r="X2" s="12">
        <f>W2-J2</f>
        <v>1</v>
      </c>
      <c r="Y2" s="75">
        <f>(J2-W2) / J2</f>
        <v>-1.1235955056179775E-2</v>
      </c>
    </row>
    <row r="3" spans="1:25" x14ac:dyDescent="0.25">
      <c r="A3" s="8" t="s">
        <v>10</v>
      </c>
      <c r="B3" s="8" t="s">
        <v>11</v>
      </c>
      <c r="C3" s="8">
        <v>160</v>
      </c>
      <c r="D3" s="8">
        <v>161</v>
      </c>
      <c r="E3" s="8">
        <v>1</v>
      </c>
      <c r="F3" s="8" t="s">
        <v>13</v>
      </c>
      <c r="G3" s="8">
        <v>720</v>
      </c>
      <c r="H3" s="8">
        <v>72</v>
      </c>
      <c r="I3" s="8">
        <v>1152</v>
      </c>
      <c r="J3" s="5">
        <v>72</v>
      </c>
      <c r="K3" s="8">
        <f t="shared" ref="K3:K31" si="1">J3/15</f>
        <v>4.8</v>
      </c>
      <c r="L3" s="9">
        <f t="shared" si="0"/>
        <v>75</v>
      </c>
      <c r="M3" s="9">
        <f t="shared" ref="M3:M31" si="2">L3-J3</f>
        <v>3</v>
      </c>
      <c r="N3" s="10">
        <f t="shared" ref="N3:N31" si="3">(J3-L3) / J3</f>
        <v>-4.1666666666666664E-2</v>
      </c>
      <c r="O3" s="11">
        <f t="shared" ref="O3:O31" si="4">15 * ROUNDUP(K3,0)</f>
        <v>75</v>
      </c>
      <c r="P3" s="45">
        <f t="shared" ref="P3:P31" si="5">O3-J3</f>
        <v>3</v>
      </c>
      <c r="Q3" s="48">
        <f t="shared" ref="Q3:Q31" si="6">15 * ROUNDDOWN(K3,0)</f>
        <v>60</v>
      </c>
      <c r="R3" s="49">
        <f t="shared" ref="R3:R31" si="7">Q3-J3</f>
        <v>-12</v>
      </c>
      <c r="S3" s="42">
        <f t="shared" ref="S3:S31" si="8">IF(M3 &lt; -6,O3,L3)</f>
        <v>75</v>
      </c>
      <c r="T3" s="43">
        <f t="shared" ref="T3:T31" si="9">S3-J3</f>
        <v>3</v>
      </c>
      <c r="U3" s="37">
        <f>L3</f>
        <v>75</v>
      </c>
      <c r="V3" s="38">
        <f t="shared" ref="V3:V31" si="10">U3-J3</f>
        <v>3</v>
      </c>
      <c r="W3" s="29">
        <f t="shared" ref="W3:W31" si="11">L3</f>
        <v>75</v>
      </c>
      <c r="X3" s="12">
        <f t="shared" ref="X3:X31" si="12">W3-J3</f>
        <v>3</v>
      </c>
      <c r="Y3" s="75">
        <f t="shared" ref="Y3:Y31" si="13">(J3-W3) / J3</f>
        <v>-4.1666666666666664E-2</v>
      </c>
    </row>
    <row r="4" spans="1:25" x14ac:dyDescent="0.25">
      <c r="A4" s="8" t="s">
        <v>10</v>
      </c>
      <c r="B4" s="8" t="s">
        <v>14</v>
      </c>
      <c r="C4" s="8">
        <v>229</v>
      </c>
      <c r="D4" s="8">
        <v>231</v>
      </c>
      <c r="E4" s="8">
        <v>2</v>
      </c>
      <c r="F4" s="8" t="s">
        <v>15</v>
      </c>
      <c r="G4" s="8">
        <v>600</v>
      </c>
      <c r="H4" s="8">
        <v>60</v>
      </c>
      <c r="I4" s="8">
        <v>960</v>
      </c>
      <c r="J4" s="5">
        <v>60</v>
      </c>
      <c r="K4" s="8">
        <f t="shared" si="1"/>
        <v>4</v>
      </c>
      <c r="L4" s="9">
        <f t="shared" si="0"/>
        <v>60</v>
      </c>
      <c r="M4" s="9">
        <f t="shared" si="2"/>
        <v>0</v>
      </c>
      <c r="N4" s="10">
        <f t="shared" si="3"/>
        <v>0</v>
      </c>
      <c r="O4" s="11">
        <f t="shared" si="4"/>
        <v>60</v>
      </c>
      <c r="P4" s="45">
        <f t="shared" si="5"/>
        <v>0</v>
      </c>
      <c r="Q4" s="48">
        <f t="shared" si="6"/>
        <v>60</v>
      </c>
      <c r="R4" s="49">
        <f t="shared" si="7"/>
        <v>0</v>
      </c>
      <c r="S4" s="42">
        <f t="shared" si="8"/>
        <v>60</v>
      </c>
      <c r="T4" s="43">
        <f t="shared" si="9"/>
        <v>0</v>
      </c>
      <c r="U4" s="37">
        <f>L4</f>
        <v>60</v>
      </c>
      <c r="V4" s="38">
        <f t="shared" si="10"/>
        <v>0</v>
      </c>
      <c r="W4" s="29">
        <f t="shared" si="11"/>
        <v>60</v>
      </c>
      <c r="X4" s="12">
        <f t="shared" si="12"/>
        <v>0</v>
      </c>
      <c r="Y4" s="75">
        <f t="shared" si="13"/>
        <v>0</v>
      </c>
    </row>
    <row r="5" spans="1:25" x14ac:dyDescent="0.25">
      <c r="A5" s="8" t="s">
        <v>10</v>
      </c>
      <c r="B5" s="8" t="s">
        <v>14</v>
      </c>
      <c r="C5" s="8">
        <v>229</v>
      </c>
      <c r="D5" s="8">
        <v>231</v>
      </c>
      <c r="E5" s="8">
        <v>2</v>
      </c>
      <c r="F5" s="8" t="s">
        <v>16</v>
      </c>
      <c r="G5" s="8">
        <v>890</v>
      </c>
      <c r="H5" s="8">
        <v>89</v>
      </c>
      <c r="I5" s="8">
        <v>1424</v>
      </c>
      <c r="J5" s="5">
        <v>89</v>
      </c>
      <c r="K5" s="8">
        <f t="shared" si="1"/>
        <v>5.9333333333333336</v>
      </c>
      <c r="L5" s="13">
        <f t="shared" si="0"/>
        <v>90</v>
      </c>
      <c r="M5" s="13">
        <f t="shared" si="2"/>
        <v>1</v>
      </c>
      <c r="N5" s="14">
        <f t="shared" si="3"/>
        <v>-1.1235955056179775E-2</v>
      </c>
      <c r="O5" s="11">
        <f t="shared" si="4"/>
        <v>90</v>
      </c>
      <c r="P5" s="45">
        <f t="shared" si="5"/>
        <v>1</v>
      </c>
      <c r="Q5" s="48">
        <f t="shared" si="6"/>
        <v>75</v>
      </c>
      <c r="R5" s="49">
        <f t="shared" si="7"/>
        <v>-14</v>
      </c>
      <c r="S5" s="42">
        <f t="shared" si="8"/>
        <v>90</v>
      </c>
      <c r="T5" s="43">
        <f t="shared" si="9"/>
        <v>1</v>
      </c>
      <c r="U5" s="37">
        <f>L5</f>
        <v>90</v>
      </c>
      <c r="V5" s="38">
        <f t="shared" si="10"/>
        <v>1</v>
      </c>
      <c r="W5" s="30">
        <f t="shared" si="11"/>
        <v>90</v>
      </c>
      <c r="X5" s="15">
        <f t="shared" si="12"/>
        <v>1</v>
      </c>
      <c r="Y5" s="76">
        <f t="shared" si="13"/>
        <v>-1.1235955056179775E-2</v>
      </c>
    </row>
    <row r="6" spans="1:25" x14ac:dyDescent="0.25">
      <c r="A6" s="8" t="s">
        <v>10</v>
      </c>
      <c r="B6" s="8" t="s">
        <v>14</v>
      </c>
      <c r="C6" s="8">
        <v>229</v>
      </c>
      <c r="D6" s="8">
        <v>231</v>
      </c>
      <c r="E6" s="8">
        <v>2</v>
      </c>
      <c r="F6" s="8" t="s">
        <v>17</v>
      </c>
      <c r="G6" s="8">
        <v>820</v>
      </c>
      <c r="H6" s="8">
        <v>82</v>
      </c>
      <c r="I6" s="8">
        <v>1312</v>
      </c>
      <c r="J6" s="5">
        <v>82</v>
      </c>
      <c r="K6" s="8">
        <f t="shared" si="1"/>
        <v>5.4666666666666668</v>
      </c>
      <c r="L6" s="16">
        <f t="shared" si="0"/>
        <v>75</v>
      </c>
      <c r="M6" s="16">
        <f t="shared" si="2"/>
        <v>-7</v>
      </c>
      <c r="N6" s="17">
        <f t="shared" si="3"/>
        <v>8.5365853658536592E-2</v>
      </c>
      <c r="O6" s="11">
        <f t="shared" si="4"/>
        <v>90</v>
      </c>
      <c r="P6" s="45">
        <f t="shared" si="5"/>
        <v>8</v>
      </c>
      <c r="Q6" s="48">
        <f t="shared" si="6"/>
        <v>75</v>
      </c>
      <c r="R6" s="49">
        <f t="shared" si="7"/>
        <v>-7</v>
      </c>
      <c r="S6" s="42">
        <f t="shared" si="8"/>
        <v>90</v>
      </c>
      <c r="T6" s="43">
        <f t="shared" si="9"/>
        <v>8</v>
      </c>
      <c r="U6" s="37">
        <f>L6</f>
        <v>75</v>
      </c>
      <c r="V6" s="38">
        <f t="shared" si="10"/>
        <v>-7</v>
      </c>
      <c r="W6" s="31">
        <f t="shared" si="11"/>
        <v>75</v>
      </c>
      <c r="X6" s="18">
        <f t="shared" si="12"/>
        <v>-7</v>
      </c>
      <c r="Y6" s="77">
        <f t="shared" si="13"/>
        <v>8.5365853658536592E-2</v>
      </c>
    </row>
    <row r="7" spans="1:25" x14ac:dyDescent="0.25">
      <c r="A7" s="8" t="s">
        <v>18</v>
      </c>
      <c r="B7" s="8" t="s">
        <v>11</v>
      </c>
      <c r="C7" s="8">
        <v>723</v>
      </c>
      <c r="D7" s="8">
        <v>725</v>
      </c>
      <c r="E7" s="8">
        <v>2</v>
      </c>
      <c r="F7" s="8" t="s">
        <v>19</v>
      </c>
      <c r="G7" s="8">
        <v>3130</v>
      </c>
      <c r="H7" s="8">
        <v>313</v>
      </c>
      <c r="I7" s="8">
        <v>5008</v>
      </c>
      <c r="J7" s="5">
        <v>313</v>
      </c>
      <c r="K7" s="8">
        <f t="shared" si="1"/>
        <v>20.866666666666667</v>
      </c>
      <c r="L7" s="9">
        <f t="shared" si="0"/>
        <v>315</v>
      </c>
      <c r="M7" s="9">
        <f t="shared" si="2"/>
        <v>2</v>
      </c>
      <c r="N7" s="10">
        <f t="shared" si="3"/>
        <v>-6.3897763578274758E-3</v>
      </c>
      <c r="O7" s="11">
        <f t="shared" si="4"/>
        <v>315</v>
      </c>
      <c r="P7" s="45">
        <f t="shared" si="5"/>
        <v>2</v>
      </c>
      <c r="Q7" s="48">
        <f t="shared" si="6"/>
        <v>300</v>
      </c>
      <c r="R7" s="49">
        <f t="shared" si="7"/>
        <v>-13</v>
      </c>
      <c r="S7" s="42">
        <f t="shared" si="8"/>
        <v>315</v>
      </c>
      <c r="T7" s="43">
        <f t="shared" si="9"/>
        <v>2</v>
      </c>
      <c r="U7" s="37">
        <f>L7</f>
        <v>315</v>
      </c>
      <c r="V7" s="38">
        <f t="shared" si="10"/>
        <v>2</v>
      </c>
      <c r="W7" s="29">
        <f t="shared" si="11"/>
        <v>315</v>
      </c>
      <c r="X7" s="12">
        <f t="shared" si="12"/>
        <v>2</v>
      </c>
      <c r="Y7" s="75">
        <f t="shared" si="13"/>
        <v>-6.3897763578274758E-3</v>
      </c>
    </row>
    <row r="8" spans="1:25" x14ac:dyDescent="0.25">
      <c r="A8" s="8" t="s">
        <v>18</v>
      </c>
      <c r="B8" s="8" t="s">
        <v>11</v>
      </c>
      <c r="C8" s="8">
        <v>723</v>
      </c>
      <c r="D8" s="8">
        <v>725</v>
      </c>
      <c r="E8" s="8">
        <v>2</v>
      </c>
      <c r="F8" s="8" t="s">
        <v>20</v>
      </c>
      <c r="G8" s="8">
        <v>3060</v>
      </c>
      <c r="H8" s="8">
        <v>306</v>
      </c>
      <c r="I8" s="8">
        <v>4896</v>
      </c>
      <c r="J8" s="5">
        <v>306</v>
      </c>
      <c r="K8" s="8">
        <f t="shared" si="1"/>
        <v>20.399999999999999</v>
      </c>
      <c r="L8" s="19">
        <f t="shared" si="0"/>
        <v>300</v>
      </c>
      <c r="M8" s="19">
        <f t="shared" si="2"/>
        <v>-6</v>
      </c>
      <c r="N8" s="20">
        <f t="shared" si="3"/>
        <v>1.9607843137254902E-2</v>
      </c>
      <c r="O8" s="11">
        <f t="shared" si="4"/>
        <v>315</v>
      </c>
      <c r="P8" s="45">
        <f t="shared" si="5"/>
        <v>9</v>
      </c>
      <c r="Q8" s="48">
        <f t="shared" si="6"/>
        <v>300</v>
      </c>
      <c r="R8" s="49">
        <f t="shared" si="7"/>
        <v>-6</v>
      </c>
      <c r="S8" s="42">
        <f t="shared" si="8"/>
        <v>300</v>
      </c>
      <c r="T8" s="43">
        <f t="shared" si="9"/>
        <v>-6</v>
      </c>
      <c r="U8" s="37">
        <f>L8</f>
        <v>300</v>
      </c>
      <c r="V8" s="38">
        <f t="shared" si="10"/>
        <v>-6</v>
      </c>
      <c r="W8" s="32">
        <f t="shared" si="11"/>
        <v>300</v>
      </c>
      <c r="X8" s="21">
        <f t="shared" si="12"/>
        <v>-6</v>
      </c>
      <c r="Y8" s="78">
        <f t="shared" si="13"/>
        <v>1.9607843137254902E-2</v>
      </c>
    </row>
    <row r="9" spans="1:25" x14ac:dyDescent="0.25">
      <c r="A9" s="8" t="s">
        <v>18</v>
      </c>
      <c r="B9" s="8" t="s">
        <v>11</v>
      </c>
      <c r="C9" s="8">
        <v>723</v>
      </c>
      <c r="D9" s="8">
        <v>725</v>
      </c>
      <c r="E9" s="8">
        <v>2</v>
      </c>
      <c r="F9" s="8" t="s">
        <v>21</v>
      </c>
      <c r="G9" s="8">
        <v>1060</v>
      </c>
      <c r="H9" s="8">
        <v>106</v>
      </c>
      <c r="I9" s="8">
        <v>1696</v>
      </c>
      <c r="J9" s="5">
        <v>106</v>
      </c>
      <c r="K9" s="8">
        <f t="shared" si="1"/>
        <v>7.0666666666666664</v>
      </c>
      <c r="L9" s="19">
        <f t="shared" si="0"/>
        <v>105</v>
      </c>
      <c r="M9" s="19">
        <f t="shared" si="2"/>
        <v>-1</v>
      </c>
      <c r="N9" s="20">
        <f t="shared" si="3"/>
        <v>9.433962264150943E-3</v>
      </c>
      <c r="O9" s="11">
        <f t="shared" si="4"/>
        <v>120</v>
      </c>
      <c r="P9" s="45">
        <f t="shared" si="5"/>
        <v>14</v>
      </c>
      <c r="Q9" s="48">
        <f t="shared" si="6"/>
        <v>105</v>
      </c>
      <c r="R9" s="49">
        <f t="shared" si="7"/>
        <v>-1</v>
      </c>
      <c r="S9" s="42">
        <f t="shared" si="8"/>
        <v>105</v>
      </c>
      <c r="T9" s="43">
        <f t="shared" si="9"/>
        <v>-1</v>
      </c>
      <c r="U9" s="37">
        <f>L9</f>
        <v>105</v>
      </c>
      <c r="V9" s="38">
        <f t="shared" si="10"/>
        <v>-1</v>
      </c>
      <c r="W9" s="32">
        <f t="shared" si="11"/>
        <v>105</v>
      </c>
      <c r="X9" s="21">
        <f t="shared" si="12"/>
        <v>-1</v>
      </c>
      <c r="Y9" s="78">
        <f t="shared" si="13"/>
        <v>9.433962264150943E-3</v>
      </c>
    </row>
    <row r="10" spans="1:25" x14ac:dyDescent="0.25">
      <c r="A10" s="8" t="s">
        <v>18</v>
      </c>
      <c r="B10" s="8" t="s">
        <v>14</v>
      </c>
      <c r="C10" s="8">
        <v>42</v>
      </c>
      <c r="D10" s="8">
        <v>43</v>
      </c>
      <c r="E10" s="8">
        <v>1</v>
      </c>
      <c r="F10" s="8" t="s">
        <v>22</v>
      </c>
      <c r="G10" s="8">
        <v>240</v>
      </c>
      <c r="H10" s="8">
        <v>24</v>
      </c>
      <c r="I10" s="8">
        <v>384</v>
      </c>
      <c r="J10" s="5">
        <v>24</v>
      </c>
      <c r="K10" s="8">
        <f t="shared" si="1"/>
        <v>1.6</v>
      </c>
      <c r="L10" s="9">
        <f t="shared" si="0"/>
        <v>30</v>
      </c>
      <c r="M10" s="9">
        <f t="shared" si="2"/>
        <v>6</v>
      </c>
      <c r="N10" s="10">
        <f t="shared" si="3"/>
        <v>-0.25</v>
      </c>
      <c r="O10" s="11">
        <f t="shared" si="4"/>
        <v>30</v>
      </c>
      <c r="P10" s="45">
        <f t="shared" si="5"/>
        <v>6</v>
      </c>
      <c r="Q10" s="48">
        <f t="shared" si="6"/>
        <v>15</v>
      </c>
      <c r="R10" s="49">
        <f t="shared" si="7"/>
        <v>-9</v>
      </c>
      <c r="S10" s="42">
        <f t="shared" si="8"/>
        <v>30</v>
      </c>
      <c r="T10" s="43">
        <f t="shared" si="9"/>
        <v>6</v>
      </c>
      <c r="U10" s="37">
        <f>L10</f>
        <v>30</v>
      </c>
      <c r="V10" s="38">
        <f t="shared" si="10"/>
        <v>6</v>
      </c>
      <c r="W10" s="29">
        <f t="shared" si="11"/>
        <v>30</v>
      </c>
      <c r="X10" s="12">
        <f t="shared" si="12"/>
        <v>6</v>
      </c>
      <c r="Y10" s="75">
        <f t="shared" si="13"/>
        <v>-0.25</v>
      </c>
    </row>
    <row r="11" spans="1:25" x14ac:dyDescent="0.25">
      <c r="A11" s="8" t="s">
        <v>18</v>
      </c>
      <c r="B11" s="8" t="s">
        <v>14</v>
      </c>
      <c r="C11" s="8">
        <v>42</v>
      </c>
      <c r="D11" s="8">
        <v>43</v>
      </c>
      <c r="E11" s="8">
        <v>1</v>
      </c>
      <c r="F11" s="8" t="s">
        <v>23</v>
      </c>
      <c r="G11" s="8">
        <v>190</v>
      </c>
      <c r="H11" s="8">
        <v>19</v>
      </c>
      <c r="I11" s="8">
        <v>304</v>
      </c>
      <c r="J11" s="5">
        <v>19</v>
      </c>
      <c r="K11" s="8">
        <f t="shared" si="1"/>
        <v>1.2666666666666666</v>
      </c>
      <c r="L11" s="22">
        <f t="shared" si="0"/>
        <v>15</v>
      </c>
      <c r="M11" s="22">
        <f t="shared" si="2"/>
        <v>-4</v>
      </c>
      <c r="N11" s="23">
        <f t="shared" si="3"/>
        <v>0.21052631578947367</v>
      </c>
      <c r="O11" s="11">
        <f t="shared" si="4"/>
        <v>30</v>
      </c>
      <c r="P11" s="45">
        <f t="shared" si="5"/>
        <v>11</v>
      </c>
      <c r="Q11" s="48">
        <f t="shared" si="6"/>
        <v>15</v>
      </c>
      <c r="R11" s="49">
        <f t="shared" si="7"/>
        <v>-4</v>
      </c>
      <c r="S11" s="42">
        <f t="shared" si="8"/>
        <v>15</v>
      </c>
      <c r="T11" s="43">
        <f t="shared" si="9"/>
        <v>-4</v>
      </c>
      <c r="U11" s="39">
        <f>O11</f>
        <v>30</v>
      </c>
      <c r="V11" s="50">
        <f t="shared" si="10"/>
        <v>11</v>
      </c>
      <c r="W11" s="33">
        <f>O11</f>
        <v>30</v>
      </c>
      <c r="X11" s="15">
        <f t="shared" si="12"/>
        <v>11</v>
      </c>
      <c r="Y11" s="79">
        <f t="shared" si="13"/>
        <v>-0.57894736842105265</v>
      </c>
    </row>
    <row r="12" spans="1:25" x14ac:dyDescent="0.25">
      <c r="A12" s="8" t="s">
        <v>24</v>
      </c>
      <c r="B12" s="8" t="s">
        <v>11</v>
      </c>
      <c r="C12" s="8">
        <v>176</v>
      </c>
      <c r="D12" s="8">
        <v>178</v>
      </c>
      <c r="E12" s="8">
        <v>2</v>
      </c>
      <c r="F12" s="8" t="s">
        <v>25</v>
      </c>
      <c r="G12" s="8">
        <v>520</v>
      </c>
      <c r="H12" s="8">
        <v>52</v>
      </c>
      <c r="I12" s="8">
        <v>832</v>
      </c>
      <c r="J12" s="5">
        <v>52</v>
      </c>
      <c r="K12" s="8">
        <f t="shared" si="1"/>
        <v>3.4666666666666668</v>
      </c>
      <c r="L12" s="16">
        <f t="shared" si="0"/>
        <v>45</v>
      </c>
      <c r="M12" s="16">
        <f t="shared" si="2"/>
        <v>-7</v>
      </c>
      <c r="N12" s="17">
        <f t="shared" si="3"/>
        <v>0.13461538461538461</v>
      </c>
      <c r="O12" s="11">
        <f t="shared" si="4"/>
        <v>60</v>
      </c>
      <c r="P12" s="45">
        <f t="shared" si="5"/>
        <v>8</v>
      </c>
      <c r="Q12" s="48">
        <f t="shared" si="6"/>
        <v>45</v>
      </c>
      <c r="R12" s="49">
        <f t="shared" si="7"/>
        <v>-7</v>
      </c>
      <c r="S12" s="42">
        <f t="shared" si="8"/>
        <v>60</v>
      </c>
      <c r="T12" s="43">
        <f t="shared" si="9"/>
        <v>8</v>
      </c>
      <c r="U12" s="39">
        <f>O12</f>
        <v>60</v>
      </c>
      <c r="V12" s="50">
        <f t="shared" si="10"/>
        <v>8</v>
      </c>
      <c r="W12" s="31">
        <f t="shared" si="11"/>
        <v>45</v>
      </c>
      <c r="X12" s="18">
        <f t="shared" si="12"/>
        <v>-7</v>
      </c>
      <c r="Y12" s="77">
        <f t="shared" si="13"/>
        <v>0.13461538461538461</v>
      </c>
    </row>
    <row r="13" spans="1:25" x14ac:dyDescent="0.25">
      <c r="A13" s="8" t="s">
        <v>24</v>
      </c>
      <c r="B13" s="8" t="s">
        <v>11</v>
      </c>
      <c r="C13" s="8">
        <v>176</v>
      </c>
      <c r="D13" s="8">
        <v>178</v>
      </c>
      <c r="E13" s="8">
        <v>2</v>
      </c>
      <c r="F13" s="8" t="s">
        <v>26</v>
      </c>
      <c r="G13" s="8">
        <v>770</v>
      </c>
      <c r="H13" s="8">
        <v>77</v>
      </c>
      <c r="I13" s="8">
        <v>1232</v>
      </c>
      <c r="J13" s="5">
        <v>77</v>
      </c>
      <c r="K13" s="8">
        <f t="shared" si="1"/>
        <v>5.1333333333333337</v>
      </c>
      <c r="L13" s="19">
        <f t="shared" si="0"/>
        <v>75</v>
      </c>
      <c r="M13" s="19">
        <f t="shared" si="2"/>
        <v>-2</v>
      </c>
      <c r="N13" s="20">
        <f t="shared" si="3"/>
        <v>2.5974025974025976E-2</v>
      </c>
      <c r="O13" s="11">
        <f t="shared" si="4"/>
        <v>90</v>
      </c>
      <c r="P13" s="45">
        <f t="shared" si="5"/>
        <v>13</v>
      </c>
      <c r="Q13" s="48">
        <f t="shared" si="6"/>
        <v>75</v>
      </c>
      <c r="R13" s="49">
        <f t="shared" si="7"/>
        <v>-2</v>
      </c>
      <c r="S13" s="42">
        <f t="shared" si="8"/>
        <v>75</v>
      </c>
      <c r="T13" s="43">
        <f t="shared" si="9"/>
        <v>-2</v>
      </c>
      <c r="U13" s="37">
        <f>L13</f>
        <v>75</v>
      </c>
      <c r="V13" s="38">
        <f t="shared" si="10"/>
        <v>-2</v>
      </c>
      <c r="W13" s="29">
        <f t="shared" si="11"/>
        <v>75</v>
      </c>
      <c r="X13" s="12">
        <f t="shared" si="12"/>
        <v>-2</v>
      </c>
      <c r="Y13" s="75">
        <f t="shared" si="13"/>
        <v>2.5974025974025976E-2</v>
      </c>
    </row>
    <row r="14" spans="1:25" x14ac:dyDescent="0.25">
      <c r="A14" s="8" t="s">
        <v>24</v>
      </c>
      <c r="B14" s="8" t="s">
        <v>11</v>
      </c>
      <c r="C14" s="8">
        <v>176</v>
      </c>
      <c r="D14" s="8">
        <v>178</v>
      </c>
      <c r="E14" s="8">
        <v>2</v>
      </c>
      <c r="F14" s="8" t="s">
        <v>27</v>
      </c>
      <c r="G14" s="8">
        <v>490</v>
      </c>
      <c r="H14" s="8">
        <v>49</v>
      </c>
      <c r="I14" s="8">
        <v>784</v>
      </c>
      <c r="J14" s="5">
        <v>49</v>
      </c>
      <c r="K14" s="8">
        <f t="shared" si="1"/>
        <v>3.2666666666666666</v>
      </c>
      <c r="L14" s="16">
        <f t="shared" si="0"/>
        <v>45</v>
      </c>
      <c r="M14" s="16">
        <f t="shared" si="2"/>
        <v>-4</v>
      </c>
      <c r="N14" s="17">
        <f t="shared" si="3"/>
        <v>8.1632653061224483E-2</v>
      </c>
      <c r="O14" s="11">
        <f t="shared" si="4"/>
        <v>60</v>
      </c>
      <c r="P14" s="45">
        <f t="shared" si="5"/>
        <v>11</v>
      </c>
      <c r="Q14" s="48">
        <f t="shared" si="6"/>
        <v>45</v>
      </c>
      <c r="R14" s="49">
        <f t="shared" si="7"/>
        <v>-4</v>
      </c>
      <c r="S14" s="42">
        <f t="shared" si="8"/>
        <v>45</v>
      </c>
      <c r="T14" s="43">
        <f t="shared" si="9"/>
        <v>-4</v>
      </c>
      <c r="U14" s="39">
        <f>O14</f>
        <v>60</v>
      </c>
      <c r="V14" s="50">
        <f t="shared" si="10"/>
        <v>11</v>
      </c>
      <c r="W14" s="31">
        <f t="shared" si="11"/>
        <v>45</v>
      </c>
      <c r="X14" s="18">
        <f t="shared" si="12"/>
        <v>-4</v>
      </c>
      <c r="Y14" s="77">
        <f t="shared" si="13"/>
        <v>8.1632653061224483E-2</v>
      </c>
    </row>
    <row r="15" spans="1:25" x14ac:dyDescent="0.25">
      <c r="A15" s="8" t="s">
        <v>24</v>
      </c>
      <c r="B15" s="8" t="s">
        <v>14</v>
      </c>
      <c r="C15" s="8">
        <v>192</v>
      </c>
      <c r="D15" s="8">
        <v>193</v>
      </c>
      <c r="E15" s="8">
        <v>1</v>
      </c>
      <c r="F15" s="8" t="s">
        <v>28</v>
      </c>
      <c r="G15" s="8">
        <v>430</v>
      </c>
      <c r="H15" s="8">
        <v>43</v>
      </c>
      <c r="I15" s="8">
        <v>688</v>
      </c>
      <c r="J15" s="5">
        <v>43</v>
      </c>
      <c r="K15" s="8">
        <f t="shared" si="1"/>
        <v>2.8666666666666667</v>
      </c>
      <c r="L15" s="9">
        <f t="shared" si="0"/>
        <v>45</v>
      </c>
      <c r="M15" s="9">
        <f t="shared" si="2"/>
        <v>2</v>
      </c>
      <c r="N15" s="10">
        <f t="shared" si="3"/>
        <v>-4.6511627906976744E-2</v>
      </c>
      <c r="O15" s="11">
        <f t="shared" si="4"/>
        <v>45</v>
      </c>
      <c r="P15" s="45">
        <f t="shared" si="5"/>
        <v>2</v>
      </c>
      <c r="Q15" s="48">
        <f t="shared" si="6"/>
        <v>30</v>
      </c>
      <c r="R15" s="49">
        <f t="shared" si="7"/>
        <v>-13</v>
      </c>
      <c r="S15" s="42">
        <f t="shared" si="8"/>
        <v>45</v>
      </c>
      <c r="T15" s="43">
        <f t="shared" si="9"/>
        <v>2</v>
      </c>
      <c r="U15" s="37">
        <f>L15</f>
        <v>45</v>
      </c>
      <c r="V15" s="38">
        <f t="shared" si="10"/>
        <v>2</v>
      </c>
      <c r="W15" s="29">
        <f t="shared" si="11"/>
        <v>45</v>
      </c>
      <c r="X15" s="12">
        <f t="shared" si="12"/>
        <v>2</v>
      </c>
      <c r="Y15" s="75">
        <f t="shared" si="13"/>
        <v>-4.6511627906976744E-2</v>
      </c>
    </row>
    <row r="16" spans="1:25" x14ac:dyDescent="0.25">
      <c r="A16" s="8" t="s">
        <v>24</v>
      </c>
      <c r="B16" s="8" t="s">
        <v>14</v>
      </c>
      <c r="C16" s="8">
        <v>192</v>
      </c>
      <c r="D16" s="8">
        <v>193</v>
      </c>
      <c r="E16" s="8">
        <v>1</v>
      </c>
      <c r="F16" s="8" t="s">
        <v>29</v>
      </c>
      <c r="G16" s="8">
        <v>890</v>
      </c>
      <c r="H16" s="8">
        <v>89</v>
      </c>
      <c r="I16" s="8">
        <v>1424</v>
      </c>
      <c r="J16" s="5">
        <v>89</v>
      </c>
      <c r="K16" s="8">
        <f t="shared" si="1"/>
        <v>5.9333333333333336</v>
      </c>
      <c r="L16" s="9">
        <f t="shared" si="0"/>
        <v>90</v>
      </c>
      <c r="M16" s="9">
        <f t="shared" si="2"/>
        <v>1</v>
      </c>
      <c r="N16" s="10">
        <f t="shared" si="3"/>
        <v>-1.1235955056179775E-2</v>
      </c>
      <c r="O16" s="11">
        <f t="shared" si="4"/>
        <v>90</v>
      </c>
      <c r="P16" s="45">
        <f t="shared" si="5"/>
        <v>1</v>
      </c>
      <c r="Q16" s="48">
        <f t="shared" si="6"/>
        <v>75</v>
      </c>
      <c r="R16" s="49">
        <f t="shared" si="7"/>
        <v>-14</v>
      </c>
      <c r="S16" s="42">
        <f t="shared" si="8"/>
        <v>90</v>
      </c>
      <c r="T16" s="43">
        <f t="shared" si="9"/>
        <v>1</v>
      </c>
      <c r="U16" s="37">
        <f>L16</f>
        <v>90</v>
      </c>
      <c r="V16" s="38">
        <f t="shared" si="10"/>
        <v>1</v>
      </c>
      <c r="W16" s="29">
        <f t="shared" si="11"/>
        <v>90</v>
      </c>
      <c r="X16" s="12">
        <f t="shared" si="12"/>
        <v>1</v>
      </c>
      <c r="Y16" s="75">
        <f t="shared" si="13"/>
        <v>-1.1235955056179775E-2</v>
      </c>
    </row>
    <row r="17" spans="1:25" x14ac:dyDescent="0.25">
      <c r="A17" s="8" t="s">
        <v>24</v>
      </c>
      <c r="B17" s="8" t="s">
        <v>14</v>
      </c>
      <c r="C17" s="8">
        <v>192</v>
      </c>
      <c r="D17" s="8">
        <v>193</v>
      </c>
      <c r="E17" s="8">
        <v>1</v>
      </c>
      <c r="F17" s="8" t="s">
        <v>30</v>
      </c>
      <c r="G17" s="8">
        <v>610</v>
      </c>
      <c r="H17" s="8">
        <v>61</v>
      </c>
      <c r="I17" s="8">
        <v>976</v>
      </c>
      <c r="J17" s="5">
        <v>61</v>
      </c>
      <c r="K17" s="8">
        <f t="shared" si="1"/>
        <v>4.0666666666666664</v>
      </c>
      <c r="L17" s="19">
        <f t="shared" si="0"/>
        <v>60</v>
      </c>
      <c r="M17" s="19">
        <f t="shared" si="2"/>
        <v>-1</v>
      </c>
      <c r="N17" s="20">
        <f t="shared" si="3"/>
        <v>1.6393442622950821E-2</v>
      </c>
      <c r="O17" s="11">
        <f t="shared" si="4"/>
        <v>75</v>
      </c>
      <c r="P17" s="45">
        <f t="shared" si="5"/>
        <v>14</v>
      </c>
      <c r="Q17" s="48">
        <f t="shared" si="6"/>
        <v>60</v>
      </c>
      <c r="R17" s="49">
        <f t="shared" si="7"/>
        <v>-1</v>
      </c>
      <c r="S17" s="42">
        <f t="shared" si="8"/>
        <v>60</v>
      </c>
      <c r="T17" s="43">
        <f t="shared" si="9"/>
        <v>-1</v>
      </c>
      <c r="U17" s="37">
        <f>L17</f>
        <v>60</v>
      </c>
      <c r="V17" s="38">
        <f t="shared" si="10"/>
        <v>-1</v>
      </c>
      <c r="W17" s="32">
        <f t="shared" si="11"/>
        <v>60</v>
      </c>
      <c r="X17" s="21">
        <f t="shared" si="12"/>
        <v>-1</v>
      </c>
      <c r="Y17" s="78">
        <f t="shared" si="13"/>
        <v>1.6393442622950821E-2</v>
      </c>
    </row>
    <row r="18" spans="1:25" x14ac:dyDescent="0.25">
      <c r="A18" s="8" t="s">
        <v>31</v>
      </c>
      <c r="B18" s="8" t="s">
        <v>11</v>
      </c>
      <c r="C18" s="8">
        <v>214</v>
      </c>
      <c r="D18" s="8">
        <v>215</v>
      </c>
      <c r="E18" s="8">
        <v>1</v>
      </c>
      <c r="F18" s="8" t="s">
        <v>32</v>
      </c>
      <c r="G18" s="8">
        <v>1340</v>
      </c>
      <c r="H18" s="8">
        <v>134</v>
      </c>
      <c r="I18" s="8">
        <v>2144</v>
      </c>
      <c r="J18" s="5">
        <v>134</v>
      </c>
      <c r="K18" s="8">
        <f t="shared" si="1"/>
        <v>8.9333333333333336</v>
      </c>
      <c r="L18" s="9">
        <f t="shared" si="0"/>
        <v>135</v>
      </c>
      <c r="M18" s="9">
        <f t="shared" si="2"/>
        <v>1</v>
      </c>
      <c r="N18" s="10">
        <f t="shared" si="3"/>
        <v>-7.462686567164179E-3</v>
      </c>
      <c r="O18" s="11">
        <f t="shared" si="4"/>
        <v>135</v>
      </c>
      <c r="P18" s="45">
        <f t="shared" si="5"/>
        <v>1</v>
      </c>
      <c r="Q18" s="48">
        <f t="shared" si="6"/>
        <v>120</v>
      </c>
      <c r="R18" s="49">
        <f t="shared" si="7"/>
        <v>-14</v>
      </c>
      <c r="S18" s="42">
        <f t="shared" si="8"/>
        <v>135</v>
      </c>
      <c r="T18" s="43">
        <f t="shared" si="9"/>
        <v>1</v>
      </c>
      <c r="U18" s="37">
        <f>L18</f>
        <v>135</v>
      </c>
      <c r="V18" s="38">
        <f t="shared" si="10"/>
        <v>1</v>
      </c>
      <c r="W18" s="29">
        <f t="shared" si="11"/>
        <v>135</v>
      </c>
      <c r="X18" s="12">
        <f t="shared" si="12"/>
        <v>1</v>
      </c>
      <c r="Y18" s="75">
        <f t="shared" si="13"/>
        <v>-7.462686567164179E-3</v>
      </c>
    </row>
    <row r="19" spans="1:25" x14ac:dyDescent="0.25">
      <c r="A19" s="8" t="s">
        <v>31</v>
      </c>
      <c r="B19" s="8" t="s">
        <v>11</v>
      </c>
      <c r="C19" s="8">
        <v>214</v>
      </c>
      <c r="D19" s="8">
        <v>215</v>
      </c>
      <c r="E19" s="8">
        <v>1</v>
      </c>
      <c r="F19" s="8" t="s">
        <v>33</v>
      </c>
      <c r="G19" s="8">
        <v>810</v>
      </c>
      <c r="H19" s="8">
        <v>81</v>
      </c>
      <c r="I19" s="8">
        <v>1296</v>
      </c>
      <c r="J19" s="5">
        <v>81</v>
      </c>
      <c r="K19" s="8">
        <f t="shared" si="1"/>
        <v>5.4</v>
      </c>
      <c r="L19" s="19">
        <f t="shared" si="0"/>
        <v>75</v>
      </c>
      <c r="M19" s="19">
        <f t="shared" si="2"/>
        <v>-6</v>
      </c>
      <c r="N19" s="20">
        <f t="shared" si="3"/>
        <v>7.407407407407407E-2</v>
      </c>
      <c r="O19" s="11">
        <f t="shared" si="4"/>
        <v>90</v>
      </c>
      <c r="P19" s="45">
        <f t="shared" si="5"/>
        <v>9</v>
      </c>
      <c r="Q19" s="48">
        <f t="shared" si="6"/>
        <v>75</v>
      </c>
      <c r="R19" s="49">
        <f t="shared" si="7"/>
        <v>-6</v>
      </c>
      <c r="S19" s="42">
        <f t="shared" si="8"/>
        <v>75</v>
      </c>
      <c r="T19" s="43">
        <f t="shared" si="9"/>
        <v>-6</v>
      </c>
      <c r="U19" s="37">
        <f>L19</f>
        <v>75</v>
      </c>
      <c r="V19" s="38">
        <f t="shared" si="10"/>
        <v>-6</v>
      </c>
      <c r="W19" s="32">
        <f t="shared" si="11"/>
        <v>75</v>
      </c>
      <c r="X19" s="21">
        <f t="shared" si="12"/>
        <v>-6</v>
      </c>
      <c r="Y19" s="78">
        <f t="shared" si="13"/>
        <v>7.407407407407407E-2</v>
      </c>
    </row>
    <row r="20" spans="1:25" x14ac:dyDescent="0.25">
      <c r="A20" s="8" t="s">
        <v>31</v>
      </c>
      <c r="B20" s="8" t="s">
        <v>14</v>
      </c>
      <c r="C20" s="8">
        <v>166</v>
      </c>
      <c r="D20" s="8">
        <v>167</v>
      </c>
      <c r="E20" s="8">
        <v>1</v>
      </c>
      <c r="F20" s="8" t="s">
        <v>34</v>
      </c>
      <c r="G20" s="8">
        <v>870</v>
      </c>
      <c r="H20" s="8">
        <v>87</v>
      </c>
      <c r="I20" s="8">
        <v>1392</v>
      </c>
      <c r="J20" s="5">
        <v>87</v>
      </c>
      <c r="K20" s="8">
        <f t="shared" si="1"/>
        <v>5.8</v>
      </c>
      <c r="L20" s="9">
        <f t="shared" si="0"/>
        <v>90</v>
      </c>
      <c r="M20" s="9">
        <f t="shared" si="2"/>
        <v>3</v>
      </c>
      <c r="N20" s="10">
        <f t="shared" si="3"/>
        <v>-3.4482758620689655E-2</v>
      </c>
      <c r="O20" s="11">
        <f t="shared" si="4"/>
        <v>90</v>
      </c>
      <c r="P20" s="45">
        <f t="shared" si="5"/>
        <v>3</v>
      </c>
      <c r="Q20" s="48">
        <f t="shared" si="6"/>
        <v>75</v>
      </c>
      <c r="R20" s="49">
        <f t="shared" si="7"/>
        <v>-12</v>
      </c>
      <c r="S20" s="42">
        <f t="shared" si="8"/>
        <v>90</v>
      </c>
      <c r="T20" s="43">
        <f t="shared" si="9"/>
        <v>3</v>
      </c>
      <c r="U20" s="37">
        <f>L20</f>
        <v>90</v>
      </c>
      <c r="V20" s="38">
        <f t="shared" si="10"/>
        <v>3</v>
      </c>
      <c r="W20" s="29">
        <f t="shared" si="11"/>
        <v>90</v>
      </c>
      <c r="X20" s="12">
        <f t="shared" si="12"/>
        <v>3</v>
      </c>
      <c r="Y20" s="75">
        <f t="shared" si="13"/>
        <v>-3.4482758620689655E-2</v>
      </c>
    </row>
    <row r="21" spans="1:25" x14ac:dyDescent="0.25">
      <c r="A21" s="8" t="s">
        <v>31</v>
      </c>
      <c r="B21" s="8" t="s">
        <v>14</v>
      </c>
      <c r="C21" s="8">
        <v>166</v>
      </c>
      <c r="D21" s="8">
        <v>167</v>
      </c>
      <c r="E21" s="8">
        <v>1</v>
      </c>
      <c r="F21" s="8" t="s">
        <v>35</v>
      </c>
      <c r="G21" s="8">
        <v>440</v>
      </c>
      <c r="H21" s="8">
        <v>44</v>
      </c>
      <c r="I21" s="8">
        <v>704</v>
      </c>
      <c r="J21" s="5">
        <v>44</v>
      </c>
      <c r="K21" s="8">
        <f t="shared" si="1"/>
        <v>2.9333333333333331</v>
      </c>
      <c r="L21" s="9">
        <f t="shared" si="0"/>
        <v>45</v>
      </c>
      <c r="M21" s="9">
        <f t="shared" si="2"/>
        <v>1</v>
      </c>
      <c r="N21" s="10">
        <f t="shared" si="3"/>
        <v>-2.2727272727272728E-2</v>
      </c>
      <c r="O21" s="11">
        <f t="shared" si="4"/>
        <v>45</v>
      </c>
      <c r="P21" s="45">
        <f t="shared" si="5"/>
        <v>1</v>
      </c>
      <c r="Q21" s="48">
        <f t="shared" si="6"/>
        <v>30</v>
      </c>
      <c r="R21" s="49">
        <f t="shared" si="7"/>
        <v>-14</v>
      </c>
      <c r="S21" s="42">
        <f t="shared" si="8"/>
        <v>45</v>
      </c>
      <c r="T21" s="43">
        <f t="shared" si="9"/>
        <v>1</v>
      </c>
      <c r="U21" s="37">
        <f>L21</f>
        <v>45</v>
      </c>
      <c r="V21" s="38">
        <f t="shared" si="10"/>
        <v>1</v>
      </c>
      <c r="W21" s="29">
        <f t="shared" si="11"/>
        <v>45</v>
      </c>
      <c r="X21" s="12">
        <f t="shared" si="12"/>
        <v>1</v>
      </c>
      <c r="Y21" s="75">
        <f t="shared" si="13"/>
        <v>-2.2727272727272728E-2</v>
      </c>
    </row>
    <row r="22" spans="1:25" x14ac:dyDescent="0.25">
      <c r="A22" s="8" t="s">
        <v>31</v>
      </c>
      <c r="B22" s="8" t="s">
        <v>14</v>
      </c>
      <c r="C22" s="8">
        <v>166</v>
      </c>
      <c r="D22" s="8">
        <v>167</v>
      </c>
      <c r="E22" s="8">
        <v>1</v>
      </c>
      <c r="F22" s="8" t="s">
        <v>36</v>
      </c>
      <c r="G22" s="8">
        <v>360</v>
      </c>
      <c r="H22" s="8">
        <v>36</v>
      </c>
      <c r="I22" s="8">
        <v>576</v>
      </c>
      <c r="J22" s="5">
        <v>36</v>
      </c>
      <c r="K22" s="8">
        <f t="shared" si="1"/>
        <v>2.4</v>
      </c>
      <c r="L22" s="22">
        <f t="shared" si="0"/>
        <v>30</v>
      </c>
      <c r="M22" s="22">
        <f t="shared" si="2"/>
        <v>-6</v>
      </c>
      <c r="N22" s="23">
        <f t="shared" si="3"/>
        <v>0.16666666666666666</v>
      </c>
      <c r="O22" s="11">
        <f t="shared" si="4"/>
        <v>45</v>
      </c>
      <c r="P22" s="45">
        <f t="shared" si="5"/>
        <v>9</v>
      </c>
      <c r="Q22" s="48">
        <f t="shared" si="6"/>
        <v>30</v>
      </c>
      <c r="R22" s="49">
        <f t="shared" si="7"/>
        <v>-6</v>
      </c>
      <c r="S22" s="42">
        <f t="shared" si="8"/>
        <v>30</v>
      </c>
      <c r="T22" s="43">
        <f t="shared" si="9"/>
        <v>-6</v>
      </c>
      <c r="U22" s="39">
        <f>O22</f>
        <v>45</v>
      </c>
      <c r="V22" s="50">
        <f t="shared" si="10"/>
        <v>9</v>
      </c>
      <c r="W22" s="34">
        <f>L22</f>
        <v>30</v>
      </c>
      <c r="X22" s="25">
        <f t="shared" si="12"/>
        <v>-6</v>
      </c>
      <c r="Y22" s="80">
        <f t="shared" si="13"/>
        <v>0.16666666666666666</v>
      </c>
    </row>
    <row r="23" spans="1:25" x14ac:dyDescent="0.25">
      <c r="A23" s="8" t="s">
        <v>37</v>
      </c>
      <c r="B23" s="8" t="s">
        <v>11</v>
      </c>
      <c r="C23" s="8">
        <v>92</v>
      </c>
      <c r="D23" s="8">
        <v>93</v>
      </c>
      <c r="E23" s="8">
        <v>1</v>
      </c>
      <c r="F23" s="8" t="s">
        <v>38</v>
      </c>
      <c r="G23" s="8">
        <v>560</v>
      </c>
      <c r="H23" s="8">
        <v>56</v>
      </c>
      <c r="I23" s="8">
        <v>896</v>
      </c>
      <c r="J23" s="5">
        <v>56</v>
      </c>
      <c r="K23" s="8">
        <f t="shared" si="1"/>
        <v>3.7333333333333334</v>
      </c>
      <c r="L23" s="9">
        <f t="shared" si="0"/>
        <v>60</v>
      </c>
      <c r="M23" s="9">
        <f t="shared" si="2"/>
        <v>4</v>
      </c>
      <c r="N23" s="10">
        <f t="shared" si="3"/>
        <v>-7.1428571428571425E-2</v>
      </c>
      <c r="O23" s="11">
        <f t="shared" si="4"/>
        <v>60</v>
      </c>
      <c r="P23" s="45">
        <f t="shared" si="5"/>
        <v>4</v>
      </c>
      <c r="Q23" s="48">
        <f t="shared" si="6"/>
        <v>45</v>
      </c>
      <c r="R23" s="49">
        <f t="shared" si="7"/>
        <v>-11</v>
      </c>
      <c r="S23" s="42">
        <f t="shared" si="8"/>
        <v>60</v>
      </c>
      <c r="T23" s="43">
        <f t="shared" si="9"/>
        <v>4</v>
      </c>
      <c r="U23" s="37">
        <f>L23</f>
        <v>60</v>
      </c>
      <c r="V23" s="38">
        <f t="shared" si="10"/>
        <v>4</v>
      </c>
      <c r="W23" s="29">
        <f t="shared" si="11"/>
        <v>60</v>
      </c>
      <c r="X23" s="12">
        <f t="shared" si="12"/>
        <v>4</v>
      </c>
      <c r="Y23" s="75">
        <f t="shared" si="13"/>
        <v>-7.1428571428571425E-2</v>
      </c>
    </row>
    <row r="24" spans="1:25" x14ac:dyDescent="0.25">
      <c r="A24" s="8" t="s">
        <v>37</v>
      </c>
      <c r="B24" s="8" t="s">
        <v>11</v>
      </c>
      <c r="C24" s="8">
        <v>92</v>
      </c>
      <c r="D24" s="8">
        <v>93</v>
      </c>
      <c r="E24" s="8">
        <v>1</v>
      </c>
      <c r="F24" s="8" t="s">
        <v>39</v>
      </c>
      <c r="G24" s="8">
        <v>370</v>
      </c>
      <c r="H24" s="8">
        <v>37</v>
      </c>
      <c r="I24" s="8">
        <v>592</v>
      </c>
      <c r="J24" s="5">
        <v>37</v>
      </c>
      <c r="K24" s="8">
        <f t="shared" si="1"/>
        <v>2.4666666666666668</v>
      </c>
      <c r="L24" s="22">
        <f t="shared" si="0"/>
        <v>30</v>
      </c>
      <c r="M24" s="22">
        <f t="shared" si="2"/>
        <v>-7</v>
      </c>
      <c r="N24" s="23">
        <f t="shared" si="3"/>
        <v>0.1891891891891892</v>
      </c>
      <c r="O24" s="11">
        <f t="shared" si="4"/>
        <v>45</v>
      </c>
      <c r="P24" s="45">
        <f t="shared" si="5"/>
        <v>8</v>
      </c>
      <c r="Q24" s="48">
        <f t="shared" si="6"/>
        <v>30</v>
      </c>
      <c r="R24" s="49">
        <f t="shared" si="7"/>
        <v>-7</v>
      </c>
      <c r="S24" s="42">
        <f t="shared" si="8"/>
        <v>45</v>
      </c>
      <c r="T24" s="43">
        <f t="shared" si="9"/>
        <v>8</v>
      </c>
      <c r="U24" s="39">
        <f>O24</f>
        <v>45</v>
      </c>
      <c r="V24" s="50">
        <f t="shared" si="10"/>
        <v>8</v>
      </c>
      <c r="W24" s="33">
        <f>O24</f>
        <v>45</v>
      </c>
      <c r="X24" s="24">
        <f t="shared" si="12"/>
        <v>8</v>
      </c>
      <c r="Y24" s="79">
        <f t="shared" si="13"/>
        <v>-0.21621621621621623</v>
      </c>
    </row>
    <row r="25" spans="1:25" x14ac:dyDescent="0.25">
      <c r="A25" s="8" t="s">
        <v>37</v>
      </c>
      <c r="B25" s="8" t="s">
        <v>14</v>
      </c>
      <c r="C25" s="8">
        <v>165</v>
      </c>
      <c r="D25" s="8">
        <v>166</v>
      </c>
      <c r="E25" s="8">
        <v>1</v>
      </c>
      <c r="F25" s="8" t="s">
        <v>40</v>
      </c>
      <c r="G25" s="8">
        <v>630</v>
      </c>
      <c r="H25" s="8">
        <v>63</v>
      </c>
      <c r="I25" s="8">
        <v>1008</v>
      </c>
      <c r="J25" s="5">
        <v>63</v>
      </c>
      <c r="K25" s="8">
        <f t="shared" si="1"/>
        <v>4.2</v>
      </c>
      <c r="L25" s="19">
        <f t="shared" si="0"/>
        <v>60</v>
      </c>
      <c r="M25" s="19">
        <f t="shared" si="2"/>
        <v>-3</v>
      </c>
      <c r="N25" s="20">
        <f t="shared" si="3"/>
        <v>4.7619047619047616E-2</v>
      </c>
      <c r="O25" s="11">
        <f t="shared" si="4"/>
        <v>75</v>
      </c>
      <c r="P25" s="45">
        <f t="shared" si="5"/>
        <v>12</v>
      </c>
      <c r="Q25" s="48">
        <f t="shared" si="6"/>
        <v>60</v>
      </c>
      <c r="R25" s="49">
        <f t="shared" si="7"/>
        <v>-3</v>
      </c>
      <c r="S25" s="42">
        <f t="shared" si="8"/>
        <v>60</v>
      </c>
      <c r="T25" s="43">
        <f t="shared" si="9"/>
        <v>-3</v>
      </c>
      <c r="U25" s="37">
        <f>L25</f>
        <v>60</v>
      </c>
      <c r="V25" s="38">
        <f t="shared" si="10"/>
        <v>-3</v>
      </c>
      <c r="W25" s="32">
        <f t="shared" si="11"/>
        <v>60</v>
      </c>
      <c r="X25" s="21">
        <f t="shared" si="12"/>
        <v>-3</v>
      </c>
      <c r="Y25" s="78">
        <f t="shared" si="13"/>
        <v>4.7619047619047616E-2</v>
      </c>
    </row>
    <row r="26" spans="1:25" x14ac:dyDescent="0.25">
      <c r="A26" s="8" t="s">
        <v>37</v>
      </c>
      <c r="B26" s="8" t="s">
        <v>14</v>
      </c>
      <c r="C26" s="8">
        <v>165</v>
      </c>
      <c r="D26" s="8">
        <v>166</v>
      </c>
      <c r="E26" s="8">
        <v>1</v>
      </c>
      <c r="F26" s="8" t="s">
        <v>41</v>
      </c>
      <c r="G26" s="8">
        <v>560</v>
      </c>
      <c r="H26" s="8">
        <v>56</v>
      </c>
      <c r="I26" s="8">
        <v>896</v>
      </c>
      <c r="J26" s="5">
        <v>56</v>
      </c>
      <c r="K26" s="8">
        <f t="shared" si="1"/>
        <v>3.7333333333333334</v>
      </c>
      <c r="L26" s="9">
        <f t="shared" si="0"/>
        <v>60</v>
      </c>
      <c r="M26" s="9">
        <f t="shared" si="2"/>
        <v>4</v>
      </c>
      <c r="N26" s="10">
        <f t="shared" si="3"/>
        <v>-7.1428571428571425E-2</v>
      </c>
      <c r="O26" s="11">
        <f t="shared" si="4"/>
        <v>60</v>
      </c>
      <c r="P26" s="45">
        <f t="shared" si="5"/>
        <v>4</v>
      </c>
      <c r="Q26" s="48">
        <f t="shared" si="6"/>
        <v>45</v>
      </c>
      <c r="R26" s="49">
        <f t="shared" si="7"/>
        <v>-11</v>
      </c>
      <c r="S26" s="42">
        <f t="shared" si="8"/>
        <v>60</v>
      </c>
      <c r="T26" s="43">
        <f t="shared" si="9"/>
        <v>4</v>
      </c>
      <c r="U26" s="37">
        <f>L26</f>
        <v>60</v>
      </c>
      <c r="V26" s="38">
        <f t="shared" si="10"/>
        <v>4</v>
      </c>
      <c r="W26" s="29">
        <f t="shared" si="11"/>
        <v>60</v>
      </c>
      <c r="X26" s="12">
        <f t="shared" si="12"/>
        <v>4</v>
      </c>
      <c r="Y26" s="75">
        <f t="shared" si="13"/>
        <v>-7.1428571428571425E-2</v>
      </c>
    </row>
    <row r="27" spans="1:25" x14ac:dyDescent="0.25">
      <c r="A27" s="8" t="s">
        <v>37</v>
      </c>
      <c r="B27" s="8" t="s">
        <v>14</v>
      </c>
      <c r="C27" s="8">
        <v>165</v>
      </c>
      <c r="D27" s="8">
        <v>166</v>
      </c>
      <c r="E27" s="8">
        <v>1</v>
      </c>
      <c r="F27" s="8" t="s">
        <v>42</v>
      </c>
      <c r="G27" s="8">
        <v>470</v>
      </c>
      <c r="H27" s="8">
        <v>47</v>
      </c>
      <c r="I27" s="8">
        <v>752</v>
      </c>
      <c r="J27" s="5">
        <v>47</v>
      </c>
      <c r="K27" s="8">
        <f t="shared" si="1"/>
        <v>3.1333333333333333</v>
      </c>
      <c r="L27" s="19">
        <f t="shared" si="0"/>
        <v>45</v>
      </c>
      <c r="M27" s="19">
        <f t="shared" si="2"/>
        <v>-2</v>
      </c>
      <c r="N27" s="20">
        <f t="shared" si="3"/>
        <v>4.2553191489361701E-2</v>
      </c>
      <c r="O27" s="11">
        <f t="shared" si="4"/>
        <v>60</v>
      </c>
      <c r="P27" s="45">
        <f t="shared" si="5"/>
        <v>13</v>
      </c>
      <c r="Q27" s="48">
        <f t="shared" si="6"/>
        <v>45</v>
      </c>
      <c r="R27" s="49">
        <f t="shared" si="7"/>
        <v>-2</v>
      </c>
      <c r="S27" s="42">
        <f t="shared" si="8"/>
        <v>45</v>
      </c>
      <c r="T27" s="43">
        <f t="shared" si="9"/>
        <v>-2</v>
      </c>
      <c r="U27" s="37">
        <f>L27</f>
        <v>45</v>
      </c>
      <c r="V27" s="38">
        <f t="shared" si="10"/>
        <v>-2</v>
      </c>
      <c r="W27" s="32">
        <f t="shared" si="11"/>
        <v>45</v>
      </c>
      <c r="X27" s="21">
        <f t="shared" si="12"/>
        <v>-2</v>
      </c>
      <c r="Y27" s="78">
        <f t="shared" si="13"/>
        <v>4.2553191489361701E-2</v>
      </c>
    </row>
    <row r="28" spans="1:25" x14ac:dyDescent="0.25">
      <c r="A28" s="8" t="s">
        <v>43</v>
      </c>
      <c r="B28" s="8" t="s">
        <v>11</v>
      </c>
      <c r="C28" s="8">
        <v>216</v>
      </c>
      <c r="D28" s="8">
        <v>217</v>
      </c>
      <c r="E28" s="8">
        <v>1</v>
      </c>
      <c r="F28" s="8" t="s">
        <v>44</v>
      </c>
      <c r="G28" s="8">
        <v>980</v>
      </c>
      <c r="H28" s="8">
        <v>98</v>
      </c>
      <c r="I28" s="8">
        <v>1568</v>
      </c>
      <c r="J28" s="5">
        <v>98</v>
      </c>
      <c r="K28" s="8">
        <f t="shared" si="1"/>
        <v>6.5333333333333332</v>
      </c>
      <c r="L28" s="9">
        <f t="shared" si="0"/>
        <v>105</v>
      </c>
      <c r="M28" s="9">
        <f t="shared" si="2"/>
        <v>7</v>
      </c>
      <c r="N28" s="10">
        <f t="shared" si="3"/>
        <v>-7.1428571428571425E-2</v>
      </c>
      <c r="O28" s="11">
        <f t="shared" si="4"/>
        <v>105</v>
      </c>
      <c r="P28" s="45">
        <f t="shared" si="5"/>
        <v>7</v>
      </c>
      <c r="Q28" s="48">
        <f t="shared" si="6"/>
        <v>90</v>
      </c>
      <c r="R28" s="49">
        <f t="shared" si="7"/>
        <v>-8</v>
      </c>
      <c r="S28" s="42">
        <f t="shared" si="8"/>
        <v>105</v>
      </c>
      <c r="T28" s="43">
        <f t="shared" si="9"/>
        <v>7</v>
      </c>
      <c r="U28" s="37">
        <f>L28</f>
        <v>105</v>
      </c>
      <c r="V28" s="38">
        <f t="shared" si="10"/>
        <v>7</v>
      </c>
      <c r="W28" s="29">
        <f t="shared" si="11"/>
        <v>105</v>
      </c>
      <c r="X28" s="12">
        <f t="shared" si="12"/>
        <v>7</v>
      </c>
      <c r="Y28" s="75">
        <f t="shared" si="13"/>
        <v>-7.1428571428571425E-2</v>
      </c>
    </row>
    <row r="29" spans="1:25" x14ac:dyDescent="0.25">
      <c r="A29" s="8" t="s">
        <v>43</v>
      </c>
      <c r="B29" s="8" t="s">
        <v>11</v>
      </c>
      <c r="C29" s="8">
        <v>216</v>
      </c>
      <c r="D29" s="8">
        <v>217</v>
      </c>
      <c r="E29" s="8">
        <v>1</v>
      </c>
      <c r="F29" s="8" t="s">
        <v>45</v>
      </c>
      <c r="G29" s="8">
        <v>1190</v>
      </c>
      <c r="H29" s="8">
        <v>119</v>
      </c>
      <c r="I29" s="8">
        <v>1904</v>
      </c>
      <c r="J29" s="5">
        <v>119</v>
      </c>
      <c r="K29" s="8">
        <f t="shared" si="1"/>
        <v>7.9333333333333336</v>
      </c>
      <c r="L29" s="9">
        <f t="shared" si="0"/>
        <v>120</v>
      </c>
      <c r="M29" s="9">
        <f t="shared" si="2"/>
        <v>1</v>
      </c>
      <c r="N29" s="10">
        <f t="shared" si="3"/>
        <v>-8.4033613445378148E-3</v>
      </c>
      <c r="O29" s="11">
        <f t="shared" si="4"/>
        <v>120</v>
      </c>
      <c r="P29" s="45">
        <f t="shared" si="5"/>
        <v>1</v>
      </c>
      <c r="Q29" s="48">
        <f t="shared" si="6"/>
        <v>105</v>
      </c>
      <c r="R29" s="49">
        <f t="shared" si="7"/>
        <v>-14</v>
      </c>
      <c r="S29" s="42">
        <f t="shared" si="8"/>
        <v>120</v>
      </c>
      <c r="T29" s="43">
        <f t="shared" si="9"/>
        <v>1</v>
      </c>
      <c r="U29" s="37">
        <f>L29</f>
        <v>120</v>
      </c>
      <c r="V29" s="38">
        <f t="shared" si="10"/>
        <v>1</v>
      </c>
      <c r="W29" s="29">
        <f t="shared" si="11"/>
        <v>120</v>
      </c>
      <c r="X29" s="12">
        <f t="shared" si="12"/>
        <v>1</v>
      </c>
      <c r="Y29" s="75">
        <f t="shared" si="13"/>
        <v>-8.4033613445378148E-3</v>
      </c>
    </row>
    <row r="30" spans="1:25" x14ac:dyDescent="0.25">
      <c r="A30" s="8" t="s">
        <v>43</v>
      </c>
      <c r="B30" s="8" t="s">
        <v>14</v>
      </c>
      <c r="C30" s="8">
        <v>166</v>
      </c>
      <c r="D30" s="8">
        <v>167</v>
      </c>
      <c r="E30" s="8">
        <v>1</v>
      </c>
      <c r="F30" s="8" t="s">
        <v>46</v>
      </c>
      <c r="G30" s="8">
        <v>790</v>
      </c>
      <c r="H30" s="8">
        <v>79</v>
      </c>
      <c r="I30" s="8">
        <v>1264</v>
      </c>
      <c r="J30" s="5">
        <v>79</v>
      </c>
      <c r="K30" s="8">
        <f t="shared" si="1"/>
        <v>5.2666666666666666</v>
      </c>
      <c r="L30" s="19">
        <f t="shared" si="0"/>
        <v>75</v>
      </c>
      <c r="M30" s="19">
        <f t="shared" si="2"/>
        <v>-4</v>
      </c>
      <c r="N30" s="20">
        <f t="shared" si="3"/>
        <v>5.0632911392405063E-2</v>
      </c>
      <c r="O30" s="11">
        <f t="shared" si="4"/>
        <v>90</v>
      </c>
      <c r="P30" s="45">
        <f t="shared" si="5"/>
        <v>11</v>
      </c>
      <c r="Q30" s="48">
        <f t="shared" si="6"/>
        <v>75</v>
      </c>
      <c r="R30" s="49">
        <f t="shared" si="7"/>
        <v>-4</v>
      </c>
      <c r="S30" s="42">
        <f t="shared" si="8"/>
        <v>75</v>
      </c>
      <c r="T30" s="43">
        <f t="shared" si="9"/>
        <v>-4</v>
      </c>
      <c r="U30" s="37">
        <f>L30</f>
        <v>75</v>
      </c>
      <c r="V30" s="38">
        <f t="shared" si="10"/>
        <v>-4</v>
      </c>
      <c r="W30" s="32">
        <f t="shared" si="11"/>
        <v>75</v>
      </c>
      <c r="X30" s="21">
        <f t="shared" si="12"/>
        <v>-4</v>
      </c>
      <c r="Y30" s="78">
        <f t="shared" si="13"/>
        <v>5.0632911392405063E-2</v>
      </c>
    </row>
    <row r="31" spans="1:25" ht="15.75" thickBot="1" x14ac:dyDescent="0.3">
      <c r="A31" s="8" t="s">
        <v>43</v>
      </c>
      <c r="B31" s="8" t="s">
        <v>14</v>
      </c>
      <c r="C31" s="8">
        <v>166</v>
      </c>
      <c r="D31" s="8">
        <v>167</v>
      </c>
      <c r="E31" s="8">
        <v>1</v>
      </c>
      <c r="F31" s="8" t="s">
        <v>47</v>
      </c>
      <c r="G31" s="8">
        <v>880</v>
      </c>
      <c r="H31" s="8">
        <v>88</v>
      </c>
      <c r="I31" s="8">
        <v>1408</v>
      </c>
      <c r="J31" s="5">
        <v>88</v>
      </c>
      <c r="K31" s="8">
        <f t="shared" si="1"/>
        <v>5.8666666666666663</v>
      </c>
      <c r="L31" s="51">
        <f t="shared" si="0"/>
        <v>90</v>
      </c>
      <c r="M31" s="51">
        <f t="shared" si="2"/>
        <v>2</v>
      </c>
      <c r="N31" s="52">
        <f t="shared" si="3"/>
        <v>-2.2727272727272728E-2</v>
      </c>
      <c r="O31" s="53">
        <f t="shared" si="4"/>
        <v>90</v>
      </c>
      <c r="P31" s="54">
        <f t="shared" si="5"/>
        <v>2</v>
      </c>
      <c r="Q31" s="55">
        <f t="shared" si="6"/>
        <v>75</v>
      </c>
      <c r="R31" s="56">
        <f t="shared" si="7"/>
        <v>-13</v>
      </c>
      <c r="S31" s="57">
        <f t="shared" si="8"/>
        <v>90</v>
      </c>
      <c r="T31" s="58">
        <f t="shared" si="9"/>
        <v>2</v>
      </c>
      <c r="U31" s="59">
        <f>L31</f>
        <v>90</v>
      </c>
      <c r="V31" s="60">
        <f t="shared" si="10"/>
        <v>2</v>
      </c>
      <c r="W31" s="61">
        <f t="shared" si="11"/>
        <v>90</v>
      </c>
      <c r="X31" s="62">
        <f t="shared" si="12"/>
        <v>2</v>
      </c>
      <c r="Y31" s="81">
        <f t="shared" si="13"/>
        <v>-2.2727272727272728E-2</v>
      </c>
    </row>
    <row r="32" spans="1:25" ht="15.75" thickBot="1" x14ac:dyDescent="0.3">
      <c r="J32" s="1">
        <f>SUM(J2:J31)</f>
        <v>2556</v>
      </c>
      <c r="L32" s="63">
        <f>SUM(L2:L31)</f>
        <v>2535</v>
      </c>
      <c r="M32" s="64">
        <f>SUM(M2:M31)</f>
        <v>-21</v>
      </c>
      <c r="N32" s="64"/>
      <c r="O32" s="65">
        <f>SUM(O2:O31)</f>
        <v>2745</v>
      </c>
      <c r="P32" s="65">
        <f>SUM(P2:P31)</f>
        <v>189</v>
      </c>
      <c r="Q32" s="66">
        <f>SUM(Q2:Q31)</f>
        <v>2310</v>
      </c>
      <c r="R32" s="67">
        <f>SUM(R2:R31)</f>
        <v>-246</v>
      </c>
      <c r="S32" s="68">
        <f>SUM(S2:S31)</f>
        <v>2580</v>
      </c>
      <c r="T32" s="69">
        <f>SUM(T2:T31)</f>
        <v>24</v>
      </c>
      <c r="U32" s="70">
        <f>SUM(U2:U31)</f>
        <v>2610</v>
      </c>
      <c r="V32" s="71">
        <f>SUM(V2:V31)</f>
        <v>54</v>
      </c>
      <c r="W32" s="72">
        <f>SUM(W2:W31)</f>
        <v>2565</v>
      </c>
      <c r="X32" s="73">
        <f>SUM(X2:X31)</f>
        <v>9</v>
      </c>
      <c r="Y32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2052-CEED-4D24-ADEC-B6302C38C000}">
  <dimension ref="A1:J31"/>
  <sheetViews>
    <sheetView tabSelected="1" topLeftCell="E13" workbookViewId="0">
      <selection activeCell="H2" sqref="H2:H31"/>
    </sheetView>
  </sheetViews>
  <sheetFormatPr baseColWidth="10" defaultRowHeight="15" x14ac:dyDescent="0.25"/>
  <cols>
    <col min="1" max="1" width="16.140625" bestFit="1" customWidth="1"/>
    <col min="2" max="2" width="7.42578125" bestFit="1" customWidth="1"/>
    <col min="3" max="3" width="8.28515625" bestFit="1" customWidth="1"/>
    <col min="4" max="4" width="19.7109375" bestFit="1" customWidth="1"/>
    <col min="5" max="5" width="11" bestFit="1" customWidth="1"/>
    <col min="6" max="6" width="36.42578125" bestFit="1" customWidth="1"/>
    <col min="7" max="7" width="50.140625" bestFit="1" customWidth="1"/>
    <col min="8" max="8" width="44.85546875" bestFit="1" customWidth="1"/>
    <col min="9" max="9" width="40.85546875" bestFit="1" customWidth="1"/>
    <col min="10" max="10" width="35.57031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25">
      <c r="A2" s="8" t="s">
        <v>10</v>
      </c>
      <c r="B2" s="8" t="s">
        <v>11</v>
      </c>
      <c r="C2" s="8">
        <v>160</v>
      </c>
      <c r="D2" s="8">
        <v>161</v>
      </c>
      <c r="E2" s="8">
        <v>1</v>
      </c>
      <c r="F2" s="8" t="s">
        <v>12</v>
      </c>
      <c r="G2" s="8">
        <f>H2*10</f>
        <v>900</v>
      </c>
      <c r="H2" s="29">
        <v>90</v>
      </c>
      <c r="I2" s="8">
        <v>1424</v>
      </c>
      <c r="J2" s="29">
        <v>90</v>
      </c>
    </row>
    <row r="3" spans="1:10" x14ac:dyDescent="0.25">
      <c r="A3" s="8" t="s">
        <v>10</v>
      </c>
      <c r="B3" s="8" t="s">
        <v>11</v>
      </c>
      <c r="C3" s="8">
        <v>160</v>
      </c>
      <c r="D3" s="8">
        <v>161</v>
      </c>
      <c r="E3" s="8">
        <v>1</v>
      </c>
      <c r="F3" s="8" t="s">
        <v>13</v>
      </c>
      <c r="G3" s="8">
        <f t="shared" ref="G3:G31" si="0">H3*10</f>
        <v>750</v>
      </c>
      <c r="H3" s="29">
        <v>75</v>
      </c>
      <c r="I3" s="8">
        <v>1152</v>
      </c>
      <c r="J3" s="29">
        <v>75</v>
      </c>
    </row>
    <row r="4" spans="1:10" x14ac:dyDescent="0.25">
      <c r="A4" s="8" t="s">
        <v>10</v>
      </c>
      <c r="B4" s="8" t="s">
        <v>14</v>
      </c>
      <c r="C4" s="8">
        <v>229</v>
      </c>
      <c r="D4" s="8">
        <v>231</v>
      </c>
      <c r="E4" s="8">
        <v>2</v>
      </c>
      <c r="F4" s="8" t="s">
        <v>15</v>
      </c>
      <c r="G4" s="8">
        <f t="shared" si="0"/>
        <v>600</v>
      </c>
      <c r="H4" s="29">
        <v>60</v>
      </c>
      <c r="I4" s="8">
        <v>960</v>
      </c>
      <c r="J4" s="29">
        <v>60</v>
      </c>
    </row>
    <row r="5" spans="1:10" x14ac:dyDescent="0.25">
      <c r="A5" s="8" t="s">
        <v>10</v>
      </c>
      <c r="B5" s="8" t="s">
        <v>14</v>
      </c>
      <c r="C5" s="8">
        <v>229</v>
      </c>
      <c r="D5" s="8">
        <v>231</v>
      </c>
      <c r="E5" s="8">
        <v>2</v>
      </c>
      <c r="F5" s="8" t="s">
        <v>16</v>
      </c>
      <c r="G5" s="8">
        <f t="shared" si="0"/>
        <v>900</v>
      </c>
      <c r="H5" s="30">
        <v>90</v>
      </c>
      <c r="I5" s="8">
        <v>1424</v>
      </c>
      <c r="J5" s="30">
        <v>90</v>
      </c>
    </row>
    <row r="6" spans="1:10" x14ac:dyDescent="0.25">
      <c r="A6" s="8" t="s">
        <v>10</v>
      </c>
      <c r="B6" s="8" t="s">
        <v>14</v>
      </c>
      <c r="C6" s="8">
        <v>229</v>
      </c>
      <c r="D6" s="8">
        <v>231</v>
      </c>
      <c r="E6" s="8">
        <v>2</v>
      </c>
      <c r="F6" s="8" t="s">
        <v>17</v>
      </c>
      <c r="G6" s="8">
        <f t="shared" si="0"/>
        <v>750</v>
      </c>
      <c r="H6" s="31">
        <v>75</v>
      </c>
      <c r="I6" s="8">
        <v>1312</v>
      </c>
      <c r="J6" s="31">
        <v>75</v>
      </c>
    </row>
    <row r="7" spans="1:10" x14ac:dyDescent="0.25">
      <c r="A7" s="8" t="s">
        <v>18</v>
      </c>
      <c r="B7" s="8" t="s">
        <v>11</v>
      </c>
      <c r="C7" s="8">
        <v>723</v>
      </c>
      <c r="D7" s="8">
        <v>725</v>
      </c>
      <c r="E7" s="8">
        <v>2</v>
      </c>
      <c r="F7" s="8" t="s">
        <v>19</v>
      </c>
      <c r="G7" s="8">
        <f t="shared" si="0"/>
        <v>3150</v>
      </c>
      <c r="H7" s="29">
        <v>315</v>
      </c>
      <c r="I7" s="8">
        <v>5008</v>
      </c>
      <c r="J7" s="29">
        <v>315</v>
      </c>
    </row>
    <row r="8" spans="1:10" x14ac:dyDescent="0.25">
      <c r="A8" s="8" t="s">
        <v>18</v>
      </c>
      <c r="B8" s="8" t="s">
        <v>11</v>
      </c>
      <c r="C8" s="8">
        <v>723</v>
      </c>
      <c r="D8" s="8">
        <v>725</v>
      </c>
      <c r="E8" s="8">
        <v>2</v>
      </c>
      <c r="F8" s="8" t="s">
        <v>20</v>
      </c>
      <c r="G8" s="8">
        <f t="shared" si="0"/>
        <v>3000</v>
      </c>
      <c r="H8" s="32">
        <v>300</v>
      </c>
      <c r="I8" s="8">
        <v>4896</v>
      </c>
      <c r="J8" s="32">
        <v>300</v>
      </c>
    </row>
    <row r="9" spans="1:10" x14ac:dyDescent="0.25">
      <c r="A9" s="8" t="s">
        <v>18</v>
      </c>
      <c r="B9" s="8" t="s">
        <v>11</v>
      </c>
      <c r="C9" s="8">
        <v>723</v>
      </c>
      <c r="D9" s="8">
        <v>725</v>
      </c>
      <c r="E9" s="8">
        <v>2</v>
      </c>
      <c r="F9" s="8" t="s">
        <v>21</v>
      </c>
      <c r="G9" s="8">
        <f t="shared" si="0"/>
        <v>1050</v>
      </c>
      <c r="H9" s="32">
        <v>105</v>
      </c>
      <c r="I9" s="8">
        <v>1696</v>
      </c>
      <c r="J9" s="32">
        <v>105</v>
      </c>
    </row>
    <row r="10" spans="1:10" x14ac:dyDescent="0.25">
      <c r="A10" s="8" t="s">
        <v>18</v>
      </c>
      <c r="B10" s="8" t="s">
        <v>14</v>
      </c>
      <c r="C10" s="8">
        <v>42</v>
      </c>
      <c r="D10" s="8">
        <v>43</v>
      </c>
      <c r="E10" s="8">
        <v>1</v>
      </c>
      <c r="F10" s="8" t="s">
        <v>22</v>
      </c>
      <c r="G10" s="8">
        <f t="shared" si="0"/>
        <v>300</v>
      </c>
      <c r="H10" s="29">
        <v>30</v>
      </c>
      <c r="I10" s="8">
        <v>384</v>
      </c>
      <c r="J10" s="29">
        <v>30</v>
      </c>
    </row>
    <row r="11" spans="1:10" x14ac:dyDescent="0.25">
      <c r="A11" s="8" t="s">
        <v>18</v>
      </c>
      <c r="B11" s="8" t="s">
        <v>14</v>
      </c>
      <c r="C11" s="8">
        <v>42</v>
      </c>
      <c r="D11" s="8">
        <v>43</v>
      </c>
      <c r="E11" s="8">
        <v>1</v>
      </c>
      <c r="F11" s="8" t="s">
        <v>23</v>
      </c>
      <c r="G11" s="8">
        <f t="shared" si="0"/>
        <v>300</v>
      </c>
      <c r="H11" s="33">
        <v>30</v>
      </c>
      <c r="I11" s="8">
        <v>304</v>
      </c>
      <c r="J11" s="33">
        <v>30</v>
      </c>
    </row>
    <row r="12" spans="1:10" x14ac:dyDescent="0.25">
      <c r="A12" s="8" t="s">
        <v>24</v>
      </c>
      <c r="B12" s="8" t="s">
        <v>11</v>
      </c>
      <c r="C12" s="8">
        <v>176</v>
      </c>
      <c r="D12" s="8">
        <v>178</v>
      </c>
      <c r="E12" s="8">
        <v>2</v>
      </c>
      <c r="F12" s="8" t="s">
        <v>25</v>
      </c>
      <c r="G12" s="8">
        <f t="shared" si="0"/>
        <v>450</v>
      </c>
      <c r="H12" s="31">
        <v>45</v>
      </c>
      <c r="I12" s="8">
        <v>832</v>
      </c>
      <c r="J12" s="31">
        <v>45</v>
      </c>
    </row>
    <row r="13" spans="1:10" x14ac:dyDescent="0.25">
      <c r="A13" s="8" t="s">
        <v>24</v>
      </c>
      <c r="B13" s="8" t="s">
        <v>11</v>
      </c>
      <c r="C13" s="8">
        <v>176</v>
      </c>
      <c r="D13" s="8">
        <v>178</v>
      </c>
      <c r="E13" s="8">
        <v>2</v>
      </c>
      <c r="F13" s="8" t="s">
        <v>26</v>
      </c>
      <c r="G13" s="8">
        <f t="shared" si="0"/>
        <v>750</v>
      </c>
      <c r="H13" s="29">
        <v>75</v>
      </c>
      <c r="I13" s="8">
        <v>1232</v>
      </c>
      <c r="J13" s="29">
        <v>75</v>
      </c>
    </row>
    <row r="14" spans="1:10" x14ac:dyDescent="0.25">
      <c r="A14" s="8" t="s">
        <v>24</v>
      </c>
      <c r="B14" s="8" t="s">
        <v>11</v>
      </c>
      <c r="C14" s="8">
        <v>176</v>
      </c>
      <c r="D14" s="8">
        <v>178</v>
      </c>
      <c r="E14" s="8">
        <v>2</v>
      </c>
      <c r="F14" s="8" t="s">
        <v>27</v>
      </c>
      <c r="G14" s="8">
        <f t="shared" si="0"/>
        <v>450</v>
      </c>
      <c r="H14" s="31">
        <v>45</v>
      </c>
      <c r="I14" s="8">
        <v>784</v>
      </c>
      <c r="J14" s="31">
        <v>45</v>
      </c>
    </row>
    <row r="15" spans="1:10" x14ac:dyDescent="0.25">
      <c r="A15" s="8" t="s">
        <v>24</v>
      </c>
      <c r="B15" s="8" t="s">
        <v>14</v>
      </c>
      <c r="C15" s="8">
        <v>192</v>
      </c>
      <c r="D15" s="8">
        <v>193</v>
      </c>
      <c r="E15" s="8">
        <v>1</v>
      </c>
      <c r="F15" s="8" t="s">
        <v>28</v>
      </c>
      <c r="G15" s="8">
        <f t="shared" si="0"/>
        <v>450</v>
      </c>
      <c r="H15" s="29">
        <v>45</v>
      </c>
      <c r="I15" s="8">
        <v>688</v>
      </c>
      <c r="J15" s="29">
        <v>45</v>
      </c>
    </row>
    <row r="16" spans="1:10" x14ac:dyDescent="0.25">
      <c r="A16" s="8" t="s">
        <v>24</v>
      </c>
      <c r="B16" s="8" t="s">
        <v>14</v>
      </c>
      <c r="C16" s="8">
        <v>192</v>
      </c>
      <c r="D16" s="8">
        <v>193</v>
      </c>
      <c r="E16" s="8">
        <v>1</v>
      </c>
      <c r="F16" s="8" t="s">
        <v>29</v>
      </c>
      <c r="G16" s="8">
        <f t="shared" si="0"/>
        <v>900</v>
      </c>
      <c r="H16" s="29">
        <v>90</v>
      </c>
      <c r="I16" s="8">
        <v>1424</v>
      </c>
      <c r="J16" s="29">
        <v>90</v>
      </c>
    </row>
    <row r="17" spans="1:10" x14ac:dyDescent="0.25">
      <c r="A17" s="8" t="s">
        <v>24</v>
      </c>
      <c r="B17" s="8" t="s">
        <v>14</v>
      </c>
      <c r="C17" s="8">
        <v>192</v>
      </c>
      <c r="D17" s="8">
        <v>193</v>
      </c>
      <c r="E17" s="8">
        <v>1</v>
      </c>
      <c r="F17" s="8" t="s">
        <v>30</v>
      </c>
      <c r="G17" s="8">
        <f t="shared" si="0"/>
        <v>600</v>
      </c>
      <c r="H17" s="32">
        <v>60</v>
      </c>
      <c r="I17" s="8">
        <v>976</v>
      </c>
      <c r="J17" s="32">
        <v>60</v>
      </c>
    </row>
    <row r="18" spans="1:10" x14ac:dyDescent="0.25">
      <c r="A18" s="8" t="s">
        <v>31</v>
      </c>
      <c r="B18" s="8" t="s">
        <v>11</v>
      </c>
      <c r="C18" s="8">
        <v>214</v>
      </c>
      <c r="D18" s="8">
        <v>215</v>
      </c>
      <c r="E18" s="8">
        <v>1</v>
      </c>
      <c r="F18" s="8" t="s">
        <v>32</v>
      </c>
      <c r="G18" s="8">
        <f t="shared" si="0"/>
        <v>1350</v>
      </c>
      <c r="H18" s="29">
        <v>135</v>
      </c>
      <c r="I18" s="8">
        <v>2144</v>
      </c>
      <c r="J18" s="29">
        <v>135</v>
      </c>
    </row>
    <row r="19" spans="1:10" x14ac:dyDescent="0.25">
      <c r="A19" s="8" t="s">
        <v>31</v>
      </c>
      <c r="B19" s="8" t="s">
        <v>11</v>
      </c>
      <c r="C19" s="8">
        <v>214</v>
      </c>
      <c r="D19" s="8">
        <v>215</v>
      </c>
      <c r="E19" s="8">
        <v>1</v>
      </c>
      <c r="F19" s="8" t="s">
        <v>33</v>
      </c>
      <c r="G19" s="8">
        <f t="shared" si="0"/>
        <v>750</v>
      </c>
      <c r="H19" s="32">
        <v>75</v>
      </c>
      <c r="I19" s="8">
        <v>1296</v>
      </c>
      <c r="J19" s="32">
        <v>75</v>
      </c>
    </row>
    <row r="20" spans="1:10" x14ac:dyDescent="0.25">
      <c r="A20" s="8" t="s">
        <v>31</v>
      </c>
      <c r="B20" s="8" t="s">
        <v>14</v>
      </c>
      <c r="C20" s="8">
        <v>166</v>
      </c>
      <c r="D20" s="8">
        <v>167</v>
      </c>
      <c r="E20" s="8">
        <v>1</v>
      </c>
      <c r="F20" s="8" t="s">
        <v>34</v>
      </c>
      <c r="G20" s="8">
        <f t="shared" si="0"/>
        <v>900</v>
      </c>
      <c r="H20" s="29">
        <v>90</v>
      </c>
      <c r="I20" s="8">
        <v>1392</v>
      </c>
      <c r="J20" s="29">
        <v>90</v>
      </c>
    </row>
    <row r="21" spans="1:10" x14ac:dyDescent="0.25">
      <c r="A21" s="8" t="s">
        <v>31</v>
      </c>
      <c r="B21" s="8" t="s">
        <v>14</v>
      </c>
      <c r="C21" s="8">
        <v>166</v>
      </c>
      <c r="D21" s="8">
        <v>167</v>
      </c>
      <c r="E21" s="8">
        <v>1</v>
      </c>
      <c r="F21" s="8" t="s">
        <v>35</v>
      </c>
      <c r="G21" s="8">
        <f t="shared" si="0"/>
        <v>450</v>
      </c>
      <c r="H21" s="29">
        <v>45</v>
      </c>
      <c r="I21" s="8">
        <v>704</v>
      </c>
      <c r="J21" s="29">
        <v>45</v>
      </c>
    </row>
    <row r="22" spans="1:10" x14ac:dyDescent="0.25">
      <c r="A22" s="8" t="s">
        <v>31</v>
      </c>
      <c r="B22" s="8" t="s">
        <v>14</v>
      </c>
      <c r="C22" s="8">
        <v>166</v>
      </c>
      <c r="D22" s="8">
        <v>167</v>
      </c>
      <c r="E22" s="8">
        <v>1</v>
      </c>
      <c r="F22" s="8" t="s">
        <v>36</v>
      </c>
      <c r="G22" s="8">
        <f t="shared" si="0"/>
        <v>300</v>
      </c>
      <c r="H22" s="34">
        <v>30</v>
      </c>
      <c r="I22" s="8">
        <v>576</v>
      </c>
      <c r="J22" s="34">
        <v>30</v>
      </c>
    </row>
    <row r="23" spans="1:10" x14ac:dyDescent="0.25">
      <c r="A23" s="8" t="s">
        <v>37</v>
      </c>
      <c r="B23" s="8" t="s">
        <v>11</v>
      </c>
      <c r="C23" s="8">
        <v>92</v>
      </c>
      <c r="D23" s="8">
        <v>93</v>
      </c>
      <c r="E23" s="8">
        <v>1</v>
      </c>
      <c r="F23" s="8" t="s">
        <v>38</v>
      </c>
      <c r="G23" s="8">
        <f t="shared" si="0"/>
        <v>600</v>
      </c>
      <c r="H23" s="29">
        <v>60</v>
      </c>
      <c r="I23" s="8">
        <v>896</v>
      </c>
      <c r="J23" s="29">
        <v>60</v>
      </c>
    </row>
    <row r="24" spans="1:10" x14ac:dyDescent="0.25">
      <c r="A24" s="8" t="s">
        <v>37</v>
      </c>
      <c r="B24" s="8" t="s">
        <v>11</v>
      </c>
      <c r="C24" s="8">
        <v>92</v>
      </c>
      <c r="D24" s="8">
        <v>93</v>
      </c>
      <c r="E24" s="8">
        <v>1</v>
      </c>
      <c r="F24" s="8" t="s">
        <v>39</v>
      </c>
      <c r="G24" s="8">
        <f t="shared" si="0"/>
        <v>450</v>
      </c>
      <c r="H24" s="33">
        <v>45</v>
      </c>
      <c r="I24" s="8">
        <v>592</v>
      </c>
      <c r="J24" s="33">
        <v>45</v>
      </c>
    </row>
    <row r="25" spans="1:10" x14ac:dyDescent="0.25">
      <c r="A25" s="8" t="s">
        <v>37</v>
      </c>
      <c r="B25" s="8" t="s">
        <v>14</v>
      </c>
      <c r="C25" s="8">
        <v>165</v>
      </c>
      <c r="D25" s="8">
        <v>166</v>
      </c>
      <c r="E25" s="8">
        <v>1</v>
      </c>
      <c r="F25" s="8" t="s">
        <v>40</v>
      </c>
      <c r="G25" s="8">
        <f t="shared" si="0"/>
        <v>600</v>
      </c>
      <c r="H25" s="32">
        <v>60</v>
      </c>
      <c r="I25" s="8">
        <v>1008</v>
      </c>
      <c r="J25" s="32">
        <v>60</v>
      </c>
    </row>
    <row r="26" spans="1:10" x14ac:dyDescent="0.25">
      <c r="A26" s="8" t="s">
        <v>37</v>
      </c>
      <c r="B26" s="8" t="s">
        <v>14</v>
      </c>
      <c r="C26" s="8">
        <v>165</v>
      </c>
      <c r="D26" s="8">
        <v>166</v>
      </c>
      <c r="E26" s="8">
        <v>1</v>
      </c>
      <c r="F26" s="8" t="s">
        <v>41</v>
      </c>
      <c r="G26" s="8">
        <f t="shared" si="0"/>
        <v>600</v>
      </c>
      <c r="H26" s="29">
        <v>60</v>
      </c>
      <c r="I26" s="8">
        <v>896</v>
      </c>
      <c r="J26" s="29">
        <v>60</v>
      </c>
    </row>
    <row r="27" spans="1:10" x14ac:dyDescent="0.25">
      <c r="A27" s="8" t="s">
        <v>37</v>
      </c>
      <c r="B27" s="8" t="s">
        <v>14</v>
      </c>
      <c r="C27" s="8">
        <v>165</v>
      </c>
      <c r="D27" s="8">
        <v>166</v>
      </c>
      <c r="E27" s="8">
        <v>1</v>
      </c>
      <c r="F27" s="8" t="s">
        <v>42</v>
      </c>
      <c r="G27" s="8">
        <f t="shared" si="0"/>
        <v>450</v>
      </c>
      <c r="H27" s="32">
        <v>45</v>
      </c>
      <c r="I27" s="8">
        <v>752</v>
      </c>
      <c r="J27" s="32">
        <v>45</v>
      </c>
    </row>
    <row r="28" spans="1:10" x14ac:dyDescent="0.25">
      <c r="A28" s="8" t="s">
        <v>43</v>
      </c>
      <c r="B28" s="8" t="s">
        <v>11</v>
      </c>
      <c r="C28" s="8">
        <v>216</v>
      </c>
      <c r="D28" s="8">
        <v>217</v>
      </c>
      <c r="E28" s="8">
        <v>1</v>
      </c>
      <c r="F28" s="8" t="s">
        <v>44</v>
      </c>
      <c r="G28" s="8">
        <f t="shared" si="0"/>
        <v>1050</v>
      </c>
      <c r="H28" s="29">
        <v>105</v>
      </c>
      <c r="I28" s="8">
        <v>1568</v>
      </c>
      <c r="J28" s="29">
        <v>105</v>
      </c>
    </row>
    <row r="29" spans="1:10" x14ac:dyDescent="0.25">
      <c r="A29" s="8" t="s">
        <v>43</v>
      </c>
      <c r="B29" s="8" t="s">
        <v>11</v>
      </c>
      <c r="C29" s="8">
        <v>216</v>
      </c>
      <c r="D29" s="8">
        <v>217</v>
      </c>
      <c r="E29" s="8">
        <v>1</v>
      </c>
      <c r="F29" s="8" t="s">
        <v>45</v>
      </c>
      <c r="G29" s="8">
        <f t="shared" si="0"/>
        <v>1200</v>
      </c>
      <c r="H29" s="29">
        <v>120</v>
      </c>
      <c r="I29" s="8">
        <v>1904</v>
      </c>
      <c r="J29" s="29">
        <v>120</v>
      </c>
    </row>
    <row r="30" spans="1:10" x14ac:dyDescent="0.25">
      <c r="A30" s="8" t="s">
        <v>43</v>
      </c>
      <c r="B30" s="8" t="s">
        <v>14</v>
      </c>
      <c r="C30" s="8">
        <v>166</v>
      </c>
      <c r="D30" s="8">
        <v>167</v>
      </c>
      <c r="E30" s="8">
        <v>1</v>
      </c>
      <c r="F30" s="8" t="s">
        <v>46</v>
      </c>
      <c r="G30" s="8">
        <f t="shared" si="0"/>
        <v>750</v>
      </c>
      <c r="H30" s="32">
        <v>75</v>
      </c>
      <c r="I30" s="8">
        <v>1264</v>
      </c>
      <c r="J30" s="32">
        <v>75</v>
      </c>
    </row>
    <row r="31" spans="1:10" x14ac:dyDescent="0.25">
      <c r="A31" s="8" t="s">
        <v>43</v>
      </c>
      <c r="B31" s="8" t="s">
        <v>14</v>
      </c>
      <c r="C31" s="8">
        <v>166</v>
      </c>
      <c r="D31" s="8">
        <v>167</v>
      </c>
      <c r="E31" s="8">
        <v>1</v>
      </c>
      <c r="F31" s="8" t="s">
        <v>47</v>
      </c>
      <c r="G31" s="8">
        <f t="shared" si="0"/>
        <v>900</v>
      </c>
      <c r="H31" s="61">
        <v>90</v>
      </c>
      <c r="I31" s="8">
        <v>1408</v>
      </c>
      <c r="J31" s="6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escenario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</dc:creator>
  <cp:lastModifiedBy>Jose Fernando Zea Castro</cp:lastModifiedBy>
  <dcterms:created xsi:type="dcterms:W3CDTF">2024-11-19T10:29:21Z</dcterms:created>
  <dcterms:modified xsi:type="dcterms:W3CDTF">2024-11-19T11:26:32Z</dcterms:modified>
</cp:coreProperties>
</file>