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joshl\Desktop\"/>
    </mc:Choice>
  </mc:AlternateContent>
  <xr:revisionPtr revIDLastSave="0" documentId="13_ncr:1_{AC5D2E1E-88C4-4D5C-81B4-028B9095F7E9}" xr6:coauthVersionLast="47" xr6:coauthVersionMax="47" xr10:uidLastSave="{00000000-0000-0000-0000-000000000000}"/>
  <bookViews>
    <workbookView xWindow="-120" yWindow="-120" windowWidth="20730" windowHeight="11040" xr2:uid="{9DDC51D1-2DE2-441C-B14E-CB413F0E6DEB}"/>
  </bookViews>
  <sheets>
    <sheet name="Distributions"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27" i="3" l="1"/>
  <c r="A32" i="3"/>
  <c r="A12" i="3"/>
  <c r="G37" i="3" l="1"/>
  <c r="A37" i="3" s="1"/>
  <c r="D42" i="3" l="1"/>
  <c r="D37" i="3"/>
  <c r="I47" i="3"/>
  <c r="A47" i="3" s="1"/>
  <c r="G47" i="3"/>
  <c r="F47" i="3"/>
  <c r="E47" i="3"/>
  <c r="H42" i="3"/>
  <c r="A42" i="3" s="1"/>
  <c r="F42" i="3"/>
  <c r="E42" i="3"/>
  <c r="E37" i="3"/>
  <c r="F32" i="3"/>
  <c r="F27" i="3"/>
  <c r="F22" i="3"/>
  <c r="A22" i="3" s="1"/>
  <c r="F17" i="3"/>
  <c r="A17" i="3" s="1"/>
  <c r="F12" i="3"/>
  <c r="F7" i="3"/>
  <c r="A7" i="3" s="1"/>
</calcChain>
</file>

<file path=xl/sharedStrings.xml><?xml version="1.0" encoding="utf-8"?>
<sst xmlns="http://schemas.openxmlformats.org/spreadsheetml/2006/main" count="73" uniqueCount="36">
  <si>
    <t>Trial ID</t>
  </si>
  <si>
    <t>Variable ID</t>
  </si>
  <si>
    <t>HDR PRNG</t>
  </si>
  <si>
    <t>Selected Distributions</t>
  </si>
  <si>
    <t>Uniform</t>
  </si>
  <si>
    <t>One of the simplest  distributions you can use is the uniform distribution. There is no chance of a value being above the maximum or below the minimum, and every value between the min and max are equally likely.
■ When to use: When you know the minimum and maximum values, but any value in between is equally likely.
■ Examples: The proportion of people that would buy a product, number of employees that do some activity.
■ Mean = (min + max)/2
■ Simulated value = rand * (max - min) + min</t>
  </si>
  <si>
    <t>Simulated Value</t>
  </si>
  <si>
    <t>Minimum</t>
  </si>
  <si>
    <t>Maximum</t>
  </si>
  <si>
    <t>Triangular</t>
  </si>
  <si>
    <t>For a triangular distribution, the UB and LB represent absolute limits. There is no chance that a value could be generated outside of these bounds. In addition to the UB and LB, this distribution also has a mode that can vary to any value between the UB and LB. This is sometimes useful as a substitute for a lognormal, when you want to set absolute limits on what the values can be but you want to skew the output in a way similar to the lognormal. It is useful in any situation where you know of absolute limits but the most likely value might not be in the middle, like the normal distribution.
■When to Use: When you want control over where the most likely value is compared to the range, and when the range has absolute limits.
■ Examples: Number of records lost if you think the most likely number is near the top of the range and yet you have a finite number of records you know cannot be exceeded.
■ Mean: =(min+mode+max)/3
■ Simulated value = IF(rand&lt;(mode-min)/(max-min), 1, 0) * (min + SQRT(rand*(max-min)*(mode-min))) + IF(rand&gt;= (mode-min)/(max-min), 1, 0) * (max - SQRT((1-rand) * (max - min) * (max - mode)))</t>
  </si>
  <si>
    <t>Mode</t>
  </si>
  <si>
    <t>Binary</t>
  </si>
  <si>
    <t>Unlike the other distributions mentioned here, a discrete binary distribution (also known as a Bernoulli distribution) generates just two possible outcomes: success or failure. The probability of success is p and the probability of failure is q = (1 – p). For example, if success means to flip a fair coin heads‐up, the probability of success is p = .5, and the probability of failure is q = (1 – .5) = .5.
■ When to use: This is used in either/or situations—something either happens or it doesn’t.
■ Example: The occurrence of a data breach in a given period of time.
■ Mean: =P
■ Simulated value = if(rand&lt;probability, 1, 0)</t>
  </si>
  <si>
    <t>Probability</t>
  </si>
  <si>
    <t>Normal</t>
  </si>
  <si>
    <t>A normal (or Gaussian) distribution is a bell‐shaped curve that is symmetrically distributed about the mean. Many natural phenomenon follow this distribution but in some applications it will underestimate the probability of extreme events.
■ When to Use: When there is equal probability of observing a result above or below the mean.
■ Examples: Test scores, travel time.
■ Mean: =(UB + LB)/2</t>
  </si>
  <si>
    <t>Lower Bound</t>
  </si>
  <si>
    <t>Upper Bound</t>
  </si>
  <si>
    <t>Lognormal</t>
  </si>
  <si>
    <t>The lognormal distribution is an often preferred alternative to the normal distribution when a sample can only take positive values. It also allows for the possibility of extreme values on the upper end and, therefore, may fit some phenomena better than a normal. 
■ When to Use: To model positive values that are primarily moderate in scope but have potential for rare extreme events.
■ Examples: Losses incurred by a cyberattack, the cost of a project.
■ Excel Formula: =lognorm.inv(rand(),(ln(UB) + ln(LB))/2, (ln(UB)‐ln(LB))/3.29)
■ Mean: = ((ln(UB)+ln(LB))/2)</t>
  </si>
  <si>
    <t>Poisson/Binomial</t>
  </si>
  <si>
    <t>The poisson distribution is a discrete probability distribution that expresses the probability of a given number of events occurring in some period of time if these events occur with a constant mean rate and independently of the time since the last event. For example, if the likelihood of some event ocurring at least once in a year is 40%, then the poisson distribution tells us the probability of that event occuring two, three, four, etc., times. Note that the events must be independent, meaning that the probability of the second event in a year is not affected by when the first event occurs. Excel does not have a "POISSON.INV()", so we approximate it using an inverse binomial distribution with a large number of trials.
■ When to Use: To model the number of times an event occurs in a given time period when the mean frequency is known or estimated. 
■ Examples: Number of cybersecurity events in a year, number of project cancellations over 10 years.
■ Excel Formula: =binom.inv(1000000, -ln(1-P)/1000000, rand())
■ Mean: = -ln(1-P)</t>
  </si>
  <si>
    <t>Beta</t>
  </si>
  <si>
    <t>Beta distributions are extremely versatile. They can be used to generate values between 0 and 1 but where some values are more likely than others. This result can also be used in other formulas to generate any range of values you like. They are particularly useful when modeling the frequency of an event, especially when the frequency is estimated based on random samples of a population or historical observations. In this distribution it is not quite as easy as in other distributions to determine the parameters based only on upper and lower bounds. The only solution is iteratively trying different “alpha” and “beta” values until you get the 90% CI you want. If alpha and beta are each greater than 1 and equal to each other, then it will be symmetrical, where values near .5 are the most likely and less likely further away from .5. The larger you make both alpha and beta, the narrower the distribution. If you make alpha larger than beta, the distribution will skew to the left, and if you make beta larger, it skews to the right.
■ When to Use: Any situation that can be characterized as a set of “hits” and “misses.” For each hit, increase alpha by 1. For each miss, increase beta by 1.
■ Examples: Frequency of an event (such as a data breach) when the frequency is less than 1 per time unit (e.g., year), the proportion of employees following a security procedure correctly.</t>
  </si>
  <si>
    <t>Alpha</t>
  </si>
  <si>
    <t>Computed 5th Percentile</t>
  </si>
  <si>
    <t>Computed 95th Percentile</t>
  </si>
  <si>
    <t>Power Law</t>
  </si>
  <si>
    <t>The power law is a useful distribution for describing phenomena with extreme, catastrophic possibilities - even more than lognormal. The “fat tail” of the power law distribution allows us to acknowledge the common small event, while still accounting for more extreme possibilities.  In fact, sometimes this type of distribution may not always have a defined-mean because the tails goes out so far.  Be careful of producing unintended extreme results.  To keep this from producing unrealistic results, you might prefer to use the Truncated Power Law Below.  We show this distribution in a simple form which requires that you enter "alpha" and "theta" iteratively until you get the 90% Confidence Interval you want.
■ When to Use: When you want to make sure that catastrophic events, while rare, will be given nontrivial probabilities.
■ Examples: Phenomena like earthquakes, power outages, epidemics, and other types of “cascade failures” have this property.</t>
  </si>
  <si>
    <t>Theta (scale)</t>
  </si>
  <si>
    <t>Computed 99.99th Percentile</t>
  </si>
  <si>
    <t>Truncated Power Law</t>
  </si>
  <si>
    <t xml:space="preserve">The truncated power law distribution is simply the power law distribution, but with an upper limit that is imposed by the user. While the heavy tail of the power law distribution allows us to account for the rare catastrophic event, there may be a theoretical bound to the size of such an event. If this upper limit is not factored into the model, we may produce a misleading and unnecessarily grim forecast.  As above, you need to enter values for alpha, theta and truncated percentile until you see 5 percentile, 95 percentile, and truncated value (the upper limit) that agrees with how you want to model this quantity.
■ When to Use: The power law distribution should be truncated if an upper bound on the severity of an event is known.
■ Example: Losses of records may follow a power law but you know you only have a finite number of records to lose. </t>
  </si>
  <si>
    <t>Truncated Percentile</t>
  </si>
  <si>
    <t>Truncated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</si>
</sst>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1" x14ac:knownFonts="1">
    <font>
      <sz val="11"/>
      <color theme="1"/>
      <name val="Calibri"/>
      <family val="2"/>
      <scheme val="minor"/>
    </font>
    <font>
      <sz val="11"/>
      <color theme="1"/>
      <name val="Calibri"/>
      <family val="2"/>
      <scheme val="minor"/>
    </font>
    <font>
      <b/>
      <sz val="11"/>
      <color theme="0"/>
      <name val="Calibri"/>
      <family val="2"/>
      <scheme val="minor"/>
    </font>
    <font>
      <b/>
      <sz val="12"/>
      <color theme="0"/>
      <name val="Calibri"/>
      <family val="2"/>
      <scheme val="minor"/>
    </font>
    <font>
      <b/>
      <sz val="12"/>
      <color theme="1"/>
      <name val="Calibri"/>
      <family val="2"/>
      <scheme val="minor"/>
    </font>
    <font>
      <sz val="11"/>
      <name val="Calibri"/>
      <family val="2"/>
      <scheme val="minor"/>
    </font>
    <font>
      <b/>
      <sz val="11"/>
      <name val="Calibri"/>
      <family val="2"/>
      <scheme val="minor"/>
    </font>
    <font>
      <b/>
      <sz val="24"/>
      <color theme="0"/>
      <name val="Calibri"/>
      <family val="2"/>
      <scheme val="minor"/>
    </font>
    <font>
      <b/>
      <sz val="12"/>
      <color theme="4" tint="-0.499984740745262"/>
      <name val="Calibri"/>
      <family val="2"/>
      <scheme val="minor"/>
    </font>
    <font>
      <b/>
      <sz val="20"/>
      <color theme="0"/>
      <name val="Calibri"/>
      <family val="2"/>
      <scheme val="minor"/>
    </font>
    <font>
      <b/>
      <sz val="14"/>
      <color theme="1"/>
      <name val="Calibri"/>
      <family val="2"/>
      <scheme val="minor"/>
    </font>
  </fonts>
  <fills count="7">
    <fill>
      <patternFill patternType="none"/>
    </fill>
    <fill>
      <patternFill patternType="gray125"/>
    </fill>
    <fill>
      <patternFill patternType="solid">
        <fgColor rgb="FF002060"/>
        <bgColor indexed="64"/>
      </patternFill>
    </fill>
    <fill>
      <patternFill patternType="solid">
        <fgColor theme="7" tint="0.59999389629810485"/>
        <bgColor indexed="64"/>
      </patternFill>
    </fill>
    <fill>
      <patternFill patternType="solid">
        <fgColor theme="0" tint="-0.14999847407452621"/>
        <bgColor indexed="64"/>
      </patternFill>
    </fill>
    <fill>
      <patternFill patternType="solid">
        <fgColor theme="0"/>
        <bgColor indexed="64"/>
      </patternFill>
    </fill>
    <fill>
      <patternFill patternType="solid">
        <fgColor theme="4" tint="0.79998168889431442"/>
        <bgColor indexed="64"/>
      </patternFill>
    </fill>
  </fills>
  <borders count="34">
    <border>
      <left/>
      <right/>
      <top/>
      <bottom/>
      <diagonal/>
    </border>
    <border>
      <left style="thick">
        <color indexed="64"/>
      </left>
      <right/>
      <top style="thick">
        <color indexed="64"/>
      </top>
      <bottom style="medium">
        <color indexed="64"/>
      </bottom>
      <diagonal/>
    </border>
    <border>
      <left/>
      <right/>
      <top style="thick">
        <color indexed="64"/>
      </top>
      <bottom style="medium">
        <color indexed="64"/>
      </bottom>
      <diagonal/>
    </border>
    <border>
      <left/>
      <right style="thick">
        <color indexed="64"/>
      </right>
      <top style="thick">
        <color indexed="64"/>
      </top>
      <bottom style="medium">
        <color indexed="64"/>
      </bottom>
      <diagonal/>
    </border>
    <border>
      <left style="thick">
        <color auto="1"/>
      </left>
      <right style="medium">
        <color indexed="64"/>
      </right>
      <top style="medium">
        <color indexed="64"/>
      </top>
      <bottom style="thick">
        <color auto="1"/>
      </bottom>
      <diagonal/>
    </border>
    <border>
      <left style="medium">
        <color indexed="64"/>
      </left>
      <right style="medium">
        <color indexed="64"/>
      </right>
      <top/>
      <bottom style="thick">
        <color indexed="64"/>
      </bottom>
      <diagonal/>
    </border>
    <border>
      <left/>
      <right/>
      <top style="medium">
        <color indexed="64"/>
      </top>
      <bottom style="thick">
        <color auto="1"/>
      </bottom>
      <diagonal/>
    </border>
    <border>
      <left/>
      <right style="thick">
        <color indexed="64"/>
      </right>
      <top style="medium">
        <color indexed="64"/>
      </top>
      <bottom style="thick">
        <color auto="1"/>
      </bottom>
      <diagonal/>
    </border>
    <border>
      <left/>
      <right style="thick">
        <color auto="1"/>
      </right>
      <top/>
      <bottom/>
      <diagonal/>
    </border>
    <border>
      <left style="thin">
        <color auto="1"/>
      </left>
      <right style="thin">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right/>
      <top/>
      <bottom style="thick">
        <color auto="1"/>
      </bottom>
      <diagonal/>
    </border>
    <border>
      <left/>
      <right style="thick">
        <color auto="1"/>
      </right>
      <top/>
      <bottom style="thick">
        <color auto="1"/>
      </bottom>
      <diagonal/>
    </border>
    <border>
      <left style="thick">
        <color auto="1"/>
      </left>
      <right/>
      <top/>
      <bottom style="thin">
        <color auto="1"/>
      </bottom>
      <diagonal/>
    </border>
    <border>
      <left/>
      <right/>
      <top/>
      <bottom style="thin">
        <color auto="1"/>
      </bottom>
      <diagonal/>
    </border>
    <border>
      <left/>
      <right style="thick">
        <color auto="1"/>
      </right>
      <top/>
      <bottom style="thin">
        <color auto="1"/>
      </bottom>
      <diagonal/>
    </border>
    <border>
      <left style="thick">
        <color auto="1"/>
      </left>
      <right style="thin">
        <color auto="1"/>
      </right>
      <top/>
      <bottom style="thin">
        <color auto="1"/>
      </bottom>
      <diagonal/>
    </border>
    <border>
      <left style="thin">
        <color auto="1"/>
      </left>
      <right style="thin">
        <color auto="1"/>
      </right>
      <top/>
      <bottom style="thin">
        <color auto="1"/>
      </bottom>
      <diagonal/>
    </border>
    <border>
      <left style="thick">
        <color auto="1"/>
      </left>
      <right/>
      <top style="medium">
        <color indexed="64"/>
      </top>
      <bottom/>
      <diagonal/>
    </border>
    <border>
      <left/>
      <right/>
      <top style="medium">
        <color indexed="64"/>
      </top>
      <bottom/>
      <diagonal/>
    </border>
    <border>
      <left/>
      <right style="thick">
        <color indexed="64"/>
      </right>
      <top style="medium">
        <color indexed="64"/>
      </top>
      <bottom/>
      <diagonal/>
    </border>
    <border>
      <left style="thick">
        <color theme="9" tint="-0.499984740745262"/>
      </left>
      <right/>
      <top/>
      <bottom style="thick">
        <color indexed="64"/>
      </bottom>
      <diagonal/>
    </border>
    <border>
      <left style="thin">
        <color auto="1"/>
      </left>
      <right style="medium">
        <color auto="1"/>
      </right>
      <top style="thin">
        <color auto="1"/>
      </top>
      <bottom style="thin">
        <color auto="1"/>
      </bottom>
      <diagonal/>
    </border>
    <border>
      <left style="medium">
        <color auto="1"/>
      </left>
      <right/>
      <top style="thin">
        <color auto="1"/>
      </top>
      <bottom/>
      <diagonal/>
    </border>
    <border>
      <left/>
      <right style="thick">
        <color auto="1"/>
      </right>
      <top style="thin">
        <color auto="1"/>
      </top>
      <bottom/>
      <diagonal/>
    </border>
    <border>
      <left style="thin">
        <color auto="1"/>
      </left>
      <right style="medium">
        <color indexed="64"/>
      </right>
      <top style="thin">
        <color auto="1"/>
      </top>
      <bottom style="thick">
        <color auto="1"/>
      </bottom>
      <diagonal/>
    </border>
    <border>
      <left style="medium">
        <color indexed="64"/>
      </left>
      <right/>
      <top/>
      <bottom style="thick">
        <color indexed="64"/>
      </bottom>
      <diagonal/>
    </border>
    <border>
      <left style="thick">
        <color auto="1"/>
      </left>
      <right/>
      <top style="medium">
        <color indexed="64"/>
      </top>
      <bottom style="thin">
        <color auto="1"/>
      </bottom>
      <diagonal/>
    </border>
    <border>
      <left/>
      <right/>
      <top style="medium">
        <color auto="1"/>
      </top>
      <bottom style="thin">
        <color auto="1"/>
      </bottom>
      <diagonal/>
    </border>
    <border>
      <left/>
      <right style="thick">
        <color auto="1"/>
      </right>
      <top style="medium">
        <color indexed="64"/>
      </top>
      <bottom style="thin">
        <color auto="1"/>
      </bottom>
      <diagonal/>
    </border>
  </borders>
  <cellStyleXfs count="3">
    <xf numFmtId="0" fontId="0" fillId="0" borderId="0"/>
    <xf numFmtId="9" fontId="1" fillId="0" borderId="0" applyFont="0" applyFill="0" applyBorder="0" applyAlignment="0" applyProtection="0"/>
    <xf numFmtId="0" fontId="1" fillId="0" borderId="0"/>
  </cellStyleXfs>
  <cellXfs count="54">
    <xf numFmtId="0" fontId="0" fillId="0" borderId="0" xfId="0"/>
    <xf numFmtId="0" fontId="0" fillId="2" borderId="3" xfId="0" applyFill="1" applyBorder="1"/>
    <xf numFmtId="0" fontId="3" fillId="2" borderId="4" xfId="2" applyFont="1" applyFill="1" applyBorder="1" applyAlignment="1">
      <alignment horizontal="center" vertical="center" wrapText="1"/>
    </xf>
    <xf numFmtId="0" fontId="4" fillId="3" borderId="5" xfId="2" applyFont="1" applyFill="1" applyBorder="1" applyAlignment="1">
      <alignment horizontal="center" vertical="center" wrapText="1"/>
    </xf>
    <xf numFmtId="0" fontId="7" fillId="2" borderId="12" xfId="2" applyFont="1" applyFill="1" applyBorder="1"/>
    <xf numFmtId="0" fontId="7" fillId="2" borderId="13" xfId="2" applyFont="1" applyFill="1" applyBorder="1"/>
    <xf numFmtId="0" fontId="7" fillId="2" borderId="14" xfId="2" applyFont="1" applyFill="1" applyBorder="1"/>
    <xf numFmtId="0" fontId="1" fillId="0" borderId="0" xfId="2"/>
    <xf numFmtId="0" fontId="8" fillId="5" borderId="6" xfId="2" applyFont="1" applyFill="1" applyBorder="1" applyAlignment="1">
      <alignment horizontal="left" vertical="top" wrapText="1"/>
    </xf>
    <xf numFmtId="0" fontId="8" fillId="5" borderId="7" xfId="2" applyFont="1" applyFill="1" applyBorder="1" applyAlignment="1">
      <alignment horizontal="left" vertical="top" wrapText="1"/>
    </xf>
    <xf numFmtId="0" fontId="9" fillId="2" borderId="1" xfId="2" applyFont="1" applyFill="1" applyBorder="1"/>
    <xf numFmtId="0" fontId="9" fillId="2" borderId="2" xfId="2" applyFont="1" applyFill="1" applyBorder="1"/>
    <xf numFmtId="0" fontId="2" fillId="2" borderId="20" xfId="2" applyFont="1" applyFill="1" applyBorder="1" applyAlignment="1">
      <alignment horizontal="center" wrapText="1"/>
    </xf>
    <xf numFmtId="0" fontId="2" fillId="2" borderId="21" xfId="2" applyFont="1" applyFill="1" applyBorder="1" applyAlignment="1">
      <alignment horizontal="center"/>
    </xf>
    <xf numFmtId="0" fontId="3" fillId="2" borderId="21" xfId="2" applyFont="1" applyFill="1" applyBorder="1" applyAlignment="1">
      <alignment horizontal="center" wrapText="1"/>
    </xf>
    <xf numFmtId="0" fontId="1" fillId="5" borderId="0" xfId="2" applyFill="1" applyAlignment="1">
      <alignment vertical="center" wrapText="1"/>
    </xf>
    <xf numFmtId="0" fontId="1" fillId="5" borderId="8" xfId="2" applyFill="1" applyBorder="1" applyAlignment="1">
      <alignment vertical="center" wrapText="1"/>
    </xf>
    <xf numFmtId="2" fontId="6" fillId="4" borderId="10" xfId="2" applyNumberFormat="1" applyFont="1" applyFill="1" applyBorder="1"/>
    <xf numFmtId="0" fontId="6" fillId="3" borderId="11" xfId="2" applyFont="1" applyFill="1" applyBorder="1"/>
    <xf numFmtId="0" fontId="6" fillId="4" borderId="11" xfId="2" applyFont="1" applyFill="1" applyBorder="1" applyAlignment="1">
      <alignment horizontal="center"/>
    </xf>
    <xf numFmtId="0" fontId="6" fillId="4" borderId="11" xfId="2" applyFont="1" applyFill="1" applyBorder="1"/>
    <xf numFmtId="0" fontId="1" fillId="5" borderId="15" xfId="2" applyFill="1" applyBorder="1" applyAlignment="1">
      <alignment vertical="center" wrapText="1"/>
    </xf>
    <xf numFmtId="0" fontId="1" fillId="5" borderId="16" xfId="2" applyFill="1" applyBorder="1" applyAlignment="1">
      <alignment vertical="center" wrapText="1"/>
    </xf>
    <xf numFmtId="0" fontId="9" fillId="2" borderId="3" xfId="2" applyFont="1" applyFill="1" applyBorder="1"/>
    <xf numFmtId="164" fontId="6" fillId="4" borderId="10" xfId="2" applyNumberFormat="1" applyFont="1" applyFill="1" applyBorder="1"/>
    <xf numFmtId="0" fontId="1" fillId="0" borderId="0" xfId="2" quotePrefix="1"/>
    <xf numFmtId="0" fontId="1" fillId="5" borderId="25" xfId="2" applyFill="1" applyBorder="1" applyAlignment="1">
      <alignment vertical="top" wrapText="1"/>
    </xf>
    <xf numFmtId="0" fontId="1" fillId="5" borderId="15" xfId="2" applyFill="1" applyBorder="1" applyAlignment="1">
      <alignment vertical="top" wrapText="1"/>
    </xf>
    <xf numFmtId="0" fontId="1" fillId="5" borderId="0" xfId="2" applyFill="1" applyAlignment="1">
      <alignment vertical="top" wrapText="1"/>
    </xf>
    <xf numFmtId="0" fontId="2" fillId="2" borderId="9" xfId="2" applyFont="1" applyFill="1" applyBorder="1" applyAlignment="1">
      <alignment horizontal="center"/>
    </xf>
    <xf numFmtId="0" fontId="3" fillId="2" borderId="9" xfId="2" applyFont="1" applyFill="1" applyBorder="1" applyAlignment="1">
      <alignment horizontal="center" wrapText="1"/>
    </xf>
    <xf numFmtId="0" fontId="2" fillId="2" borderId="26" xfId="2" applyFont="1" applyFill="1" applyBorder="1" applyAlignment="1">
      <alignment horizontal="center"/>
    </xf>
    <xf numFmtId="0" fontId="1" fillId="5" borderId="27" xfId="2" applyFill="1" applyBorder="1" applyAlignment="1">
      <alignment vertical="center" wrapText="1"/>
    </xf>
    <xf numFmtId="0" fontId="1" fillId="5" borderId="28" xfId="2" applyFill="1" applyBorder="1" applyAlignment="1">
      <alignment vertical="center" wrapText="1"/>
    </xf>
    <xf numFmtId="9" fontId="6" fillId="4" borderId="10" xfId="1" applyFont="1" applyFill="1" applyBorder="1"/>
    <xf numFmtId="9" fontId="6" fillId="3" borderId="11" xfId="1" applyFont="1" applyFill="1" applyBorder="1"/>
    <xf numFmtId="0" fontId="6" fillId="4" borderId="29" xfId="2" applyFont="1" applyFill="1" applyBorder="1"/>
    <xf numFmtId="0" fontId="1" fillId="5" borderId="30" xfId="2" applyFill="1" applyBorder="1" applyAlignment="1">
      <alignment vertical="center" wrapText="1"/>
    </xf>
    <xf numFmtId="0" fontId="2" fillId="2" borderId="21" xfId="2" applyFont="1" applyFill="1" applyBorder="1" applyAlignment="1">
      <alignment horizontal="center" wrapText="1"/>
    </xf>
    <xf numFmtId="165" fontId="6" fillId="4" borderId="11" xfId="1" applyNumberFormat="1" applyFont="1" applyFill="1" applyBorder="1" applyAlignment="1">
      <alignment horizontal="center"/>
    </xf>
    <xf numFmtId="2" fontId="6" fillId="4" borderId="10" xfId="1" applyNumberFormat="1" applyFont="1" applyFill="1" applyBorder="1"/>
    <xf numFmtId="2" fontId="6" fillId="4" borderId="11" xfId="1" applyNumberFormat="1" applyFont="1" applyFill="1" applyBorder="1" applyAlignment="1">
      <alignment horizontal="center"/>
    </xf>
    <xf numFmtId="0" fontId="6" fillId="4" borderId="11" xfId="1" applyNumberFormat="1" applyFont="1" applyFill="1" applyBorder="1" applyAlignment="1">
      <alignment horizontal="center"/>
    </xf>
    <xf numFmtId="0" fontId="5" fillId="6" borderId="17" xfId="2" applyFont="1" applyFill="1" applyBorder="1" applyAlignment="1">
      <alignment horizontal="left" vertical="center" wrapText="1" indent="1"/>
    </xf>
    <xf numFmtId="0" fontId="5" fillId="6" borderId="18" xfId="2" applyFont="1" applyFill="1" applyBorder="1" applyAlignment="1">
      <alignment horizontal="left" vertical="center" wrapText="1" indent="1"/>
    </xf>
    <xf numFmtId="0" fontId="5" fillId="6" borderId="19" xfId="2" applyFont="1" applyFill="1" applyBorder="1" applyAlignment="1">
      <alignment horizontal="left" vertical="center" wrapText="1" indent="1"/>
    </xf>
    <xf numFmtId="0" fontId="5" fillId="6" borderId="31" xfId="2" applyFont="1" applyFill="1" applyBorder="1" applyAlignment="1">
      <alignment horizontal="left" vertical="center" wrapText="1" indent="1"/>
    </xf>
    <xf numFmtId="0" fontId="5" fillId="6" borderId="32" xfId="2" applyFont="1" applyFill="1" applyBorder="1" applyAlignment="1">
      <alignment horizontal="left" vertical="center" wrapText="1" indent="1"/>
    </xf>
    <xf numFmtId="0" fontId="5" fillId="6" borderId="33" xfId="2" applyFont="1" applyFill="1" applyBorder="1" applyAlignment="1">
      <alignment horizontal="left" vertical="center" wrapText="1" indent="1"/>
    </xf>
    <xf numFmtId="0" fontId="10" fillId="0" borderId="0" xfId="0" applyFont="1" applyAlignment="1">
      <alignment horizontal="left" vertical="top" wrapText="1" indent="1"/>
    </xf>
    <xf numFmtId="0" fontId="1" fillId="6" borderId="22" xfId="2" applyFill="1" applyBorder="1" applyAlignment="1">
      <alignment horizontal="left" vertical="center" wrapText="1" indent="1"/>
    </xf>
    <xf numFmtId="0" fontId="1" fillId="6" borderId="23" xfId="2" applyFill="1" applyBorder="1" applyAlignment="1">
      <alignment horizontal="left" vertical="center" wrapText="1" indent="1"/>
    </xf>
    <xf numFmtId="0" fontId="1" fillId="6" borderId="24" xfId="2" applyFill="1" applyBorder="1" applyAlignment="1">
      <alignment horizontal="left" vertical="center" wrapText="1" indent="1"/>
    </xf>
    <xf numFmtId="0" fontId="10" fillId="0" borderId="0" xfId="0" applyFont="1" applyAlignment="1">
      <alignment horizontal="left" vertical="top" wrapText="1"/>
    </xf>
  </cellXfs>
  <cellStyles count="3">
    <cellStyle name="Normal" xfId="0" builtinId="0"/>
    <cellStyle name="Normal 2" xfId="2" xr:uid="{3FB1DB00-3478-4E49-B861-C5F1603F77DA}"/>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9</xdr:col>
      <xdr:colOff>6351</xdr:colOff>
      <xdr:row>45</xdr:row>
      <xdr:rowOff>25402</xdr:rowOff>
    </xdr:from>
    <xdr:to>
      <xdr:col>11</xdr:col>
      <xdr:colOff>35103</xdr:colOff>
      <xdr:row>53</xdr:row>
      <xdr:rowOff>140968</xdr:rowOff>
    </xdr:to>
    <xdr:pic>
      <xdr:nvPicPr>
        <xdr:cNvPr id="2" name="Picture 1">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a:stretch>
          <a:fillRect/>
        </a:stretch>
      </xdr:blipFill>
      <xdr:spPr>
        <a:xfrm>
          <a:off x="10883901" y="12484102"/>
          <a:ext cx="2667177" cy="1283968"/>
        </a:xfrm>
        <a:prstGeom prst="rect">
          <a:avLst/>
        </a:prstGeom>
      </xdr:spPr>
    </xdr:pic>
    <xdr:clientData/>
  </xdr:twoCellAnchor>
  <xdr:twoCellAnchor editAs="oneCell">
    <xdr:from>
      <xdr:col>8</xdr:col>
      <xdr:colOff>25401</xdr:colOff>
      <xdr:row>40</xdr:row>
      <xdr:rowOff>107951</xdr:rowOff>
    </xdr:from>
    <xdr:to>
      <xdr:col>10</xdr:col>
      <xdr:colOff>88595</xdr:colOff>
      <xdr:row>51</xdr:row>
      <xdr:rowOff>44450</xdr:rowOff>
    </xdr:to>
    <xdr:pic>
      <xdr:nvPicPr>
        <xdr:cNvPr id="3" name="Picture 2">
          <a:extLst>
            <a:ext uri="{FF2B5EF4-FFF2-40B4-BE49-F238E27FC236}">
              <a16:creationId xmlns:a16="http://schemas.microsoft.com/office/drawing/2014/main" id="{00000000-0008-0000-0B00-000003000000}"/>
            </a:ext>
          </a:extLst>
        </xdr:cNvPr>
        <xdr:cNvPicPr>
          <a:picLocks noChangeAspect="1"/>
        </xdr:cNvPicPr>
      </xdr:nvPicPr>
      <xdr:blipFill>
        <a:blip xmlns:r="http://schemas.openxmlformats.org/officeDocument/2006/relationships" r:embed="rId2"/>
        <a:stretch>
          <a:fillRect/>
        </a:stretch>
      </xdr:blipFill>
      <xdr:spPr>
        <a:xfrm>
          <a:off x="9779001" y="11042651"/>
          <a:ext cx="1930094" cy="806450"/>
        </a:xfrm>
        <a:prstGeom prst="rect">
          <a:avLst/>
        </a:prstGeom>
      </xdr:spPr>
    </xdr:pic>
    <xdr:clientData/>
  </xdr:twoCellAnchor>
  <xdr:twoCellAnchor editAs="oneCell">
    <xdr:from>
      <xdr:col>6</xdr:col>
      <xdr:colOff>76200</xdr:colOff>
      <xdr:row>24</xdr:row>
      <xdr:rowOff>6351</xdr:rowOff>
    </xdr:from>
    <xdr:to>
      <xdr:col>8</xdr:col>
      <xdr:colOff>38100</xdr:colOff>
      <xdr:row>26</xdr:row>
      <xdr:rowOff>444241</xdr:rowOff>
    </xdr:to>
    <xdr:pic>
      <xdr:nvPicPr>
        <xdr:cNvPr id="4" name="Picture 3">
          <a:extLst>
            <a:ext uri="{FF2B5EF4-FFF2-40B4-BE49-F238E27FC236}">
              <a16:creationId xmlns:a16="http://schemas.microsoft.com/office/drawing/2014/main" id="{00000000-0008-0000-0B00-000004000000}"/>
            </a:ext>
          </a:extLst>
        </xdr:cNvPr>
        <xdr:cNvPicPr>
          <a:picLocks noChangeAspect="1"/>
        </xdr:cNvPicPr>
      </xdr:nvPicPr>
      <xdr:blipFill>
        <a:blip xmlns:r="http://schemas.openxmlformats.org/officeDocument/2006/relationships" r:embed="rId3"/>
        <a:stretch>
          <a:fillRect/>
        </a:stretch>
      </xdr:blipFill>
      <xdr:spPr>
        <a:xfrm>
          <a:off x="7620000" y="6886575"/>
          <a:ext cx="2000250" cy="777616"/>
        </a:xfrm>
        <a:prstGeom prst="rect">
          <a:avLst/>
        </a:prstGeom>
      </xdr:spPr>
    </xdr:pic>
    <xdr:clientData/>
  </xdr:twoCellAnchor>
  <xdr:twoCellAnchor>
    <xdr:from>
      <xdr:col>6</xdr:col>
      <xdr:colOff>752475</xdr:colOff>
      <xdr:row>10</xdr:row>
      <xdr:rowOff>285751</xdr:rowOff>
    </xdr:from>
    <xdr:to>
      <xdr:col>7</xdr:col>
      <xdr:colOff>622935</xdr:colOff>
      <xdr:row>11</xdr:row>
      <xdr:rowOff>141605</xdr:rowOff>
    </xdr:to>
    <xdr:sp macro="" textlink="">
      <xdr:nvSpPr>
        <xdr:cNvPr id="5" name="TextBox 4">
          <a:extLst>
            <a:ext uri="{FF2B5EF4-FFF2-40B4-BE49-F238E27FC236}">
              <a16:creationId xmlns:a16="http://schemas.microsoft.com/office/drawing/2014/main" id="{00000000-0008-0000-0B00-000005000000}"/>
            </a:ext>
          </a:extLst>
        </xdr:cNvPr>
        <xdr:cNvSpPr txBox="1"/>
      </xdr:nvSpPr>
      <xdr:spPr>
        <a:xfrm>
          <a:off x="8296275" y="2952751"/>
          <a:ext cx="1165860" cy="21780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EXAMPLE</a:t>
          </a:r>
        </a:p>
      </xdr:txBody>
    </xdr:sp>
    <xdr:clientData/>
  </xdr:twoCellAnchor>
  <xdr:twoCellAnchor>
    <xdr:from>
      <xdr:col>6</xdr:col>
      <xdr:colOff>190501</xdr:colOff>
      <xdr:row>10</xdr:row>
      <xdr:rowOff>90487</xdr:rowOff>
    </xdr:from>
    <xdr:to>
      <xdr:col>7</xdr:col>
      <xdr:colOff>585787</xdr:colOff>
      <xdr:row>11</xdr:row>
      <xdr:rowOff>187642</xdr:rowOff>
    </xdr:to>
    <xdr:grpSp>
      <xdr:nvGrpSpPr>
        <xdr:cNvPr id="7" name="Group 6">
          <a:extLst>
            <a:ext uri="{FF2B5EF4-FFF2-40B4-BE49-F238E27FC236}">
              <a16:creationId xmlns:a16="http://schemas.microsoft.com/office/drawing/2014/main" id="{00000000-0008-0000-0B00-000007000000}"/>
            </a:ext>
          </a:extLst>
        </xdr:cNvPr>
        <xdr:cNvGrpSpPr/>
      </xdr:nvGrpSpPr>
      <xdr:grpSpPr>
        <a:xfrm>
          <a:off x="7734301" y="1243012"/>
          <a:ext cx="1690686" cy="459105"/>
          <a:chOff x="3139440" y="4274820"/>
          <a:chExt cx="3013710" cy="1112520"/>
        </a:xfrm>
      </xdr:grpSpPr>
      <xdr:sp macro="" textlink="">
        <xdr:nvSpPr>
          <xdr:cNvPr id="8" name="Isosceles Triangle 7">
            <a:extLst>
              <a:ext uri="{FF2B5EF4-FFF2-40B4-BE49-F238E27FC236}">
                <a16:creationId xmlns:a16="http://schemas.microsoft.com/office/drawing/2014/main" id="{00000000-0008-0000-0B00-000008000000}"/>
              </a:ext>
            </a:extLst>
          </xdr:cNvPr>
          <xdr:cNvSpPr/>
        </xdr:nvSpPr>
        <xdr:spPr>
          <a:xfrm>
            <a:off x="3272790" y="4274820"/>
            <a:ext cx="2423160" cy="1108710"/>
          </a:xfrm>
          <a:prstGeom prst="triangle">
            <a:avLst>
              <a:gd name="adj" fmla="val 80519"/>
            </a:avLst>
          </a:prstGeom>
          <a:noFill/>
          <a:ln w="1270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xnSp macro="">
        <xdr:nvCxnSpPr>
          <xdr:cNvPr id="9" name="Straight Connector 8">
            <a:extLst>
              <a:ext uri="{FF2B5EF4-FFF2-40B4-BE49-F238E27FC236}">
                <a16:creationId xmlns:a16="http://schemas.microsoft.com/office/drawing/2014/main" id="{00000000-0008-0000-0B00-000009000000}"/>
              </a:ext>
            </a:extLst>
          </xdr:cNvPr>
          <xdr:cNvCxnSpPr/>
        </xdr:nvCxnSpPr>
        <xdr:spPr>
          <a:xfrm>
            <a:off x="3139440" y="5383530"/>
            <a:ext cx="3013710" cy="3810"/>
          </a:xfrm>
          <a:prstGeom prst="line">
            <a:avLst/>
          </a:prstGeom>
          <a:ln w="127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6</xdr:col>
      <xdr:colOff>74296</xdr:colOff>
      <xdr:row>15</xdr:row>
      <xdr:rowOff>33337</xdr:rowOff>
    </xdr:from>
    <xdr:to>
      <xdr:col>8</xdr:col>
      <xdr:colOff>64957</xdr:colOff>
      <xdr:row>25</xdr:row>
      <xdr:rowOff>172898</xdr:rowOff>
    </xdr:to>
    <xdr:pic>
      <xdr:nvPicPr>
        <xdr:cNvPr id="10" name="Picture 9">
          <a:extLst>
            <a:ext uri="{FF2B5EF4-FFF2-40B4-BE49-F238E27FC236}">
              <a16:creationId xmlns:a16="http://schemas.microsoft.com/office/drawing/2014/main" id="{00000000-0008-0000-0B00-00000A000000}"/>
            </a:ext>
          </a:extLst>
        </xdr:cNvPr>
        <xdr:cNvPicPr>
          <a:picLocks noChangeAspect="1"/>
        </xdr:cNvPicPr>
      </xdr:nvPicPr>
      <xdr:blipFill>
        <a:blip xmlns:r="http://schemas.openxmlformats.org/officeDocument/2006/relationships" r:embed="rId4"/>
        <a:stretch>
          <a:fillRect/>
        </a:stretch>
      </xdr:blipFill>
      <xdr:spPr>
        <a:xfrm>
          <a:off x="7618096" y="4062412"/>
          <a:ext cx="2029011" cy="734873"/>
        </a:xfrm>
        <a:prstGeom prst="rect">
          <a:avLst/>
        </a:prstGeom>
      </xdr:spPr>
    </xdr:pic>
    <xdr:clientData/>
  </xdr:twoCellAnchor>
  <xdr:twoCellAnchor>
    <xdr:from>
      <xdr:col>6</xdr:col>
      <xdr:colOff>112395</xdr:colOff>
      <xdr:row>15</xdr:row>
      <xdr:rowOff>130492</xdr:rowOff>
    </xdr:from>
    <xdr:to>
      <xdr:col>6</xdr:col>
      <xdr:colOff>1181100</xdr:colOff>
      <xdr:row>16</xdr:row>
      <xdr:rowOff>31432</xdr:rowOff>
    </xdr:to>
    <xdr:sp macro="" textlink="">
      <xdr:nvSpPr>
        <xdr:cNvPr id="11" name="TextBox 10">
          <a:extLst>
            <a:ext uri="{FF2B5EF4-FFF2-40B4-BE49-F238E27FC236}">
              <a16:creationId xmlns:a16="http://schemas.microsoft.com/office/drawing/2014/main" id="{00000000-0008-0000-0B00-00000B000000}"/>
            </a:ext>
          </a:extLst>
        </xdr:cNvPr>
        <xdr:cNvSpPr txBox="1"/>
      </xdr:nvSpPr>
      <xdr:spPr>
        <a:xfrm>
          <a:off x="7656195" y="4159567"/>
          <a:ext cx="1068705" cy="26289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EXAMPLE</a:t>
          </a:r>
        </a:p>
      </xdr:txBody>
    </xdr:sp>
    <xdr:clientData/>
  </xdr:twoCellAnchor>
  <xdr:twoCellAnchor>
    <xdr:from>
      <xdr:col>6</xdr:col>
      <xdr:colOff>200025</xdr:colOff>
      <xdr:row>6</xdr:row>
      <xdr:rowOff>2857</xdr:rowOff>
    </xdr:from>
    <xdr:to>
      <xdr:col>8</xdr:col>
      <xdr:colOff>1905</xdr:colOff>
      <xdr:row>7</xdr:row>
      <xdr:rowOff>2857</xdr:rowOff>
    </xdr:to>
    <xdr:grpSp>
      <xdr:nvGrpSpPr>
        <xdr:cNvPr id="12" name="Group 11">
          <a:extLst>
            <a:ext uri="{FF2B5EF4-FFF2-40B4-BE49-F238E27FC236}">
              <a16:creationId xmlns:a16="http://schemas.microsoft.com/office/drawing/2014/main" id="{00000000-0008-0000-0B00-00000C000000}"/>
            </a:ext>
          </a:extLst>
        </xdr:cNvPr>
        <xdr:cNvGrpSpPr/>
      </xdr:nvGrpSpPr>
      <xdr:grpSpPr>
        <a:xfrm>
          <a:off x="7743825" y="819150"/>
          <a:ext cx="2011680" cy="0"/>
          <a:chOff x="5810250" y="3524250"/>
          <a:chExt cx="2019300" cy="457200"/>
        </a:xfrm>
      </xdr:grpSpPr>
      <xdr:sp macro="" textlink="">
        <xdr:nvSpPr>
          <xdr:cNvPr id="13" name="Rectangle 12">
            <a:extLst>
              <a:ext uri="{FF2B5EF4-FFF2-40B4-BE49-F238E27FC236}">
                <a16:creationId xmlns:a16="http://schemas.microsoft.com/office/drawing/2014/main" id="{00000000-0008-0000-0B00-00000D000000}"/>
              </a:ext>
            </a:extLst>
          </xdr:cNvPr>
          <xdr:cNvSpPr/>
        </xdr:nvSpPr>
        <xdr:spPr>
          <a:xfrm>
            <a:off x="5955030" y="3524250"/>
            <a:ext cx="1733550" cy="449580"/>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xnSp macro="">
        <xdr:nvCxnSpPr>
          <xdr:cNvPr id="14" name="Straight Connector 13">
            <a:extLst>
              <a:ext uri="{FF2B5EF4-FFF2-40B4-BE49-F238E27FC236}">
                <a16:creationId xmlns:a16="http://schemas.microsoft.com/office/drawing/2014/main" id="{00000000-0008-0000-0B00-00000E000000}"/>
              </a:ext>
            </a:extLst>
          </xdr:cNvPr>
          <xdr:cNvCxnSpPr/>
        </xdr:nvCxnSpPr>
        <xdr:spPr>
          <a:xfrm>
            <a:off x="5810250" y="3977640"/>
            <a:ext cx="2019300" cy="3810"/>
          </a:xfrm>
          <a:prstGeom prst="line">
            <a:avLst/>
          </a:prstGeom>
          <a:ln w="127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6</xdr:col>
      <xdr:colOff>644843</xdr:colOff>
      <xdr:row>6</xdr:row>
      <xdr:rowOff>130810</xdr:rowOff>
    </xdr:from>
    <xdr:to>
      <xdr:col>7</xdr:col>
      <xdr:colOff>403860</xdr:colOff>
      <xdr:row>6</xdr:row>
      <xdr:rowOff>379730</xdr:rowOff>
    </xdr:to>
    <xdr:sp macro="" textlink="">
      <xdr:nvSpPr>
        <xdr:cNvPr id="15" name="TextBox 14">
          <a:extLst>
            <a:ext uri="{FF2B5EF4-FFF2-40B4-BE49-F238E27FC236}">
              <a16:creationId xmlns:a16="http://schemas.microsoft.com/office/drawing/2014/main" id="{00000000-0008-0000-0B00-00000F000000}"/>
            </a:ext>
          </a:extLst>
        </xdr:cNvPr>
        <xdr:cNvSpPr txBox="1"/>
      </xdr:nvSpPr>
      <xdr:spPr>
        <a:xfrm>
          <a:off x="8188643" y="1645285"/>
          <a:ext cx="1054417" cy="24892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EXAMPLE</a:t>
          </a:r>
        </a:p>
      </xdr:txBody>
    </xdr:sp>
    <xdr:clientData/>
  </xdr:twoCellAnchor>
  <xdr:twoCellAnchor editAs="oneCell">
    <xdr:from>
      <xdr:col>6</xdr:col>
      <xdr:colOff>38100</xdr:colOff>
      <xdr:row>20</xdr:row>
      <xdr:rowOff>76200</xdr:rowOff>
    </xdr:from>
    <xdr:to>
      <xdr:col>8</xdr:col>
      <xdr:colOff>95879</xdr:colOff>
      <xdr:row>25</xdr:row>
      <xdr:rowOff>85725</xdr:rowOff>
    </xdr:to>
    <xdr:pic>
      <xdr:nvPicPr>
        <xdr:cNvPr id="16" name="Picture 15">
          <a:extLst>
            <a:ext uri="{FF2B5EF4-FFF2-40B4-BE49-F238E27FC236}">
              <a16:creationId xmlns:a16="http://schemas.microsoft.com/office/drawing/2014/main" id="{00000000-0008-0000-0B00-000010000000}"/>
            </a:ext>
          </a:extLst>
        </xdr:cNvPr>
        <xdr:cNvPicPr>
          <a:picLocks noChangeAspect="1"/>
        </xdr:cNvPicPr>
      </xdr:nvPicPr>
      <xdr:blipFill>
        <a:blip xmlns:r="http://schemas.openxmlformats.org/officeDocument/2006/relationships" r:embed="rId5"/>
        <a:stretch>
          <a:fillRect/>
        </a:stretch>
      </xdr:blipFill>
      <xdr:spPr>
        <a:xfrm>
          <a:off x="7581900" y="5676900"/>
          <a:ext cx="2096129" cy="647700"/>
        </a:xfrm>
        <a:prstGeom prst="rect">
          <a:avLst/>
        </a:prstGeom>
      </xdr:spPr>
    </xdr:pic>
    <xdr:clientData/>
  </xdr:twoCellAnchor>
  <xdr:twoCellAnchor>
    <xdr:from>
      <xdr:col>7</xdr:col>
      <xdr:colOff>24130</xdr:colOff>
      <xdr:row>20</xdr:row>
      <xdr:rowOff>40641</xdr:rowOff>
    </xdr:from>
    <xdr:to>
      <xdr:col>7</xdr:col>
      <xdr:colOff>793750</xdr:colOff>
      <xdr:row>20</xdr:row>
      <xdr:rowOff>228601</xdr:rowOff>
    </xdr:to>
    <xdr:sp macro="" textlink="">
      <xdr:nvSpPr>
        <xdr:cNvPr id="17" name="TextBox 16">
          <a:extLst>
            <a:ext uri="{FF2B5EF4-FFF2-40B4-BE49-F238E27FC236}">
              <a16:creationId xmlns:a16="http://schemas.microsoft.com/office/drawing/2014/main" id="{00000000-0008-0000-0B00-000011000000}"/>
            </a:ext>
          </a:extLst>
        </xdr:cNvPr>
        <xdr:cNvSpPr txBox="1"/>
      </xdr:nvSpPr>
      <xdr:spPr>
        <a:xfrm>
          <a:off x="8863330" y="5641341"/>
          <a:ext cx="769620" cy="18796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EXAMPLE</a:t>
          </a:r>
        </a:p>
      </xdr:txBody>
    </xdr:sp>
    <xdr:clientData/>
  </xdr:twoCellAnchor>
  <xdr:twoCellAnchor>
    <xdr:from>
      <xdr:col>6</xdr:col>
      <xdr:colOff>906780</xdr:colOff>
      <xdr:row>25</xdr:row>
      <xdr:rowOff>104140</xdr:rowOff>
    </xdr:from>
    <xdr:to>
      <xdr:col>7</xdr:col>
      <xdr:colOff>469900</xdr:colOff>
      <xdr:row>25</xdr:row>
      <xdr:rowOff>336549</xdr:rowOff>
    </xdr:to>
    <xdr:sp macro="" textlink="">
      <xdr:nvSpPr>
        <xdr:cNvPr id="18" name="TextBox 17">
          <a:extLst>
            <a:ext uri="{FF2B5EF4-FFF2-40B4-BE49-F238E27FC236}">
              <a16:creationId xmlns:a16="http://schemas.microsoft.com/office/drawing/2014/main" id="{00000000-0008-0000-0B00-000012000000}"/>
            </a:ext>
          </a:extLst>
        </xdr:cNvPr>
        <xdr:cNvSpPr txBox="1"/>
      </xdr:nvSpPr>
      <xdr:spPr>
        <a:xfrm>
          <a:off x="8450580" y="6990715"/>
          <a:ext cx="858520" cy="23240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EXAMPLE</a:t>
          </a:r>
        </a:p>
      </xdr:txBody>
    </xdr:sp>
    <xdr:clientData/>
  </xdr:twoCellAnchor>
  <xdr:twoCellAnchor editAs="oneCell">
    <xdr:from>
      <xdr:col>7</xdr:col>
      <xdr:colOff>406400</xdr:colOff>
      <xdr:row>35</xdr:row>
      <xdr:rowOff>56242</xdr:rowOff>
    </xdr:from>
    <xdr:to>
      <xdr:col>8</xdr:col>
      <xdr:colOff>857250</xdr:colOff>
      <xdr:row>36</xdr:row>
      <xdr:rowOff>311645</xdr:rowOff>
    </xdr:to>
    <xdr:pic>
      <xdr:nvPicPr>
        <xdr:cNvPr id="19" name="Picture 18">
          <a:extLst>
            <a:ext uri="{FF2B5EF4-FFF2-40B4-BE49-F238E27FC236}">
              <a16:creationId xmlns:a16="http://schemas.microsoft.com/office/drawing/2014/main" id="{00000000-0008-0000-0B00-000013000000}"/>
            </a:ext>
          </a:extLst>
        </xdr:cNvPr>
        <xdr:cNvPicPr>
          <a:picLocks noChangeAspect="1"/>
        </xdr:cNvPicPr>
      </xdr:nvPicPr>
      <xdr:blipFill>
        <a:blip xmlns:r="http://schemas.openxmlformats.org/officeDocument/2006/relationships" r:embed="rId6"/>
        <a:stretch>
          <a:fillRect/>
        </a:stretch>
      </xdr:blipFill>
      <xdr:spPr>
        <a:xfrm>
          <a:off x="9245600" y="9628867"/>
          <a:ext cx="1250950" cy="731653"/>
        </a:xfrm>
        <a:prstGeom prst="rect">
          <a:avLst/>
        </a:prstGeom>
      </xdr:spPr>
    </xdr:pic>
    <xdr:clientData/>
  </xdr:twoCellAnchor>
  <xdr:twoCellAnchor>
    <xdr:from>
      <xdr:col>7</xdr:col>
      <xdr:colOff>182880</xdr:colOff>
      <xdr:row>35</xdr:row>
      <xdr:rowOff>148590</xdr:rowOff>
    </xdr:from>
    <xdr:to>
      <xdr:col>8</xdr:col>
      <xdr:colOff>95250</xdr:colOff>
      <xdr:row>35</xdr:row>
      <xdr:rowOff>431800</xdr:rowOff>
    </xdr:to>
    <xdr:sp macro="" textlink="">
      <xdr:nvSpPr>
        <xdr:cNvPr id="20" name="TextBox 19">
          <a:extLst>
            <a:ext uri="{FF2B5EF4-FFF2-40B4-BE49-F238E27FC236}">
              <a16:creationId xmlns:a16="http://schemas.microsoft.com/office/drawing/2014/main" id="{00000000-0008-0000-0B00-000014000000}"/>
            </a:ext>
          </a:extLst>
        </xdr:cNvPr>
        <xdr:cNvSpPr txBox="1"/>
      </xdr:nvSpPr>
      <xdr:spPr>
        <a:xfrm>
          <a:off x="9022080" y="9721215"/>
          <a:ext cx="826770" cy="28321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EXAMPLE</a:t>
          </a:r>
        </a:p>
      </xdr:txBody>
    </xdr:sp>
    <xdr:clientData/>
  </xdr:twoCellAnchor>
  <xdr:twoCellAnchor>
    <xdr:from>
      <xdr:col>8</xdr:col>
      <xdr:colOff>698500</xdr:colOff>
      <xdr:row>41</xdr:row>
      <xdr:rowOff>12700</xdr:rowOff>
    </xdr:from>
    <xdr:to>
      <xdr:col>9</xdr:col>
      <xdr:colOff>420370</xdr:colOff>
      <xdr:row>41</xdr:row>
      <xdr:rowOff>295910</xdr:rowOff>
    </xdr:to>
    <xdr:sp macro="" textlink="">
      <xdr:nvSpPr>
        <xdr:cNvPr id="21" name="TextBox 20">
          <a:extLst>
            <a:ext uri="{FF2B5EF4-FFF2-40B4-BE49-F238E27FC236}">
              <a16:creationId xmlns:a16="http://schemas.microsoft.com/office/drawing/2014/main" id="{00000000-0008-0000-0B00-000015000000}"/>
            </a:ext>
          </a:extLst>
        </xdr:cNvPr>
        <xdr:cNvSpPr txBox="1"/>
      </xdr:nvSpPr>
      <xdr:spPr>
        <a:xfrm>
          <a:off x="10452100" y="11328400"/>
          <a:ext cx="845820" cy="28321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EXAMPLE</a:t>
          </a:r>
        </a:p>
      </xdr:txBody>
    </xdr:sp>
    <xdr:clientData/>
  </xdr:twoCellAnchor>
  <xdr:twoCellAnchor>
    <xdr:from>
      <xdr:col>9</xdr:col>
      <xdr:colOff>685800</xdr:colOff>
      <xdr:row>45</xdr:row>
      <xdr:rowOff>412750</xdr:rowOff>
    </xdr:from>
    <xdr:to>
      <xdr:col>10</xdr:col>
      <xdr:colOff>598170</xdr:colOff>
      <xdr:row>46</xdr:row>
      <xdr:rowOff>171450</xdr:rowOff>
    </xdr:to>
    <xdr:sp macro="" textlink="">
      <xdr:nvSpPr>
        <xdr:cNvPr id="22" name="TextBox 21">
          <a:extLst>
            <a:ext uri="{FF2B5EF4-FFF2-40B4-BE49-F238E27FC236}">
              <a16:creationId xmlns:a16="http://schemas.microsoft.com/office/drawing/2014/main" id="{00000000-0008-0000-0B00-000016000000}"/>
            </a:ext>
          </a:extLst>
        </xdr:cNvPr>
        <xdr:cNvSpPr txBox="1"/>
      </xdr:nvSpPr>
      <xdr:spPr>
        <a:xfrm>
          <a:off x="11563350" y="12871450"/>
          <a:ext cx="826770" cy="311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EXAMPLE</a:t>
          </a:r>
        </a:p>
      </xdr:txBody>
    </xdr:sp>
    <xdr:clientData/>
  </xdr:twoCellAnchor>
  <xdr:twoCellAnchor editAs="oneCell">
    <xdr:from>
      <xdr:col>6</xdr:col>
      <xdr:colOff>55562</xdr:colOff>
      <xdr:row>30</xdr:row>
      <xdr:rowOff>31750</xdr:rowOff>
    </xdr:from>
    <xdr:to>
      <xdr:col>7</xdr:col>
      <xdr:colOff>893761</xdr:colOff>
      <xdr:row>31</xdr:row>
      <xdr:rowOff>387667</xdr:rowOff>
    </xdr:to>
    <xdr:pic>
      <xdr:nvPicPr>
        <xdr:cNvPr id="23" name="Picture 22">
          <a:extLst>
            <a:ext uri="{FF2B5EF4-FFF2-40B4-BE49-F238E27FC236}">
              <a16:creationId xmlns:a16="http://schemas.microsoft.com/office/drawing/2014/main" id="{00000000-0008-0000-0B00-000017000000}"/>
            </a:ext>
          </a:extLst>
        </xdr:cNvPr>
        <xdr:cNvPicPr>
          <a:picLocks noChangeAspect="1"/>
        </xdr:cNvPicPr>
      </xdr:nvPicPr>
      <xdr:blipFill>
        <a:blip xmlns:r="http://schemas.openxmlformats.org/officeDocument/2006/relationships" r:embed="rId7"/>
        <a:stretch>
          <a:fillRect/>
        </a:stretch>
      </xdr:blipFill>
      <xdr:spPr>
        <a:xfrm>
          <a:off x="7599362" y="8289925"/>
          <a:ext cx="1962149" cy="670242"/>
        </a:xfrm>
        <a:prstGeom prst="rect">
          <a:avLst/>
        </a:prstGeom>
      </xdr:spPr>
    </xdr:pic>
    <xdr:clientData/>
  </xdr:twoCellAnchor>
  <xdr:twoCellAnchor>
    <xdr:from>
      <xdr:col>6</xdr:col>
      <xdr:colOff>1047750</xdr:colOff>
      <xdr:row>30</xdr:row>
      <xdr:rowOff>142875</xdr:rowOff>
    </xdr:from>
    <xdr:to>
      <xdr:col>7</xdr:col>
      <xdr:colOff>610870</xdr:colOff>
      <xdr:row>31</xdr:row>
      <xdr:rowOff>57784</xdr:rowOff>
    </xdr:to>
    <xdr:sp macro="" textlink="">
      <xdr:nvSpPr>
        <xdr:cNvPr id="24" name="TextBox 23">
          <a:extLst>
            <a:ext uri="{FF2B5EF4-FFF2-40B4-BE49-F238E27FC236}">
              <a16:creationId xmlns:a16="http://schemas.microsoft.com/office/drawing/2014/main" id="{00000000-0008-0000-0B00-000018000000}"/>
            </a:ext>
          </a:extLst>
        </xdr:cNvPr>
        <xdr:cNvSpPr txBox="1"/>
      </xdr:nvSpPr>
      <xdr:spPr>
        <a:xfrm>
          <a:off x="8591550" y="8401050"/>
          <a:ext cx="858520" cy="22923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EXAMPLE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FD08B-C1F9-40CC-A43A-0DFEB0B61012}">
  <dimension ref="A1:R47"/>
  <sheetViews>
    <sheetView tabSelected="1" workbookViewId="0">
      <selection activeCell="A39" sqref="A39:XFD47"/>
    </sheetView>
  </sheetViews>
  <sheetFormatPr defaultColWidth="10" defaultRowHeight="15" outlineLevelRow="1" x14ac:dyDescent="0.25"/>
  <cols>
    <col min="1" max="6" width="18.85546875" style="7" customWidth="1"/>
    <col min="7" max="7" width="19.42578125" style="7" bestFit="1" customWidth="1"/>
    <col min="8" max="8" width="13.7109375" style="7" customWidth="1"/>
    <col min="9" max="9" width="16.85546875" style="7" customWidth="1"/>
    <col min="10" max="10" width="13.7109375" style="7" customWidth="1"/>
    <col min="11" max="11" width="29.28515625" style="7" customWidth="1"/>
    <col min="12" max="13" width="13.7109375" style="7" customWidth="1"/>
    <col min="14" max="14" width="31.28515625" style="7" customWidth="1"/>
    <col min="15" max="15" width="19.85546875" style="7" bestFit="1" customWidth="1"/>
    <col min="16" max="16" width="13.7109375" style="7" customWidth="1"/>
    <col min="17" max="16384" width="10" style="7"/>
  </cols>
  <sheetData>
    <row r="1" spans="1:18" ht="33" thickTop="1" thickBot="1" x14ac:dyDescent="0.55000000000000004">
      <c r="A1" s="4" t="s">
        <v>3</v>
      </c>
      <c r="B1" s="5"/>
      <c r="C1" s="5"/>
      <c r="D1" s="5"/>
      <c r="E1" s="5"/>
      <c r="F1" s="5"/>
      <c r="G1" s="5"/>
      <c r="H1" s="6"/>
      <c r="I1"/>
      <c r="J1"/>
      <c r="K1"/>
      <c r="L1"/>
      <c r="M1"/>
      <c r="N1"/>
      <c r="O1"/>
      <c r="P1"/>
    </row>
    <row r="2" spans="1:18" ht="16.5" thickBot="1" x14ac:dyDescent="0.3">
      <c r="A2" s="2" t="s">
        <v>0</v>
      </c>
      <c r="B2" s="3">
        <v>536</v>
      </c>
      <c r="C2" s="8"/>
      <c r="D2" s="8"/>
      <c r="E2" s="8"/>
      <c r="F2" s="8"/>
      <c r="G2" s="8"/>
      <c r="H2" s="9"/>
      <c r="I2"/>
      <c r="J2"/>
      <c r="K2"/>
      <c r="L2"/>
      <c r="M2"/>
      <c r="N2"/>
      <c r="O2"/>
      <c r="P2"/>
    </row>
    <row r="3" spans="1:18" customFormat="1" ht="15" customHeight="1" thickTop="1" thickBot="1" x14ac:dyDescent="0.3"/>
    <row r="4" spans="1:18" customFormat="1" ht="26.45" hidden="1" customHeight="1" thickTop="1" thickBot="1" x14ac:dyDescent="0.45">
      <c r="A4" s="10" t="s">
        <v>4</v>
      </c>
      <c r="B4" s="11"/>
      <c r="C4" s="11"/>
      <c r="D4" s="11"/>
      <c r="E4" s="11"/>
      <c r="F4" s="11"/>
      <c r="G4" s="11"/>
      <c r="H4" s="1"/>
    </row>
    <row r="5" spans="1:18" customFormat="1" ht="107.85" hidden="1" customHeight="1" outlineLevel="1" x14ac:dyDescent="0.25">
      <c r="A5" s="43" t="s">
        <v>5</v>
      </c>
      <c r="B5" s="44"/>
      <c r="C5" s="44"/>
      <c r="D5" s="44"/>
      <c r="E5" s="44"/>
      <c r="F5" s="44"/>
      <c r="G5" s="44"/>
      <c r="H5" s="45"/>
    </row>
    <row r="6" spans="1:18" customFormat="1" ht="28.5" hidden="1" customHeight="1" collapsed="1" x14ac:dyDescent="0.25">
      <c r="A6" s="12" t="s">
        <v>6</v>
      </c>
      <c r="B6" s="13" t="s">
        <v>7</v>
      </c>
      <c r="C6" s="13"/>
      <c r="D6" s="13" t="s">
        <v>8</v>
      </c>
      <c r="E6" s="14" t="s">
        <v>1</v>
      </c>
      <c r="F6" s="13" t="s">
        <v>2</v>
      </c>
      <c r="G6" s="15"/>
      <c r="H6" s="16"/>
      <c r="I6" s="15"/>
      <c r="J6" s="15"/>
      <c r="K6" s="15"/>
      <c r="L6" s="15"/>
      <c r="M6" s="15"/>
      <c r="N6" s="15"/>
      <c r="O6" s="15"/>
      <c r="P6" s="15"/>
    </row>
    <row r="7" spans="1:18" customFormat="1" ht="33.200000000000003" hidden="1" customHeight="1" thickBot="1" x14ac:dyDescent="0.3">
      <c r="A7" s="17">
        <f>F7*(D7-B7)+B7</f>
        <v>0.75845727080013603</v>
      </c>
      <c r="B7" s="18">
        <v>0</v>
      </c>
      <c r="C7" s="19"/>
      <c r="D7" s="18">
        <v>1</v>
      </c>
      <c r="E7" s="20">
        <v>1</v>
      </c>
      <c r="F7" s="20">
        <f xml:space="preserve"> ((MOD((MOD(MOD(999999999999989,MOD($B$2*2499997+E7*1800451,7450589)*4658+7450581)*383,99991)*7440893+MOD(MOD(999999999999989,MOD($B$2*2246527+E7*2399993,7450987)*7580+7560584)*17669,7440893))*1343,4294967296))+0.5)/2^32</f>
        <v>0.75845727080013603</v>
      </c>
      <c r="G7" s="21"/>
      <c r="H7" s="22"/>
      <c r="I7" s="15"/>
      <c r="J7" s="15"/>
      <c r="K7" s="15"/>
      <c r="L7" s="15"/>
      <c r="M7" s="15"/>
      <c r="N7" s="15"/>
      <c r="O7" s="15"/>
      <c r="P7" s="15"/>
    </row>
    <row r="8" spans="1:18" customFormat="1" ht="31.5" hidden="1" customHeight="1" thickTop="1" thickBot="1" x14ac:dyDescent="0.3">
      <c r="A8" s="7"/>
      <c r="B8" s="7"/>
      <c r="C8" s="7"/>
      <c r="D8" s="7"/>
      <c r="E8" s="7"/>
      <c r="F8" s="7"/>
      <c r="G8" s="15"/>
      <c r="H8" s="15"/>
      <c r="I8" s="15"/>
      <c r="J8" s="15"/>
      <c r="K8" s="15"/>
      <c r="L8" s="15"/>
      <c r="M8" s="15"/>
      <c r="N8" s="15"/>
      <c r="O8" s="15"/>
      <c r="P8" s="15"/>
    </row>
    <row r="9" spans="1:18" ht="26.45" customHeight="1" thickTop="1" thickBot="1" x14ac:dyDescent="0.45">
      <c r="A9" s="10" t="s">
        <v>9</v>
      </c>
      <c r="B9" s="11"/>
      <c r="C9" s="11"/>
      <c r="D9" s="11"/>
      <c r="E9" s="11"/>
      <c r="F9" s="11"/>
      <c r="G9" s="11"/>
      <c r="H9" s="23"/>
      <c r="I9"/>
      <c r="J9"/>
      <c r="K9"/>
      <c r="L9"/>
      <c r="M9"/>
      <c r="N9"/>
      <c r="O9"/>
      <c r="P9"/>
    </row>
    <row r="10" spans="1:18" ht="166.5" hidden="1" customHeight="1" outlineLevel="1" x14ac:dyDescent="0.25">
      <c r="A10" s="50" t="s">
        <v>10</v>
      </c>
      <c r="B10" s="51"/>
      <c r="C10" s="51"/>
      <c r="D10" s="51"/>
      <c r="E10" s="51"/>
      <c r="F10" s="51"/>
      <c r="G10" s="51"/>
      <c r="H10" s="52"/>
      <c r="I10"/>
      <c r="J10"/>
      <c r="K10"/>
      <c r="L10"/>
      <c r="M10"/>
      <c r="N10"/>
      <c r="O10"/>
      <c r="P10"/>
    </row>
    <row r="11" spans="1:18" ht="28.5" customHeight="1" collapsed="1" x14ac:dyDescent="0.25">
      <c r="A11" s="12" t="s">
        <v>6</v>
      </c>
      <c r="B11" s="13" t="s">
        <v>7</v>
      </c>
      <c r="C11" s="13" t="s">
        <v>11</v>
      </c>
      <c r="D11" s="13" t="s">
        <v>8</v>
      </c>
      <c r="E11" s="14" t="s">
        <v>1</v>
      </c>
      <c r="F11" s="13" t="s">
        <v>2</v>
      </c>
      <c r="G11" s="15"/>
      <c r="H11" s="16"/>
      <c r="I11"/>
      <c r="J11"/>
      <c r="K11" s="53"/>
      <c r="L11"/>
      <c r="M11"/>
      <c r="N11"/>
      <c r="O11"/>
      <c r="P11"/>
    </row>
    <row r="12" spans="1:18" ht="33.200000000000003" customHeight="1" thickBot="1" x14ac:dyDescent="0.3">
      <c r="A12" s="24">
        <f>IF(F12&lt;(C12-B12)/(D12-B12), 1, 0) * (B12 + SQRT(F12*(D12-B12)*(C12-B12))) + IF(F12&gt;= (C12-B12)/(D12-B12), 1, 0) * (D12 - SQRT((1-F12) * (D12 - B12) * (D12 - C12)))</f>
        <v>2.7718956097926677</v>
      </c>
      <c r="B12" s="18">
        <v>1</v>
      </c>
      <c r="C12" s="18">
        <v>1</v>
      </c>
      <c r="D12" s="18">
        <v>4</v>
      </c>
      <c r="E12" s="20">
        <v>2</v>
      </c>
      <c r="F12" s="20">
        <f xml:space="preserve"> ((MOD((MOD(MOD(999999999999989,MOD($B$2*2499997+E12*1800451,7450589)*4658+7450581)*383,99991)*7440893+MOD(MOD(999999999999989,MOD($B$2*2246527+E12*2399993,7450987)*7580+7560584)*17669,7440893))*1343,4294967296))+0.5)/2^32</f>
        <v>0.83241773408371955</v>
      </c>
      <c r="G12" s="21"/>
      <c r="H12" s="22"/>
      <c r="I12"/>
      <c r="J12"/>
      <c r="K12" s="53"/>
      <c r="L12"/>
      <c r="M12"/>
      <c r="N12"/>
      <c r="O12"/>
      <c r="P12"/>
      <c r="R12" s="25"/>
    </row>
    <row r="13" spans="1:18" ht="15" customHeight="1" thickTop="1" thickBot="1" x14ac:dyDescent="0.3">
      <c r="A13" s="26"/>
      <c r="B13" s="27"/>
      <c r="C13" s="27"/>
      <c r="D13" s="27"/>
      <c r="E13" s="27"/>
      <c r="F13" s="27"/>
      <c r="G13" s="27"/>
      <c r="H13" s="27"/>
      <c r="I13" s="28"/>
      <c r="J13" s="28"/>
      <c r="K13" s="28"/>
      <c r="L13" s="28"/>
      <c r="M13" s="28"/>
      <c r="N13" s="28"/>
      <c r="O13" s="28"/>
      <c r="P13" s="28"/>
    </row>
    <row r="14" spans="1:18" ht="27.75" hidden="1" thickTop="1" thickBot="1" x14ac:dyDescent="0.45">
      <c r="A14" s="10" t="s">
        <v>12</v>
      </c>
      <c r="B14" s="11"/>
      <c r="C14" s="11"/>
      <c r="D14" s="11"/>
      <c r="E14" s="11"/>
      <c r="F14" s="11"/>
      <c r="G14" s="11"/>
      <c r="H14" s="23"/>
      <c r="I14"/>
      <c r="J14"/>
      <c r="K14"/>
      <c r="L14"/>
      <c r="M14"/>
      <c r="N14"/>
      <c r="O14"/>
      <c r="P14"/>
    </row>
    <row r="15" spans="1:18" ht="115.5" hidden="1" customHeight="1" outlineLevel="1" x14ac:dyDescent="0.25">
      <c r="A15" s="50" t="s">
        <v>13</v>
      </c>
      <c r="B15" s="51"/>
      <c r="C15" s="51"/>
      <c r="D15" s="51"/>
      <c r="E15" s="51"/>
      <c r="F15" s="51"/>
      <c r="G15" s="51"/>
      <c r="H15" s="52"/>
      <c r="I15"/>
      <c r="J15"/>
      <c r="K15"/>
      <c r="L15"/>
      <c r="M15"/>
      <c r="N15"/>
      <c r="O15"/>
      <c r="P15"/>
    </row>
    <row r="16" spans="1:18" ht="28.5" hidden="1" customHeight="1" collapsed="1" x14ac:dyDescent="0.25">
      <c r="A16" s="12" t="s">
        <v>6</v>
      </c>
      <c r="B16" s="29"/>
      <c r="C16" s="13" t="s">
        <v>14</v>
      </c>
      <c r="D16" s="29"/>
      <c r="E16" s="30" t="s">
        <v>1</v>
      </c>
      <c r="F16" s="31" t="s">
        <v>2</v>
      </c>
      <c r="G16" s="32"/>
      <c r="H16" s="33"/>
      <c r="I16"/>
      <c r="J16"/>
      <c r="K16"/>
      <c r="L16"/>
      <c r="M16"/>
      <c r="N16"/>
      <c r="O16"/>
      <c r="P16"/>
    </row>
    <row r="17" spans="1:16" ht="33.200000000000003" hidden="1" customHeight="1" thickBot="1" x14ac:dyDescent="0.3">
      <c r="A17" s="34">
        <f>IF(F17&lt;C17,1,0)</f>
        <v>0</v>
      </c>
      <c r="B17" s="19"/>
      <c r="C17" s="35">
        <v>0.3</v>
      </c>
      <c r="D17" s="19"/>
      <c r="E17" s="20">
        <v>3</v>
      </c>
      <c r="F17" s="36">
        <f xml:space="preserve"> ((MOD((MOD(MOD(999999999999989,MOD($B$2*2499997+E17*1800451,7450589)*4658+7450581)*383,99991)*7440893+MOD(MOD(999999999999989,MOD($B$2*2246527+E17*2399993,7450987)*7580+7560584)*17669,7440893))*1343,4294967296))+0.5)/2^32</f>
        <v>0.64159225660841912</v>
      </c>
      <c r="G17" s="37"/>
      <c r="H17" s="22"/>
      <c r="I17"/>
      <c r="J17"/>
      <c r="K17"/>
      <c r="L17"/>
      <c r="M17"/>
      <c r="N17"/>
      <c r="O17"/>
      <c r="P17"/>
    </row>
    <row r="18" spans="1:16" ht="34.700000000000003" hidden="1" customHeight="1" thickTop="1" thickBot="1" x14ac:dyDescent="0.3">
      <c r="A18"/>
      <c r="B18"/>
      <c r="C18"/>
      <c r="D18"/>
      <c r="E18"/>
      <c r="F18"/>
      <c r="G18"/>
      <c r="H18"/>
      <c r="I18"/>
      <c r="J18"/>
      <c r="K18"/>
      <c r="L18"/>
      <c r="M18"/>
      <c r="N18"/>
      <c r="O18"/>
      <c r="P18"/>
    </row>
    <row r="19" spans="1:16" ht="27.75" hidden="1" thickTop="1" thickBot="1" x14ac:dyDescent="0.45">
      <c r="A19" s="10" t="s">
        <v>15</v>
      </c>
      <c r="B19" s="11"/>
      <c r="C19" s="11"/>
      <c r="D19" s="11"/>
      <c r="E19" s="11"/>
      <c r="F19" s="11"/>
      <c r="G19" s="11"/>
      <c r="H19" s="1"/>
      <c r="I19"/>
      <c r="J19"/>
      <c r="K19"/>
      <c r="L19"/>
      <c r="M19"/>
      <c r="N19"/>
      <c r="O19"/>
      <c r="P19"/>
    </row>
    <row r="20" spans="1:16" ht="95.1" hidden="1" customHeight="1" outlineLevel="1" x14ac:dyDescent="0.25">
      <c r="A20" s="43" t="s">
        <v>16</v>
      </c>
      <c r="B20" s="44"/>
      <c r="C20" s="44"/>
      <c r="D20" s="44"/>
      <c r="E20" s="44"/>
      <c r="F20" s="44"/>
      <c r="G20" s="44"/>
      <c r="H20" s="45"/>
      <c r="I20"/>
      <c r="J20"/>
      <c r="K20"/>
      <c r="L20"/>
      <c r="M20"/>
      <c r="N20"/>
      <c r="O20"/>
      <c r="P20"/>
    </row>
    <row r="21" spans="1:16" ht="26.1" hidden="1" customHeight="1" collapsed="1" x14ac:dyDescent="0.25">
      <c r="A21" s="12" t="s">
        <v>6</v>
      </c>
      <c r="B21" s="13" t="s">
        <v>17</v>
      </c>
      <c r="C21" s="13"/>
      <c r="D21" s="13" t="s">
        <v>18</v>
      </c>
      <c r="E21" s="14" t="s">
        <v>1</v>
      </c>
      <c r="F21" s="13" t="s">
        <v>2</v>
      </c>
      <c r="G21" s="15"/>
      <c r="H21" s="16"/>
    </row>
    <row r="22" spans="1:16" ht="32.1" hidden="1" customHeight="1" thickBot="1" x14ac:dyDescent="0.3">
      <c r="A22" s="17">
        <f>_xlfn.NORM.INV(F22, (D22+B22)/2, (D22-B22)/3.29)</f>
        <v>1318.6555342746442</v>
      </c>
      <c r="B22" s="18">
        <v>1000</v>
      </c>
      <c r="C22" s="19"/>
      <c r="D22" s="18">
        <v>2000</v>
      </c>
      <c r="E22" s="20">
        <v>4</v>
      </c>
      <c r="F22" s="20">
        <f>((MOD((MOD(MOD(999999999999989,MOD($B$2*2499997+E22*1800451,7450589)*4658+7450581)*383,99991)*7440893+MOD(MOD(999999999999989,MOD($B$2*2246527+E22*2399993,7450987)*7580+7560584)*17669,7440893))*1343,4294967296))+0.5)/2^32</f>
        <v>0.27537945832591504</v>
      </c>
      <c r="G22" s="21"/>
      <c r="H22" s="22"/>
    </row>
    <row r="23" spans="1:16" ht="16.5" thickTop="1" thickBot="1" x14ac:dyDescent="0.3"/>
    <row r="24" spans="1:16" ht="27.75" thickTop="1" thickBot="1" x14ac:dyDescent="0.45">
      <c r="A24" s="10" t="s">
        <v>19</v>
      </c>
      <c r="B24" s="11"/>
      <c r="C24" s="11"/>
      <c r="D24" s="11"/>
      <c r="E24" s="11"/>
      <c r="F24" s="11"/>
      <c r="G24" s="11"/>
      <c r="H24" s="1"/>
    </row>
    <row r="25" spans="1:16" ht="111" hidden="1" customHeight="1" outlineLevel="1" x14ac:dyDescent="0.25">
      <c r="A25" s="43" t="s">
        <v>20</v>
      </c>
      <c r="B25" s="44"/>
      <c r="C25" s="44"/>
      <c r="D25" s="44"/>
      <c r="E25" s="44"/>
      <c r="F25" s="44"/>
      <c r="G25" s="44"/>
      <c r="H25" s="45"/>
    </row>
    <row r="26" spans="1:16" ht="26.45" customHeight="1" collapsed="1" x14ac:dyDescent="0.25">
      <c r="A26" s="12" t="s">
        <v>6</v>
      </c>
      <c r="B26" s="13" t="s">
        <v>17</v>
      </c>
      <c r="C26" s="13"/>
      <c r="D26" s="13" t="s">
        <v>18</v>
      </c>
      <c r="E26" s="14" t="s">
        <v>1</v>
      </c>
      <c r="F26" s="13" t="s">
        <v>2</v>
      </c>
      <c r="G26" s="15"/>
      <c r="H26" s="16"/>
    </row>
    <row r="27" spans="1:16" ht="37.5" customHeight="1" thickBot="1" x14ac:dyDescent="0.3">
      <c r="A27" s="17">
        <f>_xlfn.LOGNORM.INV(F27, (LN(D27)+LN(B27))/2, (LN(D27)-LN(B27))/3.29)</f>
        <v>1402.2540511524651</v>
      </c>
      <c r="B27" s="18">
        <v>1000</v>
      </c>
      <c r="C27" s="19"/>
      <c r="D27" s="18">
        <v>2000</v>
      </c>
      <c r="E27" s="20">
        <v>5</v>
      </c>
      <c r="F27" s="20">
        <f>((MOD((MOD(MOD(999999999999989,MOD($B$2*2499997+E27*1800451,7450589)*4658+7450581)*383,99991)*7440893+MOD(MOD(999999999999989,MOD($B$2*2246527+E27*2399993,7450987)*7580+7560584)*17669,7440893))*1343,4294967296))+0.5)/2^32</f>
        <v>0.48392303090076894</v>
      </c>
      <c r="G27" s="21"/>
      <c r="H27" s="22"/>
    </row>
    <row r="28" spans="1:16" ht="16.5" thickTop="1" thickBot="1" x14ac:dyDescent="0.3"/>
    <row r="29" spans="1:16" ht="27.75" thickTop="1" thickBot="1" x14ac:dyDescent="0.45">
      <c r="A29" s="10" t="s">
        <v>21</v>
      </c>
      <c r="B29" s="11"/>
      <c r="C29" s="11"/>
      <c r="D29" s="11"/>
      <c r="E29" s="11"/>
      <c r="F29" s="11"/>
      <c r="G29" s="11"/>
      <c r="H29" s="1"/>
    </row>
    <row r="30" spans="1:16" ht="150" hidden="1" customHeight="1" outlineLevel="1" x14ac:dyDescent="0.25">
      <c r="A30" s="43" t="s">
        <v>22</v>
      </c>
      <c r="B30" s="44"/>
      <c r="C30" s="44"/>
      <c r="D30" s="44"/>
      <c r="E30" s="44"/>
      <c r="F30" s="44"/>
      <c r="G30" s="44"/>
      <c r="H30" s="45"/>
    </row>
    <row r="31" spans="1:16" ht="24.95" customHeight="1" collapsed="1" x14ac:dyDescent="0.25">
      <c r="A31" s="12" t="s">
        <v>6</v>
      </c>
      <c r="B31" s="29"/>
      <c r="C31" s="13" t="s">
        <v>14</v>
      </c>
      <c r="D31" s="29"/>
      <c r="E31" s="14" t="s">
        <v>1</v>
      </c>
      <c r="F31" s="13" t="s">
        <v>2</v>
      </c>
      <c r="G31" s="15"/>
      <c r="H31" s="16"/>
    </row>
    <row r="32" spans="1:16" ht="35.1" customHeight="1" thickBot="1" x14ac:dyDescent="0.3">
      <c r="A32" s="17">
        <f>_xlfn.BINOM.INV(1000000, -LN(1-C32)/1000000, F32)</f>
        <v>0</v>
      </c>
      <c r="B32" s="19"/>
      <c r="C32" s="35">
        <v>0.3</v>
      </c>
      <c r="D32" s="19"/>
      <c r="E32" s="20">
        <v>5</v>
      </c>
      <c r="F32" s="20">
        <f>((MOD((MOD(MOD(999999999999989,MOD($B$2*2499997+E32*1800451,7450589)*4658+7450581)*383,99991)*7440893+MOD(MOD(999999999999989,MOD($B$2*2246527+E32*2399993,7450987)*7580+7560584)*17669,7440893))*1343,4294967296))+0.5)/2^32</f>
        <v>0.48392303090076894</v>
      </c>
      <c r="G32" s="21"/>
      <c r="H32" s="22"/>
    </row>
    <row r="33" spans="1:14" ht="16.5" thickTop="1" thickBot="1" x14ac:dyDescent="0.3"/>
    <row r="34" spans="1:14" ht="27.75" thickTop="1" thickBot="1" x14ac:dyDescent="0.45">
      <c r="A34" s="10" t="s">
        <v>23</v>
      </c>
      <c r="B34" s="11"/>
      <c r="C34" s="11"/>
      <c r="D34" s="11"/>
      <c r="E34" s="11"/>
      <c r="F34" s="11"/>
      <c r="G34" s="11"/>
      <c r="H34" s="11"/>
      <c r="I34" s="1"/>
    </row>
    <row r="35" spans="1:14" ht="174.95" hidden="1" customHeight="1" outlineLevel="1" x14ac:dyDescent="0.25">
      <c r="A35" s="46" t="s">
        <v>24</v>
      </c>
      <c r="B35" s="47"/>
      <c r="C35" s="47"/>
      <c r="D35" s="47"/>
      <c r="E35" s="47"/>
      <c r="F35" s="47"/>
      <c r="G35" s="47"/>
      <c r="H35" s="47"/>
      <c r="I35" s="48"/>
    </row>
    <row r="36" spans="1:14" ht="37.5" customHeight="1" collapsed="1" x14ac:dyDescent="0.25">
      <c r="A36" s="12" t="s">
        <v>6</v>
      </c>
      <c r="B36" s="13" t="s">
        <v>25</v>
      </c>
      <c r="C36" s="13" t="s">
        <v>23</v>
      </c>
      <c r="D36" s="38" t="s">
        <v>26</v>
      </c>
      <c r="E36" s="38" t="s">
        <v>27</v>
      </c>
      <c r="F36" s="14" t="s">
        <v>1</v>
      </c>
      <c r="G36" s="13" t="s">
        <v>2</v>
      </c>
      <c r="H36" s="15"/>
      <c r="I36" s="16"/>
    </row>
    <row r="37" spans="1:14" ht="25.5" customHeight="1" thickBot="1" x14ac:dyDescent="0.3">
      <c r="A37" s="34">
        <f>_xlfn.BETA.INV(G37, B37, C37)</f>
        <v>0.17251503278302985</v>
      </c>
      <c r="B37" s="18">
        <v>3</v>
      </c>
      <c r="C37" s="18">
        <v>10</v>
      </c>
      <c r="D37" s="39">
        <f>_xlfn.BETA.INV(0.05, B37, C37)</f>
        <v>7.1870255542269806E-2</v>
      </c>
      <c r="E37" s="39">
        <f>_xlfn.BETA.INV(0.95, B37, C37)</f>
        <v>0.4381054351153113</v>
      </c>
      <c r="F37" s="20">
        <v>6</v>
      </c>
      <c r="G37" s="20">
        <f>((MOD((MOD(MOD(999999999999989,MOD($B$2*2499997+F37*1800451,7450589)*4658+7450581)*383,99991)*7440893+MOD(MOD(999999999999989,MOD($B$2*2246527+F37*2399993,7450987)*7580+7560584)*17669,7440893))*1343,4294967296))+0.5)/2^32</f>
        <v>0.34341688535641879</v>
      </c>
      <c r="H37" s="21"/>
      <c r="I37" s="22"/>
    </row>
    <row r="38" spans="1:14" ht="15.75" thickTop="1" x14ac:dyDescent="0.25"/>
    <row r="39" spans="1:14" ht="27.75" hidden="1" thickTop="1" thickBot="1" x14ac:dyDescent="0.45">
      <c r="A39" s="10" t="s">
        <v>28</v>
      </c>
      <c r="B39" s="11"/>
      <c r="C39" s="11"/>
      <c r="D39" s="11"/>
      <c r="E39" s="11"/>
      <c r="F39" s="11"/>
      <c r="G39" s="11"/>
      <c r="H39" s="11"/>
      <c r="I39" s="11"/>
      <c r="J39" s="1"/>
    </row>
    <row r="40" spans="1:14" ht="136.5" hidden="1" customHeight="1" outlineLevel="1" x14ac:dyDescent="0.25">
      <c r="A40" s="46" t="s">
        <v>29</v>
      </c>
      <c r="B40" s="47"/>
      <c r="C40" s="47"/>
      <c r="D40" s="47"/>
      <c r="E40" s="47"/>
      <c r="F40" s="47"/>
      <c r="G40" s="47"/>
      <c r="H40" s="47"/>
      <c r="I40" s="47"/>
      <c r="J40" s="48"/>
    </row>
    <row r="41" spans="1:14" ht="30" hidden="1" collapsed="1" x14ac:dyDescent="0.25">
      <c r="A41" s="12" t="s">
        <v>6</v>
      </c>
      <c r="B41" s="13" t="s">
        <v>25</v>
      </c>
      <c r="C41" s="13" t="s">
        <v>30</v>
      </c>
      <c r="D41" s="38" t="s">
        <v>26</v>
      </c>
      <c r="E41" s="38" t="s">
        <v>27</v>
      </c>
      <c r="F41" s="38" t="s">
        <v>31</v>
      </c>
      <c r="G41" s="14" t="s">
        <v>1</v>
      </c>
      <c r="H41" s="13" t="s">
        <v>2</v>
      </c>
      <c r="I41" s="15"/>
      <c r="J41" s="16"/>
    </row>
    <row r="42" spans="1:14" ht="45.95" hidden="1" customHeight="1" thickBot="1" x14ac:dyDescent="0.3">
      <c r="A42" s="40">
        <f>(C42/H42)^B42</f>
        <v>1.2942237101614185</v>
      </c>
      <c r="B42" s="18">
        <v>0.5</v>
      </c>
      <c r="C42" s="18">
        <v>0.5</v>
      </c>
      <c r="D42" s="41">
        <f>(C42/(1-0.05))^B42</f>
        <v>0.7254762501100116</v>
      </c>
      <c r="E42" s="41">
        <f>(C42/(1-0.95))^B42</f>
        <v>3.1622776601683777</v>
      </c>
      <c r="F42" s="42">
        <f>(C42/(1-0.9999))^B42</f>
        <v>70.710678118658649</v>
      </c>
      <c r="G42" s="20">
        <v>7</v>
      </c>
      <c r="H42" s="20">
        <f>((MOD((MOD(MOD(999999999999989,MOD($B$2*2499997+G42*1800451,7450589)*4658+7450581)*383,99991)*7440893+MOD(MOD(999999999999989,MOD($B$2*2246527+G42*2399993,7450987)*7580+7560584)*17669,7440893))*1343,4294967296))+0.5)/2^32</f>
        <v>0.2985047873808071</v>
      </c>
      <c r="I42" s="21"/>
      <c r="J42" s="22"/>
      <c r="N42" s="49"/>
    </row>
    <row r="43" spans="1:14" ht="16.5" hidden="1" thickTop="1" thickBot="1" x14ac:dyDescent="0.3">
      <c r="N43" s="49"/>
    </row>
    <row r="44" spans="1:14" ht="27.75" hidden="1" thickTop="1" thickBot="1" x14ac:dyDescent="0.45">
      <c r="A44" s="10" t="s">
        <v>32</v>
      </c>
      <c r="B44" s="11"/>
      <c r="C44" s="11"/>
      <c r="D44" s="11"/>
      <c r="E44" s="11"/>
      <c r="F44" s="11"/>
      <c r="G44" s="11"/>
      <c r="H44" s="11"/>
      <c r="I44" s="11"/>
      <c r="J44" s="11"/>
      <c r="K44" s="1"/>
    </row>
    <row r="45" spans="1:14" ht="119.45" hidden="1" customHeight="1" outlineLevel="1" x14ac:dyDescent="0.25">
      <c r="A45" s="46" t="s">
        <v>33</v>
      </c>
      <c r="B45" s="47"/>
      <c r="C45" s="47"/>
      <c r="D45" s="47"/>
      <c r="E45" s="47"/>
      <c r="F45" s="47"/>
      <c r="G45" s="47"/>
      <c r="H45" s="47"/>
      <c r="I45" s="47"/>
      <c r="J45" s="47"/>
      <c r="K45" s="48"/>
    </row>
    <row r="46" spans="1:14" ht="44.1" hidden="1" customHeight="1" collapsed="1" x14ac:dyDescent="0.25">
      <c r="A46" s="12" t="s">
        <v>6</v>
      </c>
      <c r="B46" s="13" t="s">
        <v>25</v>
      </c>
      <c r="C46" s="13" t="s">
        <v>30</v>
      </c>
      <c r="D46" s="38" t="s">
        <v>34</v>
      </c>
      <c r="E46" s="38" t="s">
        <v>26</v>
      </c>
      <c r="F46" s="38" t="s">
        <v>27</v>
      </c>
      <c r="G46" s="38" t="s">
        <v>35</v>
      </c>
      <c r="H46" s="14" t="s">
        <v>1</v>
      </c>
      <c r="I46" s="13" t="s">
        <v>2</v>
      </c>
      <c r="J46" s="15"/>
      <c r="K46" s="16"/>
    </row>
    <row r="47" spans="1:14" ht="60.6" hidden="1" customHeight="1" thickBot="1" x14ac:dyDescent="0.3">
      <c r="A47" s="40">
        <f>(C47/(I47*D47+1-D47))^B47</f>
        <v>2.1426133986989049</v>
      </c>
      <c r="B47" s="18">
        <v>0.5</v>
      </c>
      <c r="C47" s="18">
        <v>4</v>
      </c>
      <c r="D47" s="18">
        <v>0.95</v>
      </c>
      <c r="E47" s="41">
        <f>(C47/((1-0.05)*D47+1-D47))^B47</f>
        <v>2.0492620783142401</v>
      </c>
      <c r="F47" s="41">
        <f>(C47/((1-0.95)*D47+1-D47))^B47</f>
        <v>6.405126152203481</v>
      </c>
      <c r="G47" s="41">
        <f>(C47/(1-D47))^B47</f>
        <v>8.9442719099991557</v>
      </c>
      <c r="H47" s="20">
        <v>8</v>
      </c>
      <c r="I47" s="20">
        <f>((MOD((MOD(MOD(999999999999989,MOD($B$2*2499997+H47*1800451,7450589)*4658+7450581)*383,99991)*7440893+MOD(MOD(999999999999989,MOD($B$2*2246527+H47*2399993,7450987)*7580+7560584)*17669,7440893))*1343,4294967296))+0.5)/2^32</f>
        <v>0.86453612416516989</v>
      </c>
      <c r="J47" s="21"/>
      <c r="K47" s="22"/>
    </row>
  </sheetData>
  <mergeCells count="11">
    <mergeCell ref="A25:H25"/>
    <mergeCell ref="A5:H5"/>
    <mergeCell ref="A10:H10"/>
    <mergeCell ref="K11:K12"/>
    <mergeCell ref="A15:H15"/>
    <mergeCell ref="A20:H20"/>
    <mergeCell ref="A30:H30"/>
    <mergeCell ref="A35:I35"/>
    <mergeCell ref="A40:J40"/>
    <mergeCell ref="N42:N43"/>
    <mergeCell ref="A45:K4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Distributions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Marker</dc:creator>
  <cp:lastModifiedBy>Josh Marker</cp:lastModifiedBy>
  <dcterms:created xsi:type="dcterms:W3CDTF">2020-08-17T14:43:47Z</dcterms:created>
  <dcterms:modified xsi:type="dcterms:W3CDTF">2023-06-21T17:29:57Z</dcterms:modified>
</cp:coreProperties>
</file>