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josh_\OneDrive\Documents\"/>
    </mc:Choice>
  </mc:AlternateContent>
  <xr:revisionPtr revIDLastSave="145" documentId="8_{11E7A4AB-FA66-481A-BFDE-0434B3F1C2BF}" xr6:coauthVersionLast="43" xr6:coauthVersionMax="43" xr10:uidLastSave="{9799638F-97D6-4BAD-B3D3-00902A43B40A}"/>
  <bookViews>
    <workbookView xWindow="-120" yWindow="-120" windowWidth="20730" windowHeight="11760" xr2:uid="{00000000-000D-0000-FFFF-FFFF00000000}"/>
  </bookViews>
  <sheets>
    <sheet name="Chapter #9 Problems (18 points)" sheetId="1" r:id="rId1"/>
    <sheet name="Chapter #10 Problems (16 points" sheetId="5" r:id="rId2"/>
    <sheet name="Chapter #11 Problems (22 points" sheetId="10" r:id="rId3"/>
    <sheet name="Chapter #12 Problems (24 points" sheetId="1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6" i="5" l="1"/>
  <c r="B13" i="11" l="1"/>
  <c r="K5" i="1" l="1"/>
  <c r="J18" i="1"/>
  <c r="N18" i="1"/>
  <c r="M17" i="1"/>
  <c r="M7" i="1"/>
  <c r="L6" i="1"/>
  <c r="M5" i="1"/>
  <c r="L5" i="1"/>
  <c r="G7" i="5"/>
  <c r="E7" i="5"/>
  <c r="F7" i="5"/>
  <c r="B18" i="10"/>
  <c r="B12" i="10"/>
  <c r="C22" i="11" l="1"/>
  <c r="C23" i="11"/>
  <c r="C21" i="11"/>
  <c r="B22" i="11"/>
  <c r="B23" i="11"/>
  <c r="B21" i="11"/>
  <c r="C14" i="11"/>
  <c r="B14" i="11"/>
  <c r="C13" i="11"/>
  <c r="B22" i="10"/>
  <c r="B20" i="10"/>
  <c r="B19" i="10"/>
  <c r="B11" i="10"/>
  <c r="B10" i="10"/>
  <c r="D9" i="10"/>
  <c r="D17" i="10"/>
  <c r="B9" i="10"/>
  <c r="D7" i="10"/>
  <c r="F14" i="5"/>
  <c r="E14" i="5"/>
  <c r="F13" i="5"/>
  <c r="G13" i="5"/>
  <c r="E13" i="5"/>
  <c r="G8" i="5"/>
  <c r="G9" i="5"/>
  <c r="G10" i="5"/>
  <c r="G11" i="5"/>
  <c r="G12" i="5"/>
  <c r="F12" i="5"/>
  <c r="F10" i="5"/>
  <c r="F9" i="5"/>
  <c r="F8" i="5"/>
  <c r="F11" i="5"/>
  <c r="E8" i="5"/>
  <c r="E9" i="5"/>
  <c r="E10" i="5"/>
  <c r="E11" i="5"/>
  <c r="E12" i="5"/>
  <c r="N6" i="1"/>
  <c r="N7" i="1"/>
  <c r="N8" i="1"/>
  <c r="N9" i="1"/>
  <c r="N10" i="1"/>
  <c r="N11" i="1"/>
  <c r="N12" i="1"/>
  <c r="N13" i="1"/>
  <c r="N14" i="1"/>
  <c r="N15" i="1"/>
  <c r="N5" i="1"/>
  <c r="J8" i="1"/>
  <c r="M6" i="1"/>
  <c r="M8" i="1"/>
  <c r="M9" i="1"/>
  <c r="M10" i="1"/>
  <c r="M11" i="1"/>
  <c r="M12" i="1"/>
  <c r="M13" i="1"/>
  <c r="M14" i="1"/>
  <c r="M15" i="1"/>
  <c r="I17" i="1"/>
  <c r="L7" i="1"/>
  <c r="L8" i="1"/>
  <c r="L9" i="1"/>
  <c r="L10" i="1"/>
  <c r="L11" i="1"/>
  <c r="L12" i="1"/>
  <c r="L13" i="1"/>
  <c r="L14" i="1"/>
  <c r="L15" i="1"/>
  <c r="K6" i="1"/>
  <c r="K7" i="1"/>
  <c r="K8" i="1" s="1"/>
  <c r="K9" i="1" s="1"/>
  <c r="K10" i="1" s="1"/>
  <c r="K11" i="1" s="1"/>
  <c r="K12" i="1" s="1"/>
  <c r="K13" i="1" s="1"/>
  <c r="K14" i="1" s="1"/>
  <c r="K15" i="1" s="1"/>
  <c r="K16" i="1" s="1"/>
  <c r="J9" i="1"/>
  <c r="J10" i="1"/>
  <c r="J11" i="1"/>
  <c r="J12" i="1"/>
  <c r="J13" i="1"/>
  <c r="J14" i="1"/>
  <c r="J15" i="1"/>
  <c r="F7" i="1"/>
  <c r="I9" i="1"/>
  <c r="I10" i="1"/>
  <c r="I11" i="1"/>
  <c r="I12" i="1"/>
  <c r="I13" i="1"/>
  <c r="I14" i="1"/>
  <c r="I15" i="1"/>
  <c r="I8" i="1"/>
  <c r="H9" i="1"/>
  <c r="H10" i="1"/>
  <c r="H11" i="1"/>
  <c r="H12" i="1"/>
  <c r="H13" i="1"/>
  <c r="H14" i="1"/>
  <c r="H15" i="1"/>
  <c r="H8" i="1"/>
  <c r="G8" i="1"/>
  <c r="D7" i="1"/>
  <c r="G9" i="1"/>
  <c r="G10" i="1"/>
  <c r="G11" i="1"/>
  <c r="G12" i="1"/>
  <c r="G13" i="1"/>
  <c r="G14" i="1"/>
  <c r="G15" i="1"/>
  <c r="G16" i="1"/>
  <c r="F18" i="1"/>
  <c r="F8" i="1"/>
  <c r="F9" i="1"/>
  <c r="F10" i="1"/>
  <c r="F11" i="1"/>
  <c r="F12" i="1"/>
  <c r="F13" i="1"/>
  <c r="F14" i="1"/>
  <c r="F15" i="1"/>
  <c r="E17" i="1"/>
  <c r="E8" i="1"/>
  <c r="E9" i="1"/>
  <c r="E10" i="1"/>
  <c r="E11" i="1"/>
  <c r="E12" i="1"/>
  <c r="E13" i="1"/>
  <c r="E14" i="1"/>
  <c r="E15" i="1"/>
  <c r="E7" i="1"/>
  <c r="D8" i="1"/>
  <c r="D9" i="1"/>
  <c r="D10" i="1"/>
  <c r="D11" i="1"/>
  <c r="D12" i="1"/>
  <c r="D13" i="1"/>
  <c r="D14" i="1"/>
  <c r="D15" i="1"/>
  <c r="C8" i="1"/>
  <c r="C9" i="1"/>
  <c r="C10" i="1"/>
  <c r="C11" i="1"/>
  <c r="C12" i="1"/>
  <c r="C13" i="1"/>
  <c r="C14" i="1"/>
  <c r="C15" i="1"/>
  <c r="C16" i="1"/>
  <c r="C7" i="1"/>
</calcChain>
</file>

<file path=xl/sharedStrings.xml><?xml version="1.0" encoding="utf-8"?>
<sst xmlns="http://schemas.openxmlformats.org/spreadsheetml/2006/main" count="98" uniqueCount="75">
  <si>
    <t>3 Period Moving Average</t>
  </si>
  <si>
    <t>4 Period Moving Average</t>
  </si>
  <si>
    <t>Exponential Smoothing</t>
  </si>
  <si>
    <r>
      <t xml:space="preserve">Ft+1 = </t>
    </r>
    <r>
      <rPr>
        <sz val="11"/>
        <color theme="1"/>
        <rFont val="Calibri"/>
        <family val="2"/>
      </rPr>
      <t>αAt + (1 - α)Ft</t>
    </r>
  </si>
  <si>
    <t>Period</t>
  </si>
  <si>
    <t>Observation</t>
  </si>
  <si>
    <t>Forecast</t>
  </si>
  <si>
    <t>Error</t>
  </si>
  <si>
    <t>Error ^2</t>
  </si>
  <si>
    <t>Abs Error</t>
  </si>
  <si>
    <t>Assume F1 = A1</t>
  </si>
  <si>
    <t>MSE</t>
  </si>
  <si>
    <t>MAD</t>
  </si>
  <si>
    <t xml:space="preserve">Alpha = </t>
  </si>
  <si>
    <t>According to MSE, what is the best forecasting model?</t>
  </si>
  <si>
    <t>According to MAD, what is the best forecasting model?</t>
  </si>
  <si>
    <t>Work Order</t>
  </si>
  <si>
    <t>Order Size</t>
  </si>
  <si>
    <t>Setup Time</t>
  </si>
  <si>
    <t>Processing Time</t>
  </si>
  <si>
    <t>Total Setup Time</t>
  </si>
  <si>
    <t>Total Processing Time</t>
  </si>
  <si>
    <t>Total Time</t>
  </si>
  <si>
    <t>Single tooth crown, 1st appt</t>
  </si>
  <si>
    <t>Single tooth crown, 2nd appt</t>
  </si>
  <si>
    <t>Tooth whitening</t>
  </si>
  <si>
    <t>Partial denture, 1st appt.</t>
  </si>
  <si>
    <t>Partial denture, 2nd appt.</t>
  </si>
  <si>
    <t>Partial denture, 3rd appt.</t>
  </si>
  <si>
    <t>Total</t>
  </si>
  <si>
    <t>Percentage</t>
  </si>
  <si>
    <t>How many hours of work?</t>
  </si>
  <si>
    <t>Can the dentist get this done?</t>
  </si>
  <si>
    <t>Annual Demand Rate</t>
  </si>
  <si>
    <t>Ordering Cost</t>
  </si>
  <si>
    <t>Unit Cost</t>
  </si>
  <si>
    <t>Carry Cost Rate</t>
  </si>
  <si>
    <t>or</t>
  </si>
  <si>
    <t># of orders</t>
  </si>
  <si>
    <t>Order Cost</t>
  </si>
  <si>
    <t>Inventory Cost</t>
  </si>
  <si>
    <t>Total Cost</t>
  </si>
  <si>
    <t>Sensitivity Analysis</t>
  </si>
  <si>
    <t>Enter any order quantity to evaluate the cost and compare with EOQ</t>
  </si>
  <si>
    <t>Order Quantity</t>
  </si>
  <si>
    <t>EOQ Benefit</t>
  </si>
  <si>
    <t>Economic Order Quantity*</t>
  </si>
  <si>
    <t>Contract Manufacturer
(Tier 1 Supplier)</t>
  </si>
  <si>
    <t>Tariff Cost (TC per Unit</t>
  </si>
  <si>
    <t>Transport Mode Cost (T-M) per Unit</t>
  </si>
  <si>
    <t>Order Costs (OC)</t>
  </si>
  <si>
    <t>Cost to Store One Unit Per Year (CH)</t>
  </si>
  <si>
    <t>Order Lead Time in Days</t>
  </si>
  <si>
    <t>Operating Days</t>
  </si>
  <si>
    <t>Annual Demand</t>
  </si>
  <si>
    <t># orders per year</t>
  </si>
  <si>
    <t>Avg daily demand</t>
  </si>
  <si>
    <t>Total annual logistics cost:</t>
  </si>
  <si>
    <t>Order Quantity (Q)</t>
  </si>
  <si>
    <t>units</t>
  </si>
  <si>
    <t>XYZ Supplier</t>
  </si>
  <si>
    <t>ABC Supplier</t>
  </si>
  <si>
    <t>EFG Supplier</t>
  </si>
  <si>
    <t>Outsourcing Information for Widgets</t>
  </si>
  <si>
    <t>What supplier should they choose?</t>
  </si>
  <si>
    <t>What quantity should they order?</t>
  </si>
  <si>
    <t xml:space="preserve">A typical dentist's office has a complicated mix of dental procedures and significant setup times; thus, it is similar to a job shop.  Suppose a dentist works a 9-hour day with one hour for lunch and breaks (total working hours 9 hours).  During the first six months the practice is open, she does all work, including cleaning and setting up for the next dental procedure.  Setup and processing times for three procedures are shown below.    </t>
  </si>
  <si>
    <t>On a particular day, there are three scheduled first appointments for single tooth crowns, one second appointment for a single tooth crown, four tooth-whitening applications, one first appointments for partial dentures, and two third appointments for partial dentures.  Assume there is one setup time per dental procedure to set up and clean the equipment and room before the next patient arrives. Is there sufficient capactity to perform all the work?</t>
  </si>
  <si>
    <t>The sales of a popular mothwash at Merkle Pharmacies over the past 6 months have averaged 2,500 cases per month resulting in 45,000 cases annually.  Their current order quantity is 2,000.  Merkle's cost is $22.00 per case.  The company estimates its cost of capital to be 16 percent.  Insurance, taxes, breakage, handling, and pilferage are estimated to be approximately 8 percent of item cost.  Thus, the annual inventory-holding costs are estimtaed to be 26 percent of item cost.  The cost of placing an order is estimated to be $36.00 per order regardless of the quantity requested in the order. The data is shown below.  Perform the required analysis and answer the questions.</t>
  </si>
  <si>
    <t>* Note: Use the Round function to round the EOQ calculation to the nearest whole number</t>
  </si>
  <si>
    <t>Price per Unit © @ Q = 45,000</t>
  </si>
  <si>
    <t>Price per Unit © @ Q = 90,000</t>
  </si>
  <si>
    <t>A company that produces widgets is looking to outsource a component of widgets.  They are evaluating three Tier 1 Suppliers to manufacture the part.  Annual demand for the item is 90,000 units per year, with 365 days in a year.  Other information is shown below.</t>
  </si>
  <si>
    <t>3-period moving average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</si>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</sst>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_(* #,##0.0_);_(* \(#,##0.0\);_(* &quot;-&quot;??_);_(@_)"/>
    <numFmt numFmtId="166" formatCode="0.0"/>
  </numFmts>
  <fonts count="6" x14ac:knownFonts="1">
    <font>
      <sz val="11"/>
      <color theme="1"/>
      <name val="Calibri"/>
      <family val="2"/>
      <scheme val="minor"/>
    </font>
    <font>
      <sz val="11"/>
      <color theme="1"/>
      <name val="Calibri"/>
      <family val="2"/>
    </font>
    <font>
      <sz val="11"/>
      <color theme="1"/>
      <name val="Calibri"/>
      <family val="2"/>
      <scheme val="minor"/>
    </font>
    <font>
      <b/>
      <sz val="11"/>
      <color theme="1"/>
      <name val="Calibri"/>
      <family val="2"/>
      <scheme val="minor"/>
    </font>
    <font>
      <b/>
      <u/>
      <sz val="12"/>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cellStyleXfs>
  <cellXfs count="72">
    <xf numFmtId="0" fontId="0" fillId="0" borderId="0" xfId="0"/>
    <xf numFmtId="0" fontId="0" fillId="0" borderId="0" xfId="0" applyAlignment="1">
      <alignment horizontal="center"/>
    </xf>
    <xf numFmtId="0" fontId="0" fillId="0" borderId="0" xfId="0" quotePrefix="1"/>
    <xf numFmtId="0" fontId="0" fillId="0" borderId="0" xfId="0" applyAlignment="1">
      <alignment horizontal="center" vertical="center"/>
    </xf>
    <xf numFmtId="0" fontId="0" fillId="0" borderId="0" xfId="0" applyAlignment="1">
      <alignment horizontal="center" vertical="center" wrapText="1"/>
    </xf>
    <xf numFmtId="2" fontId="0" fillId="0" borderId="0" xfId="0" applyNumberFormat="1"/>
    <xf numFmtId="2" fontId="0" fillId="2" borderId="0" xfId="0" applyNumberFormat="1" applyFill="1"/>
    <xf numFmtId="2" fontId="0" fillId="0" borderId="0" xfId="0" applyNumberFormat="1" applyFill="1"/>
    <xf numFmtId="0" fontId="0" fillId="0" borderId="0" xfId="0" applyAlignment="1"/>
    <xf numFmtId="0" fontId="0" fillId="2" borderId="0" xfId="0" applyFill="1" applyAlignment="1"/>
    <xf numFmtId="0" fontId="0" fillId="2" borderId="0" xfId="0" applyFill="1"/>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Fill="1" applyBorder="1" applyAlignment="1">
      <alignment horizontal="center" vertical="center" wrapText="1"/>
    </xf>
    <xf numFmtId="0" fontId="0" fillId="0" borderId="4" xfId="0" applyBorder="1"/>
    <xf numFmtId="164" fontId="0" fillId="0" borderId="5" xfId="1" applyNumberFormat="1" applyFont="1" applyBorder="1"/>
    <xf numFmtId="0" fontId="0" fillId="0" borderId="5" xfId="0" applyBorder="1"/>
    <xf numFmtId="0" fontId="0" fillId="0" borderId="4" xfId="0" applyFill="1" applyBorder="1"/>
    <xf numFmtId="0" fontId="0" fillId="0" borderId="7" xfId="0" applyFill="1" applyBorder="1"/>
    <xf numFmtId="164" fontId="0" fillId="0" borderId="8" xfId="1" applyNumberFormat="1" applyFont="1" applyBorder="1"/>
    <xf numFmtId="0" fontId="0" fillId="0" borderId="8" xfId="0" applyBorder="1"/>
    <xf numFmtId="0" fontId="3" fillId="0" borderId="0" xfId="0" applyFont="1" applyAlignment="1">
      <alignment horizontal="right"/>
    </xf>
    <xf numFmtId="0" fontId="0" fillId="0" borderId="9" xfId="0" applyBorder="1"/>
    <xf numFmtId="164" fontId="0" fillId="0" borderId="10" xfId="1" applyNumberFormat="1" applyFont="1" applyBorder="1"/>
    <xf numFmtId="0" fontId="0" fillId="0" borderId="10" xfId="0" applyBorder="1"/>
    <xf numFmtId="0" fontId="0" fillId="0" borderId="11" xfId="0" applyBorder="1"/>
    <xf numFmtId="0" fontId="0" fillId="0" borderId="12" xfId="0" applyBorder="1"/>
    <xf numFmtId="44" fontId="0" fillId="0" borderId="0" xfId="3" applyFont="1" applyBorder="1"/>
    <xf numFmtId="0" fontId="0" fillId="0" borderId="0" xfId="0" applyBorder="1"/>
    <xf numFmtId="0" fontId="0" fillId="0" borderId="13" xfId="0" applyBorder="1"/>
    <xf numFmtId="0" fontId="0" fillId="0" borderId="14" xfId="0" applyBorder="1"/>
    <xf numFmtId="9" fontId="0" fillId="0" borderId="15" xfId="2" applyFont="1" applyBorder="1"/>
    <xf numFmtId="0" fontId="0" fillId="0" borderId="15" xfId="0" applyBorder="1"/>
    <xf numFmtId="44" fontId="0" fillId="2" borderId="16" xfId="0" applyNumberFormat="1" applyFill="1" applyBorder="1"/>
    <xf numFmtId="165" fontId="0" fillId="2" borderId="10" xfId="1" applyNumberFormat="1" applyFont="1" applyFill="1" applyBorder="1"/>
    <xf numFmtId="1" fontId="0" fillId="2" borderId="11" xfId="0" applyNumberFormat="1" applyFill="1" applyBorder="1"/>
    <xf numFmtId="44" fontId="0" fillId="2" borderId="0" xfId="0" applyNumberFormat="1" applyFill="1" applyBorder="1"/>
    <xf numFmtId="44" fontId="0" fillId="0" borderId="0" xfId="0" applyNumberFormat="1"/>
    <xf numFmtId="44" fontId="0" fillId="2" borderId="15" xfId="0" applyNumberFormat="1" applyFill="1" applyBorder="1"/>
    <xf numFmtId="0" fontId="0" fillId="0" borderId="16" xfId="0" applyBorder="1"/>
    <xf numFmtId="44" fontId="0" fillId="2" borderId="0" xfId="3" applyFont="1" applyFill="1" applyBorder="1"/>
    <xf numFmtId="0" fontId="3" fillId="0" borderId="0" xfId="0" applyFont="1" applyAlignment="1">
      <alignment horizontal="center" vertical="center" wrapText="1"/>
    </xf>
    <xf numFmtId="44" fontId="0" fillId="0" borderId="0" xfId="3" applyFont="1"/>
    <xf numFmtId="0" fontId="0" fillId="0" borderId="0" xfId="3" applyNumberFormat="1" applyFont="1"/>
    <xf numFmtId="164" fontId="0" fillId="0" borderId="0" xfId="1" applyNumberFormat="1" applyFont="1"/>
    <xf numFmtId="0" fontId="5" fillId="0" borderId="0" xfId="0" applyFont="1"/>
    <xf numFmtId="164" fontId="3" fillId="0" borderId="0" xfId="1" applyNumberFormat="1" applyFont="1" applyAlignment="1">
      <alignment horizontal="center"/>
    </xf>
    <xf numFmtId="43" fontId="0" fillId="0" borderId="0" xfId="0" applyNumberFormat="1"/>
    <xf numFmtId="43" fontId="0" fillId="0" borderId="0" xfId="1" applyFont="1"/>
    <xf numFmtId="166" fontId="0" fillId="2" borderId="0" xfId="0" applyNumberFormat="1" applyFill="1"/>
    <xf numFmtId="164" fontId="0" fillId="2" borderId="0" xfId="0" applyNumberFormat="1" applyFill="1"/>
    <xf numFmtId="43" fontId="0" fillId="2" borderId="0" xfId="0" applyNumberFormat="1" applyFill="1"/>
    <xf numFmtId="3" fontId="0" fillId="2" borderId="0" xfId="0" applyNumberFormat="1" applyFill="1"/>
    <xf numFmtId="0" fontId="0" fillId="0" borderId="0" xfId="0" applyFill="1" applyBorder="1"/>
    <xf numFmtId="164" fontId="0" fillId="2" borderId="5" xfId="0" applyNumberFormat="1" applyFill="1" applyBorder="1"/>
    <xf numFmtId="164" fontId="0" fillId="2" borderId="6" xfId="0" applyNumberFormat="1" applyFill="1" applyBorder="1"/>
    <xf numFmtId="164" fontId="3" fillId="2" borderId="0" xfId="0" applyNumberFormat="1" applyFont="1" applyFill="1"/>
    <xf numFmtId="10" fontId="3" fillId="2" borderId="0" xfId="2" applyNumberFormat="1" applyFont="1" applyFill="1" applyBorder="1"/>
    <xf numFmtId="43" fontId="3" fillId="2" borderId="0" xfId="0" applyNumberFormat="1" applyFont="1" applyFill="1"/>
    <xf numFmtId="0" fontId="3" fillId="2" borderId="0" xfId="0" applyFont="1" applyFill="1" applyAlignment="1">
      <alignment horizontal="center"/>
    </xf>
    <xf numFmtId="43" fontId="0" fillId="2" borderId="13" xfId="0" applyNumberFormat="1" applyFill="1" applyBorder="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wrapText="1"/>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0" fontId="3" fillId="0" borderId="0" xfId="0" applyFont="1" applyBorder="1" applyAlignment="1">
      <alignment horizontal="center"/>
    </xf>
    <xf numFmtId="0" fontId="3" fillId="0" borderId="13" xfId="0" applyFont="1" applyBorder="1" applyAlignment="1">
      <alignment horizontal="center"/>
    </xf>
    <xf numFmtId="0" fontId="3" fillId="0" borderId="0" xfId="0" applyFont="1" applyAlignment="1">
      <alignment horizontal="center"/>
    </xf>
    <xf numFmtId="0" fontId="3" fillId="0" borderId="0" xfId="0" applyFont="1" applyAlignment="1">
      <alignment horizontal="center" vertical="center" wrapText="1"/>
    </xf>
  </cellXfs>
  <cellStyles count="4">
    <cellStyle name="Comma" xfId="1" builtinId="3"/>
    <cellStyle name="Currency" xfId="3"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O21"/>
  <sheetViews>
    <sheetView tabSelected="1" workbookViewId="0">
      <selection activeCell="I20" sqref="I20"/>
    </sheetView>
  </sheetViews>
  <sheetFormatPr defaultRowHeight="15" x14ac:dyDescent="0.25"/>
  <cols>
    <col min="1" max="1" width="26.7109375" style="1" customWidth="1"/>
    <col min="2" max="2" width="10.28515625" bestFit="1" customWidth="1"/>
    <col min="3" max="3" width="9" customWidth="1"/>
    <col min="4" max="4" width="10.85546875" customWidth="1"/>
    <col min="5" max="5" width="16.7109375" bestFit="1" customWidth="1"/>
    <col min="6" max="10" width="9" customWidth="1"/>
    <col min="11" max="11" width="10.85546875" customWidth="1"/>
  </cols>
  <sheetData>
    <row r="2" spans="1:15" x14ac:dyDescent="0.25">
      <c r="C2" s="61" t="s">
        <v>0</v>
      </c>
      <c r="D2" s="61"/>
      <c r="E2" s="61"/>
      <c r="F2" s="1"/>
      <c r="G2" s="61" t="s">
        <v>1</v>
      </c>
      <c r="H2" s="61"/>
      <c r="I2" s="61"/>
      <c r="J2" s="1"/>
      <c r="K2" s="61" t="s">
        <v>2</v>
      </c>
      <c r="L2" s="61"/>
      <c r="M2" s="61"/>
      <c r="N2" s="1"/>
      <c r="O2" s="2" t="s">
        <v>3</v>
      </c>
    </row>
    <row r="3" spans="1:15" x14ac:dyDescent="0.25">
      <c r="A3" s="3" t="s">
        <v>4</v>
      </c>
      <c r="B3" s="3" t="s">
        <v>5</v>
      </c>
      <c r="C3" s="3" t="s">
        <v>6</v>
      </c>
      <c r="D3" s="4" t="s">
        <v>7</v>
      </c>
      <c r="E3" s="4" t="s">
        <v>8</v>
      </c>
      <c r="F3" s="4" t="s">
        <v>9</v>
      </c>
      <c r="G3" s="3" t="s">
        <v>6</v>
      </c>
      <c r="H3" s="4" t="s">
        <v>7</v>
      </c>
      <c r="I3" s="4" t="s">
        <v>8</v>
      </c>
      <c r="J3" s="4" t="s">
        <v>9</v>
      </c>
      <c r="K3" s="3" t="s">
        <v>6</v>
      </c>
      <c r="L3" s="4" t="s">
        <v>7</v>
      </c>
      <c r="M3" s="4" t="s">
        <v>8</v>
      </c>
      <c r="N3" s="4" t="s">
        <v>9</v>
      </c>
    </row>
    <row r="4" spans="1:15" x14ac:dyDescent="0.25">
      <c r="A4" s="1">
        <v>1</v>
      </c>
      <c r="B4">
        <v>53</v>
      </c>
      <c r="K4" s="6">
        <v>53</v>
      </c>
      <c r="L4" s="5"/>
      <c r="O4" t="s">
        <v>10</v>
      </c>
    </row>
    <row r="5" spans="1:15" x14ac:dyDescent="0.25">
      <c r="A5" s="1">
        <v>2</v>
      </c>
      <c r="B5">
        <v>58</v>
      </c>
      <c r="K5" s="6">
        <f>$L$19*B4+(1-$L$19)*K4</f>
        <v>53</v>
      </c>
      <c r="L5" s="6">
        <f>B5-K5</f>
        <v>5</v>
      </c>
      <c r="M5" s="6">
        <f>L5^2</f>
        <v>25</v>
      </c>
      <c r="N5" s="6">
        <f>ABS(B5-K5)</f>
        <v>5</v>
      </c>
    </row>
    <row r="6" spans="1:15" x14ac:dyDescent="0.25">
      <c r="A6" s="1">
        <v>3</v>
      </c>
      <c r="B6">
        <v>56</v>
      </c>
      <c r="K6" s="6">
        <f t="shared" ref="K6:K16" si="0">$L$19*B5+(1-$L$19)*K5</f>
        <v>56</v>
      </c>
      <c r="L6" s="6">
        <f>B6-M5</f>
        <v>31</v>
      </c>
      <c r="M6" s="6">
        <f t="shared" ref="M6:M15" si="1">L6^2</f>
        <v>961</v>
      </c>
      <c r="N6" s="6">
        <f t="shared" ref="N6:N15" si="2">ABS(B6-K6)</f>
        <v>0</v>
      </c>
    </row>
    <row r="7" spans="1:15" x14ac:dyDescent="0.25">
      <c r="A7" s="1">
        <v>4</v>
      </c>
      <c r="B7">
        <v>51</v>
      </c>
      <c r="C7" s="6">
        <f>AVERAGE(B4:B6)</f>
        <v>55.666666666666664</v>
      </c>
      <c r="D7" s="6">
        <f>B7-C7</f>
        <v>-4.6666666666666643</v>
      </c>
      <c r="E7" s="6">
        <f>D7^2</f>
        <v>21.777777777777757</v>
      </c>
      <c r="F7" s="6">
        <f>ABS(B7-C7)</f>
        <v>4.6666666666666643</v>
      </c>
      <c r="G7" s="5"/>
      <c r="H7" s="5"/>
      <c r="I7" s="5"/>
      <c r="J7" s="7"/>
      <c r="K7" s="6">
        <f t="shared" si="0"/>
        <v>56</v>
      </c>
      <c r="L7" s="6">
        <f t="shared" ref="L7:L15" si="3">B7-K7</f>
        <v>-5</v>
      </c>
      <c r="M7" s="6">
        <f>L7^2</f>
        <v>25</v>
      </c>
      <c r="N7" s="6">
        <f t="shared" si="2"/>
        <v>5</v>
      </c>
    </row>
    <row r="8" spans="1:15" x14ac:dyDescent="0.25">
      <c r="A8" s="1">
        <v>5</v>
      </c>
      <c r="B8">
        <v>59</v>
      </c>
      <c r="C8" s="6">
        <f t="shared" ref="C8:C16" si="4">AVERAGE(B5:B7)</f>
        <v>55</v>
      </c>
      <c r="D8" s="6">
        <f t="shared" ref="D8:D15" si="5">B8-C8</f>
        <v>4</v>
      </c>
      <c r="E8" s="6">
        <f t="shared" ref="E8:E15" si="6">D8^2</f>
        <v>16</v>
      </c>
      <c r="F8" s="6">
        <f t="shared" ref="F8:F15" si="7">ABS(B8-C8)</f>
        <v>4</v>
      </c>
      <c r="G8" s="6">
        <f>AVERAGE(B4:B7)</f>
        <v>54.5</v>
      </c>
      <c r="H8" s="6">
        <f>B8-G8</f>
        <v>4.5</v>
      </c>
      <c r="I8" s="6">
        <f>H8^2</f>
        <v>20.25</v>
      </c>
      <c r="J8" s="6">
        <f>ABS(B8-G8)</f>
        <v>4.5</v>
      </c>
      <c r="K8" s="6">
        <f t="shared" si="0"/>
        <v>53</v>
      </c>
      <c r="L8" s="6">
        <f t="shared" si="3"/>
        <v>6</v>
      </c>
      <c r="M8" s="6">
        <f t="shared" si="1"/>
        <v>36</v>
      </c>
      <c r="N8" s="6">
        <f t="shared" si="2"/>
        <v>6</v>
      </c>
    </row>
    <row r="9" spans="1:15" x14ac:dyDescent="0.25">
      <c r="A9" s="1">
        <v>6</v>
      </c>
      <c r="B9">
        <v>49</v>
      </c>
      <c r="C9" s="6">
        <f t="shared" si="4"/>
        <v>55.333333333333336</v>
      </c>
      <c r="D9" s="6">
        <f t="shared" si="5"/>
        <v>-6.3333333333333357</v>
      </c>
      <c r="E9" s="6">
        <f t="shared" si="6"/>
        <v>40.111111111111143</v>
      </c>
      <c r="F9" s="6">
        <f t="shared" si="7"/>
        <v>6.3333333333333357</v>
      </c>
      <c r="G9" s="6">
        <f t="shared" ref="G9:G16" si="8">AVERAGE(B5:B8)</f>
        <v>56</v>
      </c>
      <c r="H9" s="6">
        <f t="shared" ref="H9:H15" si="9">B9-G9</f>
        <v>-7</v>
      </c>
      <c r="I9" s="6">
        <f t="shared" ref="I9:I15" si="10">H9^2</f>
        <v>49</v>
      </c>
      <c r="J9" s="6">
        <f t="shared" ref="J9:J15" si="11">ABS(B9-G9)</f>
        <v>7</v>
      </c>
      <c r="K9" s="6">
        <f t="shared" si="0"/>
        <v>56.6</v>
      </c>
      <c r="L9" s="6">
        <f t="shared" si="3"/>
        <v>-7.6000000000000014</v>
      </c>
      <c r="M9" s="6">
        <f t="shared" si="1"/>
        <v>57.760000000000019</v>
      </c>
      <c r="N9" s="6">
        <f t="shared" si="2"/>
        <v>7.6000000000000014</v>
      </c>
    </row>
    <row r="10" spans="1:15" x14ac:dyDescent="0.25">
      <c r="A10" s="1">
        <v>7</v>
      </c>
      <c r="B10">
        <v>54</v>
      </c>
      <c r="C10" s="6">
        <f t="shared" si="4"/>
        <v>53</v>
      </c>
      <c r="D10" s="6">
        <f t="shared" si="5"/>
        <v>1</v>
      </c>
      <c r="E10" s="6">
        <f t="shared" si="6"/>
        <v>1</v>
      </c>
      <c r="F10" s="6">
        <f t="shared" si="7"/>
        <v>1</v>
      </c>
      <c r="G10" s="6">
        <f t="shared" si="8"/>
        <v>53.75</v>
      </c>
      <c r="H10" s="6">
        <f t="shared" si="9"/>
        <v>0.25</v>
      </c>
      <c r="I10" s="6">
        <f t="shared" si="10"/>
        <v>6.25E-2</v>
      </c>
      <c r="J10" s="6">
        <f t="shared" si="11"/>
        <v>0.25</v>
      </c>
      <c r="K10" s="6">
        <f t="shared" si="0"/>
        <v>52.04</v>
      </c>
      <c r="L10" s="6">
        <f t="shared" si="3"/>
        <v>1.9600000000000009</v>
      </c>
      <c r="M10" s="6">
        <f t="shared" si="1"/>
        <v>3.8416000000000032</v>
      </c>
      <c r="N10" s="6">
        <f t="shared" si="2"/>
        <v>1.9600000000000009</v>
      </c>
    </row>
    <row r="11" spans="1:15" x14ac:dyDescent="0.25">
      <c r="A11" s="1">
        <v>8</v>
      </c>
      <c r="B11">
        <v>56</v>
      </c>
      <c r="C11" s="6">
        <f t="shared" si="4"/>
        <v>54</v>
      </c>
      <c r="D11" s="6">
        <f t="shared" si="5"/>
        <v>2</v>
      </c>
      <c r="E11" s="6">
        <f t="shared" si="6"/>
        <v>4</v>
      </c>
      <c r="F11" s="6">
        <f t="shared" si="7"/>
        <v>2</v>
      </c>
      <c r="G11" s="6">
        <f t="shared" si="8"/>
        <v>53.25</v>
      </c>
      <c r="H11" s="6">
        <f t="shared" si="9"/>
        <v>2.75</v>
      </c>
      <c r="I11" s="6">
        <f t="shared" si="10"/>
        <v>7.5625</v>
      </c>
      <c r="J11" s="6">
        <f t="shared" si="11"/>
        <v>2.75</v>
      </c>
      <c r="K11" s="6">
        <f t="shared" si="0"/>
        <v>53.216000000000001</v>
      </c>
      <c r="L11" s="6">
        <f t="shared" si="3"/>
        <v>2.7839999999999989</v>
      </c>
      <c r="M11" s="6">
        <f t="shared" si="1"/>
        <v>7.750655999999994</v>
      </c>
      <c r="N11" s="6">
        <f t="shared" si="2"/>
        <v>2.7839999999999989</v>
      </c>
    </row>
    <row r="12" spans="1:15" x14ac:dyDescent="0.25">
      <c r="A12" s="1">
        <v>9</v>
      </c>
      <c r="B12">
        <v>55</v>
      </c>
      <c r="C12" s="6">
        <f t="shared" si="4"/>
        <v>53</v>
      </c>
      <c r="D12" s="6">
        <f t="shared" si="5"/>
        <v>2</v>
      </c>
      <c r="E12" s="6">
        <f t="shared" si="6"/>
        <v>4</v>
      </c>
      <c r="F12" s="6">
        <f t="shared" si="7"/>
        <v>2</v>
      </c>
      <c r="G12" s="6">
        <f t="shared" si="8"/>
        <v>54.5</v>
      </c>
      <c r="H12" s="6">
        <f t="shared" si="9"/>
        <v>0.5</v>
      </c>
      <c r="I12" s="6">
        <f t="shared" si="10"/>
        <v>0.25</v>
      </c>
      <c r="J12" s="6">
        <f t="shared" si="11"/>
        <v>0.5</v>
      </c>
      <c r="K12" s="6">
        <f t="shared" si="0"/>
        <v>54.886400000000002</v>
      </c>
      <c r="L12" s="6">
        <f t="shared" si="3"/>
        <v>0.11359999999999815</v>
      </c>
      <c r="M12" s="6">
        <f t="shared" si="1"/>
        <v>1.2904959999999579E-2</v>
      </c>
      <c r="N12" s="6">
        <f t="shared" si="2"/>
        <v>0.11359999999999815</v>
      </c>
    </row>
    <row r="13" spans="1:15" x14ac:dyDescent="0.25">
      <c r="A13" s="1">
        <v>10</v>
      </c>
      <c r="B13">
        <v>59</v>
      </c>
      <c r="C13" s="6">
        <f t="shared" si="4"/>
        <v>55</v>
      </c>
      <c r="D13" s="6">
        <f t="shared" si="5"/>
        <v>4</v>
      </c>
      <c r="E13" s="6">
        <f t="shared" si="6"/>
        <v>16</v>
      </c>
      <c r="F13" s="6">
        <f t="shared" si="7"/>
        <v>4</v>
      </c>
      <c r="G13" s="6">
        <f t="shared" si="8"/>
        <v>53.5</v>
      </c>
      <c r="H13" s="6">
        <f t="shared" si="9"/>
        <v>5.5</v>
      </c>
      <c r="I13" s="6">
        <f t="shared" si="10"/>
        <v>30.25</v>
      </c>
      <c r="J13" s="6">
        <f t="shared" si="11"/>
        <v>5.5</v>
      </c>
      <c r="K13" s="6">
        <f t="shared" si="0"/>
        <v>54.954560000000001</v>
      </c>
      <c r="L13" s="6">
        <f t="shared" si="3"/>
        <v>4.0454399999999993</v>
      </c>
      <c r="M13" s="6">
        <f t="shared" si="1"/>
        <v>16.365584793599993</v>
      </c>
      <c r="N13" s="6">
        <f t="shared" si="2"/>
        <v>4.0454399999999993</v>
      </c>
    </row>
    <row r="14" spans="1:15" x14ac:dyDescent="0.25">
      <c r="A14" s="1">
        <v>11</v>
      </c>
      <c r="B14">
        <v>57</v>
      </c>
      <c r="C14" s="6">
        <f t="shared" si="4"/>
        <v>56.666666666666664</v>
      </c>
      <c r="D14" s="6">
        <f t="shared" si="5"/>
        <v>0.3333333333333357</v>
      </c>
      <c r="E14" s="6">
        <f t="shared" si="6"/>
        <v>0.11111111111111269</v>
      </c>
      <c r="F14" s="6">
        <f t="shared" si="7"/>
        <v>0.3333333333333357</v>
      </c>
      <c r="G14" s="6">
        <f t="shared" si="8"/>
        <v>56</v>
      </c>
      <c r="H14" s="6">
        <f t="shared" si="9"/>
        <v>1</v>
      </c>
      <c r="I14" s="6">
        <f t="shared" si="10"/>
        <v>1</v>
      </c>
      <c r="J14" s="6">
        <f t="shared" si="11"/>
        <v>1</v>
      </c>
      <c r="K14" s="6">
        <f t="shared" si="0"/>
        <v>57.381824000000002</v>
      </c>
      <c r="L14" s="6">
        <f t="shared" si="3"/>
        <v>-0.38182400000000172</v>
      </c>
      <c r="M14" s="6">
        <f t="shared" si="1"/>
        <v>0.14578956697600132</v>
      </c>
      <c r="N14" s="6">
        <f t="shared" si="2"/>
        <v>0.38182400000000172</v>
      </c>
    </row>
    <row r="15" spans="1:15" x14ac:dyDescent="0.25">
      <c r="A15" s="1">
        <v>12</v>
      </c>
      <c r="B15">
        <v>52</v>
      </c>
      <c r="C15" s="6">
        <f t="shared" si="4"/>
        <v>57</v>
      </c>
      <c r="D15" s="6">
        <f t="shared" si="5"/>
        <v>-5</v>
      </c>
      <c r="E15" s="6">
        <f t="shared" si="6"/>
        <v>25</v>
      </c>
      <c r="F15" s="6">
        <f t="shared" si="7"/>
        <v>5</v>
      </c>
      <c r="G15" s="6">
        <f t="shared" si="8"/>
        <v>56.75</v>
      </c>
      <c r="H15" s="6">
        <f t="shared" si="9"/>
        <v>-4.75</v>
      </c>
      <c r="I15" s="6">
        <f t="shared" si="10"/>
        <v>22.5625</v>
      </c>
      <c r="J15" s="6">
        <f t="shared" si="11"/>
        <v>4.75</v>
      </c>
      <c r="K15" s="6">
        <f t="shared" si="0"/>
        <v>57.152729600000001</v>
      </c>
      <c r="L15" s="6">
        <f t="shared" si="3"/>
        <v>-5.1527296000000007</v>
      </c>
      <c r="M15" s="6">
        <f t="shared" si="1"/>
        <v>26.550622330716166</v>
      </c>
      <c r="N15" s="6">
        <f t="shared" si="2"/>
        <v>5.1527296000000007</v>
      </c>
    </row>
    <row r="16" spans="1:15" x14ac:dyDescent="0.25">
      <c r="A16" s="1">
        <v>13</v>
      </c>
      <c r="C16" s="6">
        <f t="shared" si="4"/>
        <v>56</v>
      </c>
      <c r="D16" s="7"/>
      <c r="G16" s="6">
        <f t="shared" si="8"/>
        <v>55.75</v>
      </c>
      <c r="K16" s="6">
        <f t="shared" si="0"/>
        <v>54.061091840000003</v>
      </c>
      <c r="L16" s="5"/>
    </row>
    <row r="17" spans="1:14" x14ac:dyDescent="0.25">
      <c r="C17" s="7"/>
      <c r="D17" t="s">
        <v>11</v>
      </c>
      <c r="E17" s="6">
        <f>AVERAGE(E7:E15)</f>
        <v>14.222222222222221</v>
      </c>
      <c r="F17" s="5"/>
      <c r="H17" t="s">
        <v>11</v>
      </c>
      <c r="I17" s="6">
        <f>AVERAGE(I8:I15)</f>
        <v>16.3671875</v>
      </c>
      <c r="J17" s="5"/>
      <c r="L17" t="s">
        <v>11</v>
      </c>
      <c r="M17" s="6">
        <f>AVERAGE(M5:M15)</f>
        <v>105.40246887739018</v>
      </c>
      <c r="N17" s="5"/>
    </row>
    <row r="18" spans="1:14" x14ac:dyDescent="0.25">
      <c r="C18" s="7"/>
      <c r="E18" t="s">
        <v>12</v>
      </c>
      <c r="F18" s="6">
        <f>AVERAGE(F7:F15)</f>
        <v>3.2592592592592595</v>
      </c>
      <c r="I18" t="s">
        <v>12</v>
      </c>
      <c r="J18" s="6">
        <f>AVERAGE(J8:J15)</f>
        <v>3.28125</v>
      </c>
      <c r="M18" t="s">
        <v>12</v>
      </c>
      <c r="N18" s="6">
        <f>AVERAGE(N5:N15)</f>
        <v>3.4579630545454547</v>
      </c>
    </row>
    <row r="19" spans="1:14" x14ac:dyDescent="0.25">
      <c r="C19" s="7"/>
      <c r="K19" t="s">
        <v>13</v>
      </c>
      <c r="L19">
        <v>0.6</v>
      </c>
    </row>
    <row r="20" spans="1:14" x14ac:dyDescent="0.25">
      <c r="A20" s="61" t="s">
        <v>14</v>
      </c>
      <c r="B20" s="61"/>
      <c r="C20" s="61"/>
      <c r="D20" s="9" t="s">
        <v>73</v>
      </c>
      <c r="F20" s="8"/>
      <c r="G20" s="8"/>
    </row>
    <row r="21" spans="1:14" x14ac:dyDescent="0.25">
      <c r="A21" s="61" t="s">
        <v>15</v>
      </c>
      <c r="B21" s="61"/>
      <c r="C21" s="61"/>
      <c r="D21" s="9" t="s">
        <v>73</v>
      </c>
    </row>
  </sheetData>
  <mergeCells count="5">
    <mergeCell ref="C2:E2"/>
    <mergeCell ref="G2:I2"/>
    <mergeCell ref="K2:M2"/>
    <mergeCell ref="A20:C20"/>
    <mergeCell ref="A21:C21"/>
  </mergeCells>
  <dataValidations count="2">
    <dataValidation type="list" allowBlank="1" showInputMessage="1" showErrorMessage="1" errorTitle="Select from list" error="You must select an option from the list." promptTitle="Select from the list." prompt="You must select an option from the list." sqref="D20" xr:uid="{00000000-0002-0000-0000-000000000000}">
      <formula1>"3-period moving average, 4-period moving average, exponential smoothig"</formula1>
    </dataValidation>
    <dataValidation type="list" allowBlank="1" showInputMessage="1" showErrorMessage="1" errorTitle="Select from list" error="You must select an option from the list." promptTitle="Select from list" prompt="You must select an option from the list." sqref="D21" xr:uid="{00000000-0002-0000-0000-000001000000}">
      <formula1>"3-period moving average, 4-period moving average, exponential smoothing"</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
  <sheetViews>
    <sheetView topLeftCell="A4" workbookViewId="0">
      <selection activeCell="A21" sqref="A21"/>
    </sheetView>
  </sheetViews>
  <sheetFormatPr defaultRowHeight="15" x14ac:dyDescent="0.25"/>
  <cols>
    <col min="1" max="1" width="25.28515625" customWidth="1"/>
    <col min="2" max="2" width="9.85546875" bestFit="1" customWidth="1"/>
    <col min="3" max="6" width="17.42578125" customWidth="1"/>
    <col min="7" max="7" width="12.85546875" customWidth="1"/>
  </cols>
  <sheetData>
    <row r="1" spans="1:7" ht="59.25" customHeight="1" x14ac:dyDescent="0.25">
      <c r="A1" s="62" t="s">
        <v>66</v>
      </c>
      <c r="B1" s="62"/>
      <c r="C1" s="62"/>
      <c r="D1" s="62"/>
      <c r="E1" s="62"/>
      <c r="F1" s="62"/>
      <c r="G1" s="62"/>
    </row>
    <row r="2" spans="1:7" ht="14.25" hidden="1" customHeight="1" x14ac:dyDescent="0.25">
      <c r="A2" s="62"/>
      <c r="B2" s="62"/>
      <c r="C2" s="62"/>
      <c r="D2" s="62"/>
      <c r="E2" s="62"/>
      <c r="F2" s="62"/>
      <c r="G2" s="62"/>
    </row>
    <row r="4" spans="1:7" ht="68.650000000000006" customHeight="1" x14ac:dyDescent="0.25">
      <c r="A4" s="63" t="s">
        <v>67</v>
      </c>
      <c r="B4" s="63"/>
      <c r="C4" s="63"/>
      <c r="D4" s="63"/>
      <c r="E4" s="63"/>
      <c r="F4" s="63"/>
      <c r="G4" s="63"/>
    </row>
    <row r="5" spans="1:7" ht="15.75" thickBot="1" x14ac:dyDescent="0.3"/>
    <row r="6" spans="1:7" ht="31.5" x14ac:dyDescent="0.25">
      <c r="A6" s="11" t="s">
        <v>16</v>
      </c>
      <c r="B6" s="12" t="s">
        <v>17</v>
      </c>
      <c r="C6" s="12" t="s">
        <v>18</v>
      </c>
      <c r="D6" s="12" t="s">
        <v>19</v>
      </c>
      <c r="E6" s="12" t="s">
        <v>20</v>
      </c>
      <c r="F6" s="12" t="s">
        <v>21</v>
      </c>
      <c r="G6" s="13" t="s">
        <v>22</v>
      </c>
    </row>
    <row r="7" spans="1:7" x14ac:dyDescent="0.25">
      <c r="A7" s="14" t="s">
        <v>23</v>
      </c>
      <c r="B7" s="15">
        <v>3</v>
      </c>
      <c r="C7" s="16">
        <v>15</v>
      </c>
      <c r="D7" s="16">
        <v>95</v>
      </c>
      <c r="E7" s="54">
        <f>B7*C7</f>
        <v>45</v>
      </c>
      <c r="F7" s="54">
        <f>B7*D7</f>
        <v>285</v>
      </c>
      <c r="G7" s="55">
        <f>E7+F7</f>
        <v>330</v>
      </c>
    </row>
    <row r="8" spans="1:7" x14ac:dyDescent="0.25">
      <c r="A8" s="14" t="s">
        <v>24</v>
      </c>
      <c r="B8" s="15">
        <v>1</v>
      </c>
      <c r="C8" s="16">
        <v>15</v>
      </c>
      <c r="D8" s="16">
        <v>30</v>
      </c>
      <c r="E8" s="54">
        <f t="shared" ref="E8:E12" si="0">B8*C8</f>
        <v>15</v>
      </c>
      <c r="F8" s="54">
        <f t="shared" ref="F8:F12" si="1">B8*D8</f>
        <v>30</v>
      </c>
      <c r="G8" s="55">
        <f t="shared" ref="G8:G12" si="2">E8+F8</f>
        <v>45</v>
      </c>
    </row>
    <row r="9" spans="1:7" x14ac:dyDescent="0.25">
      <c r="A9" s="14" t="s">
        <v>25</v>
      </c>
      <c r="B9" s="15">
        <v>4</v>
      </c>
      <c r="C9" s="16">
        <v>5</v>
      </c>
      <c r="D9" s="16">
        <v>30</v>
      </c>
      <c r="E9" s="54">
        <f t="shared" si="0"/>
        <v>20</v>
      </c>
      <c r="F9" s="54">
        <f t="shared" si="1"/>
        <v>120</v>
      </c>
      <c r="G9" s="55">
        <f t="shared" si="2"/>
        <v>140</v>
      </c>
    </row>
    <row r="10" spans="1:7" x14ac:dyDescent="0.25">
      <c r="A10" s="17" t="s">
        <v>26</v>
      </c>
      <c r="B10" s="15">
        <v>1</v>
      </c>
      <c r="C10" s="16">
        <v>5</v>
      </c>
      <c r="D10" s="16">
        <v>40</v>
      </c>
      <c r="E10" s="54">
        <f t="shared" si="0"/>
        <v>5</v>
      </c>
      <c r="F10" s="54">
        <f t="shared" si="1"/>
        <v>40</v>
      </c>
      <c r="G10" s="55">
        <f t="shared" si="2"/>
        <v>45</v>
      </c>
    </row>
    <row r="11" spans="1:7" x14ac:dyDescent="0.25">
      <c r="A11" s="17" t="s">
        <v>27</v>
      </c>
      <c r="B11" s="15">
        <v>0</v>
      </c>
      <c r="C11" s="16">
        <v>10</v>
      </c>
      <c r="D11" s="16">
        <v>35</v>
      </c>
      <c r="E11" s="54">
        <f t="shared" si="0"/>
        <v>0</v>
      </c>
      <c r="F11" s="54">
        <f t="shared" si="1"/>
        <v>0</v>
      </c>
      <c r="G11" s="55">
        <f t="shared" si="2"/>
        <v>0</v>
      </c>
    </row>
    <row r="12" spans="1:7" ht="15.75" thickBot="1" x14ac:dyDescent="0.3">
      <c r="A12" s="18" t="s">
        <v>28</v>
      </c>
      <c r="B12" s="19">
        <v>2</v>
      </c>
      <c r="C12" s="20">
        <v>10</v>
      </c>
      <c r="D12" s="20">
        <v>30</v>
      </c>
      <c r="E12" s="54">
        <f t="shared" si="0"/>
        <v>20</v>
      </c>
      <c r="F12" s="54">
        <f t="shared" si="1"/>
        <v>60</v>
      </c>
      <c r="G12" s="55">
        <f t="shared" si="2"/>
        <v>80</v>
      </c>
    </row>
    <row r="13" spans="1:7" x14ac:dyDescent="0.25">
      <c r="D13" s="21" t="s">
        <v>29</v>
      </c>
      <c r="E13" s="56">
        <f>SUM(E7:E12)</f>
        <v>105</v>
      </c>
      <c r="F13" s="56">
        <f>SUM(F7:F12)</f>
        <v>535</v>
      </c>
      <c r="G13" s="56">
        <f t="shared" ref="G13" si="3">SUM(G7:G12)</f>
        <v>640</v>
      </c>
    </row>
    <row r="14" spans="1:7" x14ac:dyDescent="0.25">
      <c r="D14" s="21" t="s">
        <v>30</v>
      </c>
      <c r="E14" s="57">
        <f>E13/G13</f>
        <v>0.1640625</v>
      </c>
      <c r="F14" s="57">
        <f>F13/G13</f>
        <v>0.8359375</v>
      </c>
    </row>
    <row r="16" spans="1:7" x14ac:dyDescent="0.25">
      <c r="A16" t="s">
        <v>31</v>
      </c>
      <c r="B16" s="58">
        <f>G13/60</f>
        <v>10.666666666666666</v>
      </c>
    </row>
    <row r="18" spans="1:2" x14ac:dyDescent="0.25">
      <c r="A18" t="s">
        <v>32</v>
      </c>
      <c r="B18" s="59" t="s">
        <v>74</v>
      </c>
    </row>
  </sheetData>
  <mergeCells count="2">
    <mergeCell ref="A1:G2"/>
    <mergeCell ref="A4:G4"/>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2"/>
  <sheetViews>
    <sheetView topLeftCell="A2" workbookViewId="0">
      <selection activeCell="B22" sqref="B22"/>
    </sheetView>
  </sheetViews>
  <sheetFormatPr defaultRowHeight="15" x14ac:dyDescent="0.25"/>
  <cols>
    <col min="1" max="1" width="22.85546875" customWidth="1"/>
    <col min="2" max="2" width="11.85546875" bestFit="1" customWidth="1"/>
    <col min="4" max="4" width="13.7109375" customWidth="1"/>
  </cols>
  <sheetData>
    <row r="1" spans="1:8" ht="108.75" customHeight="1" x14ac:dyDescent="0.25">
      <c r="A1" s="62" t="s">
        <v>68</v>
      </c>
      <c r="B1" s="62"/>
      <c r="C1" s="62"/>
      <c r="D1" s="62"/>
      <c r="E1" s="62"/>
      <c r="F1" s="62"/>
      <c r="G1" s="62"/>
      <c r="H1" s="62"/>
    </row>
    <row r="2" spans="1:8" x14ac:dyDescent="0.25">
      <c r="A2" t="s">
        <v>69</v>
      </c>
    </row>
    <row r="3" spans="1:8" ht="15.75" thickBot="1" x14ac:dyDescent="0.3"/>
    <row r="4" spans="1:8" x14ac:dyDescent="0.25">
      <c r="A4" s="22" t="s">
        <v>33</v>
      </c>
      <c r="B4" s="23">
        <v>45000</v>
      </c>
      <c r="C4" s="24"/>
      <c r="D4" s="25"/>
    </row>
    <row r="5" spans="1:8" x14ac:dyDescent="0.25">
      <c r="A5" s="26" t="s">
        <v>34</v>
      </c>
      <c r="B5" s="27">
        <v>36</v>
      </c>
      <c r="C5" s="28"/>
      <c r="D5" s="29"/>
    </row>
    <row r="6" spans="1:8" x14ac:dyDescent="0.25">
      <c r="A6" s="26" t="s">
        <v>35</v>
      </c>
      <c r="B6" s="27">
        <v>22</v>
      </c>
      <c r="C6" s="28"/>
      <c r="D6" s="29"/>
    </row>
    <row r="7" spans="1:8" ht="15.75" thickBot="1" x14ac:dyDescent="0.3">
      <c r="A7" s="30" t="s">
        <v>36</v>
      </c>
      <c r="B7" s="31">
        <v>0.26</v>
      </c>
      <c r="C7" s="32" t="s">
        <v>37</v>
      </c>
      <c r="D7" s="33">
        <f>B7*B6</f>
        <v>5.7200000000000006</v>
      </c>
    </row>
    <row r="8" spans="1:8" ht="15.75" thickBot="1" x14ac:dyDescent="0.3"/>
    <row r="9" spans="1:8" x14ac:dyDescent="0.25">
      <c r="A9" s="22" t="s">
        <v>46</v>
      </c>
      <c r="B9" s="34">
        <f>SQRT((2*B4*B5)/D7)</f>
        <v>752.61780900638166</v>
      </c>
      <c r="C9" s="24" t="s">
        <v>38</v>
      </c>
      <c r="D9" s="35">
        <f>B4/B9</f>
        <v>59.791303715506992</v>
      </c>
    </row>
    <row r="10" spans="1:8" x14ac:dyDescent="0.25">
      <c r="A10" s="26" t="s">
        <v>39</v>
      </c>
      <c r="B10" s="36">
        <f>D9*B5</f>
        <v>2152.4869337582518</v>
      </c>
      <c r="C10" s="28"/>
      <c r="D10" s="29"/>
      <c r="E10" s="37"/>
    </row>
    <row r="11" spans="1:8" x14ac:dyDescent="0.25">
      <c r="A11" s="26" t="s">
        <v>40</v>
      </c>
      <c r="B11" s="36">
        <f>(B9/2)*D7</f>
        <v>2152.4869337582518</v>
      </c>
      <c r="C11" s="28"/>
      <c r="D11" s="29"/>
    </row>
    <row r="12" spans="1:8" ht="15.75" thickBot="1" x14ac:dyDescent="0.3">
      <c r="A12" s="30" t="s">
        <v>41</v>
      </c>
      <c r="B12" s="38">
        <f>B10+B11</f>
        <v>4304.9738675165036</v>
      </c>
      <c r="C12" s="32"/>
      <c r="D12" s="39"/>
    </row>
    <row r="13" spans="1:8" ht="15.75" thickBot="1" x14ac:dyDescent="0.3"/>
    <row r="14" spans="1:8" x14ac:dyDescent="0.25">
      <c r="A14" s="64" t="s">
        <v>42</v>
      </c>
      <c r="B14" s="65"/>
      <c r="C14" s="65"/>
      <c r="D14" s="66"/>
    </row>
    <row r="15" spans="1:8" x14ac:dyDescent="0.25">
      <c r="A15" s="67" t="s">
        <v>43</v>
      </c>
      <c r="B15" s="68"/>
      <c r="C15" s="68"/>
      <c r="D15" s="69"/>
    </row>
    <row r="16" spans="1:8" x14ac:dyDescent="0.25">
      <c r="A16" s="26"/>
      <c r="B16" s="28"/>
      <c r="C16" s="28"/>
      <c r="D16" s="29"/>
    </row>
    <row r="17" spans="1:4" x14ac:dyDescent="0.25">
      <c r="A17" s="26" t="s">
        <v>44</v>
      </c>
      <c r="B17" s="53">
        <v>2000</v>
      </c>
      <c r="C17" s="28" t="s">
        <v>38</v>
      </c>
      <c r="D17" s="60">
        <f>B4/B17</f>
        <v>22.5</v>
      </c>
    </row>
    <row r="18" spans="1:4" x14ac:dyDescent="0.25">
      <c r="A18" s="26" t="s">
        <v>39</v>
      </c>
      <c r="B18" s="40">
        <f>B5*D17</f>
        <v>810</v>
      </c>
      <c r="C18" s="28"/>
      <c r="D18" s="29"/>
    </row>
    <row r="19" spans="1:4" x14ac:dyDescent="0.25">
      <c r="A19" s="26" t="s">
        <v>40</v>
      </c>
      <c r="B19" s="36">
        <f>(B17/2)*D7</f>
        <v>5720.0000000000009</v>
      </c>
      <c r="C19" s="28"/>
      <c r="D19" s="29"/>
    </row>
    <row r="20" spans="1:4" x14ac:dyDescent="0.25">
      <c r="A20" s="26" t="s">
        <v>41</v>
      </c>
      <c r="B20" s="36">
        <f>B18+B19</f>
        <v>6530.0000000000009</v>
      </c>
      <c r="C20" s="28"/>
      <c r="D20" s="29"/>
    </row>
    <row r="21" spans="1:4" x14ac:dyDescent="0.25">
      <c r="A21" s="26"/>
      <c r="B21" s="28"/>
      <c r="C21" s="28"/>
      <c r="D21" s="29"/>
    </row>
    <row r="22" spans="1:4" ht="15.75" thickBot="1" x14ac:dyDescent="0.3">
      <c r="A22" s="30" t="s">
        <v>45</v>
      </c>
      <c r="B22" s="38">
        <f>B20-B12</f>
        <v>2225.0261324834973</v>
      </c>
      <c r="C22" s="32"/>
      <c r="D22" s="39"/>
    </row>
  </sheetData>
  <mergeCells count="3">
    <mergeCell ref="A14:D14"/>
    <mergeCell ref="A15:D15"/>
    <mergeCell ref="A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1"/>
  <sheetViews>
    <sheetView topLeftCell="A9" workbookViewId="0">
      <selection activeCell="L21" sqref="L21"/>
    </sheetView>
  </sheetViews>
  <sheetFormatPr defaultRowHeight="15" x14ac:dyDescent="0.25"/>
  <cols>
    <col min="1" max="1" width="34" customWidth="1"/>
    <col min="2" max="2" width="12.28515625" bestFit="1" customWidth="1"/>
    <col min="3" max="3" width="15.140625" customWidth="1"/>
    <col min="4" max="4" width="12.28515625" customWidth="1"/>
    <col min="5" max="5" width="13.85546875" customWidth="1"/>
    <col min="6" max="6" width="10.85546875" bestFit="1" customWidth="1"/>
  </cols>
  <sheetData>
    <row r="1" spans="1:8" ht="49.15" customHeight="1" x14ac:dyDescent="0.25">
      <c r="A1" s="62" t="s">
        <v>72</v>
      </c>
      <c r="B1" s="62"/>
      <c r="C1" s="62"/>
      <c r="D1" s="62"/>
      <c r="E1" s="62"/>
      <c r="F1" s="62"/>
      <c r="G1" s="62"/>
      <c r="H1" s="62"/>
    </row>
    <row r="3" spans="1:8" x14ac:dyDescent="0.25">
      <c r="A3" s="70" t="s">
        <v>63</v>
      </c>
      <c r="B3" s="70"/>
      <c r="C3" s="70"/>
      <c r="D3" s="70"/>
      <c r="E3" s="70"/>
      <c r="F3" s="70"/>
      <c r="G3" s="70"/>
      <c r="H3" s="70"/>
    </row>
    <row r="5" spans="1:8" ht="75" x14ac:dyDescent="0.25">
      <c r="A5" s="41" t="s">
        <v>47</v>
      </c>
      <c r="B5" s="41" t="s">
        <v>70</v>
      </c>
      <c r="C5" s="41" t="s">
        <v>71</v>
      </c>
      <c r="D5" s="41" t="s">
        <v>48</v>
      </c>
      <c r="E5" s="41" t="s">
        <v>49</v>
      </c>
      <c r="F5" s="41" t="s">
        <v>50</v>
      </c>
      <c r="G5" s="41" t="s">
        <v>51</v>
      </c>
      <c r="H5" s="41" t="s">
        <v>52</v>
      </c>
    </row>
    <row r="6" spans="1:8" x14ac:dyDescent="0.25">
      <c r="A6" t="s">
        <v>60</v>
      </c>
      <c r="B6" s="42">
        <v>2.23</v>
      </c>
      <c r="C6" s="42">
        <v>1.98</v>
      </c>
      <c r="D6" s="42">
        <v>0.22</v>
      </c>
      <c r="E6" s="42">
        <v>0.35</v>
      </c>
      <c r="F6" s="42">
        <v>554</v>
      </c>
      <c r="G6" s="42">
        <v>1.87</v>
      </c>
      <c r="H6">
        <v>110</v>
      </c>
    </row>
    <row r="7" spans="1:8" x14ac:dyDescent="0.25">
      <c r="A7" t="s">
        <v>61</v>
      </c>
      <c r="B7" s="42">
        <v>2.2799999999999998</v>
      </c>
      <c r="C7" s="42">
        <v>2.0499999999999998</v>
      </c>
      <c r="D7" s="42">
        <v>0.32</v>
      </c>
      <c r="E7" s="42">
        <v>0.28000000000000003</v>
      </c>
      <c r="F7" s="42">
        <v>295</v>
      </c>
      <c r="G7" s="42">
        <v>1.68</v>
      </c>
      <c r="H7">
        <v>85</v>
      </c>
    </row>
    <row r="8" spans="1:8" x14ac:dyDescent="0.25">
      <c r="A8" t="s">
        <v>62</v>
      </c>
      <c r="B8" s="42">
        <v>1.58</v>
      </c>
      <c r="C8" s="42">
        <v>1.35</v>
      </c>
      <c r="D8" s="42">
        <v>0.18</v>
      </c>
      <c r="E8" s="42">
        <v>0.19</v>
      </c>
      <c r="F8" s="42">
        <v>378</v>
      </c>
      <c r="G8" s="42">
        <v>1.1599999999999999</v>
      </c>
      <c r="H8">
        <v>105</v>
      </c>
    </row>
    <row r="10" spans="1:8" x14ac:dyDescent="0.25">
      <c r="A10" t="s">
        <v>53</v>
      </c>
      <c r="B10" s="43">
        <v>365</v>
      </c>
      <c r="C10" s="43">
        <v>365</v>
      </c>
    </row>
    <row r="11" spans="1:8" x14ac:dyDescent="0.25">
      <c r="A11" t="s">
        <v>54</v>
      </c>
      <c r="B11" s="44">
        <v>90000</v>
      </c>
      <c r="C11" s="44">
        <v>90000</v>
      </c>
    </row>
    <row r="12" spans="1:8" x14ac:dyDescent="0.25">
      <c r="A12" t="s">
        <v>44</v>
      </c>
      <c r="B12" s="44">
        <v>45000</v>
      </c>
      <c r="C12" s="44">
        <v>90000</v>
      </c>
    </row>
    <row r="13" spans="1:8" x14ac:dyDescent="0.25">
      <c r="A13" t="s">
        <v>55</v>
      </c>
      <c r="B13" s="10">
        <f>B11/B12</f>
        <v>2</v>
      </c>
      <c r="C13" s="10">
        <f>C11/C12</f>
        <v>1</v>
      </c>
    </row>
    <row r="14" spans="1:8" x14ac:dyDescent="0.25">
      <c r="A14" t="s">
        <v>56</v>
      </c>
      <c r="B14" s="49">
        <f>B11/B10</f>
        <v>246.57534246575344</v>
      </c>
      <c r="C14" s="49">
        <f>C11/C10</f>
        <v>246.57534246575344</v>
      </c>
    </row>
    <row r="16" spans="1:8" x14ac:dyDescent="0.25">
      <c r="A16" s="45" t="s">
        <v>57</v>
      </c>
    </row>
    <row r="17" spans="1:8" x14ac:dyDescent="0.25">
      <c r="A17" s="45"/>
      <c r="F17" s="44"/>
    </row>
    <row r="18" spans="1:8" x14ac:dyDescent="0.25">
      <c r="A18" s="71" t="s">
        <v>47</v>
      </c>
      <c r="B18" s="70" t="s">
        <v>58</v>
      </c>
      <c r="C18" s="70"/>
    </row>
    <row r="19" spans="1:8" x14ac:dyDescent="0.25">
      <c r="A19" s="71"/>
      <c r="B19" s="46">
        <v>45000</v>
      </c>
      <c r="C19" s="46">
        <v>90000</v>
      </c>
      <c r="D19" t="s">
        <v>59</v>
      </c>
    </row>
    <row r="21" spans="1:8" x14ac:dyDescent="0.25">
      <c r="A21" t="s">
        <v>60</v>
      </c>
      <c r="B21" s="50">
        <f>($C$19*B6)+($C$19*D6)+($C$19*E6)+($B$13*F6)+($B$19/2*G6)+($B$14*H6*G6)</f>
        <v>345903.54794520547</v>
      </c>
      <c r="C21" s="50">
        <f>($C$19*C6)+($C$19*D6)+($C$19*E6)+($C$13*F6)+($C$19/2*G6)+($C$14*H6*G6)</f>
        <v>364924.54794520547</v>
      </c>
    </row>
    <row r="22" spans="1:8" x14ac:dyDescent="0.25">
      <c r="A22" t="s">
        <v>61</v>
      </c>
      <c r="B22" s="50">
        <f t="shared" ref="B22:B23" si="0">($C$19*B7)+($C$19*D7)+($C$19*E7)+($B$13*F7)+($B$19/2*G7)+($B$14*H7*G7)</f>
        <v>332800.9589041096</v>
      </c>
      <c r="C22" s="50">
        <f t="shared" ref="C22:C23" si="1">($C$19*C7)+($C$19*D7)+($C$19*E7)+($C$13*F7)+($C$19/2*G7)+($C$14*H7*G7)</f>
        <v>349605.9589041096</v>
      </c>
    </row>
    <row r="23" spans="1:8" x14ac:dyDescent="0.25">
      <c r="A23" t="s">
        <v>62</v>
      </c>
      <c r="B23" s="50">
        <f t="shared" si="0"/>
        <v>232388.87671232875</v>
      </c>
      <c r="C23" s="50">
        <f t="shared" si="1"/>
        <v>237410.87671232875</v>
      </c>
    </row>
    <row r="25" spans="1:8" x14ac:dyDescent="0.25">
      <c r="A25" t="s">
        <v>64</v>
      </c>
      <c r="B25" s="51" t="s">
        <v>62</v>
      </c>
    </row>
    <row r="26" spans="1:8" x14ac:dyDescent="0.25">
      <c r="A26" t="s">
        <v>65</v>
      </c>
      <c r="B26" s="52">
        <v>45000</v>
      </c>
    </row>
    <row r="27" spans="1:8" x14ac:dyDescent="0.25">
      <c r="A27" s="41"/>
      <c r="B27" s="41"/>
      <c r="C27" s="41"/>
      <c r="D27" s="41"/>
      <c r="E27" s="41"/>
      <c r="F27" s="41"/>
      <c r="G27" s="41"/>
      <c r="H27" s="41"/>
    </row>
    <row r="28" spans="1:8" x14ac:dyDescent="0.25">
      <c r="B28" s="42"/>
      <c r="C28" s="42"/>
      <c r="D28" s="42"/>
      <c r="E28" s="42"/>
      <c r="F28" s="42"/>
      <c r="G28" s="42"/>
    </row>
    <row r="29" spans="1:8" x14ac:dyDescent="0.25">
      <c r="B29" s="42"/>
      <c r="C29" s="42"/>
      <c r="D29" s="42"/>
      <c r="E29" s="42"/>
      <c r="F29" s="42"/>
      <c r="G29" s="42"/>
    </row>
    <row r="30" spans="1:8" x14ac:dyDescent="0.25">
      <c r="B30" s="42"/>
      <c r="C30" s="42"/>
      <c r="D30" s="42"/>
      <c r="E30" s="42"/>
      <c r="F30" s="42"/>
      <c r="G30" s="42"/>
    </row>
    <row r="32" spans="1:8" x14ac:dyDescent="0.25">
      <c r="B32" s="42"/>
    </row>
    <row r="33" spans="1:2" x14ac:dyDescent="0.25">
      <c r="B33" s="44"/>
    </row>
    <row r="34" spans="1:2" x14ac:dyDescent="0.25">
      <c r="B34" s="44"/>
    </row>
    <row r="38" spans="1:2" x14ac:dyDescent="0.25">
      <c r="A38" s="45"/>
    </row>
    <row r="39" spans="1:2" x14ac:dyDescent="0.25">
      <c r="A39" s="45"/>
    </row>
    <row r="40" spans="1:2" x14ac:dyDescent="0.25">
      <c r="A40" s="71"/>
    </row>
    <row r="41" spans="1:2" x14ac:dyDescent="0.25">
      <c r="A41" s="71"/>
    </row>
    <row r="45" spans="1:2" x14ac:dyDescent="0.25">
      <c r="B45" s="48"/>
    </row>
    <row r="48" spans="1:2" x14ac:dyDescent="0.25">
      <c r="B48" s="37"/>
    </row>
    <row r="50" spans="2:2" x14ac:dyDescent="0.25">
      <c r="B50" s="37"/>
    </row>
    <row r="51" spans="2:2" x14ac:dyDescent="0.25">
      <c r="B51" s="47"/>
    </row>
  </sheetData>
  <mergeCells count="5">
    <mergeCell ref="A1:H1"/>
    <mergeCell ref="A3:H3"/>
    <mergeCell ref="A18:A19"/>
    <mergeCell ref="B18:C18"/>
    <mergeCell ref="A40: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Chapter #9 Problems (18 points)</vt:lpstr>
      <vt:lpstr>Chapter #10 Problems (16 points</vt:lpstr>
      <vt:lpstr>Chapter #11 Problems (22 points</vt:lpstr>
      <vt:lpstr>Chapter #12 Problems (24 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 Kutz</dc:creator>
  <cp:lastModifiedBy>Joshua P.</cp:lastModifiedBy>
  <dcterms:created xsi:type="dcterms:W3CDTF">2018-10-19T23:16:31Z</dcterms:created>
  <dcterms:modified xsi:type="dcterms:W3CDTF">2019-04-18T02:52:59Z</dcterms:modified>
</cp:coreProperties>
</file>