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osh_\OneDrive\Documents\"/>
    </mc:Choice>
  </mc:AlternateContent>
  <xr:revisionPtr revIDLastSave="50" documentId="13_ncr:1_{4E435458-854B-4586-B9A9-56CE9B6ABCC9}" xr6:coauthVersionLast="41" xr6:coauthVersionMax="41" xr10:uidLastSave="{CD698E38-C7E8-4B98-9E8D-F11E435460A6}"/>
  <bookViews>
    <workbookView xWindow="-120" yWindow="-120" windowWidth="20730" windowHeight="11760" firstSheet="3" activeTab="3" xr2:uid="{00000000-000D-0000-FFFF-FFFF00000000}"/>
  </bookViews>
  <sheets>
    <sheet name="Chapter 6 Problem 1 (13 points)" sheetId="1" r:id="rId1"/>
    <sheet name="Chapter 6 Problem 2 (6 points)" sheetId="2" r:id="rId2"/>
    <sheet name="Chapter 7 Problem 1 (6 points)" sheetId="3" r:id="rId3"/>
    <sheet name="Chapter 7 Problem 2 (28 points)" sheetId="5" r:id="rId4"/>
    <sheet name="Chapter 8 Problem 1 (7 points)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3" i="5" l="1"/>
  <c r="I43" i="5"/>
  <c r="J40" i="5"/>
  <c r="H35" i="5"/>
  <c r="H30" i="5"/>
  <c r="H29" i="5"/>
  <c r="H27" i="5"/>
  <c r="H22" i="5"/>
  <c r="H17" i="5"/>
  <c r="J12" i="5"/>
  <c r="C40" i="5"/>
  <c r="A35" i="5"/>
  <c r="A30" i="5"/>
  <c r="A29" i="5"/>
  <c r="A27" i="5"/>
  <c r="A22" i="5"/>
  <c r="B43" i="5"/>
  <c r="A17" i="5"/>
  <c r="C12" i="5"/>
  <c r="B11" i="3"/>
  <c r="D31" i="1"/>
  <c r="B32" i="1"/>
  <c r="C31" i="1"/>
  <c r="B31" i="1"/>
  <c r="D30" i="1"/>
  <c r="C30" i="1"/>
  <c r="B30" i="1"/>
  <c r="C29" i="1"/>
  <c r="D29" i="1"/>
  <c r="B29" i="1"/>
  <c r="C28" i="1"/>
  <c r="D28" i="1"/>
  <c r="B28" i="1"/>
  <c r="I45" i="5" l="1"/>
  <c r="I44" i="5"/>
  <c r="K44" i="5"/>
  <c r="D43" i="5"/>
  <c r="B45" i="5"/>
  <c r="B44" i="5"/>
  <c r="D44" i="5"/>
  <c r="B28" i="4"/>
  <c r="B26" i="4"/>
  <c r="B24" i="4"/>
  <c r="B13" i="4"/>
  <c r="B12" i="4"/>
  <c r="B10" i="4"/>
  <c r="B9" i="4"/>
  <c r="C18" i="2"/>
  <c r="C17" i="2"/>
  <c r="B18" i="2"/>
  <c r="B17" i="2"/>
  <c r="C16" i="2"/>
  <c r="B16" i="2"/>
  <c r="B15" i="3"/>
  <c r="B21" i="3"/>
  <c r="D32" i="1"/>
  <c r="C32" i="1"/>
  <c r="K45" i="5" l="1"/>
  <c r="D45" i="5"/>
  <c r="D14" i="2"/>
  <c r="B34" i="1" l="1"/>
  <c r="B36" i="1" s="1"/>
</calcChain>
</file>

<file path=xl/sharedStrings.xml><?xml version="1.0" encoding="utf-8"?>
<sst xmlns="http://schemas.openxmlformats.org/spreadsheetml/2006/main" count="180" uniqueCount="104">
  <si>
    <t>The following data are related to the operating costs of three possible locations for Fountains Manufacturing:</t>
  </si>
  <si>
    <t>Location 1</t>
  </si>
  <si>
    <t>Location 2</t>
  </si>
  <si>
    <t>Location 3</t>
  </si>
  <si>
    <t>Fixed Costs</t>
  </si>
  <si>
    <t>Direct material cost per unit</t>
  </si>
  <si>
    <t>Direct labor cost per unit</t>
  </si>
  <si>
    <t>Overhead per unit</t>
  </si>
  <si>
    <t>Transportation cost per unit</t>
  </si>
  <si>
    <t>Which location would minimize the total costs, given annual production of 50,000 units.</t>
  </si>
  <si>
    <t>Solution:</t>
  </si>
  <si>
    <t>Annual Production</t>
  </si>
  <si>
    <t>Total Cost</t>
  </si>
  <si>
    <t xml:space="preserve">Least Cost </t>
  </si>
  <si>
    <t>Least Cost Location</t>
  </si>
  <si>
    <t>Details in textbook:</t>
  </si>
  <si>
    <t>Center of Gravity</t>
  </si>
  <si>
    <t>Name</t>
  </si>
  <si>
    <t>x-coordinate</t>
  </si>
  <si>
    <t>y-coordinate</t>
  </si>
  <si>
    <t>Volume</t>
  </si>
  <si>
    <t>Hamilton</t>
  </si>
  <si>
    <t>Kingsport</t>
  </si>
  <si>
    <t>Chicago</t>
  </si>
  <si>
    <t>Pittsburgh</t>
  </si>
  <si>
    <t>New York</t>
  </si>
  <si>
    <t>Atlanta</t>
  </si>
  <si>
    <t>*fastest method</t>
  </si>
  <si>
    <t>* do just one of them.</t>
  </si>
  <si>
    <t>*long method</t>
  </si>
  <si>
    <t>*even longer method</t>
  </si>
  <si>
    <t>Little's Law : WIP = R * T</t>
  </si>
  <si>
    <t>Given any two of the three items, you can calculate the third.</t>
  </si>
  <si>
    <t>Throughput - R</t>
  </si>
  <si>
    <t>voters per hour</t>
  </si>
  <si>
    <t>Flow Time - T</t>
  </si>
  <si>
    <t>minutes per person</t>
  </si>
  <si>
    <t>Work-in-process - WIP</t>
  </si>
  <si>
    <t>applications per month</t>
  </si>
  <si>
    <t>applications in process at any given ime</t>
  </si>
  <si>
    <t>inventory of dough</t>
  </si>
  <si>
    <t>b) What is the assembly line efficiency?</t>
  </si>
  <si>
    <t>minutes</t>
  </si>
  <si>
    <t>Cycle time (required for answer b)</t>
  </si>
  <si>
    <t>units/day</t>
  </si>
  <si>
    <t>a) What is the production rate in units per day?</t>
  </si>
  <si>
    <t>minutes per day</t>
  </si>
  <si>
    <t>operation time</t>
  </si>
  <si>
    <t>Total amount of time to complete all 60 activities</t>
  </si>
  <si>
    <t># of workstations</t>
  </si>
  <si>
    <t># of activities</t>
  </si>
  <si>
    <t>Daily output achieved by minimum cycle time</t>
  </si>
  <si>
    <t>Daily output achieved by maximum cycle time</t>
  </si>
  <si>
    <t>Minimum cycle time (length of longest task)</t>
  </si>
  <si>
    <t>Maximum cycle time (aka 1 person doing everything)</t>
  </si>
  <si>
    <t>Total operational time</t>
  </si>
  <si>
    <t>Shortest activity time</t>
  </si>
  <si>
    <t>Longest activity time</t>
  </si>
  <si>
    <t>Total amount of time</t>
  </si>
  <si>
    <t>Total cost</t>
  </si>
  <si>
    <t>Total time</t>
  </si>
  <si>
    <t>Non value added cost</t>
  </si>
  <si>
    <t>Non value added time</t>
  </si>
  <si>
    <t>Value added cost</t>
  </si>
  <si>
    <t>Value added time</t>
  </si>
  <si>
    <t>waiting cost</t>
  </si>
  <si>
    <t>waiting time</t>
  </si>
  <si>
    <t>Prepared order waits for waiter to pick up</t>
  </si>
  <si>
    <t>Chef cost per order</t>
  </si>
  <si>
    <t>chef time</t>
  </si>
  <si>
    <t>Chef assembles order</t>
  </si>
  <si>
    <t>total cost per order</t>
  </si>
  <si>
    <t>oven cost per order</t>
  </si>
  <si>
    <t>oven cooking time</t>
  </si>
  <si>
    <t>chef cost per order</t>
  </si>
  <si>
    <t>chef cooking time</t>
  </si>
  <si>
    <t>Chef cooks meal using ovens</t>
  </si>
  <si>
    <t>cost per order</t>
  </si>
  <si>
    <t>minutes per order</t>
  </si>
  <si>
    <t>Stage raw materials</t>
  </si>
  <si>
    <t>minute per order</t>
  </si>
  <si>
    <t>Chef picks up order</t>
  </si>
  <si>
    <t>Order waits on order board</t>
  </si>
  <si>
    <t>Non-value added</t>
  </si>
  <si>
    <t xml:space="preserve">Value Added </t>
  </si>
  <si>
    <t>per hour</t>
  </si>
  <si>
    <t>Postcooking order waiting time</t>
  </si>
  <si>
    <t>Precooking Order waiting time</t>
  </si>
  <si>
    <t xml:space="preserve">Oven operation </t>
  </si>
  <si>
    <t>Chefs Time</t>
  </si>
  <si>
    <t>Modification for Problem 7-09</t>
  </si>
  <si>
    <t>Calculate WIP</t>
  </si>
  <si>
    <t>Calculate Throughput</t>
  </si>
  <si>
    <t>Calculate Flow Time</t>
  </si>
  <si>
    <t>dough used per week</t>
  </si>
  <si>
    <t>Chapter #8 Problem #1</t>
  </si>
  <si>
    <t>Chapter #8 Problem #2</t>
  </si>
  <si>
    <t>Draw a scatter plot of the x and y coordinates</t>
  </si>
  <si>
    <t>of a month</t>
  </si>
  <si>
    <t>Finished product can be produced every</t>
  </si>
  <si>
    <t>Chapter #6 Problem #1</t>
  </si>
  <si>
    <t>Chapter #6 Problem #2</t>
  </si>
  <si>
    <t>Chapter #7 Problem #1</t>
  </si>
  <si>
    <t>Chapter #7 Problem #2 - Value Stream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</si>
</sst>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.0%"/>
    <numFmt numFmtId="165" formatCode="0.0"/>
    <numFmt numFmtId="166" formatCode="_(&quot;$&quot;* #,##0.00000_);_(&quot;$&quot;* \(#,##0.00000\);_(&quot;$&quot;* &quot;-&quot;??_);_(@_)"/>
    <numFmt numFmtId="167" formatCode="0.000"/>
    <numFmt numFmtId="168" formatCode="_(&quot;$&quot;* #,##0.000_);_(&quot;$&quot;* \(#,##0.0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1" xfId="0" applyFont="1" applyBorder="1"/>
    <xf numFmtId="0" fontId="0" fillId="0" borderId="0" xfId="0" applyAlignment="1">
      <alignment horizontal="right"/>
    </xf>
    <xf numFmtId="44" fontId="0" fillId="0" borderId="0" xfId="1" applyFont="1"/>
    <xf numFmtId="3" fontId="0" fillId="0" borderId="0" xfId="0" applyNumberFormat="1"/>
    <xf numFmtId="44" fontId="0" fillId="2" borderId="0" xfId="1" applyFont="1" applyFill="1"/>
    <xf numFmtId="0" fontId="2" fillId="0" borderId="2" xfId="0" applyFont="1" applyBorder="1" applyAlignment="1">
      <alignment horizontal="right"/>
    </xf>
    <xf numFmtId="44" fontId="2" fillId="2" borderId="2" xfId="0" applyNumberFormat="1" applyFont="1" applyFill="1" applyBorder="1"/>
    <xf numFmtId="0" fontId="2" fillId="0" borderId="0" xfId="0" applyFont="1" applyAlignment="1">
      <alignment horizontal="right"/>
    </xf>
    <xf numFmtId="44" fontId="0" fillId="2" borderId="0" xfId="0" applyNumberFormat="1" applyFill="1"/>
    <xf numFmtId="0" fontId="2" fillId="2" borderId="0" xfId="0" applyFont="1" applyFill="1" applyAlignment="1">
      <alignment horizontal="right"/>
    </xf>
    <xf numFmtId="2" fontId="0" fillId="2" borderId="0" xfId="0" applyNumberFormat="1" applyFill="1"/>
    <xf numFmtId="0" fontId="5" fillId="0" borderId="0" xfId="0" applyFont="1"/>
    <xf numFmtId="0" fontId="0" fillId="0" borderId="0" xfId="0" quotePrefix="1"/>
    <xf numFmtId="0" fontId="0" fillId="2" borderId="0" xfId="0" applyFill="1"/>
    <xf numFmtId="164" fontId="0" fillId="2" borderId="0" xfId="2" applyNumberFormat="1" applyFont="1" applyFill="1"/>
    <xf numFmtId="165" fontId="0" fillId="2" borderId="0" xfId="0" applyNumberFormat="1" applyFill="1"/>
    <xf numFmtId="0" fontId="2" fillId="0" borderId="0" xfId="0" applyFont="1"/>
    <xf numFmtId="9" fontId="0" fillId="0" borderId="0" xfId="2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3" xfId="0" applyBorder="1"/>
    <xf numFmtId="0" fontId="0" fillId="0" borderId="5" xfId="0" applyBorder="1"/>
    <xf numFmtId="0" fontId="0" fillId="3" borderId="6" xfId="0" applyFill="1" applyBorder="1"/>
    <xf numFmtId="0" fontId="0" fillId="0" borderId="6" xfId="0" applyBorder="1"/>
    <xf numFmtId="44" fontId="0" fillId="0" borderId="0" xfId="0" applyNumberFormat="1"/>
    <xf numFmtId="0" fontId="0" fillId="0" borderId="9" xfId="0" applyBorder="1"/>
    <xf numFmtId="44" fontId="0" fillId="0" borderId="6" xfId="0" applyNumberFormat="1" applyBorder="1"/>
    <xf numFmtId="168" fontId="0" fillId="4" borderId="4" xfId="0" applyNumberFormat="1" applyFill="1" applyBorder="1"/>
    <xf numFmtId="44" fontId="0" fillId="4" borderId="4" xfId="0" applyNumberFormat="1" applyFill="1" applyBorder="1"/>
    <xf numFmtId="44" fontId="0" fillId="4" borderId="6" xfId="0" applyNumberFormat="1" applyFill="1" applyBorder="1"/>
    <xf numFmtId="0" fontId="0" fillId="4" borderId="0" xfId="0" applyFill="1"/>
    <xf numFmtId="44" fontId="0" fillId="4" borderId="0" xfId="0" applyNumberFormat="1" applyFill="1"/>
    <xf numFmtId="167" fontId="0" fillId="4" borderId="4" xfId="0" applyNumberFormat="1" applyFill="1" applyBorder="1"/>
    <xf numFmtId="168" fontId="0" fillId="4" borderId="6" xfId="0" applyNumberFormat="1" applyFill="1" applyBorder="1"/>
    <xf numFmtId="44" fontId="0" fillId="4" borderId="0" xfId="1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'Chapter 6 Problem 2 (6 points)'!$B$8:$B$13</c:f>
              <c:numCache>
                <c:formatCode>General</c:formatCode>
                <c:ptCount val="6"/>
                <c:pt idx="0">
                  <c:v>58</c:v>
                </c:pt>
                <c:pt idx="1">
                  <c:v>80</c:v>
                </c:pt>
                <c:pt idx="2">
                  <c:v>30</c:v>
                </c:pt>
                <c:pt idx="3">
                  <c:v>90</c:v>
                </c:pt>
                <c:pt idx="4">
                  <c:v>127</c:v>
                </c:pt>
                <c:pt idx="5">
                  <c:v>65</c:v>
                </c:pt>
              </c:numCache>
            </c:numRef>
          </c:xVal>
          <c:yVal>
            <c:numRef>
              <c:f>'Chapter 6 Problem 2 (6 points)'!$C$8:$C$13</c:f>
              <c:numCache>
                <c:formatCode>General</c:formatCode>
                <c:ptCount val="6"/>
                <c:pt idx="0">
                  <c:v>96</c:v>
                </c:pt>
                <c:pt idx="1">
                  <c:v>70</c:v>
                </c:pt>
                <c:pt idx="2">
                  <c:v>120</c:v>
                </c:pt>
                <c:pt idx="3">
                  <c:v>110</c:v>
                </c:pt>
                <c:pt idx="4">
                  <c:v>130</c:v>
                </c:pt>
                <c:pt idx="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C-4B48-9522-E56E06A6E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9728"/>
        <c:axId val="649976448"/>
      </c:scatterChart>
      <c:valAx>
        <c:axId val="64997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6448"/>
        <c:crosses val="autoZero"/>
        <c:crossBetween val="midCat"/>
      </c:valAx>
      <c:valAx>
        <c:axId val="6499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21</xdr:row>
      <xdr:rowOff>28575</xdr:rowOff>
    </xdr:from>
    <xdr:to>
      <xdr:col>5</xdr:col>
      <xdr:colOff>352425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86277-5061-4C62-8700-A0A8653A5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1552575</xdr:colOff>
      <xdr:row>17</xdr:row>
      <xdr:rowOff>57150</xdr:rowOff>
    </xdr:from>
    <xdr:to>
      <xdr:col>0</xdr:col>
      <xdr:colOff>1598294</xdr:colOff>
      <xdr:row>18</xdr:row>
      <xdr:rowOff>152400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61A8C208-0D24-41A5-8195-D8503F4636B5}"/>
            </a:ext>
          </a:extLst>
        </xdr:cNvPr>
        <xdr:cNvSpPr/>
      </xdr:nvSpPr>
      <xdr:spPr>
        <a:xfrm>
          <a:off x="609600" y="3295650"/>
          <a:ext cx="0" cy="2857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1571625</xdr:colOff>
      <xdr:row>22</xdr:row>
      <xdr:rowOff>66675</xdr:rowOff>
    </xdr:from>
    <xdr:to>
      <xdr:col>0</xdr:col>
      <xdr:colOff>1617344</xdr:colOff>
      <xdr:row>23</xdr:row>
      <xdr:rowOff>161925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20858AF0-B4E7-41C2-A800-4DBF8D0894E5}"/>
            </a:ext>
          </a:extLst>
        </xdr:cNvPr>
        <xdr:cNvSpPr/>
      </xdr:nvSpPr>
      <xdr:spPr>
        <a:xfrm>
          <a:off x="609600" y="4257675"/>
          <a:ext cx="0" cy="2857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1600200</xdr:colOff>
      <xdr:row>30</xdr:row>
      <xdr:rowOff>0</xdr:rowOff>
    </xdr:from>
    <xdr:to>
      <xdr:col>0</xdr:col>
      <xdr:colOff>1645919</xdr:colOff>
      <xdr:row>31</xdr:row>
      <xdr:rowOff>95250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E86E3D3B-5DAD-45A7-A333-337E88C65251}"/>
            </a:ext>
          </a:extLst>
        </xdr:cNvPr>
        <xdr:cNvSpPr/>
      </xdr:nvSpPr>
      <xdr:spPr>
        <a:xfrm>
          <a:off x="609600" y="5715000"/>
          <a:ext cx="0" cy="2857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1323975</xdr:colOff>
      <xdr:row>12</xdr:row>
      <xdr:rowOff>47624</xdr:rowOff>
    </xdr:from>
    <xdr:to>
      <xdr:col>2</xdr:col>
      <xdr:colOff>1455419</xdr:colOff>
      <xdr:row>14</xdr:row>
      <xdr:rowOff>47624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35EA5DCE-1E9F-40CA-8630-A765B43BE4FA}"/>
            </a:ext>
          </a:extLst>
        </xdr:cNvPr>
        <xdr:cNvSpPr/>
      </xdr:nvSpPr>
      <xdr:spPr>
        <a:xfrm flipH="1">
          <a:off x="1828800" y="2333624"/>
          <a:ext cx="0" cy="3810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190500</xdr:colOff>
      <xdr:row>35</xdr:row>
      <xdr:rowOff>28575</xdr:rowOff>
    </xdr:from>
    <xdr:to>
      <xdr:col>1</xdr:col>
      <xdr:colOff>342900</xdr:colOff>
      <xdr:row>37</xdr:row>
      <xdr:rowOff>152400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8B7183E5-C0A9-4C78-ADD7-853A35FBA0D0}"/>
            </a:ext>
          </a:extLst>
        </xdr:cNvPr>
        <xdr:cNvSpPr/>
      </xdr:nvSpPr>
      <xdr:spPr>
        <a:xfrm>
          <a:off x="800100" y="6696075"/>
          <a:ext cx="152400" cy="504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228600</xdr:colOff>
      <xdr:row>38</xdr:row>
      <xdr:rowOff>9525</xdr:rowOff>
    </xdr:from>
    <xdr:to>
      <xdr:col>1</xdr:col>
      <xdr:colOff>1238250</xdr:colOff>
      <xdr:row>38</xdr:row>
      <xdr:rowOff>85725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8271C7F1-63C2-43AF-9A28-AFD02198A2A2}"/>
            </a:ext>
          </a:extLst>
        </xdr:cNvPr>
        <xdr:cNvSpPr/>
      </xdr:nvSpPr>
      <xdr:spPr>
        <a:xfrm>
          <a:off x="838200" y="7248525"/>
          <a:ext cx="381000" cy="76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95250</xdr:colOff>
      <xdr:row>14</xdr:row>
      <xdr:rowOff>104775</xdr:rowOff>
    </xdr:from>
    <xdr:to>
      <xdr:col>2</xdr:col>
      <xdr:colOff>1352550</xdr:colOff>
      <xdr:row>15</xdr:row>
      <xdr:rowOff>9525</xdr:rowOff>
    </xdr:to>
    <xdr:sp macro="" textlink="">
      <xdr:nvSpPr>
        <xdr:cNvPr id="8" name="Arrow: Left 7">
          <a:extLst>
            <a:ext uri="{FF2B5EF4-FFF2-40B4-BE49-F238E27FC236}">
              <a16:creationId xmlns:a16="http://schemas.microsoft.com/office/drawing/2014/main" id="{42966CF3-87CE-414F-9464-B41F96D42016}"/>
            </a:ext>
          </a:extLst>
        </xdr:cNvPr>
        <xdr:cNvSpPr/>
      </xdr:nvSpPr>
      <xdr:spPr>
        <a:xfrm>
          <a:off x="1314450" y="2771775"/>
          <a:ext cx="5143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1552575</xdr:colOff>
      <xdr:row>17</xdr:row>
      <xdr:rowOff>57150</xdr:rowOff>
    </xdr:from>
    <xdr:to>
      <xdr:col>7</xdr:col>
      <xdr:colOff>1598294</xdr:colOff>
      <xdr:row>18</xdr:row>
      <xdr:rowOff>152400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F7312A36-034D-4FC2-B355-A3D10A591AD1}"/>
            </a:ext>
          </a:extLst>
        </xdr:cNvPr>
        <xdr:cNvSpPr/>
      </xdr:nvSpPr>
      <xdr:spPr>
        <a:xfrm>
          <a:off x="4876800" y="3295650"/>
          <a:ext cx="0" cy="2857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1571625</xdr:colOff>
      <xdr:row>22</xdr:row>
      <xdr:rowOff>66675</xdr:rowOff>
    </xdr:from>
    <xdr:to>
      <xdr:col>7</xdr:col>
      <xdr:colOff>1617344</xdr:colOff>
      <xdr:row>23</xdr:row>
      <xdr:rowOff>161925</xdr:rowOff>
    </xdr:to>
    <xdr:sp macro="" textlink="">
      <xdr:nvSpPr>
        <xdr:cNvPr id="10" name="Arrow: Down 9">
          <a:extLst>
            <a:ext uri="{FF2B5EF4-FFF2-40B4-BE49-F238E27FC236}">
              <a16:creationId xmlns:a16="http://schemas.microsoft.com/office/drawing/2014/main" id="{A635BCC6-5DC4-4F32-8D0C-38C4F2362ABC}"/>
            </a:ext>
          </a:extLst>
        </xdr:cNvPr>
        <xdr:cNvSpPr/>
      </xdr:nvSpPr>
      <xdr:spPr>
        <a:xfrm>
          <a:off x="4876800" y="4257675"/>
          <a:ext cx="0" cy="2857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1600200</xdr:colOff>
      <xdr:row>30</xdr:row>
      <xdr:rowOff>0</xdr:rowOff>
    </xdr:from>
    <xdr:to>
      <xdr:col>7</xdr:col>
      <xdr:colOff>1645919</xdr:colOff>
      <xdr:row>31</xdr:row>
      <xdr:rowOff>95250</xdr:rowOff>
    </xdr:to>
    <xdr:sp macro="" textlink="">
      <xdr:nvSpPr>
        <xdr:cNvPr id="11" name="Arrow: Down 10">
          <a:extLst>
            <a:ext uri="{FF2B5EF4-FFF2-40B4-BE49-F238E27FC236}">
              <a16:creationId xmlns:a16="http://schemas.microsoft.com/office/drawing/2014/main" id="{BBB13F1B-E274-42D6-99D0-092F2382C384}"/>
            </a:ext>
          </a:extLst>
        </xdr:cNvPr>
        <xdr:cNvSpPr/>
      </xdr:nvSpPr>
      <xdr:spPr>
        <a:xfrm>
          <a:off x="4876800" y="5715000"/>
          <a:ext cx="0" cy="2857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1323975</xdr:colOff>
      <xdr:row>12</xdr:row>
      <xdr:rowOff>47624</xdr:rowOff>
    </xdr:from>
    <xdr:to>
      <xdr:col>9</xdr:col>
      <xdr:colOff>1455419</xdr:colOff>
      <xdr:row>14</xdr:row>
      <xdr:rowOff>47624</xdr:rowOff>
    </xdr:to>
    <xdr:sp macro="" textlink="">
      <xdr:nvSpPr>
        <xdr:cNvPr id="12" name="Arrow: Down 11">
          <a:extLst>
            <a:ext uri="{FF2B5EF4-FFF2-40B4-BE49-F238E27FC236}">
              <a16:creationId xmlns:a16="http://schemas.microsoft.com/office/drawing/2014/main" id="{B963CBD3-ADB0-40C4-AE1A-C04047E3C27D}"/>
            </a:ext>
          </a:extLst>
        </xdr:cNvPr>
        <xdr:cNvSpPr/>
      </xdr:nvSpPr>
      <xdr:spPr>
        <a:xfrm flipH="1">
          <a:off x="6096000" y="2333624"/>
          <a:ext cx="0" cy="3810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190500</xdr:colOff>
      <xdr:row>35</xdr:row>
      <xdr:rowOff>28575</xdr:rowOff>
    </xdr:from>
    <xdr:to>
      <xdr:col>8</xdr:col>
      <xdr:colOff>342900</xdr:colOff>
      <xdr:row>37</xdr:row>
      <xdr:rowOff>152400</xdr:rowOff>
    </xdr:to>
    <xdr:sp macro="" textlink="">
      <xdr:nvSpPr>
        <xdr:cNvPr id="13" name="Arrow: Down 12">
          <a:extLst>
            <a:ext uri="{FF2B5EF4-FFF2-40B4-BE49-F238E27FC236}">
              <a16:creationId xmlns:a16="http://schemas.microsoft.com/office/drawing/2014/main" id="{124F5692-17F1-41E1-8568-8AC245E0FB4C}"/>
            </a:ext>
          </a:extLst>
        </xdr:cNvPr>
        <xdr:cNvSpPr/>
      </xdr:nvSpPr>
      <xdr:spPr>
        <a:xfrm>
          <a:off x="5067300" y="6696075"/>
          <a:ext cx="152400" cy="504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228600</xdr:colOff>
      <xdr:row>38</xdr:row>
      <xdr:rowOff>9525</xdr:rowOff>
    </xdr:from>
    <xdr:to>
      <xdr:col>8</xdr:col>
      <xdr:colOff>1238250</xdr:colOff>
      <xdr:row>38</xdr:row>
      <xdr:rowOff>85725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E866D18E-9CBD-42DE-80DE-0106BE4997F9}"/>
            </a:ext>
          </a:extLst>
        </xdr:cNvPr>
        <xdr:cNvSpPr/>
      </xdr:nvSpPr>
      <xdr:spPr>
        <a:xfrm>
          <a:off x="5105400" y="7248525"/>
          <a:ext cx="381000" cy="76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95250</xdr:colOff>
      <xdr:row>14</xdr:row>
      <xdr:rowOff>104775</xdr:rowOff>
    </xdr:from>
    <xdr:to>
      <xdr:col>9</xdr:col>
      <xdr:colOff>1352550</xdr:colOff>
      <xdr:row>15</xdr:row>
      <xdr:rowOff>9525</xdr:rowOff>
    </xdr:to>
    <xdr:sp macro="" textlink="">
      <xdr:nvSpPr>
        <xdr:cNvPr id="15" name="Arrow: Left 14">
          <a:extLst>
            <a:ext uri="{FF2B5EF4-FFF2-40B4-BE49-F238E27FC236}">
              <a16:creationId xmlns:a16="http://schemas.microsoft.com/office/drawing/2014/main" id="{D0AAA0F9-D67E-4BD6-8E18-B53D3FCEE2B5}"/>
            </a:ext>
          </a:extLst>
        </xdr:cNvPr>
        <xdr:cNvSpPr/>
      </xdr:nvSpPr>
      <xdr:spPr>
        <a:xfrm>
          <a:off x="5581650" y="2771775"/>
          <a:ext cx="5143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opLeftCell="A16" workbookViewId="0">
      <selection activeCell="D31" sqref="D31"/>
    </sheetView>
  </sheetViews>
  <sheetFormatPr defaultRowHeight="15" x14ac:dyDescent="0.25"/>
  <cols>
    <col min="1" max="1" width="26.28515625" customWidth="1"/>
    <col min="2" max="2" width="15.140625" customWidth="1"/>
    <col min="3" max="3" width="13" customWidth="1"/>
    <col min="4" max="4" width="15.85546875" customWidth="1"/>
  </cols>
  <sheetData>
    <row r="1" spans="1:4" ht="18.75" x14ac:dyDescent="0.3">
      <c r="A1" s="37" t="s">
        <v>100</v>
      </c>
      <c r="B1" s="37"/>
      <c r="C1" s="37"/>
    </row>
    <row r="3" spans="1:4" x14ac:dyDescent="0.25">
      <c r="A3" t="s">
        <v>0</v>
      </c>
    </row>
    <row r="6" spans="1:4" x14ac:dyDescent="0.25">
      <c r="A6" s="1"/>
      <c r="B6" s="1" t="s">
        <v>1</v>
      </c>
      <c r="C6" s="1" t="s">
        <v>2</v>
      </c>
      <c r="D6" s="1" t="s">
        <v>3</v>
      </c>
    </row>
    <row r="7" spans="1:4" x14ac:dyDescent="0.25">
      <c r="A7" s="2" t="s">
        <v>4</v>
      </c>
      <c r="B7" s="3">
        <v>165000</v>
      </c>
      <c r="C7" s="3">
        <v>125000</v>
      </c>
      <c r="D7" s="3">
        <v>180000</v>
      </c>
    </row>
    <row r="8" spans="1:4" x14ac:dyDescent="0.25">
      <c r="A8" s="2" t="s">
        <v>5</v>
      </c>
      <c r="B8" s="3">
        <v>8.5</v>
      </c>
      <c r="C8" s="3">
        <v>8.4</v>
      </c>
      <c r="D8" s="3">
        <v>8.6</v>
      </c>
    </row>
    <row r="9" spans="1:4" x14ac:dyDescent="0.25">
      <c r="A9" s="2" t="s">
        <v>6</v>
      </c>
      <c r="B9" s="3">
        <v>4.2</v>
      </c>
      <c r="C9" s="3">
        <v>3.9</v>
      </c>
      <c r="D9" s="3">
        <v>3.7</v>
      </c>
    </row>
    <row r="10" spans="1:4" x14ac:dyDescent="0.25">
      <c r="A10" s="2" t="s">
        <v>7</v>
      </c>
      <c r="B10" s="3">
        <v>1.2</v>
      </c>
      <c r="C10" s="3">
        <v>1.1000000000000001</v>
      </c>
      <c r="D10" s="3">
        <v>1</v>
      </c>
    </row>
    <row r="11" spans="1:4" x14ac:dyDescent="0.25">
      <c r="A11" s="2" t="s">
        <v>8</v>
      </c>
      <c r="B11" s="3">
        <v>0.8</v>
      </c>
      <c r="C11" s="3">
        <v>1.1000000000000001</v>
      </c>
      <c r="D11" s="3">
        <v>0.95</v>
      </c>
    </row>
    <row r="13" spans="1:4" x14ac:dyDescent="0.25">
      <c r="A13" t="s">
        <v>9</v>
      </c>
    </row>
    <row r="15" spans="1:4" ht="21" x14ac:dyDescent="0.35">
      <c r="A15" s="38" t="s">
        <v>10</v>
      </c>
      <c r="B15" s="38"/>
      <c r="C15" s="38"/>
      <c r="D15" s="38"/>
    </row>
    <row r="17" spans="1:4" x14ac:dyDescent="0.25">
      <c r="A17" s="1"/>
      <c r="B17" s="1" t="s">
        <v>1</v>
      </c>
      <c r="C17" s="1" t="s">
        <v>2</v>
      </c>
      <c r="D17" s="1" t="s">
        <v>3</v>
      </c>
    </row>
    <row r="18" spans="1:4" x14ac:dyDescent="0.25">
      <c r="A18" s="2" t="s">
        <v>4</v>
      </c>
      <c r="B18" s="3">
        <v>165000</v>
      </c>
      <c r="C18" s="3">
        <v>125000</v>
      </c>
      <c r="D18" s="3">
        <v>180000</v>
      </c>
    </row>
    <row r="19" spans="1:4" x14ac:dyDescent="0.25">
      <c r="A19" s="2" t="s">
        <v>5</v>
      </c>
      <c r="B19" s="3">
        <v>8.5</v>
      </c>
      <c r="C19" s="3">
        <v>8.4</v>
      </c>
      <c r="D19" s="3">
        <v>8.6</v>
      </c>
    </row>
    <row r="20" spans="1:4" x14ac:dyDescent="0.25">
      <c r="A20" s="2" t="s">
        <v>6</v>
      </c>
      <c r="B20" s="3">
        <v>4.2</v>
      </c>
      <c r="C20" s="3">
        <v>3.9</v>
      </c>
      <c r="D20" s="3">
        <v>3.7</v>
      </c>
    </row>
    <row r="21" spans="1:4" x14ac:dyDescent="0.25">
      <c r="A21" s="2" t="s">
        <v>7</v>
      </c>
      <c r="B21" s="3">
        <v>1.2</v>
      </c>
      <c r="C21" s="3">
        <v>1.1000000000000001</v>
      </c>
      <c r="D21" s="3">
        <v>1</v>
      </c>
    </row>
    <row r="22" spans="1:4" x14ac:dyDescent="0.25">
      <c r="A22" s="2" t="s">
        <v>8</v>
      </c>
      <c r="B22" s="3">
        <v>0.8</v>
      </c>
      <c r="C22" s="3">
        <v>1.1000000000000001</v>
      </c>
      <c r="D22" s="3">
        <v>0.95</v>
      </c>
    </row>
    <row r="23" spans="1:4" x14ac:dyDescent="0.25">
      <c r="A23" s="2"/>
    </row>
    <row r="24" spans="1:4" x14ac:dyDescent="0.25">
      <c r="A24" s="2" t="s">
        <v>11</v>
      </c>
      <c r="B24" s="4">
        <v>50000</v>
      </c>
    </row>
    <row r="26" spans="1:4" x14ac:dyDescent="0.25">
      <c r="A26" s="1"/>
      <c r="B26" s="1" t="s">
        <v>1</v>
      </c>
      <c r="C26" s="1" t="s">
        <v>2</v>
      </c>
      <c r="D26" s="1" t="s">
        <v>3</v>
      </c>
    </row>
    <row r="27" spans="1:4" x14ac:dyDescent="0.25">
      <c r="A27" s="2" t="s">
        <v>4</v>
      </c>
      <c r="B27" s="5">
        <v>165000</v>
      </c>
      <c r="C27" s="3">
        <v>125000</v>
      </c>
      <c r="D27" s="3">
        <v>180000</v>
      </c>
    </row>
    <row r="28" spans="1:4" x14ac:dyDescent="0.25">
      <c r="A28" s="2" t="s">
        <v>5</v>
      </c>
      <c r="B28" s="5">
        <f>B19*$B$24</f>
        <v>425000</v>
      </c>
      <c r="C28" s="5">
        <f t="shared" ref="C28:D28" si="0">C19*$B$24</f>
        <v>420000</v>
      </c>
      <c r="D28" s="5">
        <f t="shared" si="0"/>
        <v>430000</v>
      </c>
    </row>
    <row r="29" spans="1:4" x14ac:dyDescent="0.25">
      <c r="A29" s="2" t="s">
        <v>6</v>
      </c>
      <c r="B29" s="5">
        <f>B20*$B$24</f>
        <v>210000</v>
      </c>
      <c r="C29" s="5">
        <f t="shared" ref="C29:D29" si="1">C20*$B$24</f>
        <v>195000</v>
      </c>
      <c r="D29" s="5">
        <f t="shared" si="1"/>
        <v>185000</v>
      </c>
    </row>
    <row r="30" spans="1:4" x14ac:dyDescent="0.25">
      <c r="A30" s="2" t="s">
        <v>7</v>
      </c>
      <c r="B30" s="5">
        <f>B21*$B$24</f>
        <v>60000</v>
      </c>
      <c r="C30" s="5">
        <f t="shared" ref="C30:D30" si="2">C21*$B$24</f>
        <v>55000.000000000007</v>
      </c>
      <c r="D30" s="5">
        <f>D21*$B$24</f>
        <v>50000</v>
      </c>
    </row>
    <row r="31" spans="1:4" x14ac:dyDescent="0.25">
      <c r="A31" s="2" t="s">
        <v>8</v>
      </c>
      <c r="B31" s="5">
        <f>B22*$B$24</f>
        <v>40000</v>
      </c>
      <c r="C31" s="5">
        <f>C22*$B$24</f>
        <v>55000.000000000007</v>
      </c>
      <c r="D31" s="5">
        <f>D22*$B$24</f>
        <v>47500</v>
      </c>
    </row>
    <row r="32" spans="1:4" ht="15.75" thickBot="1" x14ac:dyDescent="0.3">
      <c r="A32" s="6" t="s">
        <v>12</v>
      </c>
      <c r="B32" s="7">
        <f>SUM(B27:B31)</f>
        <v>900000</v>
      </c>
      <c r="C32" s="7">
        <f>SUM(C27:C31)</f>
        <v>850000</v>
      </c>
      <c r="D32" s="7">
        <f>SUM(D27:D31)</f>
        <v>892500</v>
      </c>
    </row>
    <row r="33" spans="1:2" ht="15.75" thickTop="1" x14ac:dyDescent="0.25"/>
    <row r="34" spans="1:2" x14ac:dyDescent="0.25">
      <c r="A34" s="8" t="s">
        <v>13</v>
      </c>
      <c r="B34" s="9">
        <f>MIN(B32:D32)</f>
        <v>850000</v>
      </c>
    </row>
    <row r="36" spans="1:2" x14ac:dyDescent="0.25">
      <c r="A36" s="8" t="s">
        <v>14</v>
      </c>
      <c r="B36" s="10" t="str">
        <f>IF(B32=B34,B26,IF(C32=B34,C26,IF(D32=B34,D26)))</f>
        <v>Location 2</v>
      </c>
    </row>
  </sheetData>
  <mergeCells count="2">
    <mergeCell ref="A1:C1"/>
    <mergeCell ref="A15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topLeftCell="A8" workbookViewId="0">
      <selection activeCell="B8" sqref="B8:C13"/>
    </sheetView>
  </sheetViews>
  <sheetFormatPr defaultRowHeight="15" x14ac:dyDescent="0.25"/>
  <cols>
    <col min="1" max="1" width="19.85546875" customWidth="1"/>
    <col min="2" max="2" width="14.140625" customWidth="1"/>
    <col min="3" max="3" width="12.28515625" customWidth="1"/>
  </cols>
  <sheetData>
    <row r="1" spans="1:4" ht="18.75" x14ac:dyDescent="0.3">
      <c r="A1" s="37" t="s">
        <v>101</v>
      </c>
      <c r="B1" s="37"/>
      <c r="C1" s="37"/>
      <c r="D1" s="37"/>
    </row>
    <row r="3" spans="1:4" x14ac:dyDescent="0.25">
      <c r="A3" t="s">
        <v>15</v>
      </c>
    </row>
    <row r="5" spans="1:4" ht="18.75" x14ac:dyDescent="0.3">
      <c r="A5" s="37" t="s">
        <v>16</v>
      </c>
      <c r="B5" s="37"/>
      <c r="C5" s="37"/>
      <c r="D5" s="37"/>
    </row>
    <row r="7" spans="1:4" x14ac:dyDescent="0.25">
      <c r="A7" t="s">
        <v>17</v>
      </c>
      <c r="B7" t="s">
        <v>18</v>
      </c>
      <c r="C7" t="s">
        <v>19</v>
      </c>
      <c r="D7" t="s">
        <v>20</v>
      </c>
    </row>
    <row r="8" spans="1:4" x14ac:dyDescent="0.25">
      <c r="A8" t="s">
        <v>21</v>
      </c>
      <c r="B8">
        <v>58</v>
      </c>
      <c r="C8">
        <v>96</v>
      </c>
      <c r="D8">
        <v>400</v>
      </c>
    </row>
    <row r="9" spans="1:4" x14ac:dyDescent="0.25">
      <c r="A9" t="s">
        <v>22</v>
      </c>
      <c r="B9">
        <v>80</v>
      </c>
      <c r="C9">
        <v>70</v>
      </c>
      <c r="D9">
        <v>300</v>
      </c>
    </row>
    <row r="10" spans="1:4" x14ac:dyDescent="0.25">
      <c r="A10" t="s">
        <v>23</v>
      </c>
      <c r="B10">
        <v>30</v>
      </c>
      <c r="C10">
        <v>120</v>
      </c>
      <c r="D10">
        <v>200</v>
      </c>
    </row>
    <row r="11" spans="1:4" x14ac:dyDescent="0.25">
      <c r="A11" t="s">
        <v>24</v>
      </c>
      <c r="B11">
        <v>90</v>
      </c>
      <c r="C11">
        <v>110</v>
      </c>
      <c r="D11">
        <v>100</v>
      </c>
    </row>
    <row r="12" spans="1:4" x14ac:dyDescent="0.25">
      <c r="A12" t="s">
        <v>25</v>
      </c>
      <c r="B12">
        <v>127</v>
      </c>
      <c r="C12">
        <v>130</v>
      </c>
      <c r="D12">
        <v>300</v>
      </c>
    </row>
    <row r="13" spans="1:4" x14ac:dyDescent="0.25">
      <c r="A13" t="s">
        <v>26</v>
      </c>
      <c r="B13">
        <v>65</v>
      </c>
      <c r="C13">
        <v>40</v>
      </c>
      <c r="D13">
        <v>100</v>
      </c>
    </row>
    <row r="14" spans="1:4" x14ac:dyDescent="0.25">
      <c r="D14">
        <f>SUM(D8:D13)</f>
        <v>1400</v>
      </c>
    </row>
    <row r="16" spans="1:4" x14ac:dyDescent="0.25">
      <c r="A16" t="s">
        <v>16</v>
      </c>
      <c r="B16" s="11">
        <f>SUMPRODUCT(B8:B13,$D8:$D13)/$D14</f>
        <v>76.285714285714292</v>
      </c>
      <c r="C16" s="11">
        <f>SUMPRODUCT(C8:C13,$D8:$D13)/$D14</f>
        <v>98.142857142857139</v>
      </c>
      <c r="D16" t="s">
        <v>27</v>
      </c>
    </row>
    <row r="17" spans="1:4" x14ac:dyDescent="0.25">
      <c r="A17" t="s">
        <v>28</v>
      </c>
      <c r="B17" s="11">
        <f>(B8*$D8+B9*$D9+B10*$D10+B11*$D11+B12*$D12+B13*$D13)/$D14</f>
        <v>76.285714285714292</v>
      </c>
      <c r="C17" s="11">
        <f>C18</f>
        <v>98.142857142857139</v>
      </c>
      <c r="D17" t="s">
        <v>29</v>
      </c>
    </row>
    <row r="18" spans="1:4" x14ac:dyDescent="0.25">
      <c r="B18" s="11">
        <f>(B8*D8+B9*D9+B10*D10+B11*D11+B12*D12+B13*D13)/D14</f>
        <v>76.285714285714292</v>
      </c>
      <c r="C18" s="11">
        <f>(C8*D8+C9*D9+C10*D10+C11*D11+C12*D12+C13*D13)/D14</f>
        <v>98.142857142857139</v>
      </c>
      <c r="D18" t="s">
        <v>30</v>
      </c>
    </row>
    <row r="20" spans="1:4" x14ac:dyDescent="0.25">
      <c r="A20" t="s">
        <v>97</v>
      </c>
    </row>
  </sheetData>
  <mergeCells count="2">
    <mergeCell ref="A1:D1"/>
    <mergeCell ref="A5:D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topLeftCell="A2" workbookViewId="0">
      <selection activeCell="B12" sqref="B12"/>
    </sheetView>
  </sheetViews>
  <sheetFormatPr defaultRowHeight="15" x14ac:dyDescent="0.25"/>
  <cols>
    <col min="1" max="1" width="19.85546875" customWidth="1"/>
    <col min="2" max="2" width="14.140625" customWidth="1"/>
    <col min="3" max="3" width="12.28515625" customWidth="1"/>
  </cols>
  <sheetData>
    <row r="1" spans="1:4" ht="18.75" x14ac:dyDescent="0.3">
      <c r="A1" s="37" t="s">
        <v>102</v>
      </c>
      <c r="B1" s="37"/>
      <c r="C1" s="37"/>
      <c r="D1" s="37"/>
    </row>
    <row r="3" spans="1:4" x14ac:dyDescent="0.25">
      <c r="A3" t="s">
        <v>31</v>
      </c>
    </row>
    <row r="5" spans="1:4" x14ac:dyDescent="0.25">
      <c r="A5" t="s">
        <v>32</v>
      </c>
    </row>
    <row r="8" spans="1:4" x14ac:dyDescent="0.25">
      <c r="A8" s="12" t="s">
        <v>91</v>
      </c>
    </row>
    <row r="9" spans="1:4" x14ac:dyDescent="0.25">
      <c r="A9" s="13" t="s">
        <v>33</v>
      </c>
      <c r="B9">
        <v>80</v>
      </c>
      <c r="C9" t="s">
        <v>34</v>
      </c>
    </row>
    <row r="10" spans="1:4" x14ac:dyDescent="0.25">
      <c r="A10" t="s">
        <v>35</v>
      </c>
      <c r="B10">
        <v>6</v>
      </c>
      <c r="C10" t="s">
        <v>36</v>
      </c>
    </row>
    <row r="11" spans="1:4" x14ac:dyDescent="0.25">
      <c r="A11" t="s">
        <v>37</v>
      </c>
      <c r="B11" s="11">
        <f>B9*(B10/60)</f>
        <v>8</v>
      </c>
    </row>
    <row r="14" spans="1:4" x14ac:dyDescent="0.25">
      <c r="A14" s="12" t="s">
        <v>92</v>
      </c>
    </row>
    <row r="15" spans="1:4" x14ac:dyDescent="0.25">
      <c r="A15" s="13" t="s">
        <v>33</v>
      </c>
      <c r="B15" s="14">
        <f>B17/B16</f>
        <v>400</v>
      </c>
      <c r="C15" t="s">
        <v>38</v>
      </c>
    </row>
    <row r="16" spans="1:4" x14ac:dyDescent="0.25">
      <c r="A16" t="s">
        <v>35</v>
      </c>
      <c r="B16">
        <v>0.5</v>
      </c>
      <c r="C16" t="s">
        <v>98</v>
      </c>
    </row>
    <row r="17" spans="1:3" x14ac:dyDescent="0.25">
      <c r="A17" t="s">
        <v>37</v>
      </c>
      <c r="B17">
        <v>200</v>
      </c>
      <c r="C17" t="s">
        <v>39</v>
      </c>
    </row>
    <row r="19" spans="1:3" x14ac:dyDescent="0.25">
      <c r="A19" s="12" t="s">
        <v>93</v>
      </c>
    </row>
    <row r="20" spans="1:3" x14ac:dyDescent="0.25">
      <c r="A20" s="13" t="s">
        <v>33</v>
      </c>
      <c r="B20">
        <v>600</v>
      </c>
      <c r="C20" t="s">
        <v>94</v>
      </c>
    </row>
    <row r="21" spans="1:3" x14ac:dyDescent="0.25">
      <c r="A21" t="s">
        <v>35</v>
      </c>
      <c r="B21" s="14">
        <f>B22/B20</f>
        <v>0.5</v>
      </c>
      <c r="C21" t="s">
        <v>98</v>
      </c>
    </row>
    <row r="22" spans="1:3" x14ac:dyDescent="0.25">
      <c r="A22" t="s">
        <v>37</v>
      </c>
      <c r="B22">
        <v>300</v>
      </c>
      <c r="C22" t="s">
        <v>40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7"/>
  <sheetViews>
    <sheetView tabSelected="1" topLeftCell="A11" zoomScale="60" zoomScaleNormal="60" workbookViewId="0">
      <selection activeCell="H29" sqref="H29"/>
    </sheetView>
  </sheetViews>
  <sheetFormatPr defaultRowHeight="15" x14ac:dyDescent="0.25"/>
  <cols>
    <col min="1" max="1" width="26.5703125" customWidth="1"/>
    <col min="2" max="2" width="18.5703125" customWidth="1"/>
    <col min="3" max="3" width="20.85546875" customWidth="1"/>
    <col min="4" max="4" width="22.7109375" customWidth="1"/>
    <col min="6" max="6" width="12.28515625" customWidth="1"/>
    <col min="8" max="8" width="30.42578125" customWidth="1"/>
    <col min="9" max="9" width="17.85546875" customWidth="1"/>
    <col min="10" max="10" width="19" customWidth="1"/>
    <col min="11" max="11" width="22.140625" customWidth="1"/>
    <col min="14" max="14" width="13.42578125" customWidth="1"/>
  </cols>
  <sheetData>
    <row r="1" spans="1:11" x14ac:dyDescent="0.25">
      <c r="A1" s="17" t="s">
        <v>103</v>
      </c>
      <c r="H1" s="17" t="s">
        <v>90</v>
      </c>
    </row>
    <row r="3" spans="1:11" x14ac:dyDescent="0.25">
      <c r="A3" t="s">
        <v>89</v>
      </c>
      <c r="B3" s="3">
        <v>30</v>
      </c>
      <c r="C3" t="s">
        <v>85</v>
      </c>
      <c r="H3" t="s">
        <v>89</v>
      </c>
      <c r="I3" s="3">
        <v>30</v>
      </c>
      <c r="J3" t="s">
        <v>85</v>
      </c>
    </row>
    <row r="4" spans="1:11" x14ac:dyDescent="0.25">
      <c r="A4" t="s">
        <v>88</v>
      </c>
      <c r="B4" s="3">
        <v>10</v>
      </c>
      <c r="C4" t="s">
        <v>85</v>
      </c>
      <c r="H4" t="s">
        <v>88</v>
      </c>
      <c r="I4" s="3">
        <v>10</v>
      </c>
      <c r="J4" t="s">
        <v>85</v>
      </c>
    </row>
    <row r="5" spans="1:11" x14ac:dyDescent="0.25">
      <c r="A5" t="s">
        <v>87</v>
      </c>
      <c r="B5" s="3">
        <v>5</v>
      </c>
      <c r="C5" t="s">
        <v>85</v>
      </c>
      <c r="H5" t="s">
        <v>87</v>
      </c>
      <c r="I5" s="3">
        <v>5</v>
      </c>
      <c r="J5" t="s">
        <v>85</v>
      </c>
    </row>
    <row r="6" spans="1:11" x14ac:dyDescent="0.25">
      <c r="A6" t="s">
        <v>86</v>
      </c>
      <c r="B6" s="3">
        <v>60</v>
      </c>
      <c r="C6" t="s">
        <v>85</v>
      </c>
      <c r="H6" t="s">
        <v>86</v>
      </c>
      <c r="I6" s="3">
        <v>60</v>
      </c>
      <c r="J6" t="s">
        <v>85</v>
      </c>
    </row>
    <row r="8" spans="1:11" ht="18.75" x14ac:dyDescent="0.3">
      <c r="A8" s="39" t="s">
        <v>84</v>
      </c>
      <c r="B8" s="39"/>
      <c r="C8" s="39" t="s">
        <v>83</v>
      </c>
      <c r="D8" s="39"/>
      <c r="H8" s="39" t="s">
        <v>84</v>
      </c>
      <c r="I8" s="39"/>
      <c r="J8" s="39" t="s">
        <v>83</v>
      </c>
      <c r="K8" s="39"/>
    </row>
    <row r="9" spans="1:11" ht="15.75" thickBot="1" x14ac:dyDescent="0.3"/>
    <row r="10" spans="1:11" x14ac:dyDescent="0.25">
      <c r="C10" s="40" t="s">
        <v>82</v>
      </c>
      <c r="D10" s="41"/>
      <c r="J10" s="40" t="s">
        <v>82</v>
      </c>
      <c r="K10" s="41"/>
    </row>
    <row r="11" spans="1:11" x14ac:dyDescent="0.25">
      <c r="C11" s="25">
        <v>6</v>
      </c>
      <c r="D11" s="23" t="s">
        <v>78</v>
      </c>
      <c r="J11" s="24">
        <v>2</v>
      </c>
      <c r="K11" s="23" t="s">
        <v>78</v>
      </c>
    </row>
    <row r="12" spans="1:11" ht="15.75" thickBot="1" x14ac:dyDescent="0.3">
      <c r="C12" s="29">
        <f>C11/60*B5</f>
        <v>0.5</v>
      </c>
      <c r="D12" s="22" t="s">
        <v>77</v>
      </c>
      <c r="J12" s="34">
        <f>J11/60*I5</f>
        <v>0.16666666666666666</v>
      </c>
      <c r="K12" s="22" t="s">
        <v>77</v>
      </c>
    </row>
    <row r="13" spans="1:11" x14ac:dyDescent="0.25">
      <c r="C13" s="21"/>
      <c r="J13" s="21"/>
    </row>
    <row r="14" spans="1:11" ht="15.75" thickBot="1" x14ac:dyDescent="0.3"/>
    <row r="15" spans="1:11" x14ac:dyDescent="0.25">
      <c r="A15" s="40" t="s">
        <v>81</v>
      </c>
      <c r="B15" s="41"/>
      <c r="H15" s="40" t="s">
        <v>81</v>
      </c>
      <c r="I15" s="41"/>
    </row>
    <row r="16" spans="1:11" x14ac:dyDescent="0.25">
      <c r="A16" s="25">
        <v>2</v>
      </c>
      <c r="B16" s="23" t="s">
        <v>80</v>
      </c>
      <c r="H16" s="25">
        <v>2</v>
      </c>
      <c r="I16" s="23" t="s">
        <v>80</v>
      </c>
    </row>
    <row r="17" spans="1:13" ht="15.75" thickBot="1" x14ac:dyDescent="0.3">
      <c r="A17" s="30">
        <f>A16/60*B3</f>
        <v>1</v>
      </c>
      <c r="B17" s="22" t="s">
        <v>77</v>
      </c>
      <c r="H17" s="34">
        <f>H16/60*I3</f>
        <v>1</v>
      </c>
      <c r="I17" s="22" t="s">
        <v>77</v>
      </c>
    </row>
    <row r="18" spans="1:13" x14ac:dyDescent="0.25">
      <c r="A18" s="26"/>
      <c r="H18" s="26"/>
    </row>
    <row r="19" spans="1:13" ht="15.75" thickBot="1" x14ac:dyDescent="0.3">
      <c r="K19" s="21"/>
    </row>
    <row r="20" spans="1:13" x14ac:dyDescent="0.25">
      <c r="A20" s="40" t="s">
        <v>79</v>
      </c>
      <c r="B20" s="41"/>
      <c r="H20" s="40" t="s">
        <v>79</v>
      </c>
      <c r="I20" s="41"/>
    </row>
    <row r="21" spans="1:13" x14ac:dyDescent="0.25">
      <c r="A21" s="25">
        <v>5</v>
      </c>
      <c r="B21" s="23" t="s">
        <v>78</v>
      </c>
      <c r="H21" s="25">
        <v>5</v>
      </c>
      <c r="I21" s="23" t="s">
        <v>78</v>
      </c>
    </row>
    <row r="22" spans="1:13" ht="15.75" thickBot="1" x14ac:dyDescent="0.3">
      <c r="A22" s="30">
        <f>A21/60*B3</f>
        <v>2.5</v>
      </c>
      <c r="B22" s="22" t="s">
        <v>77</v>
      </c>
      <c r="H22" s="34">
        <f>H21/60*I3</f>
        <v>2.5</v>
      </c>
      <c r="I22" s="22" t="s">
        <v>77</v>
      </c>
    </row>
    <row r="23" spans="1:13" x14ac:dyDescent="0.25">
      <c r="A23" s="26"/>
      <c r="H23" s="26"/>
    </row>
    <row r="24" spans="1:13" ht="15.75" thickBot="1" x14ac:dyDescent="0.3"/>
    <row r="25" spans="1:13" x14ac:dyDescent="0.25">
      <c r="A25" s="40" t="s">
        <v>76</v>
      </c>
      <c r="B25" s="41"/>
      <c r="H25" s="40" t="s">
        <v>76</v>
      </c>
      <c r="I25" s="41"/>
    </row>
    <row r="26" spans="1:13" x14ac:dyDescent="0.25">
      <c r="A26" s="25">
        <v>12</v>
      </c>
      <c r="B26" s="23" t="s">
        <v>75</v>
      </c>
      <c r="H26" s="25">
        <v>12</v>
      </c>
      <c r="I26" s="23" t="s">
        <v>75</v>
      </c>
    </row>
    <row r="27" spans="1:13" x14ac:dyDescent="0.25">
      <c r="A27" s="31">
        <f>A26/60*B3</f>
        <v>6</v>
      </c>
      <c r="B27" s="23" t="s">
        <v>74</v>
      </c>
      <c r="H27" s="35">
        <f>H26/60*I3</f>
        <v>6</v>
      </c>
      <c r="I27" s="23" t="s">
        <v>74</v>
      </c>
    </row>
    <row r="28" spans="1:13" x14ac:dyDescent="0.25">
      <c r="A28" s="25">
        <v>10</v>
      </c>
      <c r="B28" s="23" t="s">
        <v>73</v>
      </c>
      <c r="H28" s="25">
        <v>10</v>
      </c>
      <c r="I28" s="23" t="s">
        <v>73</v>
      </c>
    </row>
    <row r="29" spans="1:13" x14ac:dyDescent="0.25">
      <c r="A29" s="31">
        <f>A28/60*B4</f>
        <v>1.6666666666666665</v>
      </c>
      <c r="B29" s="23" t="s">
        <v>72</v>
      </c>
      <c r="H29" s="31">
        <f>H28/60*I4</f>
        <v>1.6666666666666665</v>
      </c>
      <c r="I29" s="23" t="s">
        <v>72</v>
      </c>
    </row>
    <row r="30" spans="1:13" ht="15.75" thickBot="1" x14ac:dyDescent="0.3">
      <c r="A30" s="30">
        <f>A27+A29</f>
        <v>7.6666666666666661</v>
      </c>
      <c r="B30" s="22" t="s">
        <v>71</v>
      </c>
      <c r="H30" s="34">
        <f>H27+H29</f>
        <v>7.6666666666666661</v>
      </c>
      <c r="I30" s="22" t="s">
        <v>71</v>
      </c>
      <c r="M30" s="20"/>
    </row>
    <row r="31" spans="1:13" x14ac:dyDescent="0.25">
      <c r="A31" s="28"/>
      <c r="B31" s="27"/>
      <c r="H31" s="28"/>
      <c r="I31" s="27"/>
    </row>
    <row r="32" spans="1:13" ht="15.75" thickBot="1" x14ac:dyDescent="0.3">
      <c r="A32" s="42"/>
      <c r="B32" s="42"/>
      <c r="H32" s="42"/>
      <c r="I32" s="42"/>
    </row>
    <row r="33" spans="1:11" x14ac:dyDescent="0.25">
      <c r="A33" s="40" t="s">
        <v>70</v>
      </c>
      <c r="B33" s="41"/>
      <c r="H33" s="40" t="s">
        <v>70</v>
      </c>
      <c r="I33" s="41"/>
    </row>
    <row r="34" spans="1:11" x14ac:dyDescent="0.25">
      <c r="A34" s="25">
        <v>3</v>
      </c>
      <c r="B34" s="23" t="s">
        <v>69</v>
      </c>
      <c r="H34" s="25">
        <v>3</v>
      </c>
      <c r="I34" s="23" t="s">
        <v>69</v>
      </c>
    </row>
    <row r="35" spans="1:11" ht="15.75" thickBot="1" x14ac:dyDescent="0.3">
      <c r="A35" s="30">
        <f>A34/60*B3</f>
        <v>1.5</v>
      </c>
      <c r="B35" s="22" t="s">
        <v>68</v>
      </c>
      <c r="H35" s="34">
        <f>H34/60*I3</f>
        <v>1.5</v>
      </c>
      <c r="I35" s="22" t="s">
        <v>68</v>
      </c>
    </row>
    <row r="36" spans="1:11" x14ac:dyDescent="0.25">
      <c r="A36" s="26"/>
      <c r="H36" s="26"/>
    </row>
    <row r="37" spans="1:11" ht="15.75" thickBot="1" x14ac:dyDescent="0.3"/>
    <row r="38" spans="1:11" x14ac:dyDescent="0.25">
      <c r="C38" s="40" t="s">
        <v>67</v>
      </c>
      <c r="D38" s="41"/>
      <c r="J38" s="40" t="s">
        <v>67</v>
      </c>
      <c r="K38" s="41"/>
    </row>
    <row r="39" spans="1:11" x14ac:dyDescent="0.25">
      <c r="C39" s="25">
        <v>6</v>
      </c>
      <c r="D39" s="23" t="s">
        <v>66</v>
      </c>
      <c r="J39" s="24">
        <v>2</v>
      </c>
      <c r="K39" s="23" t="s">
        <v>66</v>
      </c>
    </row>
    <row r="40" spans="1:11" ht="15.75" thickBot="1" x14ac:dyDescent="0.3">
      <c r="C40" s="30">
        <f>C39/60*B6</f>
        <v>6</v>
      </c>
      <c r="D40" s="22" t="s">
        <v>65</v>
      </c>
      <c r="J40" s="34">
        <f>J39/60*I6</f>
        <v>2</v>
      </c>
      <c r="K40" s="22" t="s">
        <v>65</v>
      </c>
    </row>
    <row r="43" spans="1:11" x14ac:dyDescent="0.25">
      <c r="A43" t="s">
        <v>64</v>
      </c>
      <c r="B43" s="32">
        <f>A16+A21+A26+A28+A34</f>
        <v>32</v>
      </c>
      <c r="C43" t="s">
        <v>63</v>
      </c>
      <c r="D43" s="33">
        <f>H17+H22+H30+H35</f>
        <v>12.666666666666666</v>
      </c>
      <c r="H43" t="s">
        <v>64</v>
      </c>
      <c r="I43" s="32">
        <f>H34+H26+H28+H21+H16</f>
        <v>32</v>
      </c>
      <c r="J43" t="s">
        <v>63</v>
      </c>
      <c r="K43" s="36">
        <f>H35+H30+H17+H22</f>
        <v>12.666666666666666</v>
      </c>
    </row>
    <row r="44" spans="1:11" x14ac:dyDescent="0.25">
      <c r="A44" t="s">
        <v>62</v>
      </c>
      <c r="B44" s="32">
        <f>C11+C39</f>
        <v>12</v>
      </c>
      <c r="C44" t="s">
        <v>61</v>
      </c>
      <c r="D44" s="33">
        <f>C40+C12</f>
        <v>6.5</v>
      </c>
      <c r="H44" t="s">
        <v>62</v>
      </c>
      <c r="I44" s="32">
        <f>J39+J11</f>
        <v>4</v>
      </c>
      <c r="J44" t="s">
        <v>61</v>
      </c>
      <c r="K44" s="36">
        <f>J40+J12</f>
        <v>2.1666666666666665</v>
      </c>
    </row>
    <row r="45" spans="1:11" x14ac:dyDescent="0.25">
      <c r="A45" t="s">
        <v>60</v>
      </c>
      <c r="B45" s="32">
        <f>SUM(B43:B44)</f>
        <v>44</v>
      </c>
      <c r="C45" t="s">
        <v>59</v>
      </c>
      <c r="D45" s="33">
        <f>SUM(D43:D44)</f>
        <v>19.166666666666664</v>
      </c>
      <c r="H45" t="s">
        <v>60</v>
      </c>
      <c r="I45" s="32">
        <f>SUM(I43:I44)</f>
        <v>36</v>
      </c>
      <c r="J45" t="s">
        <v>59</v>
      </c>
      <c r="K45" s="36">
        <f>SUM(K43:K44)</f>
        <v>14.833333333333332</v>
      </c>
    </row>
    <row r="46" spans="1:11" x14ac:dyDescent="0.25">
      <c r="D46" s="19"/>
    </row>
    <row r="47" spans="1:11" x14ac:dyDescent="0.25">
      <c r="D47" s="18"/>
    </row>
  </sheetData>
  <mergeCells count="18">
    <mergeCell ref="H8:I8"/>
    <mergeCell ref="J38:K38"/>
    <mergeCell ref="A32:B32"/>
    <mergeCell ref="A33:B33"/>
    <mergeCell ref="C38:D38"/>
    <mergeCell ref="J8:K8"/>
    <mergeCell ref="J10:K10"/>
    <mergeCell ref="H15:I15"/>
    <mergeCell ref="H20:I20"/>
    <mergeCell ref="H33:I33"/>
    <mergeCell ref="H25:I25"/>
    <mergeCell ref="H32:I32"/>
    <mergeCell ref="A8:B8"/>
    <mergeCell ref="C8:D8"/>
    <mergeCell ref="C10:D10"/>
    <mergeCell ref="A15:B15"/>
    <mergeCell ref="A20:B20"/>
    <mergeCell ref="A25:B2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8"/>
  <sheetViews>
    <sheetView topLeftCell="A2" zoomScale="80" zoomScaleNormal="80" workbookViewId="0">
      <selection activeCell="B29" sqref="B29"/>
    </sheetView>
  </sheetViews>
  <sheetFormatPr defaultRowHeight="15" x14ac:dyDescent="0.25"/>
  <cols>
    <col min="1" max="1" width="50.140625" customWidth="1"/>
    <col min="2" max="2" width="14.140625" customWidth="1"/>
    <col min="3" max="3" width="12.28515625" customWidth="1"/>
  </cols>
  <sheetData>
    <row r="1" spans="1:3" x14ac:dyDescent="0.25">
      <c r="A1" s="17" t="s">
        <v>95</v>
      </c>
    </row>
    <row r="3" spans="1:3" x14ac:dyDescent="0.25">
      <c r="A3" t="s">
        <v>50</v>
      </c>
      <c r="B3">
        <v>45</v>
      </c>
    </row>
    <row r="4" spans="1:3" x14ac:dyDescent="0.25">
      <c r="A4" t="s">
        <v>58</v>
      </c>
      <c r="B4">
        <v>80</v>
      </c>
      <c r="C4" t="s">
        <v>42</v>
      </c>
    </row>
    <row r="5" spans="1:3" x14ac:dyDescent="0.25">
      <c r="A5" t="s">
        <v>57</v>
      </c>
      <c r="B5">
        <v>2.6</v>
      </c>
      <c r="C5" t="s">
        <v>42</v>
      </c>
    </row>
    <row r="6" spans="1:3" x14ac:dyDescent="0.25">
      <c r="A6" t="s">
        <v>56</v>
      </c>
      <c r="B6">
        <v>0.7</v>
      </c>
      <c r="C6" t="s">
        <v>42</v>
      </c>
    </row>
    <row r="7" spans="1:3" x14ac:dyDescent="0.25">
      <c r="A7" t="s">
        <v>55</v>
      </c>
      <c r="B7">
        <v>480</v>
      </c>
      <c r="C7" t="s">
        <v>46</v>
      </c>
    </row>
    <row r="9" spans="1:3" x14ac:dyDescent="0.25">
      <c r="A9" t="s">
        <v>54</v>
      </c>
      <c r="B9" s="16">
        <f>B4</f>
        <v>80</v>
      </c>
      <c r="C9" t="s">
        <v>42</v>
      </c>
    </row>
    <row r="10" spans="1:3" x14ac:dyDescent="0.25">
      <c r="A10" t="s">
        <v>53</v>
      </c>
      <c r="B10" s="14">
        <f>B5</f>
        <v>2.6</v>
      </c>
      <c r="C10" t="s">
        <v>42</v>
      </c>
    </row>
    <row r="12" spans="1:3" x14ac:dyDescent="0.25">
      <c r="A12" t="s">
        <v>52</v>
      </c>
      <c r="B12" s="16">
        <f>B7/B9</f>
        <v>6</v>
      </c>
    </row>
    <row r="13" spans="1:3" x14ac:dyDescent="0.25">
      <c r="A13" t="s">
        <v>51</v>
      </c>
      <c r="B13" s="16">
        <f>B7/B10</f>
        <v>184.61538461538461</v>
      </c>
    </row>
    <row r="16" spans="1:3" x14ac:dyDescent="0.25">
      <c r="A16" s="17" t="s">
        <v>96</v>
      </c>
    </row>
    <row r="18" spans="1:3" x14ac:dyDescent="0.25">
      <c r="A18" t="s">
        <v>50</v>
      </c>
      <c r="B18">
        <v>50</v>
      </c>
    </row>
    <row r="19" spans="1:3" s="17" customFormat="1" x14ac:dyDescent="0.25">
      <c r="A19" t="s">
        <v>49</v>
      </c>
      <c r="B19">
        <v>18</v>
      </c>
    </row>
    <row r="20" spans="1:3" x14ac:dyDescent="0.25">
      <c r="A20" t="s">
        <v>99</v>
      </c>
      <c r="B20">
        <v>5.5</v>
      </c>
      <c r="C20" t="s">
        <v>42</v>
      </c>
    </row>
    <row r="21" spans="1:3" x14ac:dyDescent="0.25">
      <c r="A21" t="s">
        <v>48</v>
      </c>
      <c r="B21">
        <v>96</v>
      </c>
      <c r="C21" t="s">
        <v>42</v>
      </c>
    </row>
    <row r="22" spans="1:3" x14ac:dyDescent="0.25">
      <c r="A22" t="s">
        <v>47</v>
      </c>
      <c r="B22">
        <v>480</v>
      </c>
      <c r="C22" t="s">
        <v>46</v>
      </c>
    </row>
    <row r="24" spans="1:3" x14ac:dyDescent="0.25">
      <c r="A24" t="s">
        <v>45</v>
      </c>
      <c r="B24" s="16">
        <f>B22/B26</f>
        <v>5.5</v>
      </c>
      <c r="C24" t="s">
        <v>44</v>
      </c>
    </row>
    <row r="26" spans="1:3" x14ac:dyDescent="0.25">
      <c r="A26" t="s">
        <v>43</v>
      </c>
      <c r="B26" s="14">
        <f>B22/B20</f>
        <v>87.272727272727266</v>
      </c>
      <c r="C26" t="s">
        <v>42</v>
      </c>
    </row>
    <row r="28" spans="1:3" x14ac:dyDescent="0.25">
      <c r="A28" t="s">
        <v>41</v>
      </c>
      <c r="B28" s="15">
        <f>B21/(B19*B24)</f>
        <v>0.96969696969696972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Chapter 6 Problem 1 (13 points)</vt:lpstr>
      <vt:lpstr>Chapter 6 Problem 2 (6 points)</vt:lpstr>
      <vt:lpstr>Chapter 7 Problem 1 (6 points)</vt:lpstr>
      <vt:lpstr>Chapter 7 Problem 2 (28 points)</vt:lpstr>
      <vt:lpstr>Chapter 8 Problem 1 (7 points)</vt:lpstr>
    </vt:vector>
  </TitlesOfParts>
  <Company>University of North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Kutz, Diane Ceil</dc:creator>
  <cp:lastModifiedBy>Joshua P.</cp:lastModifiedBy>
  <dcterms:created xsi:type="dcterms:W3CDTF">2018-12-03T17:34:15Z</dcterms:created>
  <dcterms:modified xsi:type="dcterms:W3CDTF">2019-03-15T02:56:09Z</dcterms:modified>
</cp:coreProperties>
</file>