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u-my.sharepoint.com/personal/a02313627_aggies_usu_edu/Documents/MAE 6590 Hypersonics/1D Thermal Conduction Code/"/>
    </mc:Choice>
  </mc:AlternateContent>
  <xr:revisionPtr revIDLastSave="113" documentId="8_{CE39F7E7-BCE1-49DD-87C3-9688B51CA320}" xr6:coauthVersionLast="47" xr6:coauthVersionMax="47" xr10:uidLastSave="{A215854A-EAA4-4B37-AE03-079239002D7C}"/>
  <bookViews>
    <workbookView xWindow="28680" yWindow="255" windowWidth="25440" windowHeight="15390" xr2:uid="{00000000-000D-0000-FFFF-FFFF00000000}"/>
  </bookViews>
  <sheets>
    <sheet name="trajec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K7" i="1" s="1"/>
  <c r="L7" i="1" s="1"/>
  <c r="J8" i="1"/>
  <c r="J2" i="1"/>
  <c r="K2" i="1" s="1"/>
  <c r="L2" i="1" s="1"/>
  <c r="H2" i="1"/>
  <c r="B2" i="1" s="1"/>
  <c r="K4" i="1"/>
  <c r="L4" i="1" s="1"/>
  <c r="K3" i="1"/>
  <c r="L3" i="1" s="1"/>
  <c r="K5" i="1"/>
  <c r="L5" i="1" s="1"/>
  <c r="K6" i="1"/>
  <c r="L6" i="1" s="1"/>
  <c r="K8" i="1"/>
  <c r="L8" i="1" s="1"/>
  <c r="B3" i="1"/>
  <c r="B4" i="1"/>
  <c r="B5" i="1"/>
  <c r="B6" i="1"/>
  <c r="B7" i="1"/>
  <c r="B8" i="1"/>
  <c r="A3" i="1"/>
  <c r="A4" i="1"/>
  <c r="A5" i="1"/>
  <c r="A6" i="1"/>
  <c r="A7" i="1"/>
  <c r="A8" i="1"/>
  <c r="A2" i="1"/>
  <c r="F3" i="1"/>
  <c r="F4" i="1" s="1"/>
  <c r="F5" i="1" s="1"/>
  <c r="F6" i="1" s="1"/>
</calcChain>
</file>

<file path=xl/sharedStrings.xml><?xml version="1.0" encoding="utf-8"?>
<sst xmlns="http://schemas.openxmlformats.org/spreadsheetml/2006/main" count="16" uniqueCount="16">
  <si>
    <t>Mach</t>
  </si>
  <si>
    <t>a</t>
  </si>
  <si>
    <t>Velocity[m/s]</t>
  </si>
  <si>
    <t>Time[s]</t>
  </si>
  <si>
    <t>AOA[deg]</t>
  </si>
  <si>
    <t>Altitude[m]</t>
  </si>
  <si>
    <t>time min</t>
  </si>
  <si>
    <t>start time</t>
  </si>
  <si>
    <t>min</t>
  </si>
  <si>
    <t>gamma</t>
  </si>
  <si>
    <t>T_inf_corr</t>
  </si>
  <si>
    <t>K</t>
  </si>
  <si>
    <t>T_inf[K]</t>
  </si>
  <si>
    <t>T_infCorr[K]</t>
  </si>
  <si>
    <t>T_0inf[k]</t>
  </si>
  <si>
    <t>T_0inf[C]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</si>
</sst>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7740881279588"/>
          <c:y val="4.6933325449520134E-2"/>
          <c:w val="0.52343539882923795"/>
          <c:h val="0.79469542556297312"/>
        </c:manualLayout>
      </c:layout>
      <c:scatterChart>
        <c:scatterStyle val="lineMarker"/>
        <c:varyColors val="0"/>
        <c:ser>
          <c:idx val="0"/>
          <c:order val="0"/>
          <c:tx>
            <c:v>Freestream Total 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trajectory!$H$2:$H$8</c:f>
              <c:numCache>
                <c:formatCode>General</c:formatCode>
                <c:ptCount val="7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28</c:v>
                </c:pt>
                <c:pt idx="4">
                  <c:v>35</c:v>
                </c:pt>
                <c:pt idx="5">
                  <c:v>60</c:v>
                </c:pt>
                <c:pt idx="6">
                  <c:v>87</c:v>
                </c:pt>
              </c:numCache>
            </c:numRef>
          </c:xVal>
          <c:yVal>
            <c:numRef>
              <c:f>trajectory!$L$2:$L$8</c:f>
              <c:numCache>
                <c:formatCode>General</c:formatCode>
                <c:ptCount val="7"/>
                <c:pt idx="0">
                  <c:v>58.464999999999975</c:v>
                </c:pt>
                <c:pt idx="1">
                  <c:v>88.915599999999984</c:v>
                </c:pt>
                <c:pt idx="2">
                  <c:v>116.04759999999999</c:v>
                </c:pt>
                <c:pt idx="3">
                  <c:v>171.66839999999991</c:v>
                </c:pt>
                <c:pt idx="4">
                  <c:v>234.91859999999986</c:v>
                </c:pt>
                <c:pt idx="5">
                  <c:v>305.6099999999999</c:v>
                </c:pt>
                <c:pt idx="6">
                  <c:v>310.37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A-474E-BE94-E968CE33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8304"/>
        <c:axId val="243229264"/>
      </c:scatterChart>
      <c:valAx>
        <c:axId val="24322830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9264"/>
        <c:crosses val="autoZero"/>
        <c:crossBetween val="midCat"/>
      </c:valAx>
      <c:valAx>
        <c:axId val="24322926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10236048166849"/>
          <c:y val="8.853298250364601E-2"/>
          <c:w val="0.19684141239626418"/>
          <c:h val="7.2000491842437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11</xdr:row>
      <xdr:rowOff>142875</xdr:rowOff>
    </xdr:from>
    <xdr:to>
      <xdr:col>22</xdr:col>
      <xdr:colOff>224006</xdr:colOff>
      <xdr:row>28</xdr:row>
      <xdr:rowOff>29197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F56D6E-F87C-4DD0-B96E-0ACB78495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8825" y="2238375"/>
          <a:ext cx="7796381" cy="3124822"/>
        </a:xfrm>
        <a:prstGeom prst="rect">
          <a:avLst/>
        </a:prstGeom>
      </xdr:spPr>
    </xdr:pic>
    <xdr:clientData/>
  </xdr:twoCellAnchor>
  <xdr:twoCellAnchor>
    <xdr:from>
      <xdr:col>9</xdr:col>
      <xdr:colOff>533400</xdr:colOff>
      <xdr:row>12</xdr:row>
      <xdr:rowOff>23811</xdr:rowOff>
    </xdr:from>
    <xdr:to>
      <xdr:col>20</xdr:col>
      <xdr:colOff>152399</xdr:colOff>
      <xdr:row>27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30B011-F1AB-71A0-52BA-D533B0AD5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sqref="A1:D8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C1" t="s">
        <v>4</v>
      </c>
      <c r="D1" t="s">
        <v>5</v>
      </c>
      <c r="F1" t="s">
        <v>0</v>
      </c>
      <c r="G1" t="s">
        <v>1</v>
      </c>
      <c r="H1" t="s">
        <v>6</v>
      </c>
      <c r="I1" t="s">
        <v>12</v>
      </c>
      <c r="J1" t="s">
        <v>13</v>
      </c>
      <c r="K1" t="s">
        <v>14</v>
      </c>
      <c r="L1" t="s">
        <v>15</v>
      </c>
    </row>
    <row r="2" spans="1:16" x14ac:dyDescent="0.25">
      <c r="A2">
        <f>F2*G2</f>
        <v>464.54999999999995</v>
      </c>
      <c r="B2">
        <f>(H2-$O$2)*60</f>
        <v>0</v>
      </c>
      <c r="C2">
        <v>4</v>
      </c>
      <c r="D2">
        <v>7620</v>
      </c>
      <c r="F2">
        <v>1.5</v>
      </c>
      <c r="G2">
        <v>309.7</v>
      </c>
      <c r="H2">
        <f>O2</f>
        <v>18</v>
      </c>
      <c r="I2">
        <v>238.7</v>
      </c>
      <c r="J2">
        <f>I2+$O$3</f>
        <v>228.7</v>
      </c>
      <c r="K2">
        <f>J2*(1+($O$4-1)/2*F2^2)</f>
        <v>331.61499999999995</v>
      </c>
      <c r="L2">
        <f>K2-273.15</f>
        <v>58.464999999999975</v>
      </c>
      <c r="N2" t="s">
        <v>7</v>
      </c>
      <c r="O2">
        <v>18</v>
      </c>
      <c r="P2" t="s">
        <v>8</v>
      </c>
    </row>
    <row r="3" spans="1:16" x14ac:dyDescent="0.25">
      <c r="A3">
        <f t="shared" ref="A3:A8" si="0">F3*G3</f>
        <v>546.84</v>
      </c>
      <c r="B3">
        <f>(H3-$O$2)*60</f>
        <v>180</v>
      </c>
      <c r="C3">
        <v>4</v>
      </c>
      <c r="D3">
        <v>9000</v>
      </c>
      <c r="F3">
        <f>($F$7-$F$2)/5+F2</f>
        <v>1.8</v>
      </c>
      <c r="G3">
        <v>303.8</v>
      </c>
      <c r="H3">
        <v>21</v>
      </c>
      <c r="I3">
        <v>229.7</v>
      </c>
      <c r="J3">
        <f t="shared" ref="J3:J8" si="1">I3+$O$3</f>
        <v>219.7</v>
      </c>
      <c r="K3">
        <f>J3*(1+($O$4-1)/2*F3^2)</f>
        <v>362.06559999999996</v>
      </c>
      <c r="L3">
        <f t="shared" ref="L3:L8" si="2">K3-273.15</f>
        <v>88.915599999999984</v>
      </c>
      <c r="N3" t="s">
        <v>10</v>
      </c>
      <c r="O3">
        <v>-10</v>
      </c>
      <c r="P3" t="s">
        <v>11</v>
      </c>
    </row>
    <row r="4" spans="1:16" x14ac:dyDescent="0.25">
      <c r="A4">
        <f t="shared" si="0"/>
        <v>619.91999999999996</v>
      </c>
      <c r="B4">
        <f>(H4-$O$2)*60</f>
        <v>300</v>
      </c>
      <c r="C4">
        <v>4</v>
      </c>
      <c r="D4">
        <v>11000</v>
      </c>
      <c r="F4">
        <f>($F$7-$F$2)/5+F3</f>
        <v>2.1</v>
      </c>
      <c r="G4">
        <v>295.2</v>
      </c>
      <c r="H4">
        <v>23</v>
      </c>
      <c r="I4">
        <v>216.8</v>
      </c>
      <c r="J4">
        <f t="shared" si="1"/>
        <v>206.8</v>
      </c>
      <c r="K4">
        <f>J4*(1+($O$4-1)/2*F4^2)</f>
        <v>389.19759999999997</v>
      </c>
      <c r="L4">
        <f t="shared" si="2"/>
        <v>116.04759999999999</v>
      </c>
      <c r="N4" t="s">
        <v>9</v>
      </c>
      <c r="O4">
        <v>1.4</v>
      </c>
    </row>
    <row r="5" spans="1:16" x14ac:dyDescent="0.25">
      <c r="A5">
        <f t="shared" si="0"/>
        <v>708.24</v>
      </c>
      <c r="B5">
        <f>(H5-$O$2)*60</f>
        <v>600</v>
      </c>
      <c r="C5">
        <v>4</v>
      </c>
      <c r="D5">
        <v>13000</v>
      </c>
      <c r="F5">
        <f>($F$7-$F$2)/5+F4</f>
        <v>2.4</v>
      </c>
      <c r="G5">
        <v>295.10000000000002</v>
      </c>
      <c r="H5">
        <v>28</v>
      </c>
      <c r="I5">
        <v>216.7</v>
      </c>
      <c r="J5">
        <f t="shared" si="1"/>
        <v>206.7</v>
      </c>
      <c r="K5">
        <f>J5*(1+($O$4-1)/2*F5^2)</f>
        <v>444.81839999999988</v>
      </c>
      <c r="L5">
        <f t="shared" si="2"/>
        <v>171.66839999999991</v>
      </c>
    </row>
    <row r="6" spans="1:16" x14ac:dyDescent="0.25">
      <c r="A6">
        <f t="shared" si="0"/>
        <v>796.77</v>
      </c>
      <c r="B6">
        <f>(H6-$O$2)*60</f>
        <v>1020</v>
      </c>
      <c r="C6">
        <v>4</v>
      </c>
      <c r="D6">
        <v>15000</v>
      </c>
      <c r="F6">
        <f>($F$7-$F$2)/5+F5</f>
        <v>2.6999999999999997</v>
      </c>
      <c r="G6">
        <v>295.10000000000002</v>
      </c>
      <c r="H6">
        <v>35</v>
      </c>
      <c r="I6">
        <v>216.7</v>
      </c>
      <c r="J6">
        <f t="shared" si="1"/>
        <v>206.7</v>
      </c>
      <c r="K6">
        <f>J6*(1+($O$4-1)/2*F6^2)</f>
        <v>508.06859999999983</v>
      </c>
      <c r="L6">
        <f t="shared" si="2"/>
        <v>234.91859999999986</v>
      </c>
    </row>
    <row r="7" spans="1:16" x14ac:dyDescent="0.25">
      <c r="A7">
        <f t="shared" si="0"/>
        <v>885.30000000000007</v>
      </c>
      <c r="B7">
        <f>(H7-$O$2)*60</f>
        <v>2520</v>
      </c>
      <c r="C7">
        <v>4</v>
      </c>
      <c r="D7">
        <v>19812</v>
      </c>
      <c r="F7">
        <v>3</v>
      </c>
      <c r="G7">
        <v>295.10000000000002</v>
      </c>
      <c r="H7">
        <v>60</v>
      </c>
      <c r="I7">
        <v>216.7</v>
      </c>
      <c r="J7">
        <f t="shared" si="1"/>
        <v>206.7</v>
      </c>
      <c r="K7">
        <f>J7*(1+($O$4-1)/2*F7^2)</f>
        <v>578.75999999999988</v>
      </c>
      <c r="L7">
        <f t="shared" si="2"/>
        <v>305.6099999999999</v>
      </c>
    </row>
    <row r="8" spans="1:16" x14ac:dyDescent="0.25">
      <c r="A8">
        <f t="shared" si="0"/>
        <v>888.90000000000009</v>
      </c>
      <c r="B8">
        <f>(H8-$O$2)*60</f>
        <v>4140</v>
      </c>
      <c r="C8">
        <v>4</v>
      </c>
      <c r="D8">
        <v>21869</v>
      </c>
      <c r="F8">
        <v>3</v>
      </c>
      <c r="G8">
        <v>296.3</v>
      </c>
      <c r="H8">
        <v>87</v>
      </c>
      <c r="I8">
        <v>218.4</v>
      </c>
      <c r="J8">
        <f t="shared" si="1"/>
        <v>208.4</v>
      </c>
      <c r="K8">
        <f>J8*(1+($O$4-1)/2*F8^2)</f>
        <v>583.52</v>
      </c>
      <c r="L8">
        <f t="shared" si="2"/>
        <v>310.37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trajectory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Joshua Hurwitz</cp:lastModifiedBy>
  <dcterms:created xsi:type="dcterms:W3CDTF">2024-04-08T23:47:06Z</dcterms:created>
  <dcterms:modified xsi:type="dcterms:W3CDTF">2024-04-09T03:11:54Z</dcterms:modified>
</cp:coreProperties>
</file>