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3395" windowHeight="12075"/>
  </bookViews>
  <sheets>
    <sheet name="Sheet2 (2)" sheetId="4" r:id="rId1"/>
    <sheet name="Sheet1" sheetId="1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C2" i="4"/>
  <c r="E2" s="1"/>
  <c r="C3"/>
  <c r="E3" s="1"/>
  <c r="D3"/>
  <c r="C4"/>
  <c r="D4" s="1"/>
  <c r="C5"/>
  <c r="D5"/>
  <c r="E5"/>
  <c r="C6"/>
  <c r="D6" s="1"/>
  <c r="E6"/>
  <c r="C7"/>
  <c r="C8"/>
  <c r="C9"/>
  <c r="C10"/>
  <c r="C11"/>
  <c r="C12"/>
  <c r="C13"/>
  <c r="C14"/>
  <c r="E14" s="1"/>
  <c r="E4" l="1"/>
  <c r="D14"/>
  <c r="D2"/>
</calcChain>
</file>

<file path=xl/sharedStrings.xml><?xml version="1.0" encoding="utf-8"?>
<sst xmlns="http://schemas.openxmlformats.org/spreadsheetml/2006/main" count="7" uniqueCount="7">
  <si>
    <t>Fontana 2006</t>
  </si>
  <si>
    <t>Borch 2003</t>
  </si>
  <si>
    <t>Bell 2003</t>
  </si>
  <si>
    <t>neg error M</t>
  </si>
  <si>
    <t>pos error M</t>
  </si>
  <si>
    <t>Mstar</t>
  </si>
  <si>
    <t>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</si>
</sst>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spPr>
              <a:ln>
                <a:solidFill>
                  <a:srgbClr val="FFC000"/>
                </a:solidFill>
              </a:ln>
            </c:spPr>
            <c:trendlineType val="exp"/>
            <c:dispRSqr val="1"/>
            <c:dispEq val="1"/>
            <c:trendlineLbl>
              <c:layout>
                <c:manualLayout>
                  <c:x val="0.33166285665904705"/>
                  <c:y val="-0.72809282017318033"/>
                </c:manualLayout>
              </c:layout>
              <c:numFmt formatCode="General" sourceLinked="0"/>
            </c:trendlineLbl>
          </c:trendline>
          <c:trendline>
            <c:spPr>
              <a:ln>
                <a:solidFill>
                  <a:srgbClr val="4F81BD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0.33190500381000793"/>
                  <c:y val="-0.57025273709945135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1"/>
            <c:dispEq val="1"/>
            <c:trendlineLbl>
              <c:layout>
                <c:manualLayout>
                  <c:x val="0.3635445770891545"/>
                  <c:y val="-0.11600919043998006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plus>
              <c:numRef>
                <c:f>'Sheet2 (2)'!$D$2:$D$14</c:f>
                <c:numCache>
                  <c:formatCode>General</c:formatCode>
                  <c:ptCount val="13"/>
                  <c:pt idx="0">
                    <c:v>81879404.536659002</c:v>
                  </c:pt>
                  <c:pt idx="1">
                    <c:v>65039122.865879685</c:v>
                  </c:pt>
                  <c:pt idx="2">
                    <c:v>82312061.629557222</c:v>
                  </c:pt>
                  <c:pt idx="3">
                    <c:v>36574186.541616827</c:v>
                  </c:pt>
                  <c:pt idx="4">
                    <c:v>32596778.066694513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4604417.2852941528</c:v>
                  </c:pt>
                </c:numCache>
              </c:numRef>
            </c:plus>
            <c:minus>
              <c:numRef>
                <c:f>'Sheet2 (2)'!$E$2:$E$14</c:f>
                <c:numCache>
                  <c:formatCode>General</c:formatCode>
                  <c:ptCount val="13"/>
                  <c:pt idx="0">
                    <c:v>92355652.160003662</c:v>
                  </c:pt>
                  <c:pt idx="1">
                    <c:v>92699323.904847056</c:v>
                  </c:pt>
                  <c:pt idx="2">
                    <c:v>41036912.250777096</c:v>
                  </c:pt>
                  <c:pt idx="3">
                    <c:v>41253754.462275982</c:v>
                  </c:pt>
                  <c:pt idx="4">
                    <c:v>36767447.366042063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5193539.9824475925</c:v>
                  </c:pt>
                </c:numCache>
              </c:numRef>
            </c:minus>
          </c:errBars>
          <c:xVal>
            <c:numRef>
              <c:f>'Sheet2 (2)'!$B$2:$B$14</c:f>
              <c:numCache>
                <c:formatCode>General</c:formatCode>
                <c:ptCount val="13"/>
                <c:pt idx="0">
                  <c:v>0.1</c:v>
                </c:pt>
                <c:pt idx="1">
                  <c:v>0.5</c:v>
                </c:pt>
                <c:pt idx="2">
                  <c:v>0.7</c:v>
                </c:pt>
                <c:pt idx="3">
                  <c:v>0.9</c:v>
                </c:pt>
                <c:pt idx="4">
                  <c:v>1.1000000000000001</c:v>
                </c:pt>
                <c:pt idx="5">
                  <c:v>0.5</c:v>
                </c:pt>
                <c:pt idx="6">
                  <c:v>0.7</c:v>
                </c:pt>
                <c:pt idx="7">
                  <c:v>0.9</c:v>
                </c:pt>
                <c:pt idx="8">
                  <c:v>1.1499999999999999</c:v>
                </c:pt>
                <c:pt idx="9">
                  <c:v>1.45</c:v>
                </c:pt>
                <c:pt idx="10">
                  <c:v>1.8</c:v>
                </c:pt>
                <c:pt idx="11">
                  <c:v>2.5</c:v>
                </c:pt>
                <c:pt idx="12">
                  <c:v>3.5</c:v>
                </c:pt>
              </c:numCache>
            </c:numRef>
          </c:xVal>
          <c:yVal>
            <c:numRef>
              <c:f>'Sheet2 (2)'!$C$2:$C$14</c:f>
              <c:numCache>
                <c:formatCode>General</c:formatCode>
                <c:ptCount val="13"/>
                <c:pt idx="0">
                  <c:v>316227766.01683807</c:v>
                </c:pt>
                <c:pt idx="1">
                  <c:v>251188643.15095839</c:v>
                </c:pt>
                <c:pt idx="2">
                  <c:v>199526231.49688843</c:v>
                </c:pt>
                <c:pt idx="3">
                  <c:v>141253754.46227598</c:v>
                </c:pt>
                <c:pt idx="4">
                  <c:v>125892541.17941682</c:v>
                </c:pt>
                <c:pt idx="5">
                  <c:v>199526231.49688843</c:v>
                </c:pt>
                <c:pt idx="6">
                  <c:v>316227766.01683807</c:v>
                </c:pt>
                <c:pt idx="7">
                  <c:v>141253754.46227598</c:v>
                </c:pt>
                <c:pt idx="8">
                  <c:v>177827941.00389281</c:v>
                </c:pt>
                <c:pt idx="9" formatCode="0.00E+00">
                  <c:v>89125093.813374758</c:v>
                </c:pt>
                <c:pt idx="10" formatCode="0.00E+00">
                  <c:v>79432823.472428367</c:v>
                </c:pt>
                <c:pt idx="11" formatCode="0.00E+00">
                  <c:v>39810717.055349804</c:v>
                </c:pt>
                <c:pt idx="12" formatCode="0.00E+00">
                  <c:v>17782794.100389261</c:v>
                </c:pt>
              </c:numCache>
            </c:numRef>
          </c:yVal>
        </c:ser>
        <c:axId val="51147136"/>
        <c:axId val="51148672"/>
      </c:scatterChart>
      <c:valAx>
        <c:axId val="51147136"/>
        <c:scaling>
          <c:orientation val="minMax"/>
        </c:scaling>
        <c:axPos val="b"/>
        <c:numFmt formatCode="General" sourceLinked="1"/>
        <c:tickLblPos val="nextTo"/>
        <c:crossAx val="51148672"/>
        <c:crosses val="autoZero"/>
        <c:crossBetween val="midCat"/>
      </c:valAx>
      <c:valAx>
        <c:axId val="51148672"/>
        <c:scaling>
          <c:orientation val="minMax"/>
        </c:scaling>
        <c:axPos val="l"/>
        <c:majorGridlines/>
        <c:numFmt formatCode="General" sourceLinked="1"/>
        <c:tickLblPos val="nextTo"/>
        <c:crossAx val="5114713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workbookViewId="0">
      <selection activeCell="C33" sqref="C33"/>
    </sheetView>
  </sheetViews>
  <sheetFormatPr defaultRowHeight="15"/>
  <cols>
    <col min="3" max="3" width="9" customWidth="1"/>
    <col min="4" max="4" width="10.85546875" customWidth="1"/>
    <col min="5" max="5" width="11.28515625" bestFit="1" customWidth="1"/>
  </cols>
  <sheetData>
    <row r="1" spans="1:5">
      <c r="B1" t="s">
        <v>6</v>
      </c>
      <c r="C1" t="s">
        <v>5</v>
      </c>
      <c r="D1" t="s">
        <v>4</v>
      </c>
      <c r="E1" t="s">
        <v>3</v>
      </c>
    </row>
    <row r="2" spans="1:5">
      <c r="A2" t="s">
        <v>2</v>
      </c>
      <c r="B2">
        <v>0.1</v>
      </c>
      <c r="C2">
        <f>10^8.5</f>
        <v>316227766.01683807</v>
      </c>
      <c r="D2" s="1">
        <f>10^8.6-C2</f>
        <v>81879404.536659002</v>
      </c>
      <c r="E2" s="1">
        <f>C2-10^8.35</f>
        <v>92355652.160003662</v>
      </c>
    </row>
    <row r="3" spans="1:5">
      <c r="A3" s="2" t="s">
        <v>1</v>
      </c>
      <c r="B3">
        <v>0.5</v>
      </c>
      <c r="C3">
        <f>10^8.4</f>
        <v>251188643.15095839</v>
      </c>
      <c r="D3" s="1">
        <f>10^8.5-C3</f>
        <v>65039122.865879685</v>
      </c>
      <c r="E3" s="1">
        <f>C3-10^8.2</f>
        <v>92699323.904847056</v>
      </c>
    </row>
    <row r="4" spans="1:5">
      <c r="A4" s="2"/>
      <c r="B4">
        <v>0.7</v>
      </c>
      <c r="C4">
        <f>10^8.3</f>
        <v>199526231.49688843</v>
      </c>
      <c r="D4" s="1">
        <f>10^8.45-C4</f>
        <v>82312061.629557222</v>
      </c>
      <c r="E4" s="1">
        <f>C4-10^8.2</f>
        <v>41036912.250777096</v>
      </c>
    </row>
    <row r="5" spans="1:5">
      <c r="A5" s="2"/>
      <c r="B5">
        <v>0.9</v>
      </c>
      <c r="C5">
        <f>10^8.15</f>
        <v>141253754.46227598</v>
      </c>
      <c r="D5" s="1">
        <f>10^8.25-C5</f>
        <v>36574186.541616827</v>
      </c>
      <c r="E5" s="1">
        <f>C5-10^8</f>
        <v>41253754.462275982</v>
      </c>
    </row>
    <row r="6" spans="1:5">
      <c r="A6" s="2"/>
      <c r="B6">
        <v>1.1000000000000001</v>
      </c>
      <c r="C6">
        <f>10^8.1</f>
        <v>125892541.17941682</v>
      </c>
      <c r="D6" s="1">
        <f>10^8.2-C6</f>
        <v>32596778.066694513</v>
      </c>
      <c r="E6" s="1">
        <f>C6-10^7.95</f>
        <v>36767447.366042063</v>
      </c>
    </row>
    <row r="7" spans="1:5">
      <c r="A7" s="2" t="s">
        <v>0</v>
      </c>
      <c r="B7">
        <v>0.5</v>
      </c>
      <c r="C7">
        <f>10^8.3</f>
        <v>199526231.49688843</v>
      </c>
      <c r="D7" s="1">
        <v>0</v>
      </c>
      <c r="E7" s="1">
        <v>0</v>
      </c>
    </row>
    <row r="8" spans="1:5">
      <c r="A8" s="2"/>
      <c r="B8">
        <v>0.7</v>
      </c>
      <c r="C8">
        <f>10^8.5</f>
        <v>316227766.01683807</v>
      </c>
      <c r="D8" s="1">
        <v>0</v>
      </c>
      <c r="E8" s="1">
        <v>0</v>
      </c>
    </row>
    <row r="9" spans="1:5">
      <c r="A9" s="2"/>
      <c r="B9">
        <v>0.9</v>
      </c>
      <c r="C9">
        <f>10^8.15</f>
        <v>141253754.46227598</v>
      </c>
      <c r="D9" s="1">
        <v>0</v>
      </c>
      <c r="E9" s="1">
        <v>0</v>
      </c>
    </row>
    <row r="10" spans="1:5">
      <c r="A10" s="2"/>
      <c r="B10">
        <v>1.1499999999999999</v>
      </c>
      <c r="C10">
        <f>10^8.25</f>
        <v>177827941.00389281</v>
      </c>
      <c r="D10" s="1">
        <v>0</v>
      </c>
      <c r="E10" s="1">
        <v>0</v>
      </c>
    </row>
    <row r="11" spans="1:5">
      <c r="A11" s="2"/>
      <c r="B11">
        <v>1.45</v>
      </c>
      <c r="C11" s="1">
        <f>10^7.95</f>
        <v>89125093.813374758</v>
      </c>
      <c r="D11" s="1">
        <v>0</v>
      </c>
      <c r="E11" s="1">
        <v>0</v>
      </c>
    </row>
    <row r="12" spans="1:5">
      <c r="A12" s="2"/>
      <c r="B12">
        <v>1.8</v>
      </c>
      <c r="C12" s="1">
        <f>10^7.9</f>
        <v>79432823.472428367</v>
      </c>
      <c r="D12" s="1">
        <v>0</v>
      </c>
      <c r="E12" s="1">
        <v>0</v>
      </c>
    </row>
    <row r="13" spans="1:5">
      <c r="A13" s="2"/>
      <c r="B13">
        <v>2.5</v>
      </c>
      <c r="C13" s="1">
        <f>10^7.6</f>
        <v>39810717.055349804</v>
      </c>
      <c r="D13" s="1">
        <v>0</v>
      </c>
      <c r="E13" s="1">
        <v>0</v>
      </c>
    </row>
    <row r="14" spans="1:5">
      <c r="A14" s="2"/>
      <c r="B14">
        <v>3.5</v>
      </c>
      <c r="C14" s="1">
        <f>10^7.25</f>
        <v>17782794.100389261</v>
      </c>
      <c r="D14" s="1">
        <f>10^7.35-C14</f>
        <v>4604417.2852941528</v>
      </c>
      <c r="E14" s="1">
        <f>C14-10^7.1</f>
        <v>5193539.9824475925</v>
      </c>
    </row>
  </sheetData>
  <mergeCells count="2">
    <mergeCell ref="A3:A6"/>
    <mergeCell ref="A7:A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 (2)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</cp:lastModifiedBy>
  <dcterms:created xsi:type="dcterms:W3CDTF">2013-03-15T21:27:50Z</dcterms:created>
  <dcterms:modified xsi:type="dcterms:W3CDTF">2013-03-15T21:28:29Z</dcterms:modified>
</cp:coreProperties>
</file>