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hbenenoch/Desktop/Data_Bootcamp/"/>
    </mc:Choice>
  </mc:AlternateContent>
  <xr:revisionPtr revIDLastSave="0" documentId="13_ncr:1_{39F0A8D2-B8EB-2B46-925A-FE98235B5DEB}" xr6:coauthVersionLast="43" xr6:coauthVersionMax="43" xr10:uidLastSave="{00000000-0000-0000-0000-000000000000}"/>
  <bookViews>
    <workbookView xWindow="0" yWindow="480" windowWidth="33600" windowHeight="20540" xr2:uid="{00000000-000D-0000-FFFF-FFFF00000000}"/>
  </bookViews>
  <sheets>
    <sheet name="Raw Data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'Raw Data'!$A$1:$T$4115</definedName>
    <definedName name="_xlnm.Print_Titles" localSheetId="2">Sheet3!$A:$A,Sheet3!$1:$5</definedName>
  </definedNames>
  <calcPr calcId="191029"/>
  <pivotCaches>
    <pivotCache cacheId="27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5" i="5"/>
  <c r="B3" i="5"/>
  <c r="B6" i="5"/>
  <c r="B4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<sst xmlns="http://schemas.openxmlformats.org/spreadsheetml/2006/main" count="33048" uniqueCount="8400">
  <si>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</si>
  <si>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</si>
  <si>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</si>
  <si>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</si>
  <si>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</si>
  <si>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</si>
  <si>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</si>
  <si>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</si>
  <si>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</si>
  <si>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</si>
  <si>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</si>
  <si>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</si>
  <si>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</si>
  <si>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</si>
  <si>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</si>
  <si>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</si>
  <si>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</si>
  <si>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</si>
  <si>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</si>
  <si>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</si>
  <si>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</si>
  <si>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</si>
  <si>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</si>
  <si>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</si>
  <si>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</si>
  <si>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</si>
  <si>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</si>
  <si>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</si>
  <si>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</si>
  <si>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</si>
  <si>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</si>
  <si>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</si>
  <si>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</si>
  <si>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</si>
  <si>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</si>
  <si>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</si>
  <si>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</si>
  <si>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</si>
  <si>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</si>
  <si>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</si>
  <si>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</si>
  <si>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</si>
  <si>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</si>
  <si>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</si>
  <si>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</si>
  <si>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</si>
  <si>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</si>
  <si>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</si>
  <si>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</si>
  <si>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</si>
  <si>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</si>
  <si>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</si>
  <si>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</si>
  <si>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</si>
  <si>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</si>
  <si>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</si>
  <si>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</si>
  <si>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</si>
  <si>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</si>
  <si>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</si>
  <si>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</si>
  <si>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</si>
  <si>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</si>
  <si>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</si>
  <si>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</si>
  <si>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</si>
  <si>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</si>
  <si>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</si>
  <si>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</si>
  <si>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</si>
  <si>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</si>
  <si>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</si>
  <si>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</si>
  <si>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</si>
  <si>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</si>
  <si>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</si>
  <si>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</si>
  <si>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</si>
  <si>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</si>
  <si>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</si>
  <si>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</si>
  <si>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</si>
  <si>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</si>
  <si>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</si>
  <si>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</si>
  <si>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</si>
  <si>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</si>
  <si>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</si>
  <si>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</si>
  <si>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</si>
  <si>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</si>
  <si>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</si>
  <si>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</si>
  <si>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</si>
  <si>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</si>
  <si>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</si>
  <si>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</si>
  <si>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</si>
  <si>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</si>
  <si>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</si>
  <si>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</si>
  <si>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</si>
  <si>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</si>
  <si>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</si>
  <si>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</si>
  <si>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</si>
  <si>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</si>
  <si>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</si>
  <si>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</si>
  <si>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</si>
  <si>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</si>
  <si>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</si>
  <si>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</si>
  <si>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</si>
  <si>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</si>
  <si>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</si>
  <si>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</si>
  <si>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</si>
  <si>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</si>
  <si>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</si>
  <si>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</si>
  <si>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</si>
  <si>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</si>
  <si>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</si>
  <si>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</si>
  <si>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</si>
  <si>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</si>
  <si>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</si>
  <si>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</si>
  <si>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</si>
  <si>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</si>
  <si>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</si>
  <si>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</si>
  <si>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</si>
  <si>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</si>
  <si>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</si>
  <si>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</si>
  <si>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</si>
  <si>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</si>
  <si>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</si>
  <si>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</si>
  <si>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</si>
  <si>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</si>
  <si>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</si>
  <si>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</si>
  <si>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</si>
  <si>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</si>
  <si>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</si>
  <si>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</si>
  <si>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</si>
  <si>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</si>
  <si>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</si>
  <si>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</si>
  <si>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</si>
  <si>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</si>
  <si>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</si>
  <si>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</si>
  <si>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</si>
  <si>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</si>
  <si>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</si>
  <si>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</si>
  <si>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</si>
  <si>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</si>
  <si>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</si>
  <si>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</si>
  <si>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</si>
  <si>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</si>
  <si>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</si>
  <si>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</si>
  <si>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</si>
  <si>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</si>
  <si>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</si>
  <si>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</si>
  <si>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</si>
  <si>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</si>
  <si>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</si>
  <si>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</si>
  <si>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</si>
  <si>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</si>
  <si>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</si>
  <si>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</si>
  <si>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</si>
  <si>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</si>
  <si>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</si>
  <si>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</si>
  <si>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</si>
  <si>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</si>
  <si>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</si>
  <si>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</si>
  <si>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</si>
  <si>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</si>
  <si>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</si>
  <si>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</si>
  <si>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</si>
  <si>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</si>
  <si>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</si>
  <si>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</si>
  <si>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</si>
  <si>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</si>
  <si>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</si>
  <si>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</si>
  <si>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</si>
  <si>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</si>
  <si>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</si>
  <si>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</si>
  <si>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</si>
  <si>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</si>
  <si>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</si>
  <si>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</si>
  <si>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</si>
  <si>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</si>
  <si>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</si>
  <si>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</si>
  <si>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</si>
  <si>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</si>
  <si>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</si>
  <si>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</si>
  <si>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</si>
  <si>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</si>
  <si>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</si>
  <si>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</si>
  <si>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</si>
  <si>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</si>
  <si>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</si>
  <si>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</si>
  <si>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</si>
  <si>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</si>
  <si>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</si>
  <si>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</si>
  <si>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</si>
  <si>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</si>
  <si>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</si>
  <si>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</si>
  <si>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</si>
  <si>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</si>
  <si>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</si>
  <si>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</si>
  <si>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</si>
  <si>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</si>
  <si>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</si>
  <si>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</si>
  <si>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</si>
  <si>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</si>
  <si>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</si>
  <si>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</si>
  <si>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</si>
  <si>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</si>
  <si>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</si>
  <si>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</si>
  <si>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</si>
  <si>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</si>
  <si>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</si>
  <si>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</si>
  <si>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</si>
  <si>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</si>
  <si>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</si>
  <si>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</si>
  <si>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</si>
  <si>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</si>
  <si>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</si>
  <si>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</si>
  <si>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</si>
  <si>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</si>
  <si>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</si>
  <si>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</si>
  <si>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</si>
  <si>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</si>
  <si>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</si>
  <si>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</si>
  <si>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</si>
  <si>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</si>
  <si>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</si>
  <si>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</si>
  <si>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</si>
  <si>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</si>
  <si>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</si>
  <si>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</si>
  <si>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</si>
  <si>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</si>
  <si>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</si>
  <si>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</si>
  <si>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</si>
  <si>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</si>
  <si>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</si>
  <si>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</si>
  <si>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</si>
  <si>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</si>
  <si>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</si>
  <si>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</si>
  <si>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</si>
  <si>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</si>
  <si>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</si>
  <si>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</si>
  <si>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</si>
  <si>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</si>
  <si>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</si>
  <si>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</si>
  <si>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</si>
  <si>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</si>
  <si>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</si>
  <si>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</si>
  <si>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</si>
  <si>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</si>
  <si>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</si>
  <si>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</si>
  <si>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</si>
  <si>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</si>
  <si>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</si>
  <si>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</si>
  <si>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</si>
  <si>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</si>
  <si>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</si>
  <si>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</si>
  <si>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</si>
  <si>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</si>
  <si>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</si>
  <si>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</si>
  <si>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</si>
  <si>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</si>
  <si>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</si>
  <si>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</si>
  <si>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</si>
  <si>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</si>
  <si>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</si>
  <si>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</si>
  <si>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</si>
  <si>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</si>
  <si>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</si>
  <si>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</si>
  <si>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</si>
  <si>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</si>
  <si>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</si>
  <si>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</si>
  <si>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</si>
  <si>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</si>
  <si>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</si>
  <si>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</si>
  <si>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</si>
  <si>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</si>
  <si>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</si>
  <si>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</si>
  <si>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</si>
  <si>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</si>
  <si>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</si>
  <si>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</si>
  <si>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</si>
  <si>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</si>
  <si>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</si>
  <si>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</si>
  <si>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</si>
  <si>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</si>
  <si>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</si>
  <si>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</si>
  <si>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</si>
  <si>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</si>
  <si>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</si>
  <si>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</si>
  <si>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</si>
  <si>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</si>
  <si>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</si>
  <si>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</si>
  <si>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</si>
  <si>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</si>
  <si>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</si>
  <si>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</si>
  <si>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</si>
  <si>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</si>
  <si>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</si>
  <si>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</si>
  <si>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</si>
  <si>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</si>
  <si>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</si>
  <si>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</si>
  <si>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</si>
  <si>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</si>
  <si>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</si>
  <si>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</si>
  <si>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</si>
  <si>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</si>
  <si>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</si>
  <si>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</si>
  <si>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</si>
  <si>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</si>
  <si>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</si>
  <si>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</si>
  <si>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</si>
  <si>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</si>
  <si>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</si>
  <si>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</si>
  <si>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</si>
  <si>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</si>
  <si>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</si>
  <si>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</si>
  <si>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</si>
  <si>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</si>
  <si>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</si>
  <si>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</si>
  <si>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</si>
  <si>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</si>
  <si>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</si>
  <si>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</si>
  <si>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</si>
  <si>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</si>
  <si>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</si>
  <si>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</si>
  <si>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</si>
  <si>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</si>
  <si>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</si>
  <si>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</si>
  <si>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</si>
  <si>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</si>
  <si>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</si>
  <si>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</si>
  <si>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</si>
  <si>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</si>
  <si>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</si>
  <si>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</si>
  <si>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</si>
  <si>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</si>
  <si>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</si>
  <si>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</si>
  <si>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</si>
  <si>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</si>
  <si>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</si>
  <si>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</si>
  <si>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</si>
  <si>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</si>
  <si>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</si>
  <si>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</si>
  <si>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</si>
  <si>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</si>
  <si>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</si>
  <si>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</si>
  <si>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</si>
  <si>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</si>
  <si>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</si>
  <si>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</si>
  <si>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</si>
  <si>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</si>
  <si>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</si>
  <si>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</si>
  <si>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</si>
  <si>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</si>
  <si>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</si>
  <si>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</si>
  <si>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</si>
  <si>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</si>
  <si>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</si>
  <si>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</si>
  <si>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</si>
  <si>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</si>
  <si>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</si>
  <si>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</si>
  <si>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</si>
  <si>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</si>
  <si>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</si>
  <si>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</si>
  <si>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</si>
  <si>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</si>
  <si>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</si>
  <si>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</si>
  <si>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</si>
  <si>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</si>
  <si>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</si>
  <si>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</si>
  <si>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</si>
  <si>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</si>
  <si>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</si>
  <si>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</si>
  <si>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</si>
  <si>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</si>
  <si>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</si>
  <si>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</si>
  <si>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</si>
  <si>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</si>
  <si>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</si>
  <si>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</si>
  <si>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</si>
  <si>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</si>
  <si>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</si>
  <si>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</si>
  <si>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</si>
  <si>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</si>
  <si>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</si>
  <si>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</si>
  <si>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</si>
  <si>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</si>
  <si>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</si>
  <si>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</si>
  <si>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</si>
  <si>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</si>
  <si>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</si>
  <si>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</si>
  <si>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</si>
  <si>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</si>
  <si>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</si>
  <si>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</si>
  <si>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</si>
  <si>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</si>
  <si>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</si>
  <si>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</si>
  <si>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</si>
  <si>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</si>
  <si>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</si>
  <si>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</si>
  <si>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</si>
  <si>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</si>
  <si>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</si>
  <si>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</si>
  <si>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</si>
  <si>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</si>
  <si>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</si>
  <si>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</si>
  <si>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</si>
  <si>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</si>
  <si>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</si>
  <si>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</si>
  <si>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</si>
  <si>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</si>
  <si>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</si>
  <si>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</si>
  <si>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</si>
  <si>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</si>
  <si>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</si>
  <si>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</si>
  <si>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</si>
  <si>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</si>
  <si>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</si>
  <si>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</si>
  <si>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</si>
  <si>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</si>
  <si>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</si>
  <si>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</si>
  <si>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</si>
  <si>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</si>
  <si>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</si>
  <si>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</si>
  <si>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</si>
  <si>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</si>
  <si>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</si>
  <si>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</si>
  <si>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</si>
  <si>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</si>
  <si>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</si>
  <si>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</si>
  <si>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</si>
  <si>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</si>
  <si>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</si>
  <si>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</si>
  <si>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</si>
  <si>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</si>
  <si>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</si>
  <si>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</si>
  <si>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</si>
  <si>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</si>
  <si>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</si>
  <si>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</si>
  <si>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</si>
  <si>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</si>
  <si>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</si>
  <si>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</si>
  <si>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</si>
  <si>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</si>
  <si>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</si>
  <si>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</si>
  <si>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</si>
  <si>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</si>
  <si>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</si>
  <si>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</si>
  <si>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</si>
  <si>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</si>
  <si>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</si>
  <si>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</si>
  <si>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</si>
  <si>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</si>
  <si>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</si>
  <si>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</si>
  <si>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</si>
  <si>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</si>
  <si>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</si>
  <si>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</si>
  <si>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</si>
  <si>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</si>
  <si>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</si>
  <si>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</si>
  <si>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</si>
  <si>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</si>
  <si>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</si>
  <si>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</si>
  <si>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</si>
  <si>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</si>
  <si>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</si>
  <si>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</si>
  <si>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</si>
  <si>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</si>
  <si>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</si>
  <si>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</si>
  <si>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</si>
  <si>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</si>
  <si>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</si>
  <si>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</si>
  <si>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</si>
  <si>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</si>
  <si>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</si>
  <si>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</si>
  <si>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</si>
  <si>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</si>
  <si>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</si>
  <si>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</si>
  <si>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</si>
  <si>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</si>
  <si>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</si>
  <si>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</si>
  <si>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</si>
  <si>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</si>
  <si>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</si>
  <si>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</si>
  <si>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</si>
  <si>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</si>
  <si>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</si>
  <si>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</si>
  <si>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</si>
  <si>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</si>
  <si>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</si>
  <si>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</si>
  <si>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</si>
  <si>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</si>
  <si>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</si>
  <si>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</si>
  <si>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</si>
  <si>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</si>
  <si>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</si>
  <si>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</si>
  <si>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</si>
  <si>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</si>
  <si>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</si>
  <si>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</si>
  <si>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</si>
  <si>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</si>
  <si>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</si>
  <si>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</si>
  <si>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</si>
  <si>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</si>
  <si>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</si>
  <si>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</si>
  <si>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</si>
  <si>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</si>
  <si>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</si>
  <si>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</si>
  <si>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</si>
  <si>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</si>
  <si>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</si>
  <si>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</si>
  <si>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</si>
  <si>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</si>
  <si>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</si>
  <si>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</si>
  <si>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</si>
  <si>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</si>
  <si>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</si>
  <si>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</si>
  <si>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</si>
  <si>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</si>
  <si>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</si>
  <si>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</si>
  <si>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</si>
  <si>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</si>
  <si>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</si>
  <si>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</si>
  <si>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</si>
  <si>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</si>
  <si>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</si>
  <si>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</si>
  <si>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</si>
  <si>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</si>
  <si>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</si>
  <si>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</si>
  <si>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</si>
  <si>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</si>
  <si>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</si>
  <si>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</si>
  <si>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</si>
  <si>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</si>
  <si>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</si>
  <si>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</si>
  <si>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</si>
  <si>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</si>
  <si>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</si>
  <si>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</si>
  <si>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</si>
  <si>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</si>
  <si>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</si>
  <si>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</si>
  <si>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</si>
  <si>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</si>
  <si>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</si>
  <si>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</si>
  <si>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</si>
  <si>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</si>
  <si>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</si>
  <si>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</si>
  <si>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</si>
  <si>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</si>
  <si>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</si>
  <si>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</si>
  <si>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</si>
  <si>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</si>
  <si>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</si>
  <si>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</si>
  <si>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</si>
  <si>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</si>
  <si>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</si>
  <si>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</si>
  <si>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</si>
  <si>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</si>
  <si>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</si>
  <si>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</si>
  <si>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</si>
  <si>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</si>
  <si>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</si>
  <si>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</si>
  <si>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</si>
  <si>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</si>
  <si>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</si>
  <si>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</si>
  <si>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</si>
  <si>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</si>
  <si>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</si>
  <si>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</si>
  <si>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</si>
  <si>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</si>
  <si>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</si>
  <si>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</si>
  <si>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</si>
  <si>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</si>
  <si>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</si>
  <si>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</si>
  <si>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</si>
  <si>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</si>
  <si>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</si>
  <si>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</si>
  <si>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</si>
  <si>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</si>
  <si>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</si>
  <si>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</si>
  <si>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</si>
  <si>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</si>
  <si>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</si>
  <si>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</si>
  <si>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</si>
  <si>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</si>
  <si>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</si>
  <si>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</si>
  <si>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</si>
  <si>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</si>
  <si>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</si>
  <si>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</si>
  <si>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</si>
  <si>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</si>
  <si>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</si>
  <si>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</si>
  <si>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</si>
  <si>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</si>
  <si>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</si>
  <si>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</si>
  <si>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</si>
  <si>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</si>
  <si>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</si>
  <si>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</si>
  <si>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</si>
  <si>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</si>
  <si>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</si>
  <si>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</si>
  <si>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</si>
  <si>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</si>
  <si>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</si>
  <si>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</si>
  <si>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</si>
  <si>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</si>
  <si>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</si>
  <si>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</si>
  <si>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</si>
  <si>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</si>
  <si>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</si>
  <si>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</si>
  <si>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</si>
  <si>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</si>
  <si>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</si>
  <si>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</si>
  <si>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</si>
  <si>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</si>
  <si>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</si>
  <si>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</si>
  <si>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</si>
  <si>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</si>
  <si>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</si>
  <si>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</si>
  <si>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</si>
  <si>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</si>
  <si>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</si>
  <si>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</si>
  <si>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</si>
  <si>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</si>
  <si>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</si>
  <si>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</si>
  <si>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</si>
  <si>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</si>
  <si>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</si>
  <si>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</si>
  <si>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</si>
  <si>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</si>
  <si>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</si>
  <si>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</si>
  <si>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</si>
  <si>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</si>
  <si>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</si>
  <si>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</si>
  <si>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</si>
  <si>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</si>
  <si>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</si>
  <si>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</si>
  <si>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</si>
  <si>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</si>
  <si>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</si>
  <si>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</si>
  <si>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</si>
  <si>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</si>
  <si>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</si>
  <si>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</si>
  <si>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</si>
  <si>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</si>
  <si>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</si>
  <si>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</si>
  <si>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</si>
  <si>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</si>
  <si>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</si>
  <si>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</si>
  <si>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</si>
  <si>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</si>
  <si>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</si>
  <si>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</si>
  <si>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</si>
  <si>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</si>
  <si>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</si>
  <si>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</si>
  <si>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</si>
  <si>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</si>
  <si>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</si>
  <si>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</si>
  <si>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</si>
  <si>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</si>
  <si>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</si>
  <si>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</si>
  <si>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</si>
  <si>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</si>
  <si>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</si>
  <si>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</si>
  <si>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</si>
  <si>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</si>
  <si>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</si>
  <si>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</si>
  <si>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</si>
  <si>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</si>
  <si>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</si>
  <si>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</si>
  <si>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</si>
  <si>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</si>
  <si>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</si>
  <si>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</si>
  <si>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</si>
  <si>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</si>
  <si>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</si>
  <si>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</si>
  <si>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</si>
  <si>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</si>
  <si>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</si>
  <si>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</si>
  <si>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</si>
  <si>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</si>
  <si>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</si>
  <si>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</si>
  <si>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</si>
  <si>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</si>
  <si>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</si>
  <si>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</si>
  <si>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</si>
  <si>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</si>
  <si>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</si>
  <si>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</si>
  <si>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</si>
  <si>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</si>
  <si>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</si>
  <si>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</si>
  <si>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</si>
  <si>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</si>
  <si>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</si>
  <si>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</si>
  <si>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</si>
  <si>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</si>
  <si>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</si>
  <si>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</si>
  <si>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</si>
  <si>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</si>
  <si>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</si>
  <si>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</si>
  <si>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</si>
  <si>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</si>
  <si>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</si>
  <si>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</si>
  <si>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</si>
  <si>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</si>
  <si>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</si>
  <si>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</si>
  <si>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</si>
  <si>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</si>
  <si>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</si>
  <si>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</si>
  <si>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</si>
  <si>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</si>
  <si>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</si>
  <si>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</si>
  <si>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</si>
  <si>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</si>
  <si>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</si>
  <si>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</si>
  <si>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</si>
  <si>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</si>
  <si>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</si>
  <si>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</si>
  <si>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</si>
  <si>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</si>
  <si>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</si>
  <si>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</si>
  <si>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</si>
  <si>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</si>
  <si>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</si>
  <si>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</si>
  <si>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</si>
  <si>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</si>
  <si>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</si>
  <si>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</si>
  <si>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</si>
  <si>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</si>
  <si>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</si>
  <si>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</si>
  <si>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</si>
  <si>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</si>
  <si>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</si>
  <si>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</si>
  <si>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</si>
  <si>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</si>
  <si>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</si>
  <si>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</si>
  <si>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</si>
  <si>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</si>
  <si>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</si>
  <si>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</si>
  <si>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</si>
  <si>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</si>
  <si>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</si>
  <si>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</si>
  <si>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</si>
  <si>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</si>
  <si>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</si>
  <si>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</si>
  <si>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</si>
  <si>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</si>
  <si>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</si>
  <si>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</si>
  <si>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</si>
  <si>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</si>
  <si>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</si>
  <si>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</si>
  <si>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</si>
  <si>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</si>
  <si>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</si>
  <si>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</si>
  <si>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</si>
  <si>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</si>
  <si>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</si>
  <si>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</si>
  <si>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</si>
  <si>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</si>
  <si>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</si>
  <si>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</si>
  <si>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</si>
  <si>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</si>
  <si>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</si>
  <si>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</si>
  <si>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</si>
  <si>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</si>
  <si>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</si>
  <si>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</si>
  <si>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</si>
  <si>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</si>
  <si>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</si>
  <si>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</si>
  <si>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</si>
  <si>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</si>
  <si>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</si>
  <si>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</si>
  <si>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</si>
  <si>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</si>
  <si>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</si>
  <si>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</si>
  <si>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</si>
  <si>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</si>
  <si>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</si>
  <si>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</si>
  <si>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</si>
  <si>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</si>
  <si>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</si>
  <si>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</si>
  <si>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</si>
  <si>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</si>
  <si>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</si>
  <si>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</si>
  <si>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</si>
  <si>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</si>
  <si>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</si>
  <si>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</si>
  <si>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</si>
  <si>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</si>
  <si>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</si>
  <si>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</si>
  <si>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</si>
  <si>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</si>
  <si>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</si>
  <si>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</si>
  <si>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</si>
  <si>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</si>
  <si>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</si>
  <si>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</si>
  <si>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</si>
  <si>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</si>
  <si>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</si>
  <si>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</si>
  <si>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</si>
  <si>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</si>
  <si>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</si>
  <si>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</si>
  <si>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</si>
  <si>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</si>
  <si>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</si>
  <si>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</si>
  <si>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</si>
  <si>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</si>
  <si>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</si>
  <si>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</si>
  <si>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</si>
  <si>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</si>
  <si>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</si>
  <si>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</si>
  <si>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</si>
  <si>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</si>
  <si>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</si>
  <si>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</si>
  <si>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</si>
  <si>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</si>
  <si>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</si>
  <si>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</si>
  <si>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</si>
  <si>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</si>
  <si>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</si>
  <si>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</si>
  <si>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</si>
  <si>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</si>
  <si>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</si>
  <si>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</si>
  <si>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</si>
  <si>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</si>
  <si>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</si>
  <si>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</si>
  <si>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</si>
  <si>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</si>
  <si>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</si>
  <si>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</si>
  <si>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</si>
  <si>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</si>
  <si>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</si>
  <si>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</si>
  <si>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</si>
  <si>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</si>
  <si>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</si>
  <si>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</si>
  <si>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</si>
  <si>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</si>
  <si>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</si>
  <si>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</si>
  <si>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</si>
  <si>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</si>
  <si>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</si>
  <si>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</si>
  <si>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</si>
  <si>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</si>
  <si>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</si>
  <si>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</si>
  <si>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</si>
  <si>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</si>
  <si>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</si>
  <si>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</si>
  <si>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</si>
  <si>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</si>
  <si>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</si>
  <si>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</si>
  <si>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</si>
  <si>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</si>
  <si>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</si>
  <si>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</si>
  <si>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</si>
  <si>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</si>
  <si>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</si>
  <si>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</si>
  <si>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</si>
  <si>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</si>
  <si>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</si>
  <si>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</si>
  <si>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</si>
  <si>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</si>
  <si>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</si>
  <si>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</si>
  <si>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</si>
  <si>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</si>
  <si>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</si>
  <si>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</si>
  <si>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</si>
  <si>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</si>
  <si>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</si>
  <si>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</si>
  <si>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</si>
  <si>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</si>
  <si>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</si>
  <si>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</si>
  <si>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</si>
  <si>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</si>
  <si>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</si>
  <si>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</si>
  <si>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</si>
  <si>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</si>
  <si>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</si>
  <si>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</si>
  <si>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</si>
  <si>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</si>
  <si>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</si>
  <si>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</si>
  <si>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</si>
  <si>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</si>
  <si>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</si>
  <si>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</si>
  <si>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</si>
  <si>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</si>
  <si>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</si>
  <si>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</si>
  <si>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</si>
  <si>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</si>
  <si>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</si>
  <si>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</si>
  <si>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</si>
  <si>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</si>
  <si>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</si>
  <si>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</si>
  <si>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</si>
  <si>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</si>
  <si>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</si>
  <si>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</si>
  <si>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</si>
  <si>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</si>
  <si>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</si>
  <si>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</si>
  <si>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</si>
  <si>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</si>
  <si>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</si>
  <si>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</si>
  <si>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</si>
  <si>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</si>
  <si>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</si>
  <si>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</si>
  <si>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</si>
  <si>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</si>
  <si>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</si>
  <si>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</si>
  <si>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</si>
  <si>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</si>
  <si>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</si>
  <si>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</si>
  <si>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</si>
  <si>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</si>
  <si>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</si>
  <si>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</si>
  <si>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</si>
  <si>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</si>
  <si>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</si>
  <si>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</si>
  <si>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</si>
  <si>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</si>
  <si>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</si>
  <si>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</si>
  <si>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</si>
  <si>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</si>
  <si>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</si>
  <si>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</si>
  <si>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</si>
  <si>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</si>
  <si>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</si>
  <si>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</si>
  <si>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</si>
  <si>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</si>
  <si>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</si>
  <si>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</si>
  <si>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</si>
  <si>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</si>
  <si>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</si>
  <si>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</si>
  <si>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</si>
  <si>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</si>
  <si>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</si>
  <si>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</si>
  <si>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</si>
  <si>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</si>
  <si>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</si>
  <si>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</si>
  <si>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</si>
  <si>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</si>
  <si>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</si>
  <si>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</si>
  <si>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</si>
  <si>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</si>
  <si>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</si>
  <si>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</si>
  <si>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</si>
  <si>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</si>
  <si>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</si>
  <si>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</si>
  <si>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</si>
  <si>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</si>
  <si>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</si>
  <si>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</si>
  <si>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</si>
  <si>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</si>
  <si>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</si>
  <si>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</si>
  <si>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</si>
  <si>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</si>
  <si>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</si>
  <si>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</si>
  <si>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</si>
  <si>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</si>
  <si>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</si>
  <si>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</si>
  <si>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</si>
  <si>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</si>
  <si>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</si>
  <si>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</si>
  <si>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</si>
  <si>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</si>
  <si>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</si>
  <si>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</si>
  <si>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</si>
  <si>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</si>
  <si>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</si>
  <si>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</si>
  <si>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</si>
  <si>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</si>
  <si>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</si>
  <si>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</si>
  <si>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</si>
  <si>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</si>
  <si>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</si>
  <si>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</si>
  <si>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</si>
  <si>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</si>
  <si>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</si>
  <si>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</si>
  <si>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</si>
  <si>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</si>
  <si>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</si>
  <si>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</si>
  <si>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</si>
  <si>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</si>
  <si>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</si>
  <si>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</si>
  <si>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</si>
  <si>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</si>
  <si>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</si>
  <si>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</si>
  <si>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</si>
  <si>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</si>
  <si>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</si>
  <si>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</si>
  <si>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</si>
  <si>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</si>
  <si>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</si>
  <si>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</si>
  <si>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</si>
  <si>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</si>
  <si>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</si>
  <si>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</si>
  <si>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</si>
  <si>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</si>
  <si>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</si>
  <si>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</si>
  <si>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</si>
  <si>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</si>
  <si>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</si>
  <si>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</si>
  <si>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</si>
  <si>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</si>
  <si>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</si>
  <si>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</si>
  <si>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</si>
  <si>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</si>
  <si>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</si>
  <si>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</si>
  <si>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</si>
  <si>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</si>
  <si>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</si>
  <si>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</si>
  <si>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</si>
  <si>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</si>
  <si>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</si>
  <si>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</si>
  <si>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</si>
  <si>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</si>
  <si>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</si>
  <si>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</si>
  <si>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</si>
  <si>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</si>
  <si>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</si>
  <si>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</si>
  <si>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</si>
  <si>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</si>
  <si>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</si>
  <si>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</si>
  <si>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</si>
  <si>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</si>
  <si>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</si>
  <si>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</si>
  <si>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</si>
  <si>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</si>
  <si>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</si>
  <si>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</si>
  <si>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</si>
  <si>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</si>
  <si>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</si>
  <si>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</si>
  <si>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</si>
  <si>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</si>
  <si>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</si>
  <si>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</si>
  <si>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</si>
  <si>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</si>
  <si>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</si>
  <si>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</si>
  <si>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</si>
  <si>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</si>
  <si>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</si>
  <si>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</si>
  <si>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</si>
  <si>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</si>
  <si>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</si>
  <si>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</si>
  <si>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</si>
  <si>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</si>
  <si>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</si>
  <si>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</si>
  <si>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</si>
  <si>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</si>
  <si>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</si>
  <si>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</si>
  <si>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</si>
  <si>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</si>
  <si>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</si>
  <si>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</si>
  <si>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</si>
  <si>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</si>
  <si>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</si>
  <si>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</si>
  <si>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</si>
  <si>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</si>
  <si>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</si>
  <si>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</si>
  <si>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</si>
  <si>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</si>
  <si>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</si>
  <si>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</si>
  <si>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</si>
  <si>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</si>
  <si>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</si>
  <si>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</si>
  <si>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</si>
  <si>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</si>
  <si>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</si>
  <si>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</si>
  <si>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</si>
  <si>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</si>
  <si>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</si>
  <si>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</si>
  <si>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</si>
  <si>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</si>
  <si>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</si>
  <si>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</si>
  <si>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</si>
  <si>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</si>
  <si>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</si>
  <si>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</si>
  <si>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</si>
  <si>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</si>
  <si>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</si>
  <si>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</si>
  <si>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</si>
  <si>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</si>
  <si>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</si>
  <si>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</si>
  <si>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</si>
  <si>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</si>
  <si>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</si>
  <si>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</si>
  <si>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</si>
  <si>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</si>
  <si>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</si>
  <si>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</si>
  <si>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</si>
  <si>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</si>
  <si>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</si>
  <si>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</si>
  <si>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</si>
  <si>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</si>
  <si>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</si>
  <si>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</si>
  <si>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</si>
  <si>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</si>
  <si>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</si>
  <si>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</si>
  <si>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</si>
  <si>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</si>
  <si>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</si>
  <si>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</si>
  <si>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</si>
  <si>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</si>
  <si>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</si>
  <si>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</si>
  <si>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</si>
  <si>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</si>
  <si>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</si>
  <si>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</si>
  <si>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</si>
  <si>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</si>
  <si>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</si>
  <si>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</si>
  <si>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</si>
  <si>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</si>
  <si>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</si>
  <si>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</si>
  <si>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</si>
  <si>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</si>
  <si>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</si>
  <si>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</si>
  <si>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</si>
  <si>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</si>
  <si>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</si>
  <si>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</si>
  <si>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</si>
  <si>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</si>
  <si>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</si>
  <si>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</si>
  <si>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</si>
  <si>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</si>
  <si>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</si>
  <si>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</si>
  <si>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</si>
  <si>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</si>
  <si>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</si>
  <si>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</si>
  <si>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</si>
  <si>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</si>
  <si>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</si>
  <si>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</si>
  <si>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</si>
  <si>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</si>
  <si>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</si>
  <si>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</si>
  <si>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</si>
  <si>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</si>
  <si>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</si>
  <si>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</si>
  <si>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</si>
  <si>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</si>
  <si>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</si>
  <si>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</si>
  <si>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</si>
  <si>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</si>
  <si>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</si>
  <si>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</si>
  <si>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</si>
  <si>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</si>
  <si>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</si>
  <si>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</si>
  <si>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</si>
  <si>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</si>
  <si>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</si>
  <si>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</si>
  <si>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</si>
  <si>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</si>
  <si>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</si>
  <si>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</si>
  <si>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</si>
  <si>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</si>
  <si>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</si>
  <si>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</si>
  <si>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</si>
  <si>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</si>
  <si>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</si>
  <si>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</si>
  <si>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</si>
  <si>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</si>
  <si>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</si>
  <si>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</si>
  <si>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</si>
  <si>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</si>
  <si>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</si>
  <si>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</si>
  <si>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</si>
  <si>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</si>
  <si>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</si>
  <si>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</si>
  <si>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</si>
  <si>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</si>
  <si>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</si>
  <si>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</si>
  <si>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</si>
  <si>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</si>
  <si>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</si>
  <si>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</si>
  <si>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</si>
  <si>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</si>
  <si>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</si>
  <si>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</si>
  <si>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</si>
  <si>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</si>
  <si>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</si>
  <si>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</si>
  <si>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</si>
  <si>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</si>
  <si>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</si>
  <si>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</si>
  <si>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</si>
  <si>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</si>
  <si>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</si>
  <si>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</si>
  <si>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</si>
  <si>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</si>
  <si>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</si>
  <si>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</si>
  <si>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</si>
  <si>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</si>
  <si>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</si>
  <si>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</si>
  <si>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</si>
  <si>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</si>
  <si>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</si>
  <si>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</si>
  <si>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</si>
  <si>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</si>
  <si>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</si>
  <si>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</si>
  <si>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</si>
  <si>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</si>
  <si>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</si>
  <si>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</si>
  <si>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</si>
  <si>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</si>
  <si>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</si>
  <si>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</si>
  <si>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</si>
  <si>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</si>
  <si>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</si>
  <si>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</si>
  <si>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</si>
  <si>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</si>
  <si>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</si>
  <si>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</si>
  <si>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</si>
  <si>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</si>
  <si>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</si>
  <si>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</si>
  <si>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</si>
  <si>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</si>
  <si>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</si>
  <si>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</si>
  <si>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</si>
  <si>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</si>
  <si>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</si>
  <si>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</si>
  <si>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</si>
  <si>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</si>
  <si>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</si>
  <si>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</si>
  <si>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</si>
  <si>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</si>
  <si>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</si>
  <si>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</si>
  <si>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</si>
  <si>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</si>
  <si>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</si>
  <si>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</si>
  <si>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</si>
  <si>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</si>
  <si>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</si>
  <si>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</si>
  <si>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</si>
  <si>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</si>
  <si>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</si>
  <si>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</si>
  <si>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</si>
  <si>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</si>
  <si>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</si>
  <si>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</si>
  <si>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</si>
  <si>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</si>
  <si>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</si>
  <si>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</si>
  <si>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</si>
  <si>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</si>
  <si>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</si>
  <si>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</si>
  <si>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</si>
  <si>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</si>
  <si>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</si>
  <si>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</si>
  <si>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</si>
  <si>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</si>
  <si>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</si>
  <si>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</si>
  <si>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</si>
  <si>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</si>
  <si>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</si>
  <si>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</si>
  <si>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</si>
  <si>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</si>
  <si>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</si>
  <si>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</si>
  <si>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</si>
  <si>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</si>
  <si>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</si>
  <si>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</si>
  <si>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</si>
  <si>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</si>
  <si>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</si>
  <si>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</si>
  <si>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</si>
  <si>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</si>
  <si>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</si>
  <si>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</si>
  <si>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</si>
  <si>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</si>
  <si>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</si>
  <si>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</si>
  <si>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</si>
  <si>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</si>
  <si>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</si>
  <si>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</si>
  <si>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</si>
  <si>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</si>
  <si>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</si>
  <si>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</si>
  <si>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</si>
  <si>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</si>
  <si>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</si>
  <si>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</si>
  <si>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</si>
  <si>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</si>
  <si>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</si>
  <si>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</si>
  <si>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</si>
  <si>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</si>
  <si>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</si>
  <si>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</si>
  <si>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</si>
  <si>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</si>
  <si>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</si>
  <si>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</si>
  <si>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</si>
  <si>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</si>
  <si>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</si>
  <si>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</si>
  <si>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</si>
  <si>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</si>
  <si>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</si>
  <si>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</si>
  <si>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</si>
  <si>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</si>
  <si>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</si>
  <si>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</si>
  <si>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</si>
  <si>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</si>
  <si>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</si>
  <si>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</si>
  <si>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</si>
  <si>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</si>
  <si>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</si>
  <si>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</si>
  <si>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</si>
  <si>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</si>
  <si>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</si>
  <si>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</si>
  <si>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</si>
  <si>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</si>
  <si>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</si>
  <si>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</si>
  <si>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</si>
  <si>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</si>
  <si>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</si>
  <si>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</si>
  <si>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</si>
  <si>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</si>
  <si>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</si>
  <si>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</si>
  <si>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</si>
  <si>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</si>
  <si>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</si>
  <si>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</si>
  <si>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</si>
  <si>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</si>
  <si>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</si>
  <si>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</si>
  <si>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</si>
  <si>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</si>
  <si>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</si>
  <si>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</si>
  <si>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</si>
  <si>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</si>
  <si>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</si>
  <si>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</si>
  <si>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</si>
  <si>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</si>
  <si>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</si>
  <si>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</si>
  <si>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</si>
  <si>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</si>
  <si>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</si>
  <si>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</si>
  <si>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</si>
  <si>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</si>
  <si>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</si>
  <si>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</si>
  <si>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</si>
  <si>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</si>
  <si>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</si>
  <si>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</si>
  <si>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</si>
  <si>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</si>
  <si>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</si>
  <si>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</si>
  <si>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</si>
  <si>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</si>
  <si>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</si>
  <si>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</si>
  <si>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</si>
  <si>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</si>
  <si>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</si>
  <si>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</si>
  <si>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</si>
  <si>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</si>
  <si>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</si>
  <si>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</si>
  <si>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</si>
  <si>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</si>
  <si>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</si>
  <si>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</si>
  <si>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</si>
  <si>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</si>
  <si>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</si>
  <si>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</si>
  <si>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</si>
  <si>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</si>
  <si>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</si>
  <si>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</si>
  <si>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</si>
  <si>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</si>
  <si>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</si>
  <si>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</si>
  <si>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</si>
  <si>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</si>
  <si>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</si>
  <si>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</si>
  <si>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</si>
  <si>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</si>
  <si>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</si>
  <si>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</si>
  <si>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</si>
  <si>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</si>
  <si>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</si>
  <si>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</si>
  <si>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</si>
  <si>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</si>
  <si>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</si>
  <si>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</si>
  <si>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</si>
  <si>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</si>
  <si>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</si>
  <si>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</si>
  <si>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</si>
  <si>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</si>
  <si>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</si>
  <si>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</si>
  <si>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</si>
  <si>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</si>
  <si>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</si>
  <si>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</si>
  <si>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</si>
  <si>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</si>
  <si>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</si>
  <si>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</si>
  <si>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</si>
  <si>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</si>
  <si>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</si>
  <si>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</si>
  <si>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</si>
  <si>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</si>
  <si>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</si>
  <si>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</si>
  <si>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</si>
  <si>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</si>
  <si>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</si>
  <si>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</si>
  <si>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</si>
  <si>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</si>
  <si>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</si>
  <si>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</si>
  <si>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</si>
  <si>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</si>
  <si>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</si>
  <si>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</si>
  <si>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</si>
  <si>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</si>
  <si>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</si>
  <si>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</si>
  <si>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</si>
  <si>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</si>
  <si>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</si>
  <si>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</si>
  <si>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</si>
  <si>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</si>
  <si>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</si>
  <si>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</si>
  <si>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</si>
  <si>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</si>
  <si>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</si>
  <si>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</si>
  <si>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</si>
  <si>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</si>
  <si>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</si>
  <si>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</si>
  <si>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</si>
  <si>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</si>
  <si>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</si>
  <si>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</si>
  <si>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</si>
  <si>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</si>
  <si>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</si>
  <si>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</si>
  <si>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</si>
  <si>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</si>
  <si>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</si>
  <si>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</si>
  <si>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</si>
  <si>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</si>
  <si>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</si>
  <si>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</si>
  <si>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</si>
  <si>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</si>
  <si>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</si>
  <si>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</si>
  <si>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</si>
  <si>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</si>
  <si>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</si>
  <si>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</si>
  <si>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</si>
  <si>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</si>
  <si>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</si>
  <si>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</si>
  <si>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</si>
  <si>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</si>
  <si>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</si>
  <si>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</si>
  <si>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</si>
  <si>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</si>
  <si>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</si>
  <si>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</si>
  <si>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</si>
  <si>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</si>
  <si>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</si>
  <si>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</si>
  <si>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</si>
  <si>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</si>
  <si>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</si>
  <si>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</si>
  <si>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</si>
  <si>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</si>
  <si>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</si>
  <si>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</si>
  <si>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</si>
  <si>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</si>
  <si>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</si>
  <si>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</si>
  <si>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</si>
  <si>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</si>
  <si>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</si>
  <si>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</si>
  <si>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</si>
  <si>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</si>
  <si>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</si>
  <si>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</si>
  <si>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</si>
  <si>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</si>
  <si>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</si>
  <si>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</si>
  <si>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</si>
  <si>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</si>
  <si>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</si>
  <si>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</si>
  <si>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</si>
  <si>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</si>
  <si>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</si>
  <si>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</si>
  <si>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</si>
  <si>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</si>
  <si>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</si>
  <si>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</si>
  <si>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</si>
  <si>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</si>
  <si>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</si>
  <si>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</si>
  <si>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</si>
  <si>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</si>
  <si>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</si>
  <si>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</si>
  <si>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</si>
  <si>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</si>
  <si>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</si>
  <si>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</si>
  <si>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</si>
  <si>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</si>
  <si>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</si>
  <si>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</si>
  <si>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</si>
  <si>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</si>
  <si>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</si>
  <si>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</si>
  <si>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</si>
  <si>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</si>
  <si>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</si>
  <si>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</si>
  <si>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</si>
  <si>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</si>
  <si>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</si>
  <si>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</si>
  <si>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</si>
  <si>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</si>
  <si>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</si>
  <si>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</si>
  <si>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</si>
  <si>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</si>
  <si>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</si>
  <si>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</si>
  <si>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</si>
  <si>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</si>
  <si>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</si>
  <si>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</si>
  <si>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</si>
  <si>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</si>
  <si>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</si>
  <si>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</si>
  <si>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</si>
  <si>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</si>
  <si>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</si>
  <si>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</si>
  <si>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</si>
  <si>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</si>
  <si>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</si>
  <si>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</si>
  <si>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</si>
  <si>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</si>
  <si>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</si>
  <si>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</si>
  <si>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</si>
  <si>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</si>
  <si>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</si>
  <si>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</si>
  <si>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</si>
  <si>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</si>
  <si>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</si>
  <si>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</si>
  <si>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</si>
  <si>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</si>
  <si>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</si>
  <si>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</si>
  <si>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</si>
  <si>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</si>
  <si>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</si>
  <si>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</si>
  <si>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</si>
  <si>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</si>
  <si>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</si>
  <si>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</si>
  <si>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</si>
  <si>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</si>
  <si>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</si>
  <si>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</si>
  <si>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</si>
  <si>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</si>
  <si>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</si>
  <si>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</si>
  <si>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</si>
  <si>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</si>
  <si>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</si>
  <si>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</si>
  <si>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</si>
  <si>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</si>
  <si>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</si>
  <si>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</si>
  <si>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</si>
  <si>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</si>
  <si>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</si>
  <si>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</si>
  <si>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</si>
  <si>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</si>
  <si>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</si>
  <si>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</si>
  <si>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</si>
  <si>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</si>
  <si>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</si>
  <si>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</si>
  <si>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</si>
  <si>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</si>
  <si>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</si>
  <si>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</si>
  <si>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</si>
  <si>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</si>
  <si>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</si>
  <si>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</si>
  <si>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</si>
  <si>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</si>
  <si>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</si>
  <si>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</si>
  <si>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</si>
  <si>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</si>
  <si>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</si>
  <si>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</si>
  <si>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</si>
  <si>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</si>
  <si>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</si>
  <si>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</si>
  <si>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</si>
  <si>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</si>
  <si>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</si>
  <si>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</si>
  <si>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</si>
  <si>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</si>
  <si>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</si>
  <si>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</si>
  <si>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</si>
  <si>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</si>
  <si>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</si>
  <si>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</si>
  <si>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</si>
  <si>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</si>
  <si>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</si>
  <si>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</si>
  <si>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</si>
  <si>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</si>
  <si>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</si>
  <si>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</si>
  <si>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</si>
  <si>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</si>
  <si>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</si>
  <si>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</si>
  <si>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</si>
  <si>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</si>
  <si>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</si>
  <si>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</si>
  <si>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</si>
  <si>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</si>
  <si>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</si>
  <si>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</si>
  <si>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</si>
  <si>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</si>
  <si>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</si>
  <si>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</si>
  <si>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</si>
  <si>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</si>
  <si>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</si>
  <si>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</si>
  <si>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</si>
  <si>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</si>
  <si>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</si>
  <si>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</si>
  <si>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</si>
  <si>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</si>
  <si>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</si>
  <si>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</si>
  <si>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</si>
  <si>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</si>
  <si>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</si>
  <si>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</si>
  <si>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</si>
  <si>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</si>
  <si>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</si>
  <si>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</si>
  <si>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</si>
  <si>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</si>
  <si>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</si>
  <si>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</si>
  <si>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</si>
  <si>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</si>
  <si>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</si>
  <si>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</si>
  <si>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</si>
  <si>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</si>
  <si>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</si>
  <si>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</si>
  <si>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</si>
  <si>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</si>
  <si>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</si>
  <si>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</si>
  <si>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</si>
  <si>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</si>
  <si>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</si>
  <si>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</si>
  <si>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</si>
  <si>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</si>
  <si>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</si>
  <si>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</si>
  <si>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</si>
  <si>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</si>
  <si>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</si>
  <si>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</si>
  <si>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</si>
  <si>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</si>
  <si>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</si>
  <si>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</si>
  <si>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</si>
  <si>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</si>
  <si>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</si>
  <si>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</si>
  <si>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</si>
  <si>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</si>
  <si>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</si>
  <si>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</si>
  <si>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</si>
  <si>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</si>
  <si>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</si>
  <si>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</si>
  <si>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</si>
  <si>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</si>
  <si>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</si>
  <si>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</si>
  <si>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</si>
  <si>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</si>
  <si>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</si>
  <si>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</si>
  <si>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</si>
  <si>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</si>
  <si>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</si>
  <si>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</si>
  <si>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</si>
  <si>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</si>
  <si>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</si>
  <si>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</si>
  <si>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</si>
  <si>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</si>
  <si>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</si>
  <si>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</si>
  <si>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</si>
  <si>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</si>
  <si>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</si>
  <si>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</si>
  <si>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</si>
  <si>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</si>
  <si>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</si>
  <si>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</si>
  <si>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</si>
  <si>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</si>
  <si>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</si>
  <si>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</si>
  <si>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</si>
  <si>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</si>
  <si>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</si>
  <si>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</si>
  <si>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</si>
  <si>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</si>
  <si>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</si>
  <si>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</si>
  <si>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</si>
  <si>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</si>
  <si>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</si>
  <si>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</si>
  <si>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</si>
  <si>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</si>
  <si>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</si>
  <si>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</si>
  <si>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</si>
  <si>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</si>
  <si>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</si>
  <si>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</si>
  <si>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</si>
  <si>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</si>
  <si>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</si>
  <si>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</si>
  <si>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</si>
  <si>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</si>
  <si>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</si>
  <si>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</si>
  <si>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</si>
  <si>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</si>
  <si>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</si>
  <si>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</si>
  <si>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</si>
  <si>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</si>
  <si>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</si>
  <si>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</si>
  <si>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</si>
  <si>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</si>
  <si>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</si>
  <si>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</si>
  <si>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</si>
  <si>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</si>
  <si>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</si>
  <si>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</si>
  <si>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</si>
  <si>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</si>
  <si>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</si>
  <si>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</si>
  <si>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</si>
  <si>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</si>
  <si>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</si>
  <si>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</si>
  <si>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</si>
  <si>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</si>
  <si>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</si>
  <si>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</si>
  <si>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</si>
  <si>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</si>
  <si>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</si>
  <si>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</si>
  <si>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</si>
  <si>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</si>
  <si>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</si>
  <si>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</si>
  <si>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</si>
  <si>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</si>
  <si>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</si>
  <si>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</si>
  <si>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</si>
  <si>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</si>
  <si>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</si>
  <si>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</si>
  <si>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</si>
  <si>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</si>
  <si>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</si>
  <si>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</si>
  <si>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</si>
  <si>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</si>
  <si>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</si>
  <si>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</si>
  <si>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</si>
  <si>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</si>
  <si>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</si>
  <si>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</si>
  <si>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</si>
  <si>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</si>
  <si>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</si>
  <si>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</si>
  <si>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</si>
  <si>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</si>
  <si>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</si>
  <si>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</si>
  <si>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</si>
  <si>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</si>
  <si>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</si>
  <si>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</si>
  <si>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</si>
  <si>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</si>
  <si>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</si>
  <si>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</si>
  <si>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</si>
  <si>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</si>
  <si>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</si>
  <si>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</si>
  <si>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</si>
  <si>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</si>
  <si>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</si>
  <si>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</si>
  <si>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</si>
  <si>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</si>
  <si>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</si>
  <si>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</si>
  <si>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</si>
  <si>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</si>
  <si>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</si>
  <si>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</si>
  <si>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</si>
  <si>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</si>
  <si>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</si>
  <si>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</si>
  <si>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</si>
  <si>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</si>
  <si>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</si>
  <si>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</si>
  <si>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</si>
  <si>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</si>
  <si>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</si>
  <si>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</si>
  <si>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</si>
  <si>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</si>
  <si>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</si>
  <si>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</si>
  <si>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</si>
  <si>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</si>
  <si>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</si>
  <si>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</si>
  <si>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</si>
  <si>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</si>
  <si>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</si>
  <si>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</si>
  <si>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</si>
  <si>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</si>
  <si>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</si>
  <si>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</si>
  <si>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</si>
  <si>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</si>
  <si>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</si>
  <si>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</si>
  <si>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</si>
  <si>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</si>
  <si>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</si>
  <si>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</si>
  <si>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</si>
  <si>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</si>
  <si>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</si>
  <si>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</si>
  <si>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</si>
  <si>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</si>
  <si>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</si>
  <si>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</si>
  <si>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</si>
  <si>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</si>
  <si>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</si>
  <si>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</si>
  <si>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</si>
  <si>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</si>
  <si>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</si>
  <si>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</si>
  <si>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</si>
  <si>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</si>
  <si>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</si>
  <si>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</si>
  <si>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</si>
  <si>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</si>
  <si>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</si>
  <si>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</si>
  <si>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</si>
  <si>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</si>
  <si>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</si>
  <si>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</si>
  <si>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</si>
  <si>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</si>
  <si>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</si>
  <si>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</si>
  <si>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</si>
  <si>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</si>
  <si>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</si>
  <si>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</si>
  <si>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</si>
  <si>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</si>
  <si>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</si>
  <si>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</si>
  <si>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</si>
  <si>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</si>
  <si>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</si>
  <si>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</si>
  <si>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</si>
  <si>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</si>
  <si>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</si>
  <si>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</si>
  <si>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</si>
  <si>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</si>
  <si>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</si>
  <si>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</si>
  <si>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</si>
  <si>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</si>
  <si>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</si>
  <si>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</si>
  <si>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</si>
  <si>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</si>
  <si>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</si>
  <si>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</si>
  <si>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</si>
  <si>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</si>
  <si>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</si>
  <si>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</si>
  <si>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</si>
  <si>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</si>
  <si>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</si>
  <si>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</si>
  <si>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</si>
  <si>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</si>
  <si>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</si>
  <si>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</si>
  <si>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</si>
  <si>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</si>
  <si>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</si>
  <si>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</si>
  <si>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</si>
  <si>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</si>
  <si>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</si>
  <si>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</si>
  <si>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</si>
  <si>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</si>
  <si>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</si>
  <si>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</si>
  <si>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</si>
  <si>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</si>
  <si>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</si>
  <si>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</si>
  <si>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</si>
  <si>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</si>
  <si>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</si>
  <si>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</si>
  <si>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</si>
  <si>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</si>
  <si>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</si>
  <si>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</si>
  <si>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</si>
  <si>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</si>
  <si>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</si>
  <si>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</si>
  <si>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</si>
  <si>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</si>
  <si>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</si>
  <si>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</si>
  <si>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</si>
  <si>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</si>
  <si>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</si>
  <si>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</si>
  <si>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</si>
  <si>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</si>
  <si>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</si>
  <si>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</si>
  <si>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</si>
  <si>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</si>
  <si>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</si>
  <si>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</si>
  <si>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</si>
  <si>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</si>
  <si>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</si>
  <si>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</si>
  <si>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</si>
  <si>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</si>
  <si>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</si>
  <si>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</si>
  <si>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</si>
  <si>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</si>
  <si>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</si>
  <si>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</si>
  <si>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</si>
  <si>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</si>
  <si>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</si>
  <si>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</si>
  <si>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</si>
  <si>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</si>
  <si>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</si>
  <si>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</si>
  <si>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</si>
  <si>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</si>
  <si>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</si>
  <si>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</si>
  <si>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</si>
  <si>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</si>
  <si>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</si>
  <si>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</si>
  <si>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</si>
  <si>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</si>
  <si>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</si>
  <si>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</si>
  <si>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</si>
  <si>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</si>
  <si>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</si>
  <si>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</si>
  <si>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</si>
  <si>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</si>
  <si>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</si>
  <si>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</si>
  <si>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</si>
  <si>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</si>
  <si>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</si>
  <si>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</si>
  <si>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</si>
  <si>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</si>
  <si>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</si>
  <si>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</si>
  <si>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</si>
  <si>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</si>
  <si>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</si>
  <si>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</si>
  <si>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</si>
  <si>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</si>
  <si>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</si>
  <si>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</si>
  <si>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</si>
  <si>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</si>
  <si>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</si>
  <si>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</si>
  <si>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</si>
  <si>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</si>
  <si>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</si>
  <si>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</si>
  <si>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</si>
  <si>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</si>
  <si>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</si>
  <si>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</si>
  <si>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</si>
  <si>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</si>
  <si>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</si>
  <si>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</si>
  <si>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</si>
  <si>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</si>
  <si>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</si>
  <si>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</si>
  <si>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</si>
  <si>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</si>
  <si>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</si>
  <si>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</si>
  <si>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</si>
  <si>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</si>
  <si>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</si>
  <si>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</si>
  <si>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</si>
  <si>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</si>
  <si>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</si>
  <si>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</si>
  <si>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</si>
  <si>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</si>
  <si>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</si>
  <si>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</si>
  <si>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</si>
  <si>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</si>
  <si>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</si>
  <si>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</si>
  <si>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</si>
  <si>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</si>
  <si>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</si>
  <si>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</si>
  <si>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</si>
  <si>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</si>
  <si>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</si>
  <si>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</si>
  <si>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</si>
  <si>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</si>
  <si>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</si>
  <si>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</si>
  <si>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</si>
  <si>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</si>
  <si>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</si>
  <si>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</si>
  <si>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</si>
  <si>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</si>
  <si>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</si>
  <si>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</si>
  <si>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</si>
  <si>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</si>
  <si>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</si>
  <si>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</si>
  <si>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</si>
  <si>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</si>
  <si>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</si>
  <si>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</si>
  <si>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</si>
  <si>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</si>
  <si>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</si>
  <si>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</si>
  <si>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</si>
  <si>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</si>
  <si>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</si>
  <si>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</si>
  <si>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</si>
  <si>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</si>
  <si>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</si>
  <si>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</si>
  <si>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</si>
  <si>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</si>
  <si>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</si>
  <si>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</si>
  <si>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</si>
  <si>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</si>
  <si>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</si>
  <si>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</si>
  <si>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</si>
  <si>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</si>
  <si>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</si>
  <si>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</si>
  <si>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</si>
  <si>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</si>
  <si>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</si>
  <si>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</si>
  <si>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</si>
  <si>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</si>
  <si>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</si>
  <si>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</si>
  <si>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</si>
  <si>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</si>
  <si>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</si>
  <si>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</si>
  <si>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</si>
  <si>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</si>
  <si>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</si>
  <si>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</si>
  <si>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</si>
  <si>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</si>
  <si>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</si>
  <si>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</si>
  <si>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</si>
  <si>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</si>
  <si>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</si>
  <si>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</si>
  <si>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</si>
  <si>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</si>
  <si>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</si>
  <si>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</si>
  <si>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</si>
  <si>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</si>
  <si>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</si>
  <si>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</si>
  <si>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</si>
  <si>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</si>
  <si>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</si>
  <si>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</si>
  <si>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</si>
  <si>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</si>
  <si>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</si>
  <si>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</si>
  <si>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</si>
  <si>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</si>
  <si>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</si>
  <si>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</si>
  <si>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</si>
  <si>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</si>
  <si>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</si>
  <si>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</si>
  <si>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</si>
  <si>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</si>
  <si>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</si>
  <si>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</si>
  <si>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</si>
  <si>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</si>
  <si>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</si>
  <si>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</si>
  <si>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</si>
  <si>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</si>
  <si>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</si>
  <si>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</si>
  <si>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</si>
  <si>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</si>
  <si>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</si>
  <si>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</si>
  <si>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</si>
  <si>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</si>
  <si>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</si>
  <si>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</si>
  <si>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</si>
  <si>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</si>
  <si>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</si>
  <si>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</si>
  <si>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</si>
  <si>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</si>
  <si>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</si>
  <si>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</si>
  <si>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</si>
  <si>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</si>
  <si>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</si>
  <si>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</si>
  <si>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</si>
  <si>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</si>
  <si>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</si>
  <si>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</si>
  <si>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</si>
  <si>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</si>
  <si>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</si>
  <si>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</si>
  <si>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</si>
  <si>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</si>
  <si>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</si>
  <si>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</si>
  <si>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</si>
  <si>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</si>
  <si>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</si>
  <si>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</si>
  <si>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</si>
  <si>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</si>
  <si>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</si>
  <si>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</si>
  <si>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</si>
  <si>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</si>
  <si>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</si>
  <si>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</si>
  <si>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</si>
  <si>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</si>
  <si>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</si>
  <si>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</si>
  <si>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</si>
  <si>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</si>
  <si>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</si>
  <si>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</si>
  <si>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</si>
  <si>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</si>
  <si>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</si>
  <si>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</si>
  <si>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</si>
  <si>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</si>
  <si>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</si>
  <si>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</si>
  <si>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</si>
  <si>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</si>
  <si>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</si>
  <si>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</si>
  <si>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</si>
  <si>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</si>
  <si>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</si>
  <si>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</si>
  <si>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</si>
  <si>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</si>
  <si>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</si>
  <si>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</si>
  <si>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</si>
  <si>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</si>
  <si>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</si>
  <si>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</si>
  <si>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</si>
  <si>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</si>
  <si>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</si>
  <si>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</si>
  <si>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</si>
  <si>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</si>
  <si>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</si>
  <si>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</si>
  <si>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</si>
  <si>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</si>
  <si>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</si>
  <si>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</si>
  <si>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</si>
  <si>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</si>
  <si>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</si>
  <si>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</si>
  <si>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</si>
  <si>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</si>
  <si>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</si>
  <si>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</si>
  <si>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</si>
  <si>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</si>
  <si>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</si>
  <si>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</si>
  <si>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</si>
  <si>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</si>
  <si>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</si>
  <si>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</si>
  <si>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</si>
  <si>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</si>
  <si>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</si>
  <si>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</si>
  <si>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</si>
  <si>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</si>
  <si>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</si>
  <si>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</si>
  <si>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</si>
  <si>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</si>
  <si>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</si>
  <si>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</si>
  <si>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</si>
  <si>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</si>
  <si>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</si>
  <si>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</si>
  <si>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</si>
  <si>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</si>
  <si>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</si>
  <si>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</si>
  <si>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</si>
  <si>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</si>
  <si>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</si>
  <si>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</si>
  <si>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</si>
  <si>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</si>
  <si>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</si>
  <si>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</si>
  <si>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</si>
  <si>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</si>
  <si>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</si>
  <si>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</si>
  <si>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</si>
  <si>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</si>
  <si>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</si>
  <si>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</si>
  <si>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</si>
  <si>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</si>
  <si>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</si>
  <si>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</si>
  <si>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</si>
  <si>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</si>
  <si>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</si>
  <si>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</si>
  <si>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</si>
  <si>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</si>
  <si>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</si>
  <si>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</si>
  <si>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</si>
  <si>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</si>
  <si>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</si>
  <si>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</si>
  <si>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</si>
  <si>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</si>
  <si>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</si>
  <si>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</si>
  <si>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</si>
  <si>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</si>
  <si>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</si>
  <si>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</si>
  <si>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</si>
  <si>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</si>
  <si>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</si>
  <si>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</si>
  <si>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</si>
  <si>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</si>
  <si>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</si>
  <si>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</si>
  <si>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</si>
  <si>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</si>
  <si>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</si>
  <si>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</si>
  <si>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</si>
  <si>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</si>
  <si>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</si>
  <si>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</si>
  <si>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</si>
  <si>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</si>
  <si>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</si>
  <si>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</si>
  <si>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</si>
  <si>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</si>
  <si>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</si>
  <si>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</si>
  <si>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</si>
  <si>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</si>
  <si>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</si>
  <si>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</si>
  <si>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</si>
  <si>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</si>
  <si>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</si>
  <si>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</si>
  <si>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</si>
  <si>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</si>
  <si>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</si>
  <si>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</si>
  <si>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</si>
  <si>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</si>
  <si>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</si>
  <si>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</si>
  <si>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</si>
  <si>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</si>
  <si>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</si>
  <si>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</si>
  <si>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</si>
  <si>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</si>
  <si>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</si>
  <si>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</si>
  <si>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</si>
  <si>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</si>
  <si>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</si>
  <si>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</si>
  <si>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</si>
  <si>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</si>
  <si>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</si>
  <si>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</si>
  <si>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</si>
  <si>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</si>
  <si>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</si>
  <si>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</si>
  <si>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</si>
  <si>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</si>
  <si>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</si>
  <si>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</si>
  <si>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</si>
  <si>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</si>
  <si>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</si>
  <si>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</si>
  <si>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</si>
  <si>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</si>
  <si>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</si>
  <si>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</si>
  <si>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</si>
  <si>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</si>
  <si>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</si>
  <si>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</si>
  <si>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</si>
  <si>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</si>
  <si>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</si>
  <si>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</si>
  <si>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</si>
  <si>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</si>
  <si>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</si>
  <si>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</si>
  <si>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</si>
  <si>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</si>
  <si>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</si>
  <si>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</si>
  <si>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</si>
  <si>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</si>
  <si>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</si>
  <si>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</si>
  <si>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</si>
  <si>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</si>
  <si>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</si>
  <si>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</si>
  <si>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</si>
  <si>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</si>
  <si>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</si>
  <si>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</si>
  <si>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</si>
  <si>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</si>
  <si>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</si>
  <si>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</si>
  <si>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</si>
  <si>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</si>
  <si>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</si>
  <si>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</si>
  <si>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</si>
  <si>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</si>
  <si>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</si>
  <si>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</si>
  <si>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</si>
  <si>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</si>
  <si>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</si>
  <si>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</si>
  <si>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</si>
  <si>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</si>
  <si>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</si>
  <si>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</si>
  <si>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</si>
  <si>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</si>
  <si>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</si>
  <si>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</si>
  <si>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</si>
  <si>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</si>
  <si>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</si>
  <si>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</si>
  <si>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</si>
  <si>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</si>
  <si>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</si>
  <si>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</si>
  <si>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</si>
  <si>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</si>
  <si>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</si>
  <si>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</si>
  <si>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</si>
  <si>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</si>
  <si>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</si>
  <si>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</si>
  <si>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</si>
  <si>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</si>
  <si>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</si>
  <si>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</si>
  <si>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</si>
  <si>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</si>
  <si>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</si>
  <si>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</si>
  <si>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</si>
  <si>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</si>
  <si>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</si>
  <si>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</si>
  <si>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</si>
  <si>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</si>
  <si>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</si>
  <si>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</si>
  <si>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</si>
  <si>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</si>
  <si>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</si>
  <si>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</si>
  <si>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</si>
  <si>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</si>
  <si>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</si>
  <si>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</si>
  <si>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</si>
  <si>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</si>
  <si>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</si>
  <si>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</si>
  <si>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</si>
  <si>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</si>
  <si>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</si>
  <si>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</si>
  <si>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</si>
  <si>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</si>
  <si>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</si>
  <si>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</si>
  <si>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</si>
  <si>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</si>
  <si>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</si>
  <si>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</si>
  <si>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</si>
  <si>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</si>
  <si>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</si>
  <si>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</si>
  <si>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</si>
  <si>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</si>
  <si>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</si>
  <si>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</si>
  <si>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</si>
  <si>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</si>
  <si>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</si>
  <si>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</si>
  <si>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</si>
  <si>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</si>
  <si>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</si>
  <si>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</si>
  <si>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</si>
  <si>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</si>
  <si>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</si>
  <si>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</si>
  <si>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</si>
  <si>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</si>
  <si>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</si>
  <si>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</si>
  <si>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</si>
  <si>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</si>
  <si>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</si>
  <si>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</si>
  <si>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</si>
  <si>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</si>
  <si>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</si>
  <si>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</si>
  <si>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</si>
  <si>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</si>
  <si>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</si>
  <si>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</si>
  <si>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</si>
  <si>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</si>
  <si>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</si>
  <si>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</si>
  <si>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</si>
  <si>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</si>
  <si>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</si>
  <si>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</si>
  <si>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</si>
  <si>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</si>
  <si>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</si>
  <si>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</si>
  <si>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</si>
  <si>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</si>
  <si>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</si>
  <si>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</si>
  <si>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</si>
  <si>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</si>
  <si>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</si>
  <si>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</si>
  <si>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</si>
  <si>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</si>
  <si>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</si>
  <si>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</si>
  <si>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</si>
  <si>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</si>
  <si>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</si>
  <si>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</si>
  <si>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</si>
  <si>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</si>
  <si>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</si>
  <si>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</si>
  <si>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</si>
  <si>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</si>
  <si>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</si>
  <si>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</si>
  <si>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</si>
  <si>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</si>
  <si>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</si>
  <si>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</si>
  <si>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</si>
  <si>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</si>
  <si>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</si>
  <si>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</si>
  <si>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</si>
  <si>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</si>
  <si>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</si>
  <si>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</si>
  <si>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</si>
  <si>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</si>
  <si>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</si>
  <si>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</si>
  <si>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</si>
  <si>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</si>
  <si>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</si>
  <si>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</si>
  <si>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</si>
  <si>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</si>
  <si>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</si>
  <si>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</si>
  <si>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</si>
  <si>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</si>
  <si>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</si>
  <si>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</si>
  <si>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</si>
  <si>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</si>
  <si>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</si>
  <si>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</si>
  <si>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</si>
  <si>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</si>
  <si>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</si>
  <si>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</si>
  <si>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</si>
  <si>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</si>
  <si>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</si>
  <si>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</si>
  <si>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</si>
  <si>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</si>
  <si>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</si>
  <si>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</si>
  <si>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</si>
  <si>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</si>
  <si>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</si>
  <si>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</si>
  <si>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</si>
  <si>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</si>
  <si>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</si>
  <si>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</si>
  <si>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</si>
  <si>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</si>
  <si>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</si>
  <si>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</si>
  <si>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</si>
  <si>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</si>
  <si>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</si>
  <si>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</si>
  <si>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</si>
  <si>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</si>
  <si>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</si>
  <si>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</si>
  <si>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</si>
  <si>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</si>
  <si>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</si>
  <si>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</si>
  <si>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</si>
  <si>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</si>
  <si>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</si>
  <si>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</si>
  <si>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</si>
  <si>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</si>
  <si>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</si>
  <si>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</si>
  <si>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</si>
  <si>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</si>
  <si>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</si>
  <si>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</si>
  <si>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</si>
  <si>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</si>
  <si>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</si>
  <si>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</si>
  <si>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</si>
  <si>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</si>
  <si>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</si>
  <si>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</si>
  <si>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</si>
  <si>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</si>
  <si>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</si>
  <si>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</si>
  <si>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</si>
  <si>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</si>
  <si>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</si>
  <si>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</si>
  <si>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</si>
  <si>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</si>
  <si>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</si>
  <si>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</si>
  <si>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</si>
  <si>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</si>
  <si>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</si>
  <si>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</si>
  <si>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</si>
  <si>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</si>
  <si>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</si>
  <si>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</si>
  <si>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</si>
  <si>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</si>
  <si>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</si>
  <si>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</si>
  <si>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</si>
  <si>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</si>
  <si>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</si>
  <si>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</si>
  <si>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</si>
  <si>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</si>
  <si>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</si>
  <si>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</si>
  <si>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</si>
  <si>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</si>
  <si>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</si>
  <si>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</si>
  <si>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</si>
  <si>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</si>
  <si>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</si>
  <si>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</si>
  <si>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</si>
  <si>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</si>
  <si>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</si>
  <si>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</si>
  <si>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</si>
  <si>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</si>
  <si>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</si>
  <si>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</si>
  <si>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</si>
  <si>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</si>
  <si>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</si>
  <si>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</si>
  <si>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</si>
  <si>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</si>
  <si>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</si>
  <si>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</si>
  <si>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</si>
  <si>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</si>
  <si>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</si>
  <si>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</si>
  <si>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</si>
  <si>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</si>
  <si>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</si>
  <si>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</si>
  <si>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</si>
  <si>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</si>
  <si>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</si>
  <si>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</si>
  <si>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</si>
  <si>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</si>
  <si>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</si>
  <si>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</si>
  <si>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</si>
  <si>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</si>
  <si>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</si>
  <si>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</si>
  <si>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</si>
  <si>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</si>
  <si>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</si>
  <si>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</si>
  <si>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</si>
  <si>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</si>
  <si>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</si>
  <si>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</si>
  <si>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</si>
  <si>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</si>
  <si>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</si>
  <si>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</si>
  <si>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</si>
  <si>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</si>
  <si>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</si>
  <si>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</si>
  <si>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</si>
  <si>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</si>
  <si>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</si>
  <si>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</si>
  <si>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</si>
  <si>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</si>
  <si>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</si>
  <si>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</si>
  <si>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</si>
  <si>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</si>
  <si>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</si>
  <si>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</si>
  <si>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</si>
  <si>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</si>
  <si>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</si>
  <si>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</si>
  <si>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</si>
  <si>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</si>
  <si>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</si>
  <si>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</si>
  <si>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</si>
  <si>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</si>
  <si>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</si>
  <si>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</si>
  <si>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</si>
  <si>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</si>
  <si>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</si>
  <si>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</si>
  <si>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</si>
  <si>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</si>
  <si>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</si>
  <si>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</si>
  <si>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</si>
  <si>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</si>
  <si>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</si>
  <si>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</si>
  <si>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</si>
  <si>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</si>
  <si>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</si>
  <si>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</si>
  <si>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</si>
  <si>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</si>
  <si>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</si>
  <si>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</si>
  <si>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</si>
  <si>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</si>
  <si>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</si>
  <si>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</si>
  <si>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</si>
  <si>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</si>
  <si>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</si>
  <si>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</si>
  <si>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</si>
  <si>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</si>
  <si>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</si>
  <si>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</si>
  <si>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</si>
  <si>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</si>
  <si>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</si>
  <si>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</si>
  <si>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</si>
  <si>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</si>
  <si>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</si>
  <si>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</si>
  <si>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</si>
  <si>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</si>
  <si>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</si>
  <si>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</si>
  <si>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</si>
  <si>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</si>
  <si>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</si>
  <si>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</si>
  <si>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</si>
  <si>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</si>
  <si>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</si>
  <si>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</si>
  <si>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</si>
  <si>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</si>
  <si>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</si>
  <si>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</si>
  <si>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</si>
  <si>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</si>
  <si>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</si>
  <si>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</si>
  <si>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</si>
  <si>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</si>
  <si>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</si>
  <si>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</si>
  <si>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</si>
  <si>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</si>
  <si>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</si>
  <si>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</si>
  <si>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</si>
  <si>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</si>
  <si>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</si>
  <si>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</si>
  <si>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</si>
  <si>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</si>
  <si>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</si>
  <si>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</si>
  <si>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</si>
  <si>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</si>
  <si>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</si>
  <si>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</si>
  <si>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</si>
  <si>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</si>
  <si>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</si>
  <si>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</si>
  <si>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</si>
  <si>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</si>
  <si>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</si>
  <si>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</si>
  <si>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</si>
  <si>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</si>
  <si>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</si>
  <si>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</si>
  <si>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</si>
  <si>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</si>
  <si>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</si>
  <si>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</si>
  <si>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</si>
  <si>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</si>
  <si>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</si>
  <si>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</si>
  <si>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</si>
  <si>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</si>
  <si>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</si>
  <si>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</si>
  <si>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</si>
  <si>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</si>
  <si>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</si>
  <si>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</si>
  <si>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</si>
  <si>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</si>
  <si>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</si>
  <si>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</si>
  <si>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</si>
  <si>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</si>
  <si>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</si>
  <si>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</si>
  <si>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</si>
  <si>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</si>
  <si>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</si>
  <si>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</si>
  <si>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</si>
  <si>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</si>
  <si>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</si>
  <si>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</si>
  <si>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</si>
  <si>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</si>
  <si>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</si>
  <si>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</si>
  <si>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</si>
  <si>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</si>
  <si>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</si>
  <si>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</si>
  <si>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</si>
  <si>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</si>
  <si>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</si>
  <si>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</si>
  <si>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</si>
  <si>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</si>
  <si>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</si>
  <si>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</si>
  <si>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</si>
  <si>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</si>
  <si>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</si>
  <si>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</si>
  <si>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</si>
  <si>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</si>
  <si>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</si>
  <si>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</si>
  <si>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</si>
  <si>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</si>
  <si>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</si>
  <si>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</si>
  <si>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</si>
  <si>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</si>
  <si>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</si>
  <si>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</si>
  <si>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</si>
  <si>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</si>
  <si>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</si>
  <si>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</si>
  <si>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</si>
  <si>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</si>
  <si>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</si>
  <si>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</si>
  <si>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</si>
  <si>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</si>
  <si>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</si>
  <si>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</si>
  <si>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</si>
  <si>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</si>
  <si>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</si>
  <si>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</si>
  <si>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</si>
  <si>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</si>
  <si>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</si>
  <si>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</si>
  <si>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</si>
  <si>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</si>
  <si>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</si>
  <si>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</si>
  <si>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</si>
  <si>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</si>
  <si>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</si>
  <si>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</si>
  <si>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</si>
  <si>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</si>
  <si>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</si>
  <si>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</si>
  <si>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</si>
  <si>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</si>
  <si>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</si>
  <si>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</si>
  <si>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</si>
  <si>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</si>
  <si>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</si>
  <si>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</si>
  <si>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</si>
  <si>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</si>
  <si>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</si>
  <si>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</si>
  <si>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</si>
  <si>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</si>
  <si>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</si>
  <si>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</si>
  <si>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</si>
  <si>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</si>
  <si>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</si>
  <si>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</si>
  <si>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</si>
  <si>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</si>
  <si>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</si>
  <si>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</si>
  <si>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</si>
  <si>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</si>
  <si>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</si>
  <si>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</si>
  <si>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</si>
  <si>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</si>
  <si>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</si>
  <si>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</si>
  <si>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</si>
  <si>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</si>
  <si>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</si>
  <si>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</si>
  <si>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</si>
  <si>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</si>
  <si>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</si>
  <si>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</si>
  <si>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</si>
  <si>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</si>
  <si>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</si>
  <si>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</si>
  <si>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</si>
  <si>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</si>
  <si>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</si>
  <si>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</si>
  <si>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</si>
  <si>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</si>
  <si>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</si>
  <si>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</si>
  <si>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</si>
  <si>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</si>
  <si>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</si>
  <si>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</si>
  <si>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</si>
  <si>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</si>
  <si>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</si>
  <si>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</si>
  <si>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</si>
  <si>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</si>
  <si>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</si>
  <si>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</si>
  <si>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</si>
  <si>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</si>
  <si>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</si>
  <si>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</si>
  <si>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</si>
  <si>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</si>
  <si>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</si>
  <si>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</si>
  <si>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</si>
  <si>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</si>
  <si>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</si>
  <si>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</si>
  <si>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</si>
  <si>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</si>
  <si>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</si>
  <si>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</si>
  <si>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</si>
  <si>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</si>
  <si>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</si>
  <si>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</si>
  <si>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</si>
  <si>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</si>
  <si>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</si>
  <si>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</si>
  <si>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</si>
  <si>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</si>
  <si>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</si>
  <si>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</si>
  <si>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</si>
  <si>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</si>
  <si>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</si>
  <si>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</si>
  <si>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</si>
  <si>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</si>
  <si>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</si>
  <si>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</si>
  <si>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</si>
  <si>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</si>
  <si>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</si>
  <si>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</si>
  <si>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</si>
  <si>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</si>
  <si>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</si>
  <si>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</si>
  <si>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</si>
  <si>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</si>
  <si>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</si>
  <si>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</si>
  <si>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</si>
  <si>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</si>
  <si>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</si>
  <si>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</si>
  <si>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</si>
  <si>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</si>
  <si>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</si>
  <si>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</si>
  <si>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</si>
  <si>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</si>
  <si>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</si>
  <si>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</si>
  <si>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</si>
  <si>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</si>
  <si>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</si>
  <si>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</si>
  <si>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</si>
  <si>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</si>
  <si>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</si>
  <si>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</si>
  <si>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</si>
  <si>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</si>
  <si>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</si>
  <si>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</si>
  <si>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</si>
  <si>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</si>
  <si>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</si>
  <si>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</si>
  <si>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</si>
  <si>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</si>
  <si>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</si>
  <si>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</si>
  <si>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</si>
  <si>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</si>
  <si>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</si>
  <si>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</si>
  <si>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</si>
  <si>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</si>
  <si>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</si>
  <si>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</si>
  <si>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</si>
  <si>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</si>
  <si>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</si>
  <si>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</si>
  <si>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</si>
  <si>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</si>
  <si>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</si>
  <si>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</si>
  <si>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</si>
  <si>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</si>
  <si>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</si>
  <si>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</si>
  <si>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</si>
  <si>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</si>
  <si>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</si>
  <si>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</si>
  <si>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</si>
  <si>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</si>
  <si>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</si>
  <si>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</si>
  <si>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</si>
  <si>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</si>
  <si>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</si>
  <si>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</si>
  <si>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</si>
  <si>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</si>
  <si>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</si>
  <si>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</si>
  <si>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</si>
  <si>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</si>
  <si>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</si>
  <si>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</si>
  <si>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</si>
  <si>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</si>
  <si>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</si>
  <si>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</si>
  <si>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</si>
  <si>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</si>
  <si>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</si>
  <si>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</si>
  <si>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</si>
  <si>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</si>
  <si>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</si>
  <si>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</si>
  <si>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</si>
  <si>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</si>
  <si>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</si>
  <si>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</si>
  <si>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</si>
  <si>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</si>
  <si>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</si>
  <si>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</si>
  <si>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</si>
  <si>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</si>
  <si>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</si>
  <si>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</si>
  <si>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</si>
  <si>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</si>
  <si>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</si>
  <si>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</si>
  <si>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</si>
  <si>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</si>
  <si>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</si>
  <si>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</si>
  <si>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</si>
  <si>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</si>
  <si>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</si>
  <si>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</si>
  <si>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</si>
  <si>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</si>
  <si>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</si>
  <si>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</si>
  <si>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</si>
  <si>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</si>
  <si>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</si>
  <si>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</si>
  <si>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</si>
  <si>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</si>
  <si>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</si>
  <si>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</si>
  <si>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</si>
  <si>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</si>
  <si>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</si>
  <si>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</si>
  <si>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</si>
  <si>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</si>
  <si>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</si>
  <si>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</si>
  <si>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</si>
  <si>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</si>
  <si>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</si>
  <si>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</si>
  <si>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</si>
  <si>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</si>
  <si>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</si>
  <si>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</si>
  <si>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</si>
  <si>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</si>
  <si>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</si>
  <si>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</si>
  <si>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</si>
  <si>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</si>
  <si>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</si>
  <si>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</si>
  <si>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</si>
  <si>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</si>
  <si>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</si>
  <si>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</si>
  <si>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</si>
  <si>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</si>
  <si>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</si>
  <si>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</si>
  <si>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</si>
  <si>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</si>
  <si>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</si>
  <si>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</si>
  <si>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</si>
  <si>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</si>
  <si>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</si>
  <si>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</si>
  <si>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</si>
  <si>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</si>
  <si>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</si>
  <si>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</si>
  <si>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</si>
  <si>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</si>
  <si>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</si>
  <si>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</si>
  <si>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</si>
  <si>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</si>
  <si>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</si>
  <si>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</si>
  <si>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</si>
  <si>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</si>
  <si>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</si>
  <si>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</si>
  <si>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</si>
  <si>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</si>
  <si>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</si>
  <si>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</si>
  <si>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</si>
  <si>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</si>
  <si>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</si>
  <si>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</si>
  <si>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</si>
  <si>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</si>
  <si>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</si>
  <si>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</si>
  <si>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</si>
  <si>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</si>
  <si>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</si>
  <si>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</si>
  <si>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</si>
  <si>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</si>
  <si>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</si>
  <si>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</si>
  <si>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</si>
  <si>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</si>
  <si>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</si>
  <si>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</si>
  <si>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</si>
  <si>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</si>
  <si>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</si>
  <si>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</si>
  <si>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</si>
  <si>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</si>
  <si>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</si>
  <si>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</si>
  <si>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</si>
  <si>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</si>
  <si>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</si>
  <si>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</si>
  <si>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</si>
  <si>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</si>
  <si>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</si>
  <si>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</si>
  <si>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</si>
  <si>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</si>
  <si>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</si>
  <si>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</si>
  <si>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</si>
  <si>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</si>
  <si>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</si>
  <si>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</si>
  <si>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</si>
  <si>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</si>
  <si>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</si>
  <si>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</si>
  <si>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</si>
  <si>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</si>
  <si>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</si>
  <si>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</si>
  <si>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</si>
  <si>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</si>
  <si>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</si>
  <si>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</si>
  <si>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</si>
  <si>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</si>
  <si>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</si>
  <si>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</si>
  <si>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</si>
  <si>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</si>
  <si>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</si>
  <si>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</si>
  <si>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</si>
  <si>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</si>
  <si>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</si>
  <si>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</si>
  <si>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</si>
  <si>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</si>
  <si>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</si>
  <si>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</si>
  <si>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</si>
  <si>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</si>
  <si>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</si>
  <si>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</si>
  <si>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</si>
  <si>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</si>
  <si>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</si>
  <si>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</si>
  <si>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</si>
  <si>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</si>
  <si>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</si>
  <si>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</si>
  <si>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</si>
  <si>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</si>
  <si>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</si>
  <si>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</si>
  <si>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</si>
  <si>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</si>
  <si>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</si>
  <si>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</si>
  <si>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</si>
  <si>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</si>
  <si>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</si>
  <si>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</si>
  <si>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</si>
  <si>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</si>
  <si>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</si>
  <si>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</si>
  <si>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</si>
  <si>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</si>
  <si>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</si>
  <si>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</si>
  <si>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</si>
  <si>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</si>
  <si>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</si>
  <si>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</si>
  <si>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</si>
  <si>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</si>
  <si>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</si>
  <si>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</si>
  <si>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</si>
  <si>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</si>
  <si>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</si>
  <si>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</si>
  <si>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</si>
  <si>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</si>
  <si>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</si>
  <si>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</si>
  <si>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</si>
  <si>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</si>
  <si>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</si>
  <si>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</si>
  <si>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</si>
  <si>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</si>
  <si>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</si>
  <si>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</si>
  <si>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</si>
  <si>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</si>
  <si>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</si>
  <si>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</si>
  <si>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</si>
  <si>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</si>
  <si>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</si>
  <si>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</si>
  <si>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</si>
  <si>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</si>
  <si>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</si>
  <si>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</si>
  <si>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</si>
  <si>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</si>
  <si>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</si>
  <si>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</si>
  <si>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</si>
  <si>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</si>
  <si>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</si>
  <si>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</si>
  <si>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</si>
  <si>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</si>
  <si>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</si>
  <si>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</si>
  <si>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</si>
  <si>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</si>
  <si>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</si>
  <si>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</si>
  <si>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</si>
  <si>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</si>
  <si>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</si>
  <si>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</si>
  <si>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</si>
  <si>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</si>
  <si>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</si>
  <si>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</si>
  <si>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</si>
  <si>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</si>
  <si>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</si>
  <si>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</si>
  <si>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</si>
  <si>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</si>
  <si>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</si>
  <si>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</si>
  <si>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</si>
  <si>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</si>
  <si>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</si>
  <si>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</si>
  <si>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</si>
  <si>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</si>
  <si>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</si>
  <si>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</si>
  <si>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</si>
  <si>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</si>
  <si>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</si>
  <si>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</si>
  <si>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</si>
  <si>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</si>
  <si>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</si>
  <si>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</si>
  <si>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</si>
  <si>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</si>
  <si>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</si>
  <si>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</si>
  <si>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</si>
  <si>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</si>
  <si>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</si>
  <si>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</si>
  <si>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</si>
  <si>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</si>
  <si>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</si>
  <si>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</si>
  <si>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</si>
  <si>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</si>
  <si>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</si>
  <si>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</si>
  <si>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</si>
  <si>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</si>
  <si>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</si>
  <si>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</si>
  <si>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</si>
  <si>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</si>
  <si>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</si>
  <si>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</si>
  <si>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</si>
  <si>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</si>
  <si>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</si>
  <si>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</si>
  <si>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</si>
  <si>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</si>
  <si>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</si>
  <si>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</si>
  <si>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</si>
  <si>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</si>
  <si>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</si>
  <si>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</si>
  <si>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</si>
  <si>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</si>
  <si>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</si>
  <si>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</si>
  <si>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</si>
  <si>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</si>
  <si>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</si>
  <si>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</si>
  <si>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</si>
  <si>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</si>
  <si>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</si>
  <si>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</si>
  <si>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</si>
  <si>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</si>
  <si>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</si>
  <si>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</si>
  <si>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</si>
  <si>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</si>
  <si>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</si>
  <si>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</si>
  <si>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</si>
  <si>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</si>
  <si>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</si>
  <si>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</si>
  <si>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</si>
  <si>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</si>
  <si>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</si>
  <si>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</si>
  <si>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</si>
  <si>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</si>
  <si>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</si>
  <si>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</si>
  <si>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</si>
  <si>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</si>
  <si>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</si>
  <si>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</si>
  <si>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</si>
  <si>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</si>
  <si>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</si>
  <si>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</si>
  <si>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</si>
  <si>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</si>
  <si>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</si>
  <si>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</si>
  <si>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</si>
  <si>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</si>
  <si>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</si>
  <si>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</si>
  <si>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</si>
  <si>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</si>
  <si>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</si>
  <si>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</si>
  <si>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</si>
  <si>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</si>
  <si>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</si>
  <si>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</si>
  <si>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</si>
  <si>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</si>
  <si>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</si>
  <si>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</si>
  <si>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</si>
  <si>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</si>
  <si>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</si>
  <si>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</si>
  <si>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</si>
  <si>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</si>
  <si>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</si>
  <si>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</si>
  <si>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</si>
  <si>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</si>
  <si>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</si>
  <si>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</si>
  <si>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</si>
  <si>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</si>
  <si>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</si>
  <si>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</si>
  <si>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</si>
  <si>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</si>
  <si>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</si>
  <si>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</si>
  <si>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</si>
  <si>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</si>
  <si>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</si>
  <si>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</si>
  <si>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</si>
  <si>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</si>
  <si>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</si>
  <si>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</si>
  <si>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</si>
  <si>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</si>
  <si>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</si>
  <si>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</si>
  <si>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</si>
  <si>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</si>
  <si>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</si>
  <si>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</si>
  <si>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</si>
  <si>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</si>
  <si>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</si>
  <si>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</si>
  <si>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</si>
  <si>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</si>
  <si>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</si>
  <si>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</si>
  <si>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</si>
  <si>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</si>
  <si>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</si>
  <si>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</si>
  <si>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</si>
  <si>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</si>
  <si>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</si>
  <si>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</si>
  <si>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</si>
  <si>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</si>
  <si>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</si>
  <si>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</si>
  <si>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</si>
  <si>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</si>
  <si>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</si>
  <si>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</si>
  <si>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</si>
  <si>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</si>
  <si>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</si>
  <si>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</si>
  <si>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</si>
  <si>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</si>
  <si>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</si>
  <si>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</si>
  <si>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</si>
  <si>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</si>
  <si>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</si>
  <si>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</si>
  <si>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</si>
  <si>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</si>
  <si>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</si>
  <si>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</si>
  <si>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</si>
  <si>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</si>
  <si>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</si>
  <si>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</si>
  <si>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</si>
  <si>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</si>
  <si>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</si>
  <si>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</si>
  <si>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</si>
  <si>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</si>
  <si>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</si>
  <si>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</si>
  <si>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</si>
  <si>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</si>
  <si>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</si>
  <si>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</si>
  <si>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</si>
  <si>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</si>
  <si>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</si>
  <si>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</si>
  <si>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</si>
  <si>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</si>
  <si>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</si>
  <si>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</si>
  <si>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</si>
  <si>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</si>
  <si>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</si>
  <si>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</si>
  <si>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</si>
  <si>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</si>
  <si>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</si>
  <si>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</si>
  <si>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</si>
  <si>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</si>
  <si>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</si>
  <si>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</si>
  <si>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</si>
  <si>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</si>
  <si>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</si>
  <si>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</si>
  <si>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</si>
  <si>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</si>
  <si>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</si>
  <si>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</si>
  <si>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</si>
  <si>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</si>
  <si>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</si>
  <si>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</si>
  <si>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</si>
  <si>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</si>
  <si>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</si>
  <si>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</si>
  <si>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</si>
  <si>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</si>
  <si>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</si>
  <si>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</si>
  <si>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</si>
  <si>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</si>
  <si>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</si>
  <si>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</si>
  <si>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</si>
  <si>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</si>
  <si>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</si>
  <si>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</si>
  <si>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</si>
  <si>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</si>
  <si>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</si>
  <si>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</si>
  <si>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</si>
  <si>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</si>
  <si>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</si>
  <si>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</si>
  <si>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</si>
  <si>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</si>
  <si>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</si>
  <si>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</si>
  <si>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</si>
  <si>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</si>
  <si>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</si>
  <si>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</si>
  <si>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</si>
  <si>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</si>
  <si>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</si>
  <si>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</si>
  <si>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</si>
  <si>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</si>
  <si>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</si>
  <si>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</si>
  <si>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</si>
  <si>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</si>
  <si>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</si>
  <si>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</si>
  <si>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</si>
  <si>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</si>
  <si>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</si>
  <si>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</si>
  <si>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</si>
  <si>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</si>
  <si>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</si>
  <si>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</si>
  <si>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</si>
  <si>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</si>
  <si>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</si>
  <si>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</si>
  <si>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</si>
  <si>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</si>
  <si>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</si>
  <si>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</si>
  <si>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</si>
  <si>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</si>
  <si>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</si>
  <si>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</si>
  <si>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</si>
  <si>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</si>
  <si>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</si>
  <si>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</si>
  <si>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</si>
  <si>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</si>
  <si>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</si>
  <si>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</si>
  <si>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</si>
  <si>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</si>
  <si>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</si>
  <si>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</si>
  <si>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</si>
  <si>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</si>
  <si>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</si>
  <si>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</si>
  <si>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</si>
  <si>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</si>
  <si>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</si>
  <si>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</si>
  <si>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</si>
  <si>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</si>
  <si>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</si>
  <si>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</si>
  <si>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</si>
  <si>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</si>
  <si>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</si>
  <si>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</si>
  <si>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</si>
  <si>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</si>
  <si>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</si>
  <si>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</si>
  <si>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</si>
  <si>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</si>
  <si>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</si>
  <si>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</si>
  <si>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</si>
  <si>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</si>
  <si>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</si>
  <si>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</si>
  <si>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</si>
  <si>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</si>
  <si>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</si>
  <si>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</si>
  <si>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</si>
  <si>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</si>
  <si>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</si>
  <si>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</si>
  <si>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</si>
  <si>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</si>
  <si>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</si>
  <si>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</si>
  <si>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</si>
  <si>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</si>
  <si>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</si>
  <si>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</si>
  <si>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</si>
  <si>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</si>
  <si>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</si>
  <si>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</si>
  <si>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</si>
  <si>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</si>
  <si>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</si>
  <si>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</si>
  <si>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</si>
  <si>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</si>
  <si>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</si>
  <si>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</si>
  <si>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</si>
  <si>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</si>
  <si>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</si>
  <si>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</si>
  <si>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</si>
  <si>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</si>
  <si>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</si>
  <si>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</si>
  <si>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</si>
  <si>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</si>
  <si>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</si>
  <si>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</si>
  <si>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</si>
  <si>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</si>
  <si>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</si>
  <si>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</si>
  <si>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</si>
  <si>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</si>
  <si>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</si>
  <si>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</si>
  <si>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</si>
  <si>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</si>
  <si>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</si>
  <si>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</si>
  <si>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</si>
  <si>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</si>
  <si>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</si>
  <si>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</si>
  <si>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</si>
  <si>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</si>
  <si>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</si>
  <si>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</si>
  <si>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</si>
  <si>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</si>
  <si>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</si>
  <si>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</si>
  <si>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</si>
  <si>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</si>
  <si>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</si>
  <si>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</si>
  <si>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</si>
  <si>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</si>
  <si>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</si>
  <si>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</si>
  <si>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</si>
  <si>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</si>
  <si>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</si>
  <si>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</si>
  <si>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</si>
  <si>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</si>
  <si>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</si>
  <si>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</si>
  <si>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</si>
  <si>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</si>
  <si>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</si>
  <si>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</si>
  <si>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</si>
  <si>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</si>
  <si>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</si>
  <si>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</si>
  <si>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</si>
  <si>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</si>
  <si>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</si>
  <si>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</si>
  <si>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</si>
  <si>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</si>
  <si>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</si>
  <si>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</si>
  <si>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</si>
  <si>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</si>
  <si>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</si>
  <si>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</si>
  <si>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</si>
  <si>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</si>
  <si>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</si>
  <si>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</si>
  <si>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</si>
  <si>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</si>
  <si>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</si>
  <si>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</si>
  <si>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</si>
  <si>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</si>
  <si>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</si>
  <si>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</si>
  <si>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</si>
  <si>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</si>
  <si>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</si>
  <si>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</si>
  <si>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</si>
  <si>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</si>
  <si>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</si>
  <si>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</si>
  <si>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</si>
  <si>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</si>
  <si>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</si>
  <si>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</si>
  <si>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</si>
  <si>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</si>
  <si>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</si>
  <si>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</si>
  <si>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</si>
  <si>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</si>
  <si>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</si>
  <si>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</si>
  <si>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</si>
  <si>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</si>
  <si>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</si>
  <si>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</si>
  <si>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</si>
  <si>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</si>
  <si>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</si>
  <si>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</si>
  <si>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</si>
  <si>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</si>
  <si>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</si>
  <si>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</si>
  <si>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</si>
  <si>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</si>
  <si>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</si>
  <si>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</si>
  <si>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</si>
  <si>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</si>
  <si>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</si>
  <si>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</si>
  <si>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</si>
  <si>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</si>
  <si>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</si>
  <si>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</si>
  <si>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</si>
  <si>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</si>
  <si>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</si>
  <si>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</si>
  <si>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</si>
  <si>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</si>
  <si>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</si>
  <si>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</si>
  <si>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</si>
  <si>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</si>
  <si>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</si>
  <si>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</si>
  <si>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</si>
  <si>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</si>
  <si>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</si>
  <si>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</si>
  <si>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</si>
  <si>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</si>
  <si>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</si>
  <si>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</si>
  <si>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</si>
  <si>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</si>
  <si>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</si>
  <si>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</si>
  <si>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</si>
  <si>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</si>
  <si>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</si>
  <si>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</si>
  <si>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</si>
  <si>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</si>
  <si>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</si>
  <si>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</si>
  <si>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</si>
  <si>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</si>
  <si>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</si>
  <si>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</si>
  <si>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</si>
  <si>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</si>
  <si>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</si>
  <si>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</si>
  <si>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</si>
  <si>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</si>
  <si>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</si>
  <si>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</si>
  <si>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</si>
  <si>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</si>
  <si>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</si>
  <si>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</si>
  <si>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</si>
  <si>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</si>
  <si>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</si>
  <si>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</si>
  <si>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</si>
  <si>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</si>
  <si>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</si>
  <si>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</si>
  <si>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</si>
  <si>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</si>
  <si>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</si>
  <si>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</si>
  <si>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</si>
  <si>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</si>
  <si>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</si>
  <si>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</si>
  <si>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</si>
  <si>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</si>
  <si>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</si>
  <si>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</si>
  <si>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</si>
  <si>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</si>
  <si>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</si>
  <si>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</si>
  <si>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</si>
  <si>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</si>
  <si>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</si>
  <si>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</si>
  <si>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</si>
  <si>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</si>
  <si>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</si>
  <si>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</si>
  <si>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</si>
  <si>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</si>
  <si>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</si>
  <si>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</si>
  <si>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</si>
  <si>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</si>
  <si>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</si>
  <si>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</si>
  <si>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</si>
  <si>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</si>
  <si>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</si>
  <si>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</si>
  <si>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</si>
  <si>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</si>
  <si>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</si>
  <si>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</si>
  <si>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</si>
  <si>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</si>
  <si>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</si>
  <si>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</si>
  <si>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</si>
  <si>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</si>
  <si>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</si>
  <si>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</si>
  <si>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</si>
  <si>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</si>
  <si>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</si>
  <si>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</si>
  <si>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</si>
  <si>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</si>
  <si>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</si>
  <si>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</si>
  <si>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</si>
  <si>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</si>
  <si>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</si>
  <si>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</si>
  <si>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</si>
  <si>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</si>
  <si>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</si>
  <si>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</si>
  <si>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</si>
  <si>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</si>
  <si>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</si>
  <si>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</si>
  <si>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</si>
  <si>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</si>
  <si>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</si>
  <si>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</si>
  <si>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</si>
  <si>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</si>
  <si>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</si>
  <si>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</si>
  <si>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</si>
  <si>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</si>
  <si>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</si>
  <si>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</si>
  <si>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</si>
  <si>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</si>
  <si>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</si>
  <si>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</si>
  <si>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</si>
  <si>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</si>
  <si>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</si>
  <si>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</si>
  <si>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</si>
  <si>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</si>
  <si>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</si>
  <si>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</si>
  <si>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</si>
  <si>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</si>
  <si>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</si>
  <si>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</si>
  <si>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</si>
  <si>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</si>
  <si>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</si>
  <si>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</si>
  <si>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</si>
  <si>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</si>
  <si>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</si>
  <si>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</si>
  <si>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</si>
  <si>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</si>
  <si>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</si>
  <si>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</si>
  <si>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</si>
  <si>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</si>
  <si>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</si>
  <si>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</si>
  <si>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</si>
  <si>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</si>
  <si>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</si>
  <si>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</si>
  <si>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</si>
  <si>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</si>
  <si>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</si>
  <si>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</si>
  <si>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</si>
  <si>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</si>
  <si>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</si>
  <si>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</si>
  <si>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</si>
  <si>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</si>
  <si>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</si>
  <si>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</si>
  <si>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</si>
  <si>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</si>
  <si>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</si>
  <si>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</si>
  <si>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</si>
  <si>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</si>
  <si>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</si>
  <si>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</si>
  <si>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</si>
  <si>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</si>
  <si>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</si>
  <si>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</si>
  <si>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</si>
  <si>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</si>
  <si>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</si>
  <si>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</si>
  <si>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</si>
  <si>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</si>
  <si>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</si>
  <si>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</si>
  <si>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</si>
  <si>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</si>
  <si>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</si>
  <si>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</si>
  <si>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</si>
  <si>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</si>
  <si>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</si>
  <si>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</si>
  <si>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</si>
  <si>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</si>
  <si>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</si>
  <si>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</si>
  <si>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</si>
  <si>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</si>
  <si>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</si>
  <si>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</si>
  <si>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</si>
  <si>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</si>
  <si>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</si>
  <si>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</si>
  <si>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</si>
  <si>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</si>
  <si>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</si>
  <si>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</si>
  <si>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</si>
  <si>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</si>
  <si>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</si>
  <si>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</si>
  <si>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</si>
  <si>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</si>
  <si>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</si>
  <si>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</si>
  <si>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</si>
  <si>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</si>
  <si>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</si>
  <si>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</si>
  <si>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</si>
  <si>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</si>
  <si>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</si>
  <si>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</si>
  <si>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</si>
  <si>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</si>
  <si>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</si>
  <si>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</si>
  <si>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</si>
  <si>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</si>
  <si>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</si>
  <si>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</si>
  <si>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</si>
  <si>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</si>
  <si>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</si>
  <si>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</si>
  <si>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</si>
  <si>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</si>
  <si>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</si>
  <si>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</si>
  <si>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</si>
  <si>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</si>
  <si>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</si>
  <si>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</si>
  <si>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</si>
  <si>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</si>
  <si>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</si>
  <si>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</si>
  <si>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</si>
  <si>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</si>
  <si>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</si>
  <si>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</si>
  <si>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</si>
  <si>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</si>
  <si>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</si>
  <si>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</si>
  <si>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</si>
  <si>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</si>
  <si>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</si>
  <si>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</si>
  <si>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</si>
  <si>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</si>
  <si>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</si>
  <si>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</si>
  <si>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</si>
  <si>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</si>
  <si>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</si>
  <si>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</si>
  <si>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</si>
  <si>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</si>
  <si>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</si>
  <si>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</si>
  <si>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</si>
  <si>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</si>
  <si>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</si>
  <si>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</si>
  <si>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</si>
  <si>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</si>
  <si>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</si>
  <si>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</si>
  <si>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</si>
  <si>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</si>
  <si>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</si>
  <si>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</si>
  <si>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</si>
  <si>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</si>
  <si>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</si>
  <si>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</si>
  <si>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</si>
  <si>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</si>
  <si>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</si>
  <si>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</si>
  <si>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</si>
  <si>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</si>
  <si>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</si>
  <si>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</si>
  <si>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</si>
  <si>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</si>
  <si>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</si>
  <si>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</si>
  <si>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</si>
  <si>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</si>
  <si>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</si>
  <si>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</si>
  <si>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</si>
  <si>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</si>
  <si>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</si>
  <si>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</si>
  <si>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</si>
  <si>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</si>
  <si>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</si>
  <si>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</si>
  <si>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</si>
  <si>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</si>
  <si>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</si>
  <si>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</si>
  <si>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</si>
  <si>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</si>
  <si>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</si>
  <si>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</si>
  <si>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</si>
  <si>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</si>
  <si>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</si>
  <si>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</si>
  <si>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</si>
  <si>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</si>
  <si>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</si>
  <si>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</si>
  <si>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</si>
  <si>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</si>
  <si>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</si>
  <si>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</si>
  <si>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</si>
  <si>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</si>
  <si>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</si>
  <si>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</si>
  <si>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</si>
  <si>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</si>
  <si>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</si>
  <si>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</si>
  <si>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</si>
  <si>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</si>
  <si>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</si>
  <si>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</si>
  <si>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</si>
  <si>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</si>
  <si>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</si>
  <si>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</si>
  <si>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</si>
  <si>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</si>
  <si>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</si>
  <si>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</si>
  <si>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</si>
  <si>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</si>
  <si>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</si>
  <si>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</si>
  <si>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</si>
  <si>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</si>
  <si>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</si>
  <si>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</si>
  <si>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</si>
  <si>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</si>
  <si>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</si>
  <si>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</si>
  <si>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</si>
  <si>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</si>
  <si>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</si>
  <si>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</si>
  <si>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</si>
  <si>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</si>
  <si>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</si>
  <si>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</si>
  <si>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</si>
  <si>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</si>
  <si>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</si>
  <si>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</si>
  <si>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</si>
  <si>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</si>
  <si>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</si>
  <si>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</si>
  <si>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</si>
  <si>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</si>
  <si>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</si>
  <si>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</si>
  <si>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</si>
  <si>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</si>
  <si>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</si>
  <si>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</si>
  <si>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</si>
  <si>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</si>
  <si>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</si>
  <si>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</si>
  <si>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</si>
  <si>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</si>
  <si>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</si>
  <si>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</si>
  <si>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</si>
  <si>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</si>
  <si>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</si>
  <si>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</si>
  <si>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</si>
  <si>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</si>
  <si>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</si>
  <si>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</si>
  <si>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</si>
  <si>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</si>
  <si>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</si>
  <si>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</si>
  <si>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</si>
  <si>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</si>
  <si>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</si>
  <si>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</si>
  <si>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</si>
  <si>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</si>
  <si>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</si>
  <si>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</si>
  <si>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</si>
  <si>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</si>
  <si>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</si>
  <si>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</si>
  <si>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</si>
  <si>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</si>
  <si>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</si>
  <si>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</si>
  <si>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</si>
  <si>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</si>
  <si>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</si>
  <si>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</si>
  <si>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</si>
  <si>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</si>
  <si>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</si>
  <si>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</si>
  <si>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</si>
  <si>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</si>
  <si>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</si>
  <si>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</si>
  <si>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</si>
  <si>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</si>
  <si>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</si>
  <si>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</si>
  <si>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</si>
  <si>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</si>
  <si>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</si>
  <si>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</si>
  <si>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</si>
  <si>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</si>
  <si>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</si>
  <si>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</si>
  <si>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</si>
  <si>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</si>
  <si>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</si>
  <si>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</si>
  <si>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</si>
  <si>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</si>
  <si>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</si>
  <si>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</si>
  <si>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</si>
  <si>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</si>
  <si>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</si>
  <si>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</si>
  <si>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</si>
  <si>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</si>
  <si>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</si>
  <si>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</si>
  <si>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</si>
  <si>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</si>
  <si>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</si>
  <si>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</si>
  <si>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</si>
  <si>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</si>
  <si>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</si>
  <si>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</si>
  <si>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</si>
  <si>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</si>
  <si>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</si>
  <si>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</si>
  <si>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</si>
  <si>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</si>
  <si>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</si>
  <si>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</si>
  <si>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</si>
  <si>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</si>
  <si>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</si>
  <si>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</si>
  <si>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</si>
  <si>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</si>
  <si>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</si>
  <si>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</si>
  <si>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</si>
  <si>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</si>
  <si>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</si>
  <si>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</si>
  <si>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</si>
  <si>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</si>
  <si>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</si>
  <si>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</si>
  <si>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</si>
  <si>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</si>
  <si>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</si>
  <si>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</si>
  <si>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</si>
  <si>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</si>
  <si>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</si>
  <si>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</si>
  <si>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</si>
  <si>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</si>
  <si>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</si>
  <si>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</si>
  <si>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</si>
  <si>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</si>
  <si>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</si>
  <si>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</si>
  <si>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</si>
  <si>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</si>
  <si>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</si>
  <si>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</si>
  <si>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</si>
  <si>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</si>
  <si>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</si>
  <si>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</si>
  <si>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</si>
  <si>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</si>
  <si>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</si>
  <si>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</si>
  <si>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</si>
  <si>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</si>
  <si>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</si>
  <si>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</si>
  <si>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</si>
  <si>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</si>
  <si>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</si>
  <si>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</si>
  <si>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</si>
  <si>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</si>
  <si>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</si>
  <si>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</si>
  <si>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</si>
  <si>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</si>
  <si>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</si>
  <si>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</si>
  <si>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</si>
  <si>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</si>
  <si>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</si>
  <si>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</si>
  <si>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</si>
  <si>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</si>
  <si>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</si>
  <si>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</si>
  <si>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</si>
  <si>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</si>
  <si>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</si>
  <si>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</si>
  <si>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</si>
  <si>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</si>
  <si>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</si>
  <si>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</si>
  <si>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</si>
  <si>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</si>
  <si>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</si>
  <si>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</si>
  <si>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</si>
  <si>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</si>
  <si>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</si>
  <si>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</si>
  <si>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</si>
  <si>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</si>
  <si>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</si>
  <si>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</si>
  <si>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</si>
  <si>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</si>
  <si>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</si>
  <si>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</si>
  <si>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</si>
  <si>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</si>
  <si>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</si>
  <si>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</si>
  <si>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</si>
  <si>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</si>
  <si>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</si>
  <si>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</si>
  <si>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</si>
  <si>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</si>
  <si>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</si>
  <si>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</si>
  <si>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</si>
  <si>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</si>
  <si>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</si>
  <si>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</si>
  <si>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</si>
  <si>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</si>
  <si>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</si>
  <si>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</si>
  <si>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</si>
  <si>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</si>
  <si>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</si>
  <si>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</si>
  <si>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</si>
  <si>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</si>
  <si>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</si>
  <si>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</si>
  <si>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</si>
  <si>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</si>
  <si>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</si>
  <si>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</si>
  <si>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</si>
  <si>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</si>
  <si>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</si>
  <si>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</si>
  <si>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</si>
  <si>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</si>
  <si>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</si>
  <si>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</si>
  <si>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</si>
  <si>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</si>
  <si>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</si>
  <si>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</si>
  <si>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</si>
  <si>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</si>
  <si>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</si>
  <si>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</si>
  <si>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</si>
  <si>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</si>
  <si>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</si>
  <si>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</si>
  <si>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</si>
  <si>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</si>
  <si>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</si>
  <si>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</si>
  <si>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</si>
  <si>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</si>
  <si>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</si>
  <si>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</si>
  <si>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</si>
  <si>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</si>
  <si>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</si>
  <si>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</si>
  <si>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</si>
  <si>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</si>
  <si>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</si>
  <si>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</si>
  <si>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</si>
  <si>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</si>
  <si>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</si>
  <si>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</si>
  <si>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</si>
  <si>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</si>
  <si>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</si>
  <si>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</si>
  <si>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</si>
  <si>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</si>
  <si>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</si>
  <si>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</si>
  <si>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</si>
  <si>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</si>
  <si>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</si>
  <si>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</si>
  <si>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</si>
  <si>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</si>
  <si>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</si>
  <si>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</si>
  <si>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</si>
  <si>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</si>
  <si>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</si>
  <si>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</si>
  <si>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</si>
  <si>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</si>
  <si>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</si>
  <si>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</si>
  <si>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</si>
  <si>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</si>
  <si>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</si>
  <si>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</si>
  <si>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</si>
  <si>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</si>
  <si>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</si>
  <si>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</si>
  <si>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</si>
  <si>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</si>
  <si>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</si>
  <si>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</si>
  <si>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</si>
  <si>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</si>
  <si>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</si>
  <si>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</si>
  <si>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</si>
  <si>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</si>
  <si>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</si>
  <si>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</si>
  <si>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</si>
  <si>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</si>
  <si>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</si>
  <si>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</si>
  <si>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</si>
  <si>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</si>
  <si>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</si>
  <si>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</si>
  <si>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</si>
  <si>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</si>
  <si>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</si>
  <si>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</si>
  <si>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</si>
  <si>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</si>
  <si>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</si>
  <si>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</si>
  <si>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</si>
  <si>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</si>
  <si>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</si>
  <si>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</si>
  <si>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</si>
  <si>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</si>
  <si>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</si>
  <si>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</si>
  <si>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</si>
  <si>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</si>
  <si>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</si>
  <si>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</si>
  <si>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</si>
  <si>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</si>
  <si>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</si>
  <si>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</si>
  <si>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</si>
  <si>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</si>
  <si>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</si>
  <si>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</si>
  <si>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</si>
  <si>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</si>
  <si>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</si>
  <si>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</si>
  <si>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</si>
  <si>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</si>
  <si>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</si>
  <si>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</si>
  <si>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</si>
  <si>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</si>
  <si>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</si>
  <si>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</si>
  <si>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</si>
  <si>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</si>
  <si>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</si>
  <si>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</si>
  <si>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</si>
  <si>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</si>
  <si>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</si>
  <si>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</si>
  <si>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</si>
  <si>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</si>
  <si>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</si>
  <si>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</si>
  <si>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</si>
  <si>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</si>
  <si>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</si>
  <si>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</si>
  <si>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</si>
  <si>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</si>
  <si>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</si>
  <si>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</si>
  <si>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</si>
  <si>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</si>
  <si>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</si>
  <si>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</si>
  <si>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</si>
  <si>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</si>
  <si>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</si>
  <si>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</si>
  <si>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</si>
  <si>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</si>
  <si>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</si>
  <si>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</si>
  <si>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</si>
  <si>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</si>
  <si>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</si>
  <si>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</si>
  <si>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</si>
  <si>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</si>
  <si>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</si>
  <si>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</si>
  <si>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</si>
  <si>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</si>
  <si>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</si>
  <si>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</si>
  <si>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</si>
  <si>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</si>
  <si>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</si>
  <si>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</si>
  <si>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</si>
  <si>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</si>
  <si>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</si>
  <si>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</si>
  <si>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</si>
  <si>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</si>
  <si>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</si>
  <si>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</si>
  <si>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</si>
  <si>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</si>
  <si>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</si>
  <si>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</si>
  <si>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</si>
  <si>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</si>
  <si>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</si>
  <si>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</si>
  <si>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</si>
  <si>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</si>
  <si>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</si>
  <si>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</si>
  <si>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</si>
  <si>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</si>
  <si>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</si>
  <si>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</si>
  <si>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</si>
  <si>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</si>
  <si>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</si>
  <si>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</si>
  <si>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</si>
  <si>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</si>
  <si>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</si>
  <si>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</si>
  <si>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</si>
  <si>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</si>
  <si>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</si>
  <si>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</si>
  <si>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</si>
  <si>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</si>
  <si>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</si>
  <si>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</si>
  <si>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</si>
  <si>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</si>
  <si>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</si>
  <si>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</si>
  <si>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</si>
  <si>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</si>
  <si>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</si>
  <si>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</si>
  <si>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</si>
  <si>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</si>
  <si>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</si>
  <si>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</si>
  <si>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</si>
  <si>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</si>
  <si>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</si>
  <si>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</si>
  <si>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</si>
  <si>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</si>
  <si>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</si>
  <si>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</si>
  <si>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</si>
  <si>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</si>
  <si>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</si>
  <si>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</si>
  <si>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</si>
  <si>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</si>
  <si>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</si>
  <si>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</si>
  <si>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</si>
  <si>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</si>
  <si>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</si>
  <si>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</si>
  <si>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</si>
  <si>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</si>
  <si>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</si>
  <si>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</si>
  <si>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</si>
  <si>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</si>
  <si>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</si>
  <si>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</si>
  <si>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</si>
  <si>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</si>
  <si>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</si>
  <si>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</si>
  <si>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</si>
  <si>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</si>
  <si>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</si>
  <si>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</si>
  <si>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</si>
  <si>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</si>
  <si>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</si>
  <si>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</si>
  <si>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</si>
  <si>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</si>
  <si>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</si>
  <si>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</si>
  <si>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</si>
  <si>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</si>
  <si>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</si>
  <si>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</si>
  <si>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</si>
  <si>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</si>
  <si>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</si>
  <si>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</si>
  <si>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</si>
  <si>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</si>
  <si>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</si>
  <si>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</si>
  <si>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</si>
  <si>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</si>
  <si>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</si>
  <si>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</si>
  <si>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</si>
  <si>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</si>
  <si>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</si>
  <si>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</si>
  <si>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</si>
  <si>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</si>
  <si>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</si>
  <si>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</si>
  <si>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</si>
  <si>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</si>
  <si>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</si>
  <si>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</si>
  <si>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</si>
  <si>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</si>
  <si>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</si>
  <si>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</si>
  <si>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</si>
  <si>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</si>
  <si>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</si>
  <si>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</si>
  <si>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</si>
  <si>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</si>
  <si>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</si>
  <si>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</si>
  <si>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</si>
  <si>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</si>
  <si>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</si>
  <si>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</si>
  <si>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</si>
  <si>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</si>
  <si>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</si>
  <si>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</si>
  <si>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</si>
  <si>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</si>
  <si>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</si>
  <si>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</si>
  <si>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</si>
  <si>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</si>
  <si>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</si>
  <si>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</si>
  <si>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</si>
  <si>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</si>
  <si>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</si>
  <si>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</si>
  <si>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</si>
  <si>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</si>
  <si>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</si>
  <si>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</si>
  <si>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</si>
  <si>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</si>
  <si>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</si>
  <si>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</si>
  <si>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</si>
  <si>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</si>
  <si>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</si>
  <si>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</si>
  <si>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</si>
  <si>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</si>
  <si>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</si>
  <si>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</si>
  <si>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</si>
  <si>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</si>
  <si>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</si>
  <si>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</si>
  <si>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</si>
  <si>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</si>
  <si>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</si>
  <si>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</si>
  <si>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</si>
  <si>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</si>
  <si>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</si>
  <si>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</si>
  <si>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</si>
  <si>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</si>
  <si>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</si>
  <si>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</si>
  <si>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</si>
  <si>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</si>
  <si>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</si>
  <si>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</si>
  <si>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</si>
  <si>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</si>
  <si>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</si>
  <si>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</si>
  <si>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</si>
  <si>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</si>
  <si>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</si>
  <si>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</si>
  <si>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</si>
  <si>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</si>
  <si>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</si>
  <si>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</si>
  <si>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</si>
  <si>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</si>
  <si>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</si>
  <si>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</si>
  <si>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</si>
  <si>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</si>
  <si>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</si>
  <si>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</si>
  <si>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</si>
  <si>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</si>
  <si>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</si>
  <si>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</si>
  <si>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</si>
  <si>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</si>
  <si>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</si>
  <si>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</si>
  <si>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</si>
  <si>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</si>
  <si>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</si>
  <si>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</si>
  <si>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</si>
  <si>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</si>
  <si>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</si>
  <si>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</si>
  <si>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</si>
  <si>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</si>
  <si>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</si>
  <si>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</si>
  <si>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</si>
  <si>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</si>
  <si>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</si>
  <si>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</si>
  <si>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</si>
  <si>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</si>
  <si>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</si>
  <si>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</si>
  <si>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</si>
  <si>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</si>
  <si>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</si>
  <si>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</si>
  <si>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</si>
  <si>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</si>
  <si>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</si>
  <si>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</si>
  <si>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</si>
  <si>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</si>
  <si>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</si>
  <si>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</si>
  <si>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</si>
  <si>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</si>
  <si>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</si>
  <si>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</si>
  <si>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</si>
  <si>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</si>
  <si>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</si>
  <si>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</si>
  <si>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</si>
  <si>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</si>
  <si>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</si>
  <si>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</si>
  <si>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</si>
  <si>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</si>
  <si>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</si>
  <si>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</si>
  <si>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</si>
  <si>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</si>
  <si>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</si>
  <si>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</si>
  <si>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</si>
  <si>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</si>
  <si>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</si>
  <si>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</si>
  <si>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</si>
  <si>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</si>
  <si>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</si>
  <si>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</si>
  <si>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</si>
  <si>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</si>
  <si>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</si>
  <si>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</si>
  <si>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</si>
  <si>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</si>
  <si>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</si>
  <si>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</si>
  <si>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</si>
  <si>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</si>
  <si>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</si>
  <si>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</si>
  <si>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</si>
  <si>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</si>
  <si>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</si>
  <si>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</si>
  <si>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</si>
  <si>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</si>
  <si>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</si>
  <si>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</si>
  <si>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</si>
  <si>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</si>
  <si>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</si>
  <si>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</si>
  <si>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</si>
  <si>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</si>
  <si>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</si>
  <si>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</si>
  <si>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</si>
  <si>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</si>
  <si>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</si>
  <si>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</si>
  <si>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</si>
  <si>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</si>
  <si>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</si>
  <si>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</si>
  <si>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</si>
  <si>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</si>
  <si>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</si>
  <si>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</si>
  <si>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</si>
  <si>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</si>
  <si>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</si>
  <si>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</si>
  <si>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</si>
  <si>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</si>
  <si>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</si>
  <si>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</si>
  <si>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</si>
  <si>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</si>
  <si>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</si>
  <si>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</si>
  <si>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</si>
  <si>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</si>
  <si>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</si>
  <si>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</si>
  <si>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</si>
  <si>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</si>
  <si>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</si>
  <si>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</si>
  <si>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</si>
  <si>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</si>
  <si>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</si>
  <si>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</si>
  <si>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</si>
  <si>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</si>
  <si>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</si>
  <si>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</si>
  <si>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</si>
  <si>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</si>
  <si>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</si>
  <si>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</si>
  <si>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</si>
  <si>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</si>
  <si>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</si>
  <si>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</si>
  <si>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</si>
  <si>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</si>
  <si>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</si>
  <si>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</si>
  <si>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</si>
  <si>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</si>
  <si>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</si>
  <si>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</si>
  <si>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</si>
  <si>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</si>
  <si>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</si>
  <si>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</si>
  <si>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</si>
  <si>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</si>
  <si>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</si>
  <si>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</si>
  <si>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</si>
  <si>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</si>
  <si>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</si>
  <si>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</si>
  <si>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</si>
  <si>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</si>
  <si>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</si>
  <si>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</si>
  <si>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</si>
  <si>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</si>
  <si>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</si>
  <si>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</si>
  <si>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</si>
  <si>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</si>
  <si>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</si>
  <si>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</si>
  <si>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</si>
  <si>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</si>
  <si>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</si>
  <si>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</si>
  <si>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</si>
  <si>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</si>
  <si>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</si>
  <si>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</si>
  <si>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</si>
  <si>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</si>
  <si>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</si>
  <si>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</si>
  <si>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</si>
  <si>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</si>
  <si>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</si>
  <si>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</si>
  <si>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</si>
  <si>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</si>
  <si>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</si>
  <si>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</si>
  <si>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</si>
  <si>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</si>
  <si>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</si>
  <si>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</si>
  <si>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</si>
  <si>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</si>
  <si>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</si>
  <si>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</si>
  <si>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</si>
  <si>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</si>
  <si>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</si>
  <si>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</si>
  <si>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</si>
  <si>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</si>
  <si>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</si>
  <si>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</si>
  <si>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</si>
  <si>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</si>
  <si>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</si>
  <si>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</si>
  <si>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</si>
  <si>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</si>
  <si>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</si>
  <si>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</si>
  <si>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</si>
  <si>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</si>
  <si>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</si>
  <si>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</si>
  <si>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</si>
  <si>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</si>
  <si>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</si>
  <si>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</si>
  <si>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</si>
  <si>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</si>
  <si>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</si>
  <si>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</si>
  <si>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</si>
  <si>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</si>
  <si>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</si>
  <si>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</si>
  <si>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</si>
  <si>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</si>
  <si>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</si>
  <si>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</si>
  <si>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</si>
  <si>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</si>
  <si>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</si>
  <si>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</si>
  <si>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</si>
  <si>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</si>
  <si>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</si>
  <si>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</si>
  <si>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</si>
  <si>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</si>
  <si>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</si>
  <si>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</si>
  <si>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</si>
  <si>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</si>
  <si>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</si>
  <si>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</si>
  <si>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</si>
  <si>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</si>
  <si>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</si>
  <si>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</si>
  <si>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</si>
  <si>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</si>
  <si>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</si>
  <si>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</si>
  <si>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</si>
  <si>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</si>
  <si>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</si>
  <si>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</si>
  <si>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</si>
  <si>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</si>
  <si>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</si>
  <si>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</si>
  <si>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</si>
  <si>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</si>
  <si>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</si>
  <si>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</si>
  <si>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</si>
  <si>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</si>
  <si>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</si>
  <si>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</si>
  <si>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</si>
  <si>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</si>
  <si>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</si>
  <si>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</si>
  <si>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</si>
  <si>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</si>
  <si>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</si>
  <si>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</si>
  <si>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</si>
  <si>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</si>
  <si>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</si>
  <si>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</si>
  <si>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</si>
  <si>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</si>
  <si>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</si>
  <si>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</si>
  <si>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</si>
  <si>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</si>
  <si>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</si>
  <si>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</si>
  <si>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</si>
  <si>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</si>
  <si>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</si>
  <si>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</si>
  <si>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</si>
  <si>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</si>
  <si>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</si>
  <si>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</si>
  <si>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</si>
  <si>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</si>
  <si>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</si>
  <si>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</si>
  <si>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</si>
  <si>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</si>
  <si>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</si>
  <si>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</si>
  <si>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</si>
  <si>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</si>
  <si>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</si>
  <si>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</si>
  <si>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</si>
  <si>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</si>
  <si>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</si>
  <si>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</si>
  <si>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</si>
  <si>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</si>
  <si>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</si>
  <si>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</si>
  <si>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</si>
  <si>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</si>
  <si>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</si>
  <si>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</si>
  <si>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</si>
  <si>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</si>
  <si>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</si>
  <si>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</si>
  <si>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</si>
  <si>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</si>
  <si>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</si>
  <si>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</si>
  <si>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</si>
  <si>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</si>
  <si>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</si>
  <si>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</si>
  <si>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</si>
  <si>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</si>
  <si>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</si>
  <si>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</si>
  <si>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</si>
  <si>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</si>
  <si>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</si>
  <si>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</si>
  <si>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</si>
  <si>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</si>
  <si>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</si>
  <si>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</si>
  <si>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</si>
  <si>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</si>
  <si>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</si>
  <si>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</si>
  <si>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</si>
  <si>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</si>
  <si>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</si>
  <si>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</si>
  <si>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</si>
  <si>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</si>
  <si>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</si>
  <si>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</si>
  <si>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</si>
  <si>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</si>
  <si>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</si>
  <si>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</si>
  <si>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</si>
  <si>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</si>
  <si>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</si>
  <si>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</si>
  <si>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</si>
  <si>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</si>
  <si>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</si>
  <si>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</si>
  <si>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</si>
  <si>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</si>
  <si>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</si>
  <si>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</si>
  <si>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</si>
  <si>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</si>
  <si>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</si>
  <si>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</si>
  <si>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</si>
  <si>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</si>
  <si>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</si>
  <si>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</si>
  <si>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</si>
  <si>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</si>
  <si>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</si>
  <si>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</si>
  <si>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</si>
  <si>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</si>
  <si>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</si>
  <si>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</si>
  <si>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</si>
  <si>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</si>
  <si>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</si>
  <si>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</si>
  <si>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</si>
  <si>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</si>
  <si>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</si>
  <si>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</si>
  <si>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</si>
  <si>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</si>
  <si>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</si>
  <si>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</si>
  <si>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</si>
  <si>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</si>
  <si>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</si>
  <si>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</si>
  <si>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</si>
  <si>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</si>
  <si>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</si>
  <si>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</si>
  <si>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</si>
  <si>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</si>
  <si>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</si>
  <si>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</si>
  <si>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</si>
  <si>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</si>
  <si>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</si>
  <si>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</si>
  <si>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</si>
  <si>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</si>
  <si>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</si>
  <si>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</si>
  <si>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</si>
  <si>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</si>
  <si>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</si>
  <si>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</si>
  <si>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</si>
  <si>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</si>
  <si>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</si>
  <si>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</si>
  <si>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</si>
  <si>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</si>
  <si>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</si>
  <si>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</si>
  <si>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</si>
  <si>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</si>
  <si>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</si>
  <si>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</si>
  <si>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</si>
  <si>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</si>
  <si>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</si>
  <si>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</si>
  <si>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</si>
  <si>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</si>
  <si>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</si>
  <si>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</si>
  <si>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</si>
  <si>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</si>
  <si>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</si>
  <si>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</si>
  <si>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</si>
  <si>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</si>
  <si>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</si>
  <si>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</si>
  <si>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</si>
  <si>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</si>
  <si>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</si>
  <si>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</si>
  <si>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</si>
  <si>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</si>
  <si>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</si>
  <si>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</si>
  <si>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</si>
  <si>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</si>
  <si>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</si>
  <si>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</si>
  <si>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</si>
  <si>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</si>
  <si>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</si>
  <si>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</si>
  <si>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</si>
  <si>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</si>
  <si>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</si>
  <si>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</si>
  <si>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</si>
  <si>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</si>
  <si>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</si>
  <si>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</si>
  <si>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</si>
  <si>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</si>
  <si>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</si>
  <si>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</si>
  <si>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</si>
  <si>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</si>
  <si>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</si>
  <si>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</si>
  <si>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</si>
  <si>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</si>
  <si>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</si>
  <si>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</si>
  <si>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</si>
  <si>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</si>
  <si>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</si>
  <si>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</si>
  <si>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</si>
  <si>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</si>
  <si>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</si>
  <si>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</si>
  <si>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</si>
  <si>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</si>
  <si>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</si>
  <si>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</si>
  <si>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</si>
  <si>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</si>
  <si>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</si>
  <si>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</si>
  <si>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</si>
  <si>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</si>
  <si>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</si>
  <si>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</si>
  <si>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</si>
  <si>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</si>
  <si>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</si>
  <si>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</si>
  <si>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</si>
  <si>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</si>
  <si>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</si>
  <si>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</si>
  <si>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</si>
  <si>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</si>
  <si>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</si>
  <si>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</si>
  <si>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</si>
  <si>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</si>
  <si>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</si>
  <si>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</si>
  <si>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</si>
  <si>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</si>
  <si>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</si>
  <si>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</si>
  <si>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</si>
  <si>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</si>
  <si>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</si>
  <si>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</si>
  <si>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</si>
  <si>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</si>
  <si>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</si>
  <si>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</si>
  <si>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</si>
  <si>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</si>
  <si>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</si>
  <si>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</si>
  <si>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</si>
  <si>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</si>
  <si>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</si>
  <si>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</si>
  <si>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</si>
  <si>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</si>
  <si>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</si>
  <si>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</si>
  <si>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</si>
  <si>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</si>
  <si>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</si>
  <si>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</si>
  <si>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</si>
  <si>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</si>
  <si>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</si>
  <si>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</si>
  <si>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</si>
  <si>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</si>
  <si>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</si>
  <si>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</si>
  <si>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</si>
  <si>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</si>
  <si>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</si>
  <si>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</si>
  <si>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</si>
  <si>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</si>
  <si>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</si>
  <si>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</si>
  <si>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</si>
  <si>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</si>
  <si>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</si>
  <si>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</si>
  <si>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</si>
  <si>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</si>
  <si>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</si>
  <si>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</si>
  <si>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</si>
  <si>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</si>
  <si>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</si>
  <si>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</si>
  <si>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</si>
  <si>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</si>
  <si>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</si>
  <si>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</si>
  <si>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</si>
  <si>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</si>
  <si>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</si>
  <si>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</si>
  <si>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</si>
  <si>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</si>
  <si>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</si>
  <si>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</si>
  <si>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</si>
  <si>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</si>
  <si>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</si>
  <si>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</si>
  <si>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</si>
  <si>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</si>
  <si>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</si>
  <si>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</si>
  <si>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</si>
  <si>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</si>
  <si>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</si>
  <si>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</si>
  <si>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</si>
  <si>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</si>
  <si>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</si>
  <si>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</si>
  <si>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</si>
  <si>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</si>
  <si>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</si>
  <si>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</si>
  <si>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</si>
  <si>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</si>
  <si>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</si>
  <si>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</si>
  <si>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</si>
  <si>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</si>
  <si>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</si>
  <si>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</si>
  <si>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</si>
  <si>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</si>
  <si>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</si>
  <si>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</si>
  <si>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</si>
  <si>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</si>
  <si>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</si>
  <si>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</si>
  <si>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</si>
  <si>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</si>
  <si>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</si>
  <si>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</si>
  <si>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</si>
  <si>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</si>
  <si>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</si>
  <si>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</si>
  <si>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</si>
  <si>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</si>
  <si>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</si>
  <si>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</si>
  <si>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</si>
  <si>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</si>
  <si>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</si>
  <si>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</si>
  <si>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</si>
  <si>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</si>
  <si>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</si>
  <si>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</si>
  <si>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</si>
  <si>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</si>
  <si>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</si>
  <si>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</si>
  <si>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</si>
  <si>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</si>
  <si>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</si>
  <si>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</si>
  <si>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</si>
  <si>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</si>
  <si>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</si>
  <si>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</si>
  <si>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</si>
  <si>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</si>
  <si>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</si>
  <si>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</si>
  <si>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</si>
  <si>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</si>
  <si>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</si>
  <si>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</si>
  <si>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</si>
  <si>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</si>
  <si>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</si>
  <si>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</si>
  <si>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</si>
  <si>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</si>
  <si>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</si>
  <si>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</si>
  <si>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</si>
  <si>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</si>
  <si>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</si>
  <si>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</si>
  <si>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</si>
  <si>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</si>
  <si>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</si>
  <si>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</si>
  <si>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</si>
  <si>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</si>
  <si>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</si>
  <si>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</si>
  <si>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</si>
  <si>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</si>
  <si>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</si>
  <si>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</si>
  <si>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</si>
  <si>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</si>
  <si>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</si>
  <si>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</si>
  <si>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</si>
  <si>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</si>
  <si>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</si>
  <si>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</si>
  <si>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</si>
  <si>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</si>
  <si>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</si>
  <si>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</si>
  <si>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</si>
  <si>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</si>
  <si>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</si>
  <si>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</si>
  <si>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</si>
  <si>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</si>
  <si>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</si>
  <si>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</si>
  <si>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</si>
  <si>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</si>
  <si>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</si>
  <si>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</si>
  <si>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</si>
  <si>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</si>
  <si>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</si>
  <si>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</si>
  <si>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</si>
  <si>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</si>
  <si>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</si>
  <si>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</si>
  <si>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</si>
  <si>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</si>
  <si>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</si>
  <si>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</si>
  <si>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</si>
  <si>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</si>
  <si>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</si>
  <si>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</si>
  <si>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</si>
  <si>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</si>
  <si>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</si>
  <si>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</si>
  <si>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</si>
  <si>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</si>
  <si>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</si>
  <si>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</si>
  <si>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</si>
  <si>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</si>
  <si>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</si>
  <si>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</si>
  <si>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</si>
  <si>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</si>
  <si>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</si>
  <si>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</si>
  <si>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</si>
  <si>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</si>
  <si>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</si>
  <si>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</si>
  <si>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</si>
  <si>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</si>
  <si>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</si>
  <si>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</si>
  <si>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</si>
  <si>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</si>
  <si>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</si>
  <si>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</si>
  <si>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</si>
  <si>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</si>
  <si>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</si>
  <si>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</si>
  <si>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</si>
  <si>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</si>
  <si>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</si>
  <si>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</si>
  <si>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</si>
  <si>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</si>
  <si>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</si>
  <si>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</si>
  <si>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</si>
  <si>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</si>
  <si>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</si>
  <si>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</si>
  <si>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</si>
  <si>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</si>
  <si>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</si>
  <si>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</si>
  <si>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</si>
  <si>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</si>
  <si>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</si>
  <si>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</si>
  <si>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</si>
  <si>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</si>
  <si>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</si>
  <si>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</si>
  <si>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</si>
  <si>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</si>
  <si>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</si>
  <si>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</si>
  <si>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</si>
  <si>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</si>
  <si>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</si>
  <si>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</si>
  <si>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</si>
  <si>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</si>
  <si>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</si>
  <si>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</si>
  <si>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</si>
  <si>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</si>
  <si>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</si>
  <si>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</si>
  <si>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</si>
  <si>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</si>
  <si>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</si>
  <si>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</si>
  <si>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</si>
  <si>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</si>
  <si>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</si>
  <si>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</si>
  <si>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</si>
  <si>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</si>
  <si>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</si>
  <si>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</si>
  <si>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</si>
  <si>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</si>
  <si>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</si>
  <si>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</si>
  <si>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</si>
  <si>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</si>
  <si>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</si>
  <si>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</si>
  <si>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</si>
  <si>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</si>
  <si>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</si>
  <si>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</si>
  <si>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</si>
  <si>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</si>
  <si>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</si>
  <si>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</si>
  <si>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</si>
  <si>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</si>
  <si>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</si>
  <si>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</si>
  <si>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</si>
  <si>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</si>
  <si>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</si>
  <si>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</si>
  <si>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</si>
  <si>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</si>
  <si>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</si>
  <si>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</si>
  <si>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</si>
  <si>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</si>
  <si>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</si>
  <si>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</si>
  <si>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</si>
  <si>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</si>
  <si>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</si>
  <si>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</si>
  <si>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</si>
  <si>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</si>
  <si>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</si>
  <si>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</si>
  <si>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</si>
  <si>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</si>
  <si>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</si>
  <si>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</si>
  <si>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</si>
  <si>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</si>
  <si>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</si>
  <si>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</si>
  <si>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</si>
  <si>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</si>
  <si>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</si>
  <si>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</si>
  <si>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</si>
  <si>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</si>
  <si>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</si>
  <si>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</si>
  <si>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</si>
  <si>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</si>
  <si>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</si>
  <si>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</si>
  <si>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</si>
  <si>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</si>
  <si>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</si>
  <si>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</si>
  <si>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</si>
  <si>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</si>
  <si>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</si>
  <si>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</si>
  <si>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</si>
  <si>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</si>
  <si>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</si>
  <si>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</si>
  <si>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</si>
  <si>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</si>
  <si>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</si>
  <si>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</si>
  <si>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</si>
  <si>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</si>
  <si>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</si>
  <si>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</si>
  <si>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</si>
  <si>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</si>
  <si>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</si>
  <si>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</si>
  <si>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</si>
  <si>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</si>
  <si>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</si>
  <si>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</si>
  <si>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</si>
  <si>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</si>
  <si>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</si>
  <si>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</si>
  <si>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</si>
  <si>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</si>
  <si>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</si>
  <si>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</si>
  <si>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</si>
  <si>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</si>
  <si>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</si>
  <si>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</si>
  <si>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</si>
  <si>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</si>
  <si>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</si>
  <si>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</si>
  <si>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</si>
  <si>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</si>
  <si>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</si>
  <si>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</si>
  <si>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</si>
  <si>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</si>
  <si>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</si>
  <si>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</si>
  <si>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</si>
  <si>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</si>
  <si>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</si>
  <si>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</si>
  <si>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</si>
  <si>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</si>
  <si>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</si>
  <si>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</si>
  <si>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</si>
  <si>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</si>
  <si>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</si>
  <si>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</si>
  <si>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</si>
  <si>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</si>
  <si>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</si>
  <si>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</si>
  <si>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</si>
  <si>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</si>
  <si>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</si>
  <si>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</si>
  <si>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</si>
  <si>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</si>
  <si>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</si>
  <si>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</si>
  <si>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</si>
  <si>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</si>
  <si>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</si>
  <si>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</si>
  <si>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</si>
  <si>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</si>
  <si>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</si>
  <si>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</si>
  <si>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</si>
  <si>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</si>
  <si>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</si>
  <si>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</si>
  <si>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</si>
  <si>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</si>
  <si>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</si>
  <si>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</si>
  <si>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</si>
  <si>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</si>
  <si>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</si>
  <si>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</si>
  <si>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</si>
  <si>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</si>
  <si>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</si>
  <si>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</si>
  <si>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</si>
  <si>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</si>
  <si>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</si>
  <si>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</si>
  <si>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</si>
  <si>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</si>
  <si>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</si>
  <si>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</si>
  <si>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</si>
  <si>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</si>
  <si>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</si>
  <si>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</si>
  <si>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</si>
  <si>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</si>
  <si>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</si>
  <si>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</si>
  <si>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</si>
  <si>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</si>
  <si>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</si>
  <si>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</si>
  <si>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</si>
  <si>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</si>
  <si>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</si>
  <si>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</si>
  <si>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</si>
  <si>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</si>
  <si>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</si>
  <si>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</si>
  <si>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</si>
  <si>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</si>
  <si>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</si>
  <si>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</si>
  <si>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</si>
  <si>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</si>
  <si>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</si>
  <si>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</si>
  <si>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</si>
  <si>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</si>
  <si>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</si>
  <si>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</si>
  <si>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</si>
  <si>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</si>
  <si>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</si>
  <si>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</si>
  <si>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</si>
  <si>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</si>
  <si>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</si>
  <si>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</si>
  <si>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</si>
  <si>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</si>
  <si>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</si>
  <si>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</si>
  <si>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</si>
  <si>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</si>
  <si>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</si>
  <si>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</si>
  <si>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</si>
  <si>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</si>
  <si>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</si>
  <si>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</si>
  <si>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</si>
  <si>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</si>
  <si>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</si>
  <si>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</si>
  <si>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</si>
  <si>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</si>
  <si>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</si>
  <si>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</si>
  <si>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</si>
  <si>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</si>
  <si>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</si>
  <si>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</si>
  <si>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</si>
  <si>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</si>
  <si>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</si>
  <si>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</si>
  <si>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</si>
  <si>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</si>
  <si>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</si>
  <si>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</si>
  <si>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</si>
  <si>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</si>
  <si>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</si>
  <si>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</si>
  <si>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</si>
  <si>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</si>
  <si>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</si>
  <si>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</si>
  <si>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</si>
  <si>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</si>
  <si>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</si>
  <si>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</si>
  <si>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</si>
  <si>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</si>
  <si>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</si>
  <si>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</si>
  <si>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</si>
  <si>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</si>
  <si>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</si>
  <si>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</si>
  <si>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</si>
  <si>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</si>
  <si>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</si>
  <si>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</si>
  <si>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</si>
  <si>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</si>
  <si>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</si>
  <si>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</si>
  <si>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</si>
  <si>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</si>
  <si>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</si>
  <si>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</si>
  <si>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</si>
  <si>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</si>
  <si>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</si>
  <si>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</si>
  <si>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</si>
  <si>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</si>
  <si>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</si>
  <si>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</si>
  <si>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</si>
  <si>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</si>
  <si>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</si>
  <si>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</si>
  <si>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</si>
  <si>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</si>
  <si>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</si>
  <si>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</si>
  <si>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</si>
  <si>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</si>
  <si>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</si>
  <si>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</si>
  <si>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</si>
  <si>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</si>
  <si>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</si>
  <si>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</si>
  <si>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</si>
  <si>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</si>
  <si>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</si>
  <si>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</si>
  <si>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</si>
  <si>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</si>
  <si>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</si>
  <si>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</si>
  <si>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</si>
  <si>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</si>
  <si>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</si>
  <si>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</si>
  <si>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</si>
  <si>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</si>
  <si>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</si>
  <si>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</si>
  <si>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</si>
  <si>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</si>
  <si>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</si>
  <si>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</si>
  <si>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</si>
  <si>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</si>
  <si>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</si>
  <si>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</si>
  <si>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</si>
  <si>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</si>
  <si>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</si>
  <si>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</si>
  <si>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</si>
  <si>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</si>
  <si>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</si>
  <si>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</si>
  <si>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</si>
  <si>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</si>
  <si>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</si>
  <si>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</si>
  <si>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</si>
  <si>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</si>
  <si>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</si>
  <si>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</si>
  <si>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</si>
  <si>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</si>
  <si>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</si>
  <si>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</si>
  <si>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</si>
  <si>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</si>
  <si>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</si>
  <si>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</si>
  <si>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</si>
  <si>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</si>
  <si>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</si>
  <si>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</si>
  <si>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</si>
  <si>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</si>
  <si>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</si>
  <si>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</si>
  <si>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</si>
  <si>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</si>
  <si>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</si>
  <si>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</si>
  <si>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</si>
  <si>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</si>
  <si>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</si>
  <si>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</si>
  <si>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</si>
  <si>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</si>
  <si>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</si>
  <si>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</si>
  <si>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</si>
  <si>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</si>
  <si>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</si>
  <si>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</si>
  <si>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</si>
  <si>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</si>
  <si>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</si>
  <si>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</si>
  <si>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</si>
  <si>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</si>
  <si>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</si>
  <si>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</si>
  <si>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</si>
  <si>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</si>
  <si>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</si>
  <si>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</si>
  <si>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</si>
  <si>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</si>
  <si>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</si>
  <si>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</si>
  <si>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</si>
  <si>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</si>
  <si>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</si>
  <si>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</si>
  <si>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</si>
  <si>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</si>
  <si>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</si>
  <si>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</si>
  <si>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</si>
  <si>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</si>
  <si>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</si>
  <si>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</si>
  <si>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</si>
  <si>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</si>
  <si>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</si>
  <si>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</si>
  <si>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</si>
  <si>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</si>
  <si>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</si>
  <si>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</si>
  <si>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</si>
  <si>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</si>
  <si>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</si>
  <si>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</si>
  <si>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</si>
  <si>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</si>
  <si>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</si>
  <si>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</si>
  <si>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</si>
  <si>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</si>
  <si>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</si>
  <si>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</si>
  <si>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</si>
  <si>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</si>
  <si>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</si>
  <si>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</si>
  <si>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</si>
  <si>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</si>
  <si>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</si>
  <si>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</si>
  <si>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</si>
  <si>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</si>
  <si>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</si>
  <si>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</si>
  <si>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</si>
  <si>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</si>
  <si>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</si>
  <si>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</si>
  <si>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</si>
  <si>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</si>
  <si>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</si>
  <si>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</si>
  <si>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</si>
  <si>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</si>
  <si>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</si>
  <si>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</si>
  <si>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</si>
  <si>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</si>
  <si>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</si>
  <si>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</si>
  <si>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</si>
  <si>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</si>
  <si>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</si>
  <si>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</si>
  <si>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</si>
  <si>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</si>
  <si>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</si>
  <si>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</si>
  <si>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</si>
  <si>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</si>
  <si>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</si>
  <si>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</si>
  <si>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</si>
  <si>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</si>
  <si>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</si>
  <si>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</si>
  <si>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</si>
  <si>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</si>
  <si>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</si>
  <si>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</si>
  <si>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</si>
  <si>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</si>
  <si>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</si>
  <si>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</si>
  <si>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</si>
  <si>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</si>
  <si>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</si>
  <si>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</si>
  <si>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</si>
  <si>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</si>
  <si>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</si>
  <si>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</si>
  <si>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</si>
  <si>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</si>
  <si>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</si>
  <si>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</si>
  <si>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</si>
  <si>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</si>
  <si>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</si>
  <si>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</si>
  <si>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</si>
  <si>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</si>
  <si>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</si>
  <si>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</si>
  <si>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</si>
  <si>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</si>
  <si>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</si>
  <si>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</si>
  <si>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</si>
  <si>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</si>
  <si>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</si>
  <si>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</si>
  <si>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</si>
  <si>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</si>
  <si>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</si>
  <si>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</si>
  <si>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</si>
  <si>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</si>
  <si>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</si>
  <si>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</si>
  <si>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</si>
  <si>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</si>
  <si>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</si>
  <si>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</si>
  <si>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</si>
  <si>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</si>
  <si>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</si>
  <si>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</si>
  <si>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</si>
  <si>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</si>
  <si>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</si>
  <si>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</si>
  <si>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</si>
  <si>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</si>
  <si>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</si>
  <si>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</si>
  <si>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</si>
  <si>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</si>
  <si>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</si>
  <si>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</si>
  <si>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</si>
  <si>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</si>
  <si>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</si>
  <si>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</si>
  <si>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</si>
  <si>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</si>
  <si>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</si>
  <si>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</si>
  <si>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</si>
  <si>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</si>
  <si>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</si>
  <si>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</si>
  <si>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</si>
  <si>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</si>
  <si>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</si>
  <si>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</si>
  <si>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</si>
  <si>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</si>
  <si>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</si>
  <si>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</si>
  <si>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</si>
  <si>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</si>
  <si>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</si>
  <si>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</si>
  <si>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</si>
  <si>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</si>
  <si>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</si>
  <si>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</si>
  <si>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</si>
  <si>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</si>
  <si>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</si>
  <si>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</si>
  <si>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</si>
  <si>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</si>
  <si>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</si>
  <si>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</si>
  <si>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</si>
  <si>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</si>
  <si>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</si>
  <si>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</si>
  <si>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</si>
  <si>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</si>
  <si>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</si>
  <si>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</si>
  <si>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</si>
  <si>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</si>
  <si>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</si>
  <si>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</si>
  <si>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</si>
  <si>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</si>
  <si>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</si>
  <si>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</si>
  <si>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</si>
  <si>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</si>
  <si>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</si>
  <si>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</si>
  <si>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</si>
  <si>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</si>
  <si>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</si>
  <si>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</si>
  <si>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</si>
  <si>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</si>
  <si>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</si>
  <si>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</si>
  <si>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</si>
  <si>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</si>
  <si>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</si>
  <si>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</si>
  <si>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</si>
  <si>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</si>
  <si>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</si>
  <si>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</si>
  <si>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</si>
  <si>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</si>
  <si>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</si>
  <si>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</si>
  <si>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</si>
  <si>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</si>
  <si>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</si>
  <si>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</si>
  <si>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</si>
  <si>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</si>
  <si>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</si>
  <si>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</si>
  <si>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</si>
  <si>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</si>
  <si>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</si>
  <si>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</si>
  <si>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</si>
  <si>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</si>
  <si>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</si>
  <si>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</si>
  <si>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</si>
  <si>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</si>
  <si>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</si>
  <si>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</si>
  <si>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</si>
  <si>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</si>
  <si>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</si>
  <si>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</si>
  <si>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</si>
  <si>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</si>
  <si>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</si>
  <si>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</si>
  <si>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</si>
  <si>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</si>
  <si>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</si>
  <si>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</si>
  <si>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</si>
  <si>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</si>
  <si>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</si>
  <si>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</si>
  <si>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</si>
  <si>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</si>
  <si>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</si>
  <si>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</si>
  <si>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</si>
  <si>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</si>
  <si>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</si>
  <si>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</si>
  <si>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</si>
  <si>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</si>
  <si>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</si>
  <si>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</si>
  <si>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</si>
  <si>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</si>
  <si>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</si>
  <si>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</si>
  <si>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</si>
  <si>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</si>
  <si>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</si>
  <si>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</si>
  <si>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</si>
  <si>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</si>
  <si>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</si>
  <si>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</si>
  <si>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</si>
  <si>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</si>
  <si>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</si>
  <si>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</si>
  <si>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</si>
  <si>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</si>
  <si>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</si>
  <si>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</si>
  <si>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</si>
  <si>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</si>
  <si>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</si>
  <si>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</si>
  <si>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</si>
  <si>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</si>
  <si>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</si>
  <si>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</si>
  <si>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</si>
  <si>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</si>
  <si>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</si>
  <si>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</si>
  <si>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</si>
  <si>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</si>
  <si>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</si>
  <si>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</si>
  <si>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</si>
  <si>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</si>
  <si>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</si>
  <si>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</si>
  <si>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</si>
  <si>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</si>
  <si>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</si>
  <si>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</si>
  <si>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</si>
  <si>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</si>
  <si>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</si>
  <si>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</si>
  <si>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</si>
  <si>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</si>
  <si>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</si>
  <si>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</si>
  <si>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</si>
  <si>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</si>
  <si>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</si>
  <si>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</si>
  <si>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</si>
  <si>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</si>
  <si>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</si>
  <si>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</si>
  <si>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</si>
  <si>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</si>
  <si>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</si>
  <si>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</si>
  <si>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</si>
  <si>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</si>
  <si>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</si>
  <si>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</si>
  <si>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</si>
  <si>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</si>
  <si>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</si>
  <si>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</si>
  <si>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</si>
  <si>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</si>
  <si>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</si>
  <si>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</si>
  <si>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</si>
  <si>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</si>
  <si>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</si>
  <si>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</si>
  <si>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</si>
  <si>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</si>
  <si>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</si>
  <si>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</si>
  <si>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</si>
  <si>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</si>
  <si>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</si>
  <si>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</si>
  <si>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</si>
  <si>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</si>
  <si>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</si>
  <si>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</si>
  <si>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</si>
  <si>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</si>
  <si>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</si>
  <si>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</si>
  <si>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</si>
  <si>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</si>
  <si>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</si>
  <si>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</si>
  <si>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</si>
  <si>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</si>
  <si>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</si>
  <si>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</si>
  <si>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</si>
  <si>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</si>
  <si>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</si>
  <si>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</si>
  <si>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</si>
  <si>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</si>
  <si>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</si>
  <si>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</si>
  <si>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</si>
  <si>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</si>
  <si>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</si>
  <si>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</si>
  <si>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</si>
  <si>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</si>
  <si>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</si>
  <si>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</si>
  <si>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</si>
  <si>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</si>
  <si>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</si>
  <si>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</si>
  <si>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</si>
  <si>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</si>
  <si>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</si>
  <si>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</si>
  <si>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</si>
  <si>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</si>
  <si>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</si>
  <si>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</si>
  <si>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</si>
  <si>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</si>
  <si>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</si>
  <si>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</si>
  <si>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</si>
  <si>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</si>
  <si>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</si>
  <si>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</si>
  <si>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</si>
  <si>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</si>
  <si>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</si>
  <si>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</si>
  <si>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</si>
  <si>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</si>
  <si>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</si>
  <si>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</si>
  <si>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</si>
  <si>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</si>
  <si>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</si>
  <si>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</si>
  <si>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</si>
  <si>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</si>
  <si>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</si>
  <si>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</si>
  <si>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</si>
  <si>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</si>
  <si>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</si>
  <si>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</si>
  <si>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</si>
  <si>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</si>
  <si>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</si>
  <si>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</si>
  <si>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</si>
  <si>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</si>
  <si>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</si>
  <si>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</si>
  <si>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</si>
  <si>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</si>
  <si>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</si>
  <si>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</si>
  <si>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</si>
  <si>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</si>
  <si>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</si>
  <si>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</si>
  <si>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</si>
  <si>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</si>
  <si>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</si>
  <si>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</si>
  <si>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</si>
  <si>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</si>
  <si>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</si>
  <si>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</si>
  <si>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</si>
  <si>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</si>
  <si>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</si>
  <si>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</si>
  <si>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</si>
  <si>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</si>
  <si>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</si>
  <si>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</si>
  <si>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</si>
  <si>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</si>
  <si>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</si>
  <si>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</si>
  <si>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</si>
  <si>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</si>
  <si>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</si>
  <si>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</si>
  <si>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</si>
  <si>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</si>
  <si>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</si>
  <si>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</si>
  <si>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</si>
  <si>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</si>
  <si>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</si>
  <si>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</si>
  <si>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</si>
  <si>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</si>
  <si>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</si>
  <si>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</si>
  <si>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</si>
  <si>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</si>
  <si>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</si>
  <si>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</si>
  <si>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</si>
  <si>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</si>
  <si>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</si>
  <si>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</si>
  <si>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</si>
  <si>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</si>
  <si>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</si>
  <si>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</si>
  <si>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</si>
  <si>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</si>
  <si>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</si>
  <si>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</si>
  <si>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</si>
  <si>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</si>
  <si>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</si>
  <si>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</si>
  <si>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</si>
  <si>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</si>
  <si>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</si>
  <si>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</si>
  <si>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</si>
  <si>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</si>
  <si>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</si>
  <si>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</si>
  <si>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</si>
  <si>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</si>
  <si>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</si>
  <si>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</si>
  <si>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</si>
  <si>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</si>
  <si>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</si>
  <si>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</si>
  <si>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</si>
  <si>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</si>
  <si>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</si>
  <si>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</si>
  <si>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</si>
  <si>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</si>
  <si>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</si>
  <si>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</si>
  <si>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</si>
  <si>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</si>
  <si>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</si>
  <si>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</si>
  <si>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</si>
  <si>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</si>
  <si>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</si>
  <si>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</si>
  <si>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</si>
  <si>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</si>
  <si>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</si>
  <si>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</si>
  <si>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</si>
  <si>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</si>
  <si>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</si>
  <si>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</si>
  <si>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</si>
  <si>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</si>
  <si>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</si>
  <si>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</si>
  <si>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</si>
  <si>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</si>
  <si>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</si>
  <si>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</si>
  <si>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</si>
  <si>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</si>
  <si>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</si>
  <si>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</si>
  <si>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</si>
  <si>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</si>
  <si>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</si>
  <si>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</si>
  <si>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</si>
  <si>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</si>
  <si>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</si>
  <si>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</si>
  <si>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</si>
  <si>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</si>
  <si>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</si>
  <si>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</si>
  <si>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</si>
  <si>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</si>
  <si>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</si>
  <si>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</si>
  <si>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</si>
  <si>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</si>
  <si>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</si>
  <si>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</si>
  <si>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</si>
  <si>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</si>
  <si>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</si>
  <si>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</si>
  <si>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</si>
  <si>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</si>
  <si>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</si>
  <si>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</si>
  <si>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</si>
  <si>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</si>
  <si>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</si>
  <si>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</si>
  <si>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</si>
  <si>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</si>
  <si>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</si>
  <si>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</si>
  <si>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</si>
  <si>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</si>
  <si>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</si>
  <si>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</si>
  <si>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</si>
  <si>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</si>
  <si>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</si>
  <si>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</si>
  <si>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</si>
  <si>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</si>
  <si>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</si>
  <si>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</si>
  <si>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</si>
  <si>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</si>
  <si>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</si>
  <si>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</si>
  <si>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</si>
  <si>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</si>
  <si>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</si>
  <si>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</si>
  <si>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</si>
  <si>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</si>
  <si>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</si>
  <si>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</si>
  <si>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</si>
  <si>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</si>
  <si>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</si>
  <si>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</si>
  <si>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</si>
  <si>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</si>
  <si>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</si>
  <si>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</si>
  <si>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</si>
  <si>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</si>
  <si>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</si>
  <si>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</si>
  <si>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</si>
  <si>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</si>
  <si>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</si>
  <si>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</si>
  <si>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</si>
  <si>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</si>
  <si>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</si>
  <si>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</si>
  <si>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</si>
  <si>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</si>
  <si>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</si>
  <si>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</si>
  <si>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</si>
  <si>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</si>
  <si>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</si>
  <si>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</si>
  <si>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</si>
  <si>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</si>
  <si>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</si>
  <si>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</si>
  <si>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</si>
  <si>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</si>
  <si>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</si>
  <si>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</si>
  <si>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</si>
  <si>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</si>
  <si>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</si>
  <si>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</si>
  <si>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</si>
  <si>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</si>
  <si>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</si>
  <si>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</si>
  <si>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</si>
  <si>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</si>
  <si>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</si>
  <si>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</si>
  <si>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</si>
  <si>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</si>
  <si>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</si>
  <si>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</si>
  <si>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</si>
  <si>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</si>
  <si>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</si>
  <si>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</si>
  <si>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</si>
  <si>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</si>
  <si>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</si>
  <si>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</si>
  <si>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</si>
  <si>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</si>
  <si>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</si>
  <si>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</si>
  <si>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</si>
  <si>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</si>
  <si>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</si>
  <si>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</si>
  <si>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</si>
  <si>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</si>
  <si>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</si>
  <si>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</si>
  <si>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</si>
  <si>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</si>
  <si>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</si>
  <si>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</si>
  <si>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</si>
  <si>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</si>
  <si>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</si>
  <si>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</si>
  <si>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</si>
  <si>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</si>
  <si>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</si>
  <si>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</si>
  <si>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</si>
  <si>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</si>
  <si>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</si>
  <si>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</si>
  <si>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</si>
  <si>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</si>
  <si>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</si>
  <si>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</si>
  <si>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</si>
  <si>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</si>
  <si>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</si>
  <si>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</si>
  <si>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</si>
  <si>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</si>
  <si>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</si>
  <si>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</si>
  <si>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</si>
  <si>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</si>
  <si>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</si>
  <si>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</si>
  <si>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</si>
  <si>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</si>
  <si>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</si>
  <si>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</si>
  <si>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</si>
  <si>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</si>
  <si>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</si>
  <si>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</si>
  <si>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</si>
  <si>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</si>
  <si>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</si>
  <si>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</si>
  <si>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</si>
  <si>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</si>
  <si>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</si>
  <si>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</si>
  <si>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</si>
  <si>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</si>
  <si>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</si>
  <si>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</si>
  <si>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</si>
  <si>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</si>
  <si>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</si>
  <si>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</si>
  <si>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</si>
  <si>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</si>
  <si>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</si>
  <si>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</si>
  <si>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</si>
  <si>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</si>
  <si>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</si>
  <si>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</si>
  <si>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</si>
  <si>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</si>
  <si>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</si>
  <si>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</si>
  <si>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</si>
  <si>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</si>
  <si>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</si>
  <si>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</si>
  <si>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</si>
  <si>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</si>
  <si>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</si>
  <si>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</si>
  <si>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</si>
  <si>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</si>
  <si>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</si>
  <si>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</si>
  <si>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</si>
  <si>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</si>
  <si>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</si>
  <si>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</si>
  <si>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</si>
  <si>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</si>
  <si>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</si>
  <si>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</si>
  <si>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</si>
  <si>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</si>
  <si>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</si>
  <si>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</si>
  <si>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</si>
  <si>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</si>
  <si>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</si>
  <si>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</si>
  <si>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</si>
  <si>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</si>
  <si>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</si>
  <si>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</si>
  <si>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</si>
  <si>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</si>
  <si>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</si>
  <si>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</si>
  <si>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</si>
  <si>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</si>
  <si>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</si>
  <si>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</si>
  <si>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</si>
  <si>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</si>
  <si>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</si>
  <si>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</si>
  <si>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</si>
  <si>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</si>
  <si>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</si>
  <si>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</si>
  <si>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</si>
  <si>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</si>
  <si>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</si>
  <si>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</si>
  <si>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</si>
  <si>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</si>
  <si>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</si>
  <si>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</si>
  <si>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</si>
  <si>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</si>
  <si>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</si>
  <si>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</si>
  <si>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</si>
  <si>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</si>
  <si>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</si>
  <si>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</si>
  <si>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</si>
  <si>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</si>
  <si>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</si>
  <si>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</si>
  <si>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</si>
  <si>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</si>
  <si>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</si>
  <si>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</si>
  <si>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</si>
  <si>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</si>
  <si>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</si>
  <si>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</si>
  <si>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</si>
  <si>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</si>
  <si>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</si>
  <si>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</si>
  <si>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</si>
  <si>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</si>
  <si>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</si>
  <si>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</si>
  <si>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</si>
  <si>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</si>
  <si>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</si>
  <si>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</si>
  <si>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</si>
  <si>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</si>
  <si>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</si>
  <si>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</si>
  <si>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</si>
  <si>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</si>
  <si>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</si>
  <si>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</si>
  <si>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</si>
  <si>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</si>
  <si>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</si>
  <si>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</si>
  <si>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</si>
  <si>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</si>
  <si>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</si>
  <si>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</si>
  <si>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</si>
  <si>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</si>
  <si>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</si>
  <si>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</si>
  <si>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</si>
  <si>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</si>
  <si>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</si>
  <si>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</si>
  <si>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</si>
  <si>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</si>
  <si>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</si>
  <si>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</si>
  <si>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</si>
  <si>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</si>
  <si>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</si>
  <si>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</si>
  <si>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</si>
  <si>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</si>
  <si>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</si>
  <si>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</si>
  <si>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</si>
  <si>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</si>
  <si>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</si>
  <si>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</si>
  <si>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</si>
  <si>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</si>
  <si>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</si>
  <si>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</si>
  <si>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</si>
  <si>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</si>
  <si>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</si>
  <si>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</si>
  <si>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</si>
  <si>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</si>
  <si>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</si>
  <si>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</si>
  <si>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</si>
  <si>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</si>
  <si>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</si>
  <si>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</si>
  <si>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</si>
  <si>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</si>
  <si>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</si>
  <si>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</si>
  <si>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</si>
  <si>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</si>
  <si>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</si>
  <si>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</si>
  <si>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</si>
  <si>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</si>
  <si>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</si>
  <si>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</si>
  <si>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</si>
  <si>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</si>
  <si>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</si>
  <si>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</si>
  <si>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</si>
  <si>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</si>
  <si>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</si>
  <si>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</si>
  <si>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</si>
  <si>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</si>
  <si>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</si>
  <si>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</si>
  <si>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</si>
  <si>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</si>
  <si>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</si>
  <si>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</si>
  <si>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</si>
  <si>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</si>
  <si>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</si>
  <si>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</si>
  <si>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</si>
  <si>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</si>
  <si>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</si>
  <si>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</si>
  <si>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</si>
  <si>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</si>
  <si>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</si>
  <si>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</si>
  <si>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</si>
  <si>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</si>
  <si>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</si>
  <si>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</si>
  <si>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</si>
  <si>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</si>
  <si>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</si>
  <si>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</si>
  <si>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</si>
  <si>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</si>
  <si>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</si>
  <si>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</si>
  <si>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</si>
  <si>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</si>
  <si>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</si>
  <si>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</si>
  <si>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</si>
  <si>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</si>
  <si>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</si>
  <si>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</si>
  <si>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</si>
  <si>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</si>
  <si>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</si>
  <si>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</si>
  <si>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</si>
  <si>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</si>
  <si>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</si>
  <si>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</si>
  <si>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</si>
  <si>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</si>
  <si>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</si>
  <si>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</si>
  <si>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</si>
  <si>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</si>
  <si>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</si>
  <si>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</si>
  <si>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</si>
  <si>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</si>
  <si>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</si>
  <si>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</si>
  <si>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</si>
  <si>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</si>
  <si>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</si>
  <si>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</si>
  <si>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</si>
  <si>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</si>
  <si>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</si>
  <si>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</si>
  <si>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</si>
  <si>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</si>
  <si>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</si>
  <si>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</si>
  <si>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</si>
  <si>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</si>
  <si>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</si>
  <si>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</si>
  <si>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</si>
  <si>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</si>
  <si>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</si>
  <si>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</si>
  <si>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</si>
  <si>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</si>
  <si>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</si>
  <si>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</si>
  <si>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</si>
  <si>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</si>
  <si>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</si>
  <si>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</si>
  <si>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</si>
  <si>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</si>
  <si>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</si>
  <si>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</si>
  <si>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</si>
  <si>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</si>
  <si>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</si>
  <si>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</si>
  <si>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</si>
  <si>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</si>
  <si>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</si>
  <si>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</si>
  <si>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</si>
  <si>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</si>
  <si>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</si>
  <si>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</si>
  <si>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</si>
  <si>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</si>
  <si>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</si>
  <si>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</si>
  <si>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</si>
  <si>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</si>
  <si>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</si>
  <si>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</si>
  <si>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</si>
  <si>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</si>
  <si>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</si>
  <si>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</si>
  <si>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</si>
  <si>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</si>
  <si>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</si>
  <si>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</si>
  <si>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</si>
  <si>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</si>
  <si>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</si>
  <si>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</si>
  <si>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</si>
  <si>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</si>
  <si>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</si>
  <si>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</si>
  <si>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</si>
  <si>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</si>
  <si>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</si>
  <si>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</si>
  <si>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</si>
  <si>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</si>
  <si>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</si>
  <si>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</si>
  <si>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</si>
  <si>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</si>
  <si>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</si>
  <si>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</si>
  <si>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</si>
  <si>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</si>
  <si>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</si>
  <si>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</si>
  <si>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</si>
  <si>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</si>
  <si>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</si>
  <si>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</si>
  <si>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</si>
  <si>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</si>
  <si>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</si>
  <si>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</si>
  <si>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</si>
  <si>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</si>
  <si>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</si>
  <si>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</si>
  <si>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</si>
  <si>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</si>
  <si>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</si>
  <si>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</si>
  <si>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</si>
  <si>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</si>
  <si>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</si>
  <si>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</si>
  <si>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</si>
  <si>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</si>
  <si>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</si>
  <si>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</si>
  <si>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</si>
  <si>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</si>
  <si>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</si>
  <si>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</si>
  <si>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</si>
  <si>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</si>
  <si>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</si>
  <si>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</si>
  <si>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</si>
  <si>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</si>
  <si>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</si>
  <si>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</si>
  <si>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</si>
  <si>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</si>
  <si>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</si>
  <si>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</si>
  <si>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</si>
  <si>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</si>
  <si>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</si>
  <si>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</si>
  <si>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</si>
  <si>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</si>
  <si>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</si>
  <si>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</si>
  <si>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</si>
  <si>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</si>
  <si>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</si>
  <si>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</si>
  <si>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</si>
  <si>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</si>
  <si>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</si>
  <si>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</si>
  <si>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</si>
  <si>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</si>
  <si>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</si>
  <si>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</si>
  <si>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</si>
  <si>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</si>
  <si>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</si>
  <si>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</si>
  <si>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</si>
  <si>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</si>
  <si>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</si>
  <si>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</si>
  <si>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</si>
  <si>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</si>
  <si>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</si>
  <si>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</si>
  <si>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</si>
  <si>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</si>
  <si>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</si>
  <si>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</si>
  <si>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</si>
  <si>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</si>
  <si>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</si>
  <si>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</si>
  <si>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</si>
  <si>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</si>
  <si>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</si>
  <si>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</si>
  <si>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</si>
  <si>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</si>
  <si>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</si>
  <si>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</si>
  <si>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</si>
  <si>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</si>
  <si>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</si>
  <si>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</si>
  <si>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</si>
  <si>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</si>
  <si>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</si>
  <si>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</si>
  <si>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</si>
  <si>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</si>
  <si>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</si>
  <si>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</si>
  <si>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</si>
  <si>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</si>
  <si>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</si>
  <si>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</si>
  <si>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</si>
  <si>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</si>
  <si>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</si>
  <si>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</si>
  <si>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</si>
  <si>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</si>
  <si>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</si>
  <si>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</si>
  <si>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</si>
  <si>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</si>
  <si>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</si>
  <si>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</si>
  <si>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</si>
  <si>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</si>
  <si>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</si>
  <si>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</si>
  <si>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</si>
  <si>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</si>
  <si>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</si>
  <si>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</si>
  <si>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</si>
  <si>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</si>
  <si>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</si>
  <si>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</si>
  <si>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</si>
  <si>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</si>
  <si>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</si>
  <si>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</si>
  <si>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</si>
  <si>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</si>
  <si>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</si>
  <si>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</si>
  <si>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</si>
  <si>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</si>
  <si>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</si>
  <si>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</si>
  <si>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</si>
  <si>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</si>
  <si>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</si>
  <si>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</si>
  <si>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</si>
  <si>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</si>
  <si>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</si>
  <si>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</si>
  <si>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</si>
  <si>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</si>
  <si>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</si>
  <si>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</si>
  <si>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</si>
  <si>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</si>
  <si>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</si>
  <si>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</si>
  <si>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</si>
  <si>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</si>
  <si>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</si>
  <si>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</si>
  <si>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</si>
  <si>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</si>
  <si>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</si>
  <si>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</si>
  <si>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</si>
  <si>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</si>
  <si>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</si>
  <si>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</si>
  <si>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</si>
  <si>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</si>
  <si>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</si>
  <si>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</si>
  <si>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</si>
  <si>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</si>
  <si>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</si>
  <si>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</si>
  <si>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</si>
  <si>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</si>
  <si>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</si>
  <si>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</si>
  <si>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</si>
  <si>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</si>
  <si>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</si>
  <si>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</si>
  <si>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</si>
  <si>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</si>
  <si>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</si>
  <si>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</si>
  <si>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</si>
  <si>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</si>
  <si>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</si>
  <si>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</si>
  <si>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</si>
  <si>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</si>
  <si>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</si>
  <si>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</si>
  <si>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</si>
  <si>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</si>
  <si>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</si>
  <si>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</si>
  <si>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</si>
  <si>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</si>
  <si>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</si>
  <si>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</si>
  <si>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</si>
  <si>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</si>
  <si>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</si>
  <si>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</si>
  <si>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</si>
  <si>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</si>
  <si>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</si>
  <si>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</si>
  <si>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</si>
  <si>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</si>
  <si>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</si>
  <si>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</si>
  <si>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</si>
  <si>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</si>
  <si>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</si>
  <si>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</si>
  <si>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</si>
  <si>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</si>
  <si>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</si>
  <si>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</si>
  <si>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</si>
  <si>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</si>
  <si>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</si>
  <si>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</si>
  <si>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</si>
  <si>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</si>
  <si>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</si>
  <si>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</si>
  <si>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</si>
  <si>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</si>
  <si>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</si>
  <si>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</si>
  <si>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</si>
  <si>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</si>
  <si>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</si>
  <si>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</si>
  <si>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</si>
  <si>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</si>
  <si>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</si>
  <si>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</si>
  <si>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</si>
  <si>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</si>
  <si>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</si>
  <si>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</si>
  <si>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</si>
  <si>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</si>
  <si>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</si>
  <si>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</si>
  <si>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</si>
  <si>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</si>
  <si>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</si>
  <si>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</si>
  <si>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</si>
  <si>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</si>
  <si>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</si>
  <si>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</si>
  <si>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</si>
  <si>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</si>
  <si>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</si>
  <si>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</si>
  <si>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</si>
  <si>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</si>
  <si>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</si>
  <si>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</si>
  <si>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</si>
  <si>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</si>
  <si>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</si>
  <si>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</si>
  <si>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</si>
  <si>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</si>
  <si>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</si>
  <si>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</si>
  <si>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</si>
  <si>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</si>
  <si>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</si>
  <si>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</si>
  <si>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</si>
  <si>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</si>
  <si>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</si>
  <si>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</si>
  <si>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</si>
  <si>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</si>
  <si>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</si>
  <si>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</si>
  <si>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</si>
  <si>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</si>
  <si>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</si>
  <si>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</si>
  <si>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</si>
  <si>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</si>
  <si>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</si>
  <si>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</si>
  <si>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</si>
  <si>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</si>
  <si>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</si>
  <si>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</si>
  <si>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</si>
  <si>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</si>
  <si>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</si>
  <si>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</si>
  <si>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</si>
  <si>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</si>
  <si>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</si>
  <si>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</si>
  <si>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</si>
  <si>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</si>
  <si>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</si>
  <si>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</si>
  <si>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</si>
  <si>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</si>
  <si>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</si>
  <si>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</si>
  <si>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</si>
  <si>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</si>
  <si>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</si>
  <si>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</si>
  <si>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</si>
  <si>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</si>
  <si>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</si>
  <si>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</si>
  <si>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</si>
  <si>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</si>
  <si>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</si>
  <si>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</si>
  <si>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</si>
  <si>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</si>
  <si>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</si>
  <si>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</si>
  <si>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</si>
  <si>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</si>
  <si>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</si>
  <si>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</si>
  <si>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</si>
  <si>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</si>
  <si>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</si>
  <si>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</si>
  <si>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</si>
  <si>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</si>
  <si>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</si>
  <si>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</si>
  <si>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</si>
  <si>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</si>
  <si>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</si>
  <si>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</si>
  <si>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</si>
  <si>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</si>
  <si>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</si>
  <si>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</si>
  <si>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</si>
  <si>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</si>
  <si>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</si>
  <si>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</si>
  <si>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</si>
  <si>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</si>
  <si>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</si>
  <si>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</si>
  <si>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</si>
  <si>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</si>
  <si>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</si>
  <si>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</si>
  <si>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</si>
  <si>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</si>
  <si>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</si>
  <si>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</si>
  <si>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</si>
  <si>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</si>
  <si>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</si>
  <si>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</si>
  <si>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</si>
  <si>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</si>
  <si>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</si>
  <si>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</si>
  <si>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</si>
  <si>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</si>
  <si>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</si>
  <si>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</si>
  <si>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</si>
  <si>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</si>
  <si>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</si>
  <si>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</si>
  <si>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</si>
  <si>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</si>
  <si>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</si>
  <si>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</si>
  <si>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</si>
  <si>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</si>
  <si>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</si>
  <si>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</si>
  <si>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</si>
  <si>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</si>
  <si>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</si>
  <si>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</si>
  <si>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</si>
  <si>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</si>
  <si>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</si>
  <si>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</si>
  <si>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</si>
  <si>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</si>
  <si>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</si>
  <si>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</si>
  <si>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</si>
  <si>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</si>
  <si>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</si>
  <si>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</si>
  <si>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</si>
  <si>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</si>
  <si>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</si>
  <si>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</si>
  <si>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</si>
  <si>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</si>
  <si>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</si>
  <si>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</si>
  <si>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</si>
  <si>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</si>
  <si>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</si>
  <si>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</si>
  <si>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</si>
  <si>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</si>
  <si>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</si>
  <si>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</si>
  <si>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</si>
  <si>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</si>
  <si>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</si>
  <si>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</si>
  <si>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</si>
  <si>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</si>
  <si>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</si>
  <si>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</si>
  <si>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</si>
  <si>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</si>
  <si>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</si>
  <si>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</si>
  <si>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</si>
  <si>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</si>
  <si>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</si>
  <si>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</si>
  <si>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</si>
  <si>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</si>
  <si>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</si>
  <si>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</si>
  <si>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</si>
  <si>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</si>
  <si>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</si>
  <si>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</si>
  <si>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</si>
  <si>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</si>
  <si>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</si>
  <si>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</si>
  <si>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</si>
  <si>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</si>
  <si>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</si>
  <si>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</si>
  <si>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</si>
  <si>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</si>
  <si>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</si>
  <si>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</si>
  <si>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</si>
  <si>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</si>
  <si>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</si>
  <si>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</si>
  <si>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</si>
  <si>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</si>
  <si>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</si>
  <si>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</si>
  <si>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</si>
  <si>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</si>
  <si>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</si>
  <si>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</si>
  <si>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</si>
  <si>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</si>
  <si>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</si>
  <si>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</si>
  <si>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</si>
  <si>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</si>
  <si>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</si>
  <si>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</si>
  <si>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</si>
  <si>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</si>
  <si>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</si>
  <si>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</si>
  <si>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</si>
  <si>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</si>
  <si>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</si>
  <si>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</si>
  <si>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</si>
  <si>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</si>
  <si>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</si>
  <si>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</si>
  <si>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</si>
  <si>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</si>
  <si>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</si>
  <si>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</si>
  <si>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</si>
  <si>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</si>
  <si>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</si>
  <si>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</si>
  <si>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</si>
  <si>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</si>
  <si>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</si>
  <si>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</si>
  <si>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</si>
  <si>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</si>
  <si>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</si>
  <si>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</si>
  <si>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</si>
  <si>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</si>
  <si>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</si>
  <si>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</si>
  <si>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</si>
  <si>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</si>
  <si>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</si>
  <si>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</si>
  <si>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</si>
  <si>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</si>
  <si>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</si>
  <si>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</si>
  <si>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</si>
  <si>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</si>
  <si>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</si>
  <si>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</si>
  <si>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</si>
  <si>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</si>
  <si>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</si>
  <si>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</si>
  <si>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</si>
  <si>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</si>
  <si>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</si>
  <si>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</si>
  <si>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</si>
  <si>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</si>
  <si>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</si>
  <si>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</si>
  <si>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</si>
  <si>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</si>
  <si>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</si>
  <si>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</si>
  <si>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</si>
  <si>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</si>
  <si>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</si>
  <si>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</si>
  <si>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</si>
  <si>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</si>
  <si>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</si>
  <si>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</si>
  <si>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</si>
  <si>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</si>
  <si>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</si>
  <si>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</si>
  <si>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</si>
  <si>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</si>
  <si>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</si>
  <si>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</si>
  <si>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</si>
  <si>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</si>
  <si>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</si>
  <si>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</si>
  <si>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</si>
  <si>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</si>
  <si>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</si>
  <si>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</si>
  <si>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</si>
  <si>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</si>
  <si>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</si>
  <si>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</si>
  <si>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</si>
  <si>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</si>
  <si>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</si>
  <si>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</si>
  <si>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</si>
  <si>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</si>
  <si>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</si>
  <si>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</si>
  <si>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</si>
  <si>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</si>
  <si>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</si>
  <si>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</si>
  <si>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</si>
  <si>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</si>
  <si>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</si>
  <si>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</si>
  <si>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</si>
  <si>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</si>
  <si>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</si>
  <si>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</si>
  <si>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</si>
  <si>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</si>
  <si>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</si>
  <si>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</si>
  <si>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</si>
  <si>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</si>
  <si>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Donotaion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</si>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</sst>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strike val="0"/>
        <color theme="4" tint="-0.24994659260841701"/>
      </font>
      <fill>
        <patternFill patternType="solid">
          <fgColor auto="1"/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33"/>
      <color rgb="FFC10A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[Excel_HW_StarterBook.xlsx]Sheet2!PivotTable3</c:name>
    <c:fmtId val="1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B-EF4A-9F6F-02860ABAD60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3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7AB-EF4A-9F6F-02860ABAD60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7AB-EF4A-9F6F-02860ABAD60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7AB-EF4A-9F6F-02860ABA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3"/>
        <c:overlap val="100"/>
        <c:axId val="351478751"/>
        <c:axId val="384064863"/>
      </c:barChart>
      <c:catAx>
        <c:axId val="3514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64863"/>
        <c:crosses val="autoZero"/>
        <c:auto val="1"/>
        <c:lblAlgn val="ctr"/>
        <c:lblOffset val="100"/>
        <c:noMultiLvlLbl val="0"/>
      </c:catAx>
      <c:valAx>
        <c:axId val="3840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[Excel_HW_StarterBook.xlsx]Sheet3!PivotTable4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0-C446-B098-4F13FA02BE7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3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0-C446-B098-4F13FA02BE7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0-C446-B098-4F13FA02BE7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30-C446-B098-4F13FA02B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4397120"/>
        <c:axId val="2115570576"/>
      </c:barChart>
      <c:catAx>
        <c:axId val="214439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570576"/>
        <c:crosses val="autoZero"/>
        <c:auto val="1"/>
        <c:lblAlgn val="ctr"/>
        <c:lblOffset val="100"/>
        <c:noMultiLvlLbl val="0"/>
      </c:catAx>
      <c:valAx>
        <c:axId val="21155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39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3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582298539485768E-2"/>
          <c:y val="2.5839793281653745E-2"/>
          <c:w val="0.79707013693635576"/>
          <c:h val="0.9116537467700258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D-A247-BC93-7C639C1ECE9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3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D-A247-BC93-7C639C1ECE9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D-A247-BC93-7C639C1EC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450847"/>
        <c:axId val="2108792448"/>
      </c:lineChart>
      <c:catAx>
        <c:axId val="38645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792448"/>
        <c:crosses val="autoZero"/>
        <c:auto val="1"/>
        <c:lblAlgn val="ctr"/>
        <c:lblOffset val="100"/>
        <c:noMultiLvlLbl val="0"/>
      </c:catAx>
      <c:valAx>
        <c:axId val="21087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45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DC-4541-BABA-DEF7A4E9444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DC-4541-BABA-DEF7A4E9444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DC-4541-BABA-DEF7A4E94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95807"/>
        <c:axId val="116398831"/>
      </c:lineChart>
      <c:catAx>
        <c:axId val="7039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8831"/>
        <c:crosses val="autoZero"/>
        <c:auto val="1"/>
        <c:lblAlgn val="ctr"/>
        <c:lblOffset val="100"/>
        <c:noMultiLvlLbl val="0"/>
      </c:catAx>
      <c:valAx>
        <c:axId val="11639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38100</xdr:rowOff>
    </xdr:from>
    <xdr:to>
      <xdr:col>29</xdr:col>
      <xdr:colOff>787400</xdr:colOff>
      <xdr:row>42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00087C-3E04-4A4D-95F9-034680AF3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3</xdr:row>
      <xdr:rowOff>177800</xdr:rowOff>
    </xdr:from>
    <xdr:to>
      <xdr:col>19</xdr:col>
      <xdr:colOff>774700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E741D-F2D8-7E44-9ECF-A7716D870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2</xdr:row>
      <xdr:rowOff>152400</xdr:rowOff>
    </xdr:from>
    <xdr:to>
      <xdr:col>15</xdr:col>
      <xdr:colOff>177800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23C16-EFD3-5F4A-ABD3-9AC230A9B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1409700</xdr:colOff>
      <xdr:row>15</xdr:row>
      <xdr:rowOff>139700</xdr:rowOff>
    </xdr:from>
    <xdr:to>
      <xdr:col>14</xdr:col>
      <xdr:colOff>419100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C0BAA-9D92-4140-8FBA-2994E739E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enenoch" refreshedDate="43600.75728726852" createdVersion="6" refreshedVersion="6" minRefreshableVersion="3" recordCount="4114" xr:uid="{C6639B86-F102-C340-8181-DDE22ECA0F1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ota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enenoch" refreshedDate="43602.952609722219" createdVersion="6" refreshedVersion="6" minRefreshableVersion="3" recordCount="4114" xr:uid="{E94AA827-B4F8-814D-B917-7E26AB1AD1A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ota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876F4-F084-BA41-9D32-F1269912ED4A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12F80-0559-E147-BD75-85610CEB470B}" name="PivotTable4" cacheId="27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6BC1F-B069-5D44-AA31-DF0802ADB380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.83203125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3.5" bestFit="1" customWidth="1"/>
    <col min="16" max="16" width="16" bestFit="1" customWidth="1"/>
    <col min="17" max="17" width="27" bestFit="1" customWidth="1"/>
    <col min="18" max="18" width="16.3320312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AVERAGE(E2/L2)</f>
        <v>63.917582417582416</v>
      </c>
      <c r="Q2" t="s">
        <v>8308</v>
      </c>
      <c r="R2" t="s">
        <v>8309</v>
      </c>
      <c r="S2" s="10">
        <f>(((J2/60)/60)/24) +DATE(1970,1,1)+(-5/24)</f>
        <v>42176.798738425925</v>
      </c>
      <c r="T2" s="10">
        <f>(((I2/60)/60)/24) 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AVERAGE(E3/L3)</f>
        <v>185.48101265822785</v>
      </c>
      <c r="Q3" t="s">
        <v>8308</v>
      </c>
      <c r="R3" t="s">
        <v>8309</v>
      </c>
      <c r="S3" s="10">
        <f t="shared" ref="S3:S66" si="2">(((J3/60)/60)/24) +DATE(1970,1,1)+(-5/24)</f>
        <v>42766.392164351848</v>
      </c>
      <c r="T3" s="10">
        <f t="shared" ref="T3:T66" si="3">(((I3/60)/60)/24) 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42515.838738425926</v>
      </c>
      <c r="T9" s="10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41869.333981481483</v>
      </c>
      <c r="T20" s="10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42200.549907407411</v>
      </c>
      <c r="T22" s="10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0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0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41374.848888888882</v>
      </c>
      <c r="T40" s="10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41873.890474537038</v>
      </c>
      <c r="T46" s="10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42323.756643518522</v>
      </c>
      <c r="T48" s="10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42196.720335648148</v>
      </c>
      <c r="T53" s="10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42149.340555555551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42230.027500000004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41701.693483796291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41409.605983796297</v>
      </c>
      <c r="T63" s="10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SUM(E67/D67)</f>
        <v>1.0752857142857142</v>
      </c>
      <c r="P67" s="6">
        <f t="shared" ref="P67:P130" si="5">AVERAGE(E67/L67)</f>
        <v>132.05263157894737</v>
      </c>
      <c r="Q67" t="s">
        <v>8308</v>
      </c>
      <c r="R67" t="s">
        <v>8310</v>
      </c>
      <c r="S67" s="10">
        <f t="shared" ref="S67:S130" si="6">(((J67/60)/60)/24) +DATE(1970,1,1)+(-5/24)</f>
        <v>41835.612893518519</v>
      </c>
      <c r="T67" s="10">
        <f t="shared" ref="T67:T130" si="7">(((I67/60)/60)/24) 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41207.801863425921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40996.936539351853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41099.950543981482</v>
      </c>
      <c r="T83" s="10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40322.331053240734</v>
      </c>
      <c r="T89" s="10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41402.543888888889</v>
      </c>
      <c r="T91" s="10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41214.586504629624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40987.568298611113</v>
      </c>
      <c r="T108" s="10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41717.834699074068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40918.530601851846</v>
      </c>
      <c r="T117" s="10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SUM(E131/D131)</f>
        <v>0</v>
      </c>
      <c r="P131" s="6" t="e">
        <f t="shared" ref="P131:P194" si="9">AVERAGE(E131/L131)</f>
        <v>#DIV/0!</v>
      </c>
      <c r="Q131" t="s">
        <v>8308</v>
      </c>
      <c r="R131" t="s">
        <v>8311</v>
      </c>
      <c r="S131" s="10">
        <f t="shared" ref="S131:S194" si="10">(((J131/60)/60)/24) +DATE(1970,1,1)+(-5/24)</f>
        <v>41882.728969907403</v>
      </c>
      <c r="T131" s="10">
        <f t="shared" ref="T131:T194" si="11">(((I131/60)/60)/24) 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0">
        <f t="shared" si="10"/>
        <v>41778.707083333327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0">
        <f t="shared" si="10"/>
        <v>42558.855810185189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41874.869212962964</v>
      </c>
      <c r="T154" s="10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0">
        <f t="shared" si="10"/>
        <v>42171.704756944448</v>
      </c>
      <c r="T162" s="10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0">
        <f t="shared" si="10"/>
        <v>42047.186608796292</v>
      </c>
      <c r="T174" s="10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SUM(E195/D195)</f>
        <v>0</v>
      </c>
      <c r="P195" s="6" t="e">
        <f t="shared" ref="P195:P258" si="13">AVERAGE(E195/L195)</f>
        <v>#DIV/0!</v>
      </c>
      <c r="Q195" t="s">
        <v>8308</v>
      </c>
      <c r="R195" t="s">
        <v>8312</v>
      </c>
      <c r="S195" s="10">
        <f t="shared" ref="S195:S258" si="14">(((J195/60)/60)/24) +DATE(1970,1,1)+(-5/24)</f>
        <v>41911.726458333331</v>
      </c>
      <c r="T195" s="10">
        <f t="shared" ref="T195:T258" si="15">(((I195/60)/60)/24) 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41866.875034722223</v>
      </c>
      <c r="T202" s="10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42235.951585648152</v>
      </c>
      <c r="T213" s="10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0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42129.568877314807</v>
      </c>
      <c r="T232" s="10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0">
        <f t="shared" si="14"/>
        <v>42341.750590277778</v>
      </c>
      <c r="T233" s="10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0">
        <f t="shared" si="14"/>
        <v>42320.876145833325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0">
        <f t="shared" si="14"/>
        <v>42713.754166666658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10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40266.454375000001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42263.744328703695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SUM(E259/D259)</f>
        <v>1.0672648571428571</v>
      </c>
      <c r="P259" s="6">
        <f t="shared" ref="P259:P322" si="17">AVERAGE(E259/L259)</f>
        <v>66.70405357142856</v>
      </c>
      <c r="Q259" t="s">
        <v>8308</v>
      </c>
      <c r="R259" t="s">
        <v>8313</v>
      </c>
      <c r="S259" s="10">
        <f t="shared" ref="S259:S322" si="18">(((J259/60)/60)/24) +DATE(1970,1,1)+(-5/24)</f>
        <v>42479.418541666666</v>
      </c>
      <c r="T259" s="10">
        <f t="shared" ref="T259:T322" si="19">(((I259/60)/60)/24) 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40267.037384259253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40637.658217592587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41611.891909722224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40966.87354166666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41744.382349537031</v>
      </c>
      <c r="T282" s="10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41313.60791666666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42089.519687500004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41031.862800925926</v>
      </c>
      <c r="T305" s="10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10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41282.736122685179</v>
      </c>
      <c r="T309" s="10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SUM(E323/D323)</f>
        <v>1.0266285714285714</v>
      </c>
      <c r="P323" s="6">
        <f t="shared" ref="P323:P386" si="21">AVERAGE(E323/L323)</f>
        <v>106.62314540059347</v>
      </c>
      <c r="Q323" t="s">
        <v>8308</v>
      </c>
      <c r="R323" t="s">
        <v>8313</v>
      </c>
      <c r="S323" s="10">
        <f t="shared" ref="S323:S386" si="22">(((J323/60)/60)/24) +DATE(1970,1,1)+(-5/24)</f>
        <v>42647.238263888888</v>
      </c>
      <c r="T323" s="10">
        <f t="shared" ref="T323:T386" si="23">(((I323/60)/60)/24) 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42261.291909722226</v>
      </c>
      <c r="T348" s="10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41934.862152777772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41019.584699074068</v>
      </c>
      <c r="T368" s="10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SUM(E387/D387)</f>
        <v>1.05982</v>
      </c>
      <c r="P387" s="6">
        <f t="shared" ref="P387:P450" si="25">AVERAGE(E387/L387)</f>
        <v>111.79535864978902</v>
      </c>
      <c r="Q387" t="s">
        <v>8308</v>
      </c>
      <c r="R387" t="s">
        <v>8313</v>
      </c>
      <c r="S387" s="10">
        <f t="shared" ref="S387:S450" si="26">(((J387/60)/60)/24) +DATE(1970,1,1)+(-5/24)</f>
        <v>41934.376168981478</v>
      </c>
      <c r="T387" s="10">
        <f t="shared" ref="T387:T450" si="27">(((I387/60)/60)/24) 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42548.867824074077</v>
      </c>
      <c r="T390" s="10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41673.854745370365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40864.833923611113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41082.356550925921</v>
      </c>
      <c r="T398" s="10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41646.419699074075</v>
      </c>
      <c r="T406" s="10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42113.77311342593</v>
      </c>
      <c r="T412" s="10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41360.76226851852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41863.052048611105</v>
      </c>
      <c r="T424" s="10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0">
        <f t="shared" si="26"/>
        <v>42285.700694444437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42526.662997685176</v>
      </c>
      <c r="T433" s="10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0">
        <f t="shared" si="26"/>
        <v>42228.42155092593</v>
      </c>
      <c r="T435" s="10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0">
        <f t="shared" si="26"/>
        <v>41919.553449074068</v>
      </c>
      <c r="T441" s="10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SUM(E451/D451)</f>
        <v>2.2499999999999999E-2</v>
      </c>
      <c r="P451" s="6">
        <f t="shared" ref="P451:P514" si="29">AVERAGE(E451/L451)</f>
        <v>9</v>
      </c>
      <c r="Q451" t="s">
        <v>8308</v>
      </c>
      <c r="R451" t="s">
        <v>8314</v>
      </c>
      <c r="S451" s="10">
        <f t="shared" ref="S451:S514" si="30">(((J451/60)/60)/24) +DATE(1970,1,1)+(-5/24)</f>
        <v>41534.359780092593</v>
      </c>
      <c r="T451" s="10">
        <f t="shared" ref="T451:T514" si="31">(((I451/60)/60)/24) 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42107.495543981473</v>
      </c>
      <c r="T454" s="10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40970.794236111105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41547.486122685179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0">
        <f t="shared" si="30"/>
        <v>40704.918298611112</v>
      </c>
      <c r="T464" s="10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42488.640451388892</v>
      </c>
      <c r="T466" s="10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0">
        <f t="shared" si="30"/>
        <v>41040.959293981476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41465.291840277772</v>
      </c>
      <c r="T482" s="10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42447.68854166667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41381.297442129624</v>
      </c>
      <c r="T487" s="10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0">
        <f t="shared" si="30"/>
        <v>41113.760243055556</v>
      </c>
      <c r="T492" s="10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0">
        <f t="shared" si="30"/>
        <v>42366.774293981485</v>
      </c>
      <c r="T493" s="10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0">
        <f t="shared" si="30"/>
        <v>42114.517800925918</v>
      </c>
      <c r="T495" s="10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40247.677673611113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SUM(E515/D515)</f>
        <v>0.13924</v>
      </c>
      <c r="P515" s="6">
        <f t="shared" ref="P515:P578" si="33">AVERAGE(E515/L515)</f>
        <v>102.38235294117646</v>
      </c>
      <c r="Q515" t="s">
        <v>8308</v>
      </c>
      <c r="R515" t="s">
        <v>8314</v>
      </c>
      <c r="S515" s="10">
        <f t="shared" ref="S515:S578" si="34">(((J515/60)/60)/24) +DATE(1970,1,1)+(-5/24)</f>
        <v>42552.445659722223</v>
      </c>
      <c r="T515" s="10">
        <f t="shared" ref="T515:T578" si="35">(((I515/60)/60)/24) 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41218.183113425926</v>
      </c>
      <c r="T521" s="10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42711.336863425917</v>
      </c>
      <c r="T537" s="10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42179.136655092596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0">
        <f t="shared" si="34"/>
        <v>42692.18072916667</v>
      </c>
      <c r="T564" s="10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0">
        <f t="shared" si="34"/>
        <v>42165.576956018522</v>
      </c>
      <c r="T567" s="10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42388.589918981481</v>
      </c>
      <c r="T572" s="10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0">
        <f t="shared" si="34"/>
        <v>42282.507962962954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SUM(E579/D579)</f>
        <v>2E-3</v>
      </c>
      <c r="P579" s="6">
        <f t="shared" ref="P579:P642" si="37">AVERAGE(E579/L579)</f>
        <v>10</v>
      </c>
      <c r="Q579" t="s">
        <v>8317</v>
      </c>
      <c r="R579" t="s">
        <v>8318</v>
      </c>
      <c r="S579" s="10">
        <f t="shared" ref="S579:S642" si="38">(((J579/60)/60)/24) +DATE(1970,1,1)+(-5/24)</f>
        <v>42450.380810185183</v>
      </c>
      <c r="T579" s="10">
        <f t="shared" ref="T579:T642" si="39">(((I579/60)/60)/24) 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42631.56118055556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42082.861550925918</v>
      </c>
      <c r="T597" s="10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42194.14939814814</v>
      </c>
      <c r="T607" s="10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0">
        <f t="shared" si="38"/>
        <v>42584.823449074065</v>
      </c>
      <c r="T614" s="10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0">
        <f t="shared" si="38"/>
        <v>42761.167905092596</v>
      </c>
      <c r="T618" s="10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42507.090995370374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42683.21197916667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SUM(E643/D643)</f>
        <v>1.1916249999999999</v>
      </c>
      <c r="P643" s="6">
        <f t="shared" ref="P643:P706" si="41">AVERAGE(E643/L643)</f>
        <v>151.31746031746033</v>
      </c>
      <c r="Q643" t="s">
        <v>8317</v>
      </c>
      <c r="R643" t="s">
        <v>8319</v>
      </c>
      <c r="S643" s="10">
        <f t="shared" ref="S643:S706" si="42">(((J643/60)/60)/24) +DATE(1970,1,1)+(-5/24)</f>
        <v>42199.361666666664</v>
      </c>
      <c r="T643" s="10">
        <f t="shared" ref="T643:T706" si="43">(((I643/60)/60)/24) 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10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10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41838.623819444445</v>
      </c>
      <c r="T668" s="10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42012.559965277782</v>
      </c>
      <c r="T678" s="10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0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41866.72274305555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10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SUM(E707/D707)</f>
        <v>9.7699999999999992E-3</v>
      </c>
      <c r="P707" s="6">
        <f t="shared" ref="P707:P770" si="45">AVERAGE(E707/L707)</f>
        <v>195.4</v>
      </c>
      <c r="Q707" t="s">
        <v>8317</v>
      </c>
      <c r="R707" t="s">
        <v>8319</v>
      </c>
      <c r="S707" s="10">
        <f t="shared" ref="S707:S770" si="46">(((J707/60)/60)/24) +DATE(1970,1,1)+(-5/24)</f>
        <v>42726.283310185179</v>
      </c>
      <c r="T707" s="10">
        <f t="shared" ref="T707:T770" si="47">(((I707/60)/60)/24) 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42384.472592592596</v>
      </c>
      <c r="T714" s="10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41857.645856481482</v>
      </c>
      <c r="T719" s="10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42184.608206018522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41246.811909722215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41943.395763888882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0">
        <f t="shared" si="46"/>
        <v>42670.555706018517</v>
      </c>
      <c r="T762" s="10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41471.238518518512</v>
      </c>
      <c r="T765" s="10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SUM(E771/D771)</f>
        <v>0.41399999999999998</v>
      </c>
      <c r="P771" s="6">
        <f t="shared" ref="P771:P834" si="49">AVERAGE(E771/L771)</f>
        <v>31.846153846153847</v>
      </c>
      <c r="Q771" t="s">
        <v>8320</v>
      </c>
      <c r="R771" t="s">
        <v>8322</v>
      </c>
      <c r="S771" s="10">
        <f t="shared" ref="S771:S834" si="50">(((J771/60)/60)/24) +DATE(1970,1,1)+(-5/24)</f>
        <v>41604.788124999999</v>
      </c>
      <c r="T771" s="10">
        <f t="shared" ref="T771:T834" si="51">(((I771/60)/60)/24) 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0">
        <f t="shared" si="50"/>
        <v>41289.791307870371</v>
      </c>
      <c r="T772" s="10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42100.527604166658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41402.792523148149</v>
      </c>
      <c r="T783" s="10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41303.385590277772</v>
      </c>
      <c r="T787" s="10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10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41276.977777777778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41555.665312500001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41122.813935185186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40729.897291666668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41072.84238425926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10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SUM(E835/D835)</f>
        <v>1.0166666666666666</v>
      </c>
      <c r="P835" s="6">
        <f t="shared" ref="P835:P898" si="53">AVERAGE(E835/L835)</f>
        <v>148.78048780487805</v>
      </c>
      <c r="Q835" t="s">
        <v>8323</v>
      </c>
      <c r="R835" t="s">
        <v>8324</v>
      </c>
      <c r="S835" s="10">
        <f t="shared" ref="S835:S898" si="54">(((J835/60)/60)/24) +DATE(1970,1,1)+(-5/24)</f>
        <v>41718.669849537036</v>
      </c>
      <c r="T835" s="10">
        <f t="shared" ref="T835:T898" si="55">(((I835/60)/60)/24) 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41923.63035879629</v>
      </c>
      <c r="T843" s="10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41526.384062500001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42165.590000000004</v>
      </c>
      <c r="T849" s="10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42544.916863425926</v>
      </c>
      <c r="T857" s="10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41230.564780092594</v>
      </c>
      <c r="T867" s="10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41342.637233796297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10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41183.958796296298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41597.580555555556</v>
      </c>
      <c r="T879" s="10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40981.594282407401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42496.773263888892</v>
      </c>
      <c r="T896" s="10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42218.664652777778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SUM(E899/D899)</f>
        <v>0</v>
      </c>
      <c r="P899" s="6" t="e">
        <f t="shared" ref="P899:P962" si="57">AVERAGE(E899/L899)</f>
        <v>#DIV/0!</v>
      </c>
      <c r="Q899" t="s">
        <v>8323</v>
      </c>
      <c r="R899" t="s">
        <v>8327</v>
      </c>
      <c r="S899" s="10">
        <f t="shared" ref="S899:S962" si="58">(((J899/60)/60)/24) +DATE(1970,1,1)+(-5/24)</f>
        <v>41211.480416666665</v>
      </c>
      <c r="T899" s="10">
        <f t="shared" ref="T899:T962" si="59">(((I899/60)/60)/24) 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0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0">
        <f t="shared" si="58"/>
        <v>41116.554942129631</v>
      </c>
      <c r="T916" s="10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0">
        <f t="shared" si="58"/>
        <v>41562.463217592594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40846.962685185179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41288.734594907408</v>
      </c>
      <c r="T926" s="10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41710.960752314815</v>
      </c>
      <c r="T935" s="10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0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42382.634953703695</v>
      </c>
      <c r="T944" s="10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42732.664652777778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42480.44527777777</v>
      </c>
      <c r="T953" s="10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10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SUM(E963/D963)</f>
        <v>0.42188421052631581</v>
      </c>
      <c r="P963" s="6">
        <f t="shared" ref="P963:P1026" si="61">AVERAGE(E963/L963)</f>
        <v>364.35454545454547</v>
      </c>
      <c r="Q963" t="s">
        <v>8317</v>
      </c>
      <c r="R963" t="s">
        <v>8319</v>
      </c>
      <c r="S963" s="10">
        <f t="shared" ref="S963:S1026" si="62">(((J963/60)/60)/24) +DATE(1970,1,1)+(-5/24)</f>
        <v>42740.485358796293</v>
      </c>
      <c r="T963" s="10">
        <f t="shared" ref="T963:T1026" si="63">(((I963/60)/60)/24) 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42506.208657407398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42574.459317129629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10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42748.851388888892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42276.416469907403</v>
      </c>
      <c r="T1007" s="10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10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42111.438391203708</v>
      </c>
      <c r="T1024" s="10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SUM(E1027/D1027)</f>
        <v>1.099283142857143</v>
      </c>
      <c r="P1027" s="6">
        <f t="shared" ref="P1027:P1090" si="65">AVERAGE(E1027/L1027)</f>
        <v>71.848571428571432</v>
      </c>
      <c r="Q1027" t="s">
        <v>8323</v>
      </c>
      <c r="R1027" t="s">
        <v>8328</v>
      </c>
      <c r="S1027" s="10">
        <f t="shared" ref="S1027:S1090" si="66">(((J1027/60)/60)/24) +DATE(1970,1,1)+(-5/24)</f>
        <v>42049.625428240739</v>
      </c>
      <c r="T1027" s="10">
        <f t="shared" ref="T1027:T1090" si="67">(((I1027/60)/60)/24) 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42688.524074074077</v>
      </c>
      <c r="T1035" s="10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0">
        <f t="shared" si="66"/>
        <v>41830.851759259262</v>
      </c>
      <c r="T1043" s="10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41844.666087962964</v>
      </c>
      <c r="T1047" s="10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41918.610127314809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0">
        <f t="shared" si="66"/>
        <v>42058.511307870365</v>
      </c>
      <c r="T1058" s="10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0">
        <f t="shared" si="66"/>
        <v>42678.662997685176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41445.754421296297</v>
      </c>
      <c r="T1068" s="10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42440.162777777768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42479.35805555556</v>
      </c>
      <c r="T1081" s="10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41101.697777777779</v>
      </c>
      <c r="T1084" s="10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0">
        <f t="shared" si="66"/>
        <v>41775.505636574075</v>
      </c>
      <c r="T1089" s="10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SUM(E1091/D1091)</f>
        <v>7.8266666666666665E-2</v>
      </c>
      <c r="P1091" s="6">
        <f t="shared" ref="P1091:P1154" si="69">AVERAGE(E1091/L1091)</f>
        <v>23.959183673469386</v>
      </c>
      <c r="Q1091" t="s">
        <v>8331</v>
      </c>
      <c r="R1091" t="s">
        <v>8332</v>
      </c>
      <c r="S1091" s="10">
        <f t="shared" ref="S1091:S1154" si="70">(((J1091/60)/60)/24) +DATE(1970,1,1)+(-5/24)</f>
        <v>42150.981192129628</v>
      </c>
      <c r="T1091" s="10">
        <f t="shared" ref="T1091:T1154" si="71">(((I1091/60)/60)/24) 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0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40795.505011574067</v>
      </c>
      <c r="T1096" s="10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42346.995254629634</v>
      </c>
      <c r="T1113" s="10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41009.638981481476</v>
      </c>
      <c r="T1118" s="10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42535.11914351851</v>
      </c>
      <c r="T1128" s="10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42558.781180555547</v>
      </c>
      <c r="T1137" s="10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42327.463298611103</v>
      </c>
      <c r="T1138" s="10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41975.139189814807</v>
      </c>
      <c r="T1141" s="10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0">
        <f t="shared" si="70"/>
        <v>42021.797766203708</v>
      </c>
      <c r="T1144" s="10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41854.539259259262</v>
      </c>
      <c r="T1147" s="10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0">
        <f t="shared" si="70"/>
        <v>42223.894247685181</v>
      </c>
      <c r="T1153" s="10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SUM(E1155/D1155)</f>
        <v>6.2500000000000003E-3</v>
      </c>
      <c r="P1155" s="6">
        <f t="shared" ref="P1155:P1218" si="73">AVERAGE(E1155/L1155)</f>
        <v>50</v>
      </c>
      <c r="Q1155" t="s">
        <v>8334</v>
      </c>
      <c r="R1155" t="s">
        <v>8335</v>
      </c>
      <c r="S1155" s="10">
        <f t="shared" ref="S1155:S1218" si="74">(((J1155/60)/60)/24) +DATE(1970,1,1)+(-5/24)</f>
        <v>42143.505844907406</v>
      </c>
      <c r="T1155" s="10">
        <f t="shared" ref="T1155:T1218" si="75">(((I1155/60)/60)/24) 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10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10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41792.006134259253</v>
      </c>
      <c r="T1167" s="10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0">
        <f t="shared" si="74"/>
        <v>41841.473981481482</v>
      </c>
      <c r="T1174" s="10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10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42409.567743055559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42152.080486111103</v>
      </c>
      <c r="T1204" s="10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42772.567743055559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SUM(E1219/D1219)</f>
        <v>1.026</v>
      </c>
      <c r="P1219" s="6">
        <f t="shared" ref="P1219:P1282" si="77">AVERAGE(E1219/L1219)</f>
        <v>148.57377049180329</v>
      </c>
      <c r="Q1219" t="s">
        <v>8336</v>
      </c>
      <c r="R1219" t="s">
        <v>8337</v>
      </c>
      <c r="S1219" s="10">
        <f t="shared" ref="S1219:S1282" si="78">(((J1219/60)/60)/24) +DATE(1970,1,1)+(-5/24)</f>
        <v>42535.6011574074</v>
      </c>
      <c r="T1219" s="10">
        <f t="shared" ref="T1219:T1282" si="79">(((I1219/60)/60)/24) 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42633.253622685181</v>
      </c>
      <c r="T1221" s="10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41506.639699074076</v>
      </c>
      <c r="T1234" s="10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41355.617164351846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41774.391597222217</v>
      </c>
      <c r="T1247" s="10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41067.532534722224</v>
      </c>
      <c r="T1251" s="10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40921.711006944446</v>
      </c>
      <c r="T1258" s="10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42445.614722222213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40933.648634259262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SUM(E1283/D1283)</f>
        <v>1.1071428571428572</v>
      </c>
      <c r="P1283" s="6">
        <f t="shared" ref="P1283:P1346" si="81">AVERAGE(E1283/L1283)</f>
        <v>104.72972972972973</v>
      </c>
      <c r="Q1283" t="s">
        <v>8323</v>
      </c>
      <c r="R1283" t="s">
        <v>8324</v>
      </c>
      <c r="S1283" s="10">
        <f t="shared" ref="S1283:S1346" si="82">(((J1283/60)/60)/24) +DATE(1970,1,1)+(-5/24)</f>
        <v>41463.535138888888</v>
      </c>
      <c r="T1283" s="10">
        <f t="shared" ref="T1283:T1346" si="83">(((I1283/60)/60)/24) 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41586.266840277778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42708.926446759251</v>
      </c>
      <c r="T1291" s="10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10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42458.472592592596</v>
      </c>
      <c r="T1300" s="10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42387.294895833329</v>
      </c>
      <c r="T1309" s="10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42393.753576388881</v>
      </c>
      <c r="T1318" s="10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41974.583657407398</v>
      </c>
      <c r="T1328" s="10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42172.608090277768</v>
      </c>
      <c r="T1344" s="10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SUM(E1347/D1347)</f>
        <v>1.25</v>
      </c>
      <c r="P1347" s="6">
        <f t="shared" ref="P1347:P1410" si="85">AVERAGE(E1347/L1347)</f>
        <v>53.571428571428569</v>
      </c>
      <c r="Q1347" t="s">
        <v>8320</v>
      </c>
      <c r="R1347" t="s">
        <v>8321</v>
      </c>
      <c r="S1347" s="10">
        <f t="shared" ref="S1347:S1410" si="86">(((J1347/60)/60)/24) +DATE(1970,1,1)+(-5/24)</f>
        <v>41799.606006944443</v>
      </c>
      <c r="T1347" s="10">
        <f t="shared" ref="T1347:T1410" si="87">(((I1347/60)/60)/24) 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</v>
      </c>
      <c r="T1350" s="10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41429.830555555556</v>
      </c>
      <c r="T1358" s="10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41951.487337962957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42568.551041666658</v>
      </c>
      <c r="T1380" s="10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42130.28328703704</v>
      </c>
      <c r="T1381" s="10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42087.594976851848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10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SUM(E1411/D1411)</f>
        <v>0</v>
      </c>
      <c r="P1411" s="6" t="e">
        <f t="shared" ref="P1411:P1474" si="89">AVERAGE(E1411/L1411)</f>
        <v>#DIV/0!</v>
      </c>
      <c r="Q1411" t="s">
        <v>8320</v>
      </c>
      <c r="R1411" t="s">
        <v>8339</v>
      </c>
      <c r="S1411" s="10">
        <f t="shared" ref="S1411:S1474" si="90">(((J1411/60)/60)/24) +DATE(1970,1,1)+(-5/24)</f>
        <v>41944.925173611111</v>
      </c>
      <c r="T1411" s="10">
        <f t="shared" ref="T1411:T1474" si="91">(((I1411/60)/60)/24) 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0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0">
        <f t="shared" si="90"/>
        <v>42073.852337962955</v>
      </c>
      <c r="T1431" s="10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41961.605185185181</v>
      </c>
      <c r="T1432" s="10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42040.621539351843</v>
      </c>
      <c r="T1441" s="10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40645.806122685186</v>
      </c>
      <c r="T1470" s="10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SUM(E1475/D1475)</f>
        <v>1.20516</v>
      </c>
      <c r="P1475" s="6">
        <f t="shared" ref="P1475:P1538" si="93">AVERAGE(E1475/L1475)</f>
        <v>38.462553191489363</v>
      </c>
      <c r="Q1475" t="s">
        <v>8320</v>
      </c>
      <c r="R1475" t="s">
        <v>8340</v>
      </c>
      <c r="S1475" s="10">
        <f t="shared" ref="S1475:S1538" si="94">(((J1475/60)/60)/24) +DATE(1970,1,1)+(-5/24)</f>
        <v>40939.771284722221</v>
      </c>
      <c r="T1475" s="10">
        <f t="shared" ref="T1475:T1538" si="95">(((I1475/60)/60)/24) 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41500.519583333327</v>
      </c>
      <c r="T1476" s="10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41136.649722222224</v>
      </c>
      <c r="T1484" s="10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0">
        <f t="shared" si="94"/>
        <v>41411.658275462964</v>
      </c>
      <c r="T1495" s="10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40254.242002314815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41809.176828703698</v>
      </c>
      <c r="T1512" s="10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10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42275.558969907412</v>
      </c>
      <c r="T1532" s="10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42221.465995370374</v>
      </c>
      <c r="T1536" s="10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SUM(E1539/D1539)</f>
        <v>1.7989999999999999</v>
      </c>
      <c r="P1539" s="6">
        <f t="shared" ref="P1539:P1602" si="97">AVERAGE(E1539/L1539)</f>
        <v>96.375</v>
      </c>
      <c r="Q1539" t="s">
        <v>8336</v>
      </c>
      <c r="R1539" t="s">
        <v>8337</v>
      </c>
      <c r="S1539" s="10">
        <f t="shared" ref="S1539:S1602" si="98">(((J1539/60)/60)/24) +DATE(1970,1,1)+(-5/24)</f>
        <v>42552.106793981475</v>
      </c>
      <c r="T1539" s="10">
        <f t="shared" ref="T1539:T1602" si="99">(((I1539/60)/60)/24) 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42705.710868055547</v>
      </c>
      <c r="T1541" s="10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0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42107.844895833325</v>
      </c>
      <c r="T1561" s="10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0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41671.728530092587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42144.561145833337</v>
      </c>
      <c r="T1573" s="10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41799.315925925926</v>
      </c>
      <c r="T1577" s="10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41054.639444444445</v>
      </c>
      <c r="T1579" s="10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0">
        <f t="shared" si="98"/>
        <v>40989.841736111113</v>
      </c>
      <c r="T1582" s="10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0">
        <f t="shared" si="98"/>
        <v>42068.896087962967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0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0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41790.848981481482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SUM(E1603/D1603)</f>
        <v>1.082492</v>
      </c>
      <c r="P1603" s="6">
        <f t="shared" ref="P1603:P1666" si="101">AVERAGE(E1603/L1603)</f>
        <v>48.325535714285714</v>
      </c>
      <c r="Q1603" t="s">
        <v>8323</v>
      </c>
      <c r="R1603" t="s">
        <v>8324</v>
      </c>
      <c r="S1603" s="10">
        <f t="shared" ref="S1603:S1666" si="102">(((J1603/60)/60)/24) +DATE(1970,1,1)+(-5/24)</f>
        <v>40637.884641203702</v>
      </c>
      <c r="T1603" s="10">
        <f t="shared" ref="T1603:T1666" si="103">(((I1603/60)/60)/24) 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10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10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41794.772789351846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41875.977847222224</v>
      </c>
      <c r="T1621" s="10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41950.086504629624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41579.639664351853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40750.132569444439</v>
      </c>
      <c r="T1634" s="10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0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10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41521.409027777772</v>
      </c>
      <c r="T1647" s="10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10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40939.553449074068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SUM(E1667/D1667)</f>
        <v>1.1945714285714286</v>
      </c>
      <c r="P1667" s="6">
        <f t="shared" ref="P1667:P1730" si="105">AVERAGE(E1667/L1667)</f>
        <v>44.956989247311824</v>
      </c>
      <c r="Q1667" t="s">
        <v>8323</v>
      </c>
      <c r="R1667" t="s">
        <v>8344</v>
      </c>
      <c r="S1667" s="10">
        <f t="shared" ref="S1667:S1730" si="106">(((J1667/60)/60)/24) +DATE(1970,1,1)+(-5/24)</f>
        <v>40564.441122685181</v>
      </c>
      <c r="T1667" s="10">
        <f t="shared" ref="T1667:T1730" si="107">(((I1667/60)/60)/24) 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40844.941423611104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40313.722210648149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40973.517905092594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42187.073344907411</v>
      </c>
      <c r="T1705" s="10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41841.355486111104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42341.382962962954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0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42460.773587962954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42044.719641203708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SUM(E1731/D1731)</f>
        <v>0</v>
      </c>
      <c r="P1731" s="6" t="e">
        <f t="shared" ref="P1731:P1794" si="109">AVERAGE(E1731/L1731)</f>
        <v>#DIV/0!</v>
      </c>
      <c r="Q1731" t="s">
        <v>8323</v>
      </c>
      <c r="R1731" t="s">
        <v>8345</v>
      </c>
      <c r="S1731" s="10">
        <f t="shared" ref="S1731:S1794" si="110">(((J1731/60)/60)/24) +DATE(1970,1,1)+(-5/24)</f>
        <v>42470.843819444439</v>
      </c>
      <c r="T1731" s="10">
        <f t="shared" ref="T1731:T1794" si="111">(((I1731/60)/60)/24) 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0">
        <f t="shared" si="110"/>
        <v>42271.879432870373</v>
      </c>
      <c r="T1732" s="10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42559.605844907412</v>
      </c>
      <c r="T1737" s="10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42175.740648148152</v>
      </c>
      <c r="T1739" s="10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0">
        <f t="shared" si="110"/>
        <v>42171.60905092593</v>
      </c>
      <c r="T1742" s="10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42710.668634259251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41905.771296296298</v>
      </c>
      <c r="T1773" s="10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41891.768055555556</v>
      </c>
      <c r="T1777" s="10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42493.392476851855</v>
      </c>
      <c r="T1782" s="10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42010.466180555559</v>
      </c>
      <c r="T1792" s="10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SUM(E1795/D1795)</f>
        <v>1.3333333333333334E-2</v>
      </c>
      <c r="P1795" s="6">
        <f t="shared" ref="P1795:P1858" si="113">AVERAGE(E1795/L1795)</f>
        <v>20</v>
      </c>
      <c r="Q1795" t="s">
        <v>8336</v>
      </c>
      <c r="R1795" t="s">
        <v>8337</v>
      </c>
      <c r="S1795" s="10">
        <f t="shared" ref="S1795:S1858" si="114">(((J1795/60)/60)/24) +DATE(1970,1,1)+(-5/24)</f>
        <v>41940.683333333334</v>
      </c>
      <c r="T1795" s="10">
        <f t="shared" ref="T1795:T1858" si="115">(((I1795/60)/60)/24) 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42017.863217592596</v>
      </c>
      <c r="T1805" s="10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0">
        <f t="shared" si="114"/>
        <v>42172.698344907411</v>
      </c>
      <c r="T1817" s="10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42064.87604166667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41634.588680555549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41626.707951388889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SUM(E1859/D1859)</f>
        <v>1</v>
      </c>
      <c r="P1859" s="6">
        <f t="shared" ref="P1859:P1922" si="117">AVERAGE(E1859/L1859)</f>
        <v>136.36363636363637</v>
      </c>
      <c r="Q1859" t="s">
        <v>8323</v>
      </c>
      <c r="R1859" t="s">
        <v>8324</v>
      </c>
      <c r="S1859" s="10">
        <f t="shared" ref="S1859:S1922" si="118">(((J1859/60)/60)/24) +DATE(1970,1,1)+(-5/24)</f>
        <v>41864.560335648144</v>
      </c>
      <c r="T1859" s="10">
        <f t="shared" ref="T1859:T1922" si="119">(((I1859/60)/60)/24) 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41655.500972222217</v>
      </c>
      <c r="T1862" s="10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42755.284421296288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0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0">
        <f t="shared" si="118"/>
        <v>41776.076446759253</v>
      </c>
      <c r="T1878" s="10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40920.696562500001</v>
      </c>
      <c r="T1896" s="10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41680.375069444446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42113.667233796288</v>
      </c>
      <c r="T1921" s="10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SUM(E1923/D1923)</f>
        <v>1.3680000000000001</v>
      </c>
      <c r="P1923" s="6">
        <f t="shared" ref="P1923:P1986" si="121">AVERAGE(E1923/L1923)</f>
        <v>54</v>
      </c>
      <c r="Q1923" t="s">
        <v>8323</v>
      </c>
      <c r="R1923" t="s">
        <v>8327</v>
      </c>
      <c r="S1923" s="10">
        <f t="shared" ref="S1923:S1986" si="122">(((J1923/60)/60)/24) +DATE(1970,1,1)+(-5/24)</f>
        <v>41074.013229166667</v>
      </c>
      <c r="T1923" s="10">
        <f t="shared" ref="T1923:T1986" si="123">(((I1923/60)/60)/24) 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41371.439745370371</v>
      </c>
      <c r="T1930" s="10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40911.601539351846</v>
      </c>
      <c r="T1934" s="10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41773.72420138889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42157.043495370373</v>
      </c>
      <c r="T1947" s="10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41688.941678240735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41800.214710648142</v>
      </c>
      <c r="T1951" s="10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41178.890196759254</v>
      </c>
      <c r="T1959" s="10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10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SUM(E1987/D1987)</f>
        <v>3.1875000000000001E-2</v>
      </c>
      <c r="P1987" s="6">
        <f t="shared" ref="P1987:P2050" si="125">AVERAGE(E1987/L1987)</f>
        <v>12.75</v>
      </c>
      <c r="Q1987" t="s">
        <v>8336</v>
      </c>
      <c r="R1987" t="s">
        <v>8348</v>
      </c>
      <c r="S1987" s="10">
        <f t="shared" ref="S1987:S2050" si="126">(((J1987/60)/60)/24) +DATE(1970,1,1)+(-5/24)</f>
        <v>42555.490405092591</v>
      </c>
      <c r="T1987" s="10">
        <f t="shared" ref="T1987:T2050" si="127">(((I1987/60)/60)/24) 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42413.225497685176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0">
        <f t="shared" si="126"/>
        <v>42329.380057870374</v>
      </c>
      <c r="T1995" s="10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41312.672442129624</v>
      </c>
      <c r="T2018" s="10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</v>
      </c>
      <c r="T2022" s="10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42048.605543981481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41738.656469907408</v>
      </c>
      <c r="T2038" s="10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41578.718784722223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41068.880173611105</v>
      </c>
      <c r="T2047" s="10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SUM(E2051/D2051)</f>
        <v>1.2019070000000001</v>
      </c>
      <c r="P2051" s="6">
        <f t="shared" ref="P2051:P2114" si="129">AVERAGE(E2051/L2051)</f>
        <v>80.991037735849048</v>
      </c>
      <c r="Q2051" t="s">
        <v>8317</v>
      </c>
      <c r="R2051" t="s">
        <v>8347</v>
      </c>
      <c r="S2051" s="10">
        <f t="shared" ref="S2051:S2114" si="130">(((J2051/60)/60)/24) +DATE(1970,1,1)+(-5/24)</f>
        <v>41575.319016203699</v>
      </c>
      <c r="T2051" s="10">
        <f t="shared" ref="T2051:T2114" si="131">(((I2051/60)/60)/24) 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41003.948553240742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10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40395.506388888884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41299.173090277778</v>
      </c>
      <c r="T2092" s="10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40555.114328703698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40758.525150462956</v>
      </c>
      <c r="T2097" s="10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40818.376562499994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SUM(E2115/D2115)</f>
        <v>1.0485714285714285</v>
      </c>
      <c r="P2115" s="6">
        <f t="shared" ref="P2115:P2178" si="133">AVERAGE(E2115/L2115)</f>
        <v>68.598130841121488</v>
      </c>
      <c r="Q2115" t="s">
        <v>8323</v>
      </c>
      <c r="R2115" t="s">
        <v>8327</v>
      </c>
      <c r="S2115" s="10">
        <f t="shared" ref="S2115:S2178" si="134">(((J2115/60)/60)/24) +DATE(1970,1,1)+(-5/24)</f>
        <v>41870.657129629624</v>
      </c>
      <c r="T2115" s="10">
        <f t="shared" ref="T2115:T2178" si="135">(((I2115/60)/60)/24) 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40463.819849537031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42045.297025462954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41156.755011574067</v>
      </c>
      <c r="T2137" s="10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42520.639050925929</v>
      </c>
      <c r="T2153" s="10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40710.522847222215</v>
      </c>
      <c r="T2161" s="10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42240.644201388881</v>
      </c>
      <c r="T2163" s="10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42082.371759259251</v>
      </c>
      <c r="T2174" s="10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SUM(E2179/D2179)</f>
        <v>1.0012000000000001</v>
      </c>
      <c r="P2179" s="6">
        <f t="shared" ref="P2179:P2242" si="137">AVERAGE(E2179/L2179)</f>
        <v>65.868421052631575</v>
      </c>
      <c r="Q2179" t="s">
        <v>8323</v>
      </c>
      <c r="R2179" t="s">
        <v>8324</v>
      </c>
      <c r="S2179" s="10">
        <f t="shared" ref="S2179:S2242" si="138">(((J2179/60)/60)/24) +DATE(1970,1,1)+(-5/24)</f>
        <v>42502.042442129627</v>
      </c>
      <c r="T2179" s="10">
        <f t="shared" ref="T2179:T2242" si="139">(((I2179/60)/60)/24) 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42745.157141203708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41319.141655092593</v>
      </c>
      <c r="T2187" s="10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41276.638483796298</v>
      </c>
      <c r="T2203" s="10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41031.613298611104</v>
      </c>
      <c r="T2207" s="10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10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42194.543344907412</v>
      </c>
      <c r="T2218" s="10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42331.170590277768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10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SUM(E2243/D2243)</f>
        <v>8.0640000000000001</v>
      </c>
      <c r="P2243" s="6">
        <f t="shared" ref="P2243:P2306" si="141">AVERAGE(E2243/L2243)</f>
        <v>49.472392638036808</v>
      </c>
      <c r="Q2243" t="s">
        <v>8331</v>
      </c>
      <c r="R2243" t="s">
        <v>8349</v>
      </c>
      <c r="S2243" s="10">
        <f t="shared" ref="S2243:S2306" si="142">(((J2243/60)/60)/24) +DATE(1970,1,1)+(-5/24)</f>
        <v>42766.619212962956</v>
      </c>
      <c r="T2243" s="10">
        <f t="shared" ref="T2243:T2306" si="143">(((I2243/60)/60)/24) 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10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41660.500196759262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41336.494965277772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42775.874016203699</v>
      </c>
      <c r="T2270" s="10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42315.491157407399</v>
      </c>
      <c r="T2274" s="10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41965.408321759263</v>
      </c>
      <c r="T2277" s="10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42338.500775462955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42020.598368055551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41058.977349537032</v>
      </c>
      <c r="T2287" s="10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SUM(E2307/D2307)</f>
        <v>1.0122777777777778</v>
      </c>
      <c r="P2307" s="6">
        <f t="shared" ref="P2307:P2370" si="145">AVERAGE(E2307/L2307)</f>
        <v>109.10778443113773</v>
      </c>
      <c r="Q2307" t="s">
        <v>8323</v>
      </c>
      <c r="R2307" t="s">
        <v>8327</v>
      </c>
      <c r="S2307" s="10">
        <f t="shared" ref="S2307:S2370" si="146">(((J2307/60)/60)/24) +DATE(1970,1,1)+(-5/24)</f>
        <v>41834.486944444441</v>
      </c>
      <c r="T2307" s="10">
        <f t="shared" ref="T2307:T2370" si="147">(((I2307/60)/60)/24) 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41004.594131944439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10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42804.687141203707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42807.54684027777</v>
      </c>
      <c r="T2325" s="10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41842.708796296298</v>
      </c>
      <c r="T2329" s="10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42139.573344907411</v>
      </c>
      <c r="T2330" s="10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41789.688472222217</v>
      </c>
      <c r="T2340" s="10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42577.399027777778</v>
      </c>
      <c r="T2349" s="10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42096.709907407399</v>
      </c>
      <c r="T2357" s="10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0">
        <f t="shared" si="146"/>
        <v>42264.411782407398</v>
      </c>
      <c r="T2359" s="10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0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SUM(E2371/D2371)</f>
        <v>0</v>
      </c>
      <c r="P2371" s="6" t="e">
        <f t="shared" ref="P2371:P2434" si="149">AVERAGE(E2371/L2371)</f>
        <v>#DIV/0!</v>
      </c>
      <c r="Q2371" t="s">
        <v>8317</v>
      </c>
      <c r="R2371" t="s">
        <v>8318</v>
      </c>
      <c r="S2371" s="10">
        <f t="shared" ref="S2371:S2434" si="150">(((J2371/60)/60)/24) +DATE(1970,1,1)+(-5/24)</f>
        <v>42380.60429398148</v>
      </c>
      <c r="T2371" s="10">
        <f t="shared" ref="T2371:T2434" si="151">(((I2371/60)/60)/24) 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42215.453981481485</v>
      </c>
      <c r="T2375" s="10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42017.634953703695</v>
      </c>
      <c r="T2376" s="10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42399.674282407403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0">
        <f t="shared" si="150"/>
        <v>41993.529965277768</v>
      </c>
      <c r="T2421" s="10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0">
        <f t="shared" si="150"/>
        <v>42163.961712962955</v>
      </c>
      <c r="T2428" s="10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42412.11033564814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SUM(E2435/D2435)</f>
        <v>0</v>
      </c>
      <c r="P2435" s="6" t="e">
        <f t="shared" ref="P2435:P2498" si="153">AVERAGE(E2435/L2435)</f>
        <v>#DIV/0!</v>
      </c>
      <c r="Q2435" t="s">
        <v>8334</v>
      </c>
      <c r="R2435" t="s">
        <v>8335</v>
      </c>
      <c r="S2435" s="10">
        <f t="shared" ref="S2435:S2498" si="154">(((J2435/60)/60)/24) +DATE(1970,1,1)+(-5/24)</f>
        <v>42397.691469907404</v>
      </c>
      <c r="T2435" s="10">
        <f t="shared" ref="T2435:T2498" si="155">(((I2435/60)/60)/24) 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42179.977708333325</v>
      </c>
      <c r="T2436" s="10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42252.069282407399</v>
      </c>
      <c r="T2437" s="10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42383.691122685181</v>
      </c>
      <c r="T2442" s="10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42052.458657407398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10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</v>
      </c>
      <c r="T2456" s="10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41173.945844907401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40310.079340277778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10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41023.019398148142</v>
      </c>
      <c r="T2492" s="10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0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41022.436851851846</v>
      </c>
      <c r="T2496" s="10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41327.788101851853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SUM(E2499/D2499)</f>
        <v>1.127715</v>
      </c>
      <c r="P2499" s="6">
        <f t="shared" ref="P2499:P2562" si="157">AVERAGE(E2499/L2499)</f>
        <v>80.551071428571419</v>
      </c>
      <c r="Q2499" t="s">
        <v>8323</v>
      </c>
      <c r="R2499" t="s">
        <v>8327</v>
      </c>
      <c r="S2499" s="10">
        <f t="shared" ref="S2499:S2562" si="158">(((J2499/60)/60)/24) +DATE(1970,1,1)+(-5/24)</f>
        <v>40730.670578703699</v>
      </c>
      <c r="T2499" s="10">
        <f t="shared" ref="T2499:T2562" si="159">(((I2499/60)/60)/24) 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41226.440243055549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41053.564525462964</v>
      </c>
      <c r="T2502" s="10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42244.568333333329</v>
      </c>
      <c r="T2503" s="10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42078.78902777777</v>
      </c>
      <c r="T2512" s="10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0">
        <f t="shared" si="158"/>
        <v>42612.392187500001</v>
      </c>
      <c r="T2522" s="10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10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41058.636238425926</v>
      </c>
      <c r="T2527" s="10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40127.492037037038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41483.240949074068</v>
      </c>
      <c r="T2543" s="10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42026.929837962954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41524.650219907402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42618.417094907411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41112.99082175926</v>
      </c>
      <c r="T2555" s="10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42093.651689814818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SUM(E2563/D2563)</f>
        <v>0</v>
      </c>
      <c r="P2563" s="6" t="e">
        <f t="shared" ref="P2563:P2626" si="161">AVERAGE(E2563/L2563)</f>
        <v>#DIV/0!</v>
      </c>
      <c r="Q2563" t="s">
        <v>8334</v>
      </c>
      <c r="R2563" t="s">
        <v>8335</v>
      </c>
      <c r="S2563" s="10">
        <f t="shared" ref="S2563:S2626" si="162">(((J2563/60)/60)/24) +DATE(1970,1,1)+(-5/24)</f>
        <v>42260.320474537039</v>
      </c>
      <c r="T2563" s="10">
        <f t="shared" ref="T2563:T2626" si="163">(((I2563/60)/60)/24) 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0">
        <f t="shared" si="162"/>
        <v>41985.90039351851</v>
      </c>
      <c r="T2577" s="10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0">
        <f t="shared" si="162"/>
        <v>42237.814571759263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0">
        <f t="shared" si="162"/>
        <v>42139.964918981481</v>
      </c>
      <c r="T2586" s="10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0">
        <f t="shared" si="162"/>
        <v>42089.636875000004</v>
      </c>
      <c r="T2595" s="10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41726.504421296297</v>
      </c>
      <c r="T2608" s="10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42115.539212962954</v>
      </c>
      <c r="T2623" s="10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41144.213217592594</v>
      </c>
      <c r="T2626" s="10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SUM(E2627/D2627)</f>
        <v>9.56</v>
      </c>
      <c r="P2627" s="6">
        <f t="shared" ref="P2627:P2690" si="165">AVERAGE(E2627/L2627)</f>
        <v>27.576923076923077</v>
      </c>
      <c r="Q2627" t="s">
        <v>8317</v>
      </c>
      <c r="R2627" t="s">
        <v>8353</v>
      </c>
      <c r="S2627" s="10">
        <f t="shared" ref="S2627:S2690" si="166">(((J2627/60)/60)/24) +DATE(1970,1,1)+(-5/24)</f>
        <v>42658.601944444446</v>
      </c>
      <c r="T2627" s="10">
        <f t="shared" ref="T2627:T2690" si="167">(((I2627/60)/60)/24) 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10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42612.448159722226</v>
      </c>
      <c r="T2636" s="10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42689.374016203699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42327.597326388881</v>
      </c>
      <c r="T2653" s="10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42055.39266203704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42767.480185185181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42551.675856481481</v>
      </c>
      <c r="T2660" s="10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42081.861226851855</v>
      </c>
      <c r="T2661" s="10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42275.380381944437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42318.827499999999</v>
      </c>
      <c r="T2671" s="10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41962.540694444448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41792.821099537032</v>
      </c>
      <c r="T2679" s="10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41820.706307870365</v>
      </c>
      <c r="T2686" s="10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0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42027.910532407412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SUM(E2691/D2691)</f>
        <v>2.8571428571428571E-5</v>
      </c>
      <c r="P2691" s="6">
        <f t="shared" ref="P2691:P2754" si="169">AVERAGE(E2691/L2691)</f>
        <v>1</v>
      </c>
      <c r="Q2691" t="s">
        <v>8334</v>
      </c>
      <c r="R2691" t="s">
        <v>8335</v>
      </c>
      <c r="S2691" s="10">
        <f t="shared" ref="S2691:S2754" si="170">(((J2691/60)/60)/24) +DATE(1970,1,1)+(-5/24)</f>
        <v>42551.753356481473</v>
      </c>
      <c r="T2691" s="10">
        <f t="shared" ref="T2691:T2754" si="171">(((I2691/60)/60)/24) 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41870.666342592594</v>
      </c>
      <c r="T2702" s="10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41780.536921296298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41934.706585648149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10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42655.257557870362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41044.439780092594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0">
        <f t="shared" si="170"/>
        <v>41078.69149305555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0">
        <f t="shared" si="170"/>
        <v>41747.678726851853</v>
      </c>
      <c r="T2753" s="10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SUM(E2755/D2755)</f>
        <v>0.19</v>
      </c>
      <c r="P2755" s="6">
        <f t="shared" ref="P2755:P2818" si="173">AVERAGE(E2755/L2755)</f>
        <v>47.5</v>
      </c>
      <c r="Q2755" t="s">
        <v>8320</v>
      </c>
      <c r="R2755" t="s">
        <v>8356</v>
      </c>
      <c r="S2755" s="10">
        <f t="shared" ref="S2755:S2818" si="174">(((J2755/60)/60)/24) +DATE(1970,1,1)+(-5/24)</f>
        <v>41117.692395833328</v>
      </c>
      <c r="T2755" s="10">
        <f t="shared" ref="T2755:T2818" si="175">(((I2755/60)/60)/24) 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0">
        <f t="shared" si="174"/>
        <v>41863.427673611113</v>
      </c>
      <c r="T2756" s="10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41620.692141203705</v>
      </c>
      <c r="T2758" s="10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40736.459699074068</v>
      </c>
      <c r="T2768" s="10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41745.617939814809</v>
      </c>
      <c r="T2771" s="10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42550.493553240733</v>
      </c>
      <c r="T2790" s="10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SUM(E2819/D2819)</f>
        <v>1.3</v>
      </c>
      <c r="P2819" s="6">
        <f t="shared" ref="P2819:P2882" si="177">AVERAGE(E2819/L2819)</f>
        <v>23.636363636363637</v>
      </c>
      <c r="Q2819" t="s">
        <v>8315</v>
      </c>
      <c r="R2819" t="s">
        <v>8316</v>
      </c>
      <c r="S2819" s="10">
        <f t="shared" ref="S2819:S2882" si="178">(((J2819/60)/60)/24) +DATE(1970,1,1)+(-5/24)</f>
        <v>42023.42664351852</v>
      </c>
      <c r="T2819" s="10">
        <f t="shared" ref="T2819:T2882" si="179">(((I2819/60)/60)/24) 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10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42291.53121527777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0">
        <f t="shared" si="178"/>
        <v>41784.744155092587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42480.592314814807</v>
      </c>
      <c r="T2862" s="10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42672.746805555551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SUM(E2883/D2883)</f>
        <v>0</v>
      </c>
      <c r="P2883" s="6" t="e">
        <f t="shared" ref="P2883:P2946" si="181">AVERAGE(E2883/L2883)</f>
        <v>#DIV/0!</v>
      </c>
      <c r="Q2883" t="s">
        <v>8315</v>
      </c>
      <c r="R2883" t="s">
        <v>8316</v>
      </c>
      <c r="S2883" s="10">
        <f t="shared" ref="S2883:S2946" si="182">(((J2883/60)/60)/24) +DATE(1970,1,1)+(-5/24)</f>
        <v>41916.389305555553</v>
      </c>
      <c r="T2883" s="10">
        <f t="shared" ref="T2883:T2946" si="183">(((I2883/60)/60)/24) 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42444.669409722213</v>
      </c>
      <c r="T2909" s="10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42499.523368055547</v>
      </c>
      <c r="T2910" s="10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41863.375787037032</v>
      </c>
      <c r="T2927" s="10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SUM(E2947/D2947)</f>
        <v>0</v>
      </c>
      <c r="P2947" s="6" t="e">
        <f t="shared" ref="P2947:P3010" si="185">AVERAGE(E2947/L2947)</f>
        <v>#DIV/0!</v>
      </c>
      <c r="Q2947" t="s">
        <v>8315</v>
      </c>
      <c r="R2947" t="s">
        <v>8355</v>
      </c>
      <c r="S2947" s="10">
        <f t="shared" ref="S2947:S3010" si="186">(((J2947/60)/60)/24) +DATE(1970,1,1)+(-5/24)</f>
        <v>42117.931250000001</v>
      </c>
      <c r="T2947" s="10">
        <f t="shared" ref="T2947:T3010" si="187">(((I2947/60)/60)/24) 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10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0">
        <f t="shared" si="186"/>
        <v>42790.375034722216</v>
      </c>
      <c r="T2956" s="10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42654.765370370362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42511.153715277782</v>
      </c>
      <c r="T2990" s="10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42090.70416666667</v>
      </c>
      <c r="T2998" s="10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41957.548506944448</v>
      </c>
      <c r="T3008" s="10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SUM(E3011/D3011)</f>
        <v>1.19756</v>
      </c>
      <c r="P3011" s="6">
        <f t="shared" ref="P3011:P3074" si="189">AVERAGE(E3011/L3011)</f>
        <v>233.8984375</v>
      </c>
      <c r="Q3011" t="s">
        <v>8315</v>
      </c>
      <c r="R3011" t="s">
        <v>8355</v>
      </c>
      <c r="S3011" s="10">
        <f t="shared" ref="S3011:S3074" si="190">(((J3011/60)/60)/24) +DATE(1970,1,1)+(-5/24)</f>
        <v>41939.361574074072</v>
      </c>
      <c r="T3011" s="10">
        <f t="shared" ref="T3011:T3074" si="191">(((I3011/60)/60)/24) 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41919.915277777778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42163.090000000004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42121.46743055556</v>
      </c>
      <c r="T3025" s="10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41975.692847222213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42744.207696759251</v>
      </c>
      <c r="T3053" s="10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42630.714560185181</v>
      </c>
      <c r="T3065" s="10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SUM(E3075/D3075)</f>
        <v>2.3035714285714285E-4</v>
      </c>
      <c r="P3075" s="6">
        <f t="shared" ref="P3075:P3138" si="193">AVERAGE(E3075/L3075)</f>
        <v>92.142857142857139</v>
      </c>
      <c r="Q3075" t="s">
        <v>8315</v>
      </c>
      <c r="R3075" t="s">
        <v>8355</v>
      </c>
      <c r="S3075" s="10">
        <f t="shared" ref="S3075:S3138" si="194">(((J3075/60)/60)/24) +DATE(1970,1,1)+(-5/24)</f>
        <v>42111.475694444445</v>
      </c>
      <c r="T3075" s="10">
        <f t="shared" ref="T3075:T3138" si="195">(((I3075/60)/60)/24) 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42409.362951388881</v>
      </c>
      <c r="T3076" s="10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42550.893981481473</v>
      </c>
      <c r="T3077" s="10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42246.675451388881</v>
      </c>
      <c r="T3087" s="10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41760.700706018513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42241.22078703704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42128.605914351843</v>
      </c>
      <c r="T3109" s="10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</v>
      </c>
      <c r="T3113" s="10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42509.166203703695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42435.733749999999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42426.809745370374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42800.511793981481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SUM(E3139/D3139)</f>
        <v>3.3333333333333333E-2</v>
      </c>
      <c r="P3139" s="6">
        <f t="shared" ref="P3139:P3202" si="197">AVERAGE(E3139/L3139)</f>
        <v>50</v>
      </c>
      <c r="Q3139" t="s">
        <v>8315</v>
      </c>
      <c r="R3139" t="s">
        <v>8316</v>
      </c>
      <c r="S3139" s="10">
        <f t="shared" ref="S3139:S3202" si="198">(((J3139/60)/60)/24) +DATE(1970,1,1)+(-5/24)</f>
        <v>42807.676724537036</v>
      </c>
      <c r="T3139" s="10">
        <f t="shared" ref="T3139:T3202" si="199">(((I3139/60)/60)/24) 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41909.761053240742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41447.631388888884</v>
      </c>
      <c r="T3160" s="10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41766.597395833334</v>
      </c>
      <c r="T3166" s="10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41878.670046296291</v>
      </c>
      <c r="T3175" s="10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41858.553449074068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SUM(E3203/D3203)</f>
        <v>1.2500000000000001E-2</v>
      </c>
      <c r="P3203" s="6">
        <f t="shared" ref="P3203:P3266" si="201">AVERAGE(E3203/L3203)</f>
        <v>12.5</v>
      </c>
      <c r="Q3203" t="s">
        <v>8315</v>
      </c>
      <c r="R3203" t="s">
        <v>8357</v>
      </c>
      <c r="S3203" s="10">
        <f t="shared" ref="S3203:S3266" si="202">(((J3203/60)/60)/24) +DATE(1970,1,1)+(-5/24)</f>
        <v>41861.558761574073</v>
      </c>
      <c r="T3203" s="10">
        <f t="shared" ref="T3203:T3266" si="203">(((I3203/60)/60)/24) 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41778.428912037038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41834.378240740742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42206.62703703704</v>
      </c>
      <c r="T3225" s="10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41897.959791666668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SUM(E3267/D3267)</f>
        <v>1.64</v>
      </c>
      <c r="P3267" s="6">
        <f t="shared" ref="P3267:P3330" si="205">AVERAGE(E3267/L3267)</f>
        <v>70.285714285714292</v>
      </c>
      <c r="Q3267" t="s">
        <v>8315</v>
      </c>
      <c r="R3267" t="s">
        <v>8316</v>
      </c>
      <c r="S3267" s="10">
        <f t="shared" ref="S3267:S3330" si="206">(((J3267/60)/60)/24) +DATE(1970,1,1)+(-5/24)</f>
        <v>42311.503645833327</v>
      </c>
      <c r="T3267" s="10">
        <f t="shared" ref="T3267:T3330" si="207">(((I3267/60)/60)/24) 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42137.18746527777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41931.474606481483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42430.894201388881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42538.527500000004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42466.095381944448</v>
      </c>
      <c r="T3317" s="10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10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42498.831296296288</v>
      </c>
      <c r="T3319" s="10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SUM(E3331/D3331)</f>
        <v>1.1679999999999999</v>
      </c>
      <c r="P3331" s="6">
        <f t="shared" ref="P3331:P3394" si="209">AVERAGE(E3331/L3331)</f>
        <v>44.92307692307692</v>
      </c>
      <c r="Q3331" t="s">
        <v>8315</v>
      </c>
      <c r="R3331" t="s">
        <v>8316</v>
      </c>
      <c r="S3331" s="10">
        <f t="shared" ref="S3331:S3394" si="210">(((J3331/60)/60)/24) +DATE(1970,1,1)+(-5/24)</f>
        <v>41837.114675925921</v>
      </c>
      <c r="T3331" s="10">
        <f t="shared" ref="T3331:T3394" si="211">(((I3331/60)/60)/24) 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42437.190347222226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42062.088078703695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42320.893425925926</v>
      </c>
      <c r="T3367" s="10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42053.524293981485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41937.745115740734</v>
      </c>
      <c r="T3382" s="10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41947.554259259254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</v>
      </c>
      <c r="T3392" s="10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10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SUM(E3395/D3395)</f>
        <v>1.0580000000000001</v>
      </c>
      <c r="P3395" s="6">
        <f t="shared" ref="P3395:P3458" si="213">AVERAGE(E3395/L3395)</f>
        <v>36.06818181818182</v>
      </c>
      <c r="Q3395" t="s">
        <v>8315</v>
      </c>
      <c r="R3395" t="s">
        <v>8316</v>
      </c>
      <c r="S3395" s="10">
        <f t="shared" ref="S3395:S3458" si="214">(((J3395/60)/60)/24) +DATE(1970,1,1)+(-5/24)</f>
        <v>41923.713310185187</v>
      </c>
      <c r="T3395" s="10">
        <f t="shared" ref="T3395:T3458" si="215">(((I3395/60)/60)/24) 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42140.503981481481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41764.238298611104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41941.543703703705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42544.605995370373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10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41775.854803240742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41800.172094907408</v>
      </c>
      <c r="T3436" s="10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10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42100.719525462955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42124.63277777777</v>
      </c>
      <c r="T3444" s="10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SUM(E3459/D3459)</f>
        <v>1.4019999999999999</v>
      </c>
      <c r="P3459" s="6">
        <f t="shared" ref="P3459:P3522" si="217">AVERAGE(E3459/L3459)</f>
        <v>50.981818181818184</v>
      </c>
      <c r="Q3459" t="s">
        <v>8315</v>
      </c>
      <c r="R3459" t="s">
        <v>8316</v>
      </c>
      <c r="S3459" s="10">
        <f t="shared" ref="S3459:S3522" si="218">(((J3459/60)/60)/24) +DATE(1970,1,1)+(-5/24)</f>
        <v>42016.498344907406</v>
      </c>
      <c r="T3459" s="10">
        <f t="shared" ref="T3459:T3522" si="219">(((I3459/60)/60)/24) 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41852.318888888884</v>
      </c>
      <c r="T3462" s="10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42605.557048611103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41841.612152777772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42053.708587962967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41781.646759259253</v>
      </c>
      <c r="T3481" s="10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41989.039212962954</v>
      </c>
      <c r="T3483" s="10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41915.554502314815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42511.533611111103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42419.711087962954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41794.609189814815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SUM(E3523/D3523)</f>
        <v>1.6942857142857144</v>
      </c>
      <c r="P3523" s="6">
        <f t="shared" ref="P3523:P3586" si="221">AVERAGE(E3523/L3523)</f>
        <v>45.615384615384613</v>
      </c>
      <c r="Q3523" t="s">
        <v>8315</v>
      </c>
      <c r="R3523" t="s">
        <v>8316</v>
      </c>
      <c r="S3523" s="10">
        <f t="shared" ref="S3523:S3586" si="222">(((J3523/60)/60)/24) +DATE(1970,1,1)+(-5/24)</f>
        <v>41881.153009259258</v>
      </c>
      <c r="T3523" s="10">
        <f t="shared" ref="T3523:T3586" si="223">(((I3523/60)/60)/24) 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10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42248.431828703695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41923.146018518513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10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42115.681319444448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10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42236.414918981485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41976.123645833337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41926.734351851846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SUM(E3587/D3587)</f>
        <v>1.1911764705882353</v>
      </c>
      <c r="P3587" s="6">
        <f t="shared" ref="P3587:P3650" si="225">AVERAGE(E3587/L3587)</f>
        <v>176.08695652173913</v>
      </c>
      <c r="Q3587" t="s">
        <v>8315</v>
      </c>
      <c r="R3587" t="s">
        <v>8316</v>
      </c>
      <c r="S3587" s="10">
        <f t="shared" ref="S3587:S3650" si="226">(((J3587/60)/60)/24) +DATE(1970,1,1)+(-5/24)</f>
        <v>41964.507986111108</v>
      </c>
      <c r="T3587" s="10">
        <f t="shared" ref="T3587:T3650" si="227">(((I3587/60)/60)/24) 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42506.50104166667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42429.783391203695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41789.518645833334</v>
      </c>
      <c r="T3614" s="10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42660.92391203704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42545.565856481473</v>
      </c>
      <c r="T3626" s="10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0">
        <f t="shared" si="226"/>
        <v>42226.486446759263</v>
      </c>
      <c r="T3638" s="10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0">
        <f t="shared" si="226"/>
        <v>41899.418738425928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SUM(E3651/D3651)</f>
        <v>1.04</v>
      </c>
      <c r="P3651" s="6">
        <f t="shared" ref="P3651:P3714" si="229">AVERAGE(E3651/L3651)</f>
        <v>97.5</v>
      </c>
      <c r="Q3651" t="s">
        <v>8315</v>
      </c>
      <c r="R3651" t="s">
        <v>8316</v>
      </c>
      <c r="S3651" s="10">
        <f t="shared" ref="S3651:S3714" si="230">(((J3651/60)/60)/24) +DATE(1970,1,1)+(-5/24)</f>
        <v>41780.504560185182</v>
      </c>
      <c r="T3651" s="10">
        <f t="shared" ref="T3651:T3714" si="231">(((I3651/60)/60)/24) 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42737.70180555556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42499.421516203707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42173.761793981481</v>
      </c>
      <c r="T3669" s="10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41802.365949074068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42627.245763888881</v>
      </c>
      <c r="T3682" s="10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41940.389849537038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41809.933865740735</v>
      </c>
      <c r="T3710" s="10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42133.963738425926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SUM(E3715/D3715)</f>
        <v>1.0149999999999999</v>
      </c>
      <c r="P3715" s="6">
        <f t="shared" ref="P3715:P3778" si="233">AVERAGE(E3715/L3715)</f>
        <v>106.84210526315789</v>
      </c>
      <c r="Q3715" t="s">
        <v>8315</v>
      </c>
      <c r="R3715" t="s">
        <v>8316</v>
      </c>
      <c r="S3715" s="10">
        <f t="shared" ref="S3715:S3778" si="234">(((J3715/60)/60)/24) +DATE(1970,1,1)+(-5/24)</f>
        <v>42505.529699074068</v>
      </c>
      <c r="T3715" s="10">
        <f t="shared" ref="T3715:T3778" si="235">(((I3715/60)/60)/24) 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42118.347997685189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41943.544699074075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42465.283101851855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42461.932534722226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41831.489606481482</v>
      </c>
      <c r="T3747" s="10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10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10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SUM(E3779/D3779)</f>
        <v>1.4319999999999999</v>
      </c>
      <c r="P3779" s="6">
        <f t="shared" ref="P3779:P3842" si="237">AVERAGE(E3779/L3779)</f>
        <v>48.542372881355931</v>
      </c>
      <c r="Q3779" t="s">
        <v>8315</v>
      </c>
      <c r="R3779" t="s">
        <v>8357</v>
      </c>
      <c r="S3779" s="10">
        <f t="shared" ref="S3779:S3842" si="238">(((J3779/60)/60)/24) +DATE(1970,1,1)+(-5/24)</f>
        <v>41886.903020833335</v>
      </c>
      <c r="T3779" s="10">
        <f t="shared" ref="T3779:T3842" si="239">(((I3779/60)/60)/24) 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10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0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42546.653900462967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41831.514444444445</v>
      </c>
      <c r="T3800" s="10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10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41963.66402777777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42154.934305555551</v>
      </c>
      <c r="T3841" s="10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SUM(E3843/D3843)</f>
        <v>8.72E-2</v>
      </c>
      <c r="P3843" s="6">
        <f t="shared" ref="P3843:P3906" si="241">AVERAGE(E3843/L3843)</f>
        <v>25.647058823529413</v>
      </c>
      <c r="Q3843" t="s">
        <v>8315</v>
      </c>
      <c r="R3843" t="s">
        <v>8316</v>
      </c>
      <c r="S3843" s="10">
        <f t="shared" ref="S3843:S3906" si="242">(((J3843/60)/60)/24) +DATE(1970,1,1)+(-5/24)</f>
        <v>41780.57739583333</v>
      </c>
      <c r="T3843" s="10">
        <f t="shared" ref="T3843:T3906" si="243">(((I3843/60)/60)/24) 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42248.418680555551</v>
      </c>
      <c r="T3847" s="10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42128.222731481481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41833.452662037031</v>
      </c>
      <c r="T3862" s="10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41865.451446759253</v>
      </c>
      <c r="T3870" s="10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41792.963865740734</v>
      </c>
      <c r="T3872" s="10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0">
        <f t="shared" si="242"/>
        <v>41867.44394675926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41843.566678240735</v>
      </c>
      <c r="T3901" s="10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42317.618043981485</v>
      </c>
      <c r="T3903" s="10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SUM(E3907/D3907)</f>
        <v>0.11533333333333333</v>
      </c>
      <c r="P3907" s="6">
        <f t="shared" ref="P3907:P3970" si="245">AVERAGE(E3907/L3907)</f>
        <v>24.714285714285715</v>
      </c>
      <c r="Q3907" t="s">
        <v>8315</v>
      </c>
      <c r="R3907" t="s">
        <v>8316</v>
      </c>
      <c r="S3907" s="10">
        <f t="shared" ref="S3907:S3970" si="246">(((J3907/60)/60)/24) +DATE(1970,1,1)+(-5/24)</f>
        <v>42124.415543981479</v>
      </c>
      <c r="T3907" s="10">
        <f t="shared" ref="T3907:T3970" si="247">(((I3907/60)/60)/24) 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42114.610601851848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0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42221.448449074065</v>
      </c>
      <c r="T3937" s="10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42151.697384259263</v>
      </c>
      <c r="T3940" s="10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0">
        <f t="shared" si="246"/>
        <v>41829.117164351846</v>
      </c>
      <c r="T3950" s="10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42513.767986111103</v>
      </c>
      <c r="T3959" s="10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41816.742037037038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SUM(E3971/D3971)</f>
        <v>7.4690265486725665E-2</v>
      </c>
      <c r="P3971" s="6">
        <f t="shared" ref="P3971:P4034" si="249">AVERAGE(E3971/L3971)</f>
        <v>35.166666666666664</v>
      </c>
      <c r="Q3971" t="s">
        <v>8315</v>
      </c>
      <c r="R3971" t="s">
        <v>8316</v>
      </c>
      <c r="S3971" s="10">
        <f t="shared" ref="S3971:S4034" si="250">(((J3971/60)/60)/24) +DATE(1970,1,1)+(-5/24)</f>
        <v>42601.646365740737</v>
      </c>
      <c r="T3971" s="10">
        <f t="shared" ref="T3971:T4034" si="251">(((I3971/60)/60)/24) 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42447.655219907399</v>
      </c>
      <c r="T3972" s="10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41920.755138888882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41950.058611111104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0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42174.572488425918</v>
      </c>
      <c r="T4017" s="10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41990.375775462955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0">
        <f t="shared" si="250"/>
        <v>42408.791238425918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0">
        <f t="shared" si="250"/>
        <v>42321.816782407412</v>
      </c>
      <c r="T4031" s="10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10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SUM(E4035/D4035)</f>
        <v>0.25698702928870293</v>
      </c>
      <c r="P4035" s="6">
        <f t="shared" ref="P4035:P4098" si="253">AVERAGE(E4035/L4035)</f>
        <v>65.340319148936175</v>
      </c>
      <c r="Q4035" t="s">
        <v>8315</v>
      </c>
      <c r="R4035" t="s">
        <v>8316</v>
      </c>
      <c r="S4035" s="10">
        <f t="shared" ref="S4035:S4098" si="254">(((J4035/60)/60)/24) +DATE(1970,1,1)+(-5/24)</f>
        <v>42614.06046296296</v>
      </c>
      <c r="T4035" s="10">
        <f t="shared" ref="T4035:T4098" si="255">(((I4035/60)/60)/24) 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41903.674618055549</v>
      </c>
      <c r="T4037" s="10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41804.728749999995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42496.862442129634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41869.59039351852</v>
      </c>
      <c r="T4040" s="10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0">
        <f t="shared" si="254"/>
        <v>41761.601817129631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42534.724988425929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42078.136875000004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0">
        <f t="shared" si="254"/>
        <v>41905.587372685186</v>
      </c>
      <c r="T4078" s="10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0">
        <f t="shared" si="254"/>
        <v>42511.489768518521</v>
      </c>
      <c r="T4082" s="10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0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0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0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SUM(E4099/D4099)</f>
        <v>0</v>
      </c>
      <c r="P4099" s="6" t="e">
        <f t="shared" ref="P4099:P4115" si="257">AVERAGE(E4099/L4099)</f>
        <v>#DIV/0!</v>
      </c>
      <c r="Q4099" t="s">
        <v>8315</v>
      </c>
      <c r="R4099" t="s">
        <v>8316</v>
      </c>
      <c r="S4099" s="10">
        <f t="shared" ref="S4099:S4115" si="258">(((J4099/60)/60)/24) +DATE(1970,1,1)+(-5/24)</f>
        <v>42344.616168981483</v>
      </c>
      <c r="T4099" s="10">
        <f t="shared" ref="T4099:T4115" si="259">(((I4099/60)/60)/24) 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42766.823344907411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42512.418414351843</v>
      </c>
      <c r="T4112" s="10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0">
        <f t="shared" si="259"/>
        <v>42377.06527777778</v>
      </c>
    </row>
  </sheetData>
  <autoFilter ref="A1:T4115" xr:uid="{94DF9CED-8229-6B4F-A2B6-77CF0A756EF8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percentile" val="12"/>
        <cfvo type="percentile" val="50"/>
        <cfvo type="percentile" val="92"/>
        <color rgb="FFC10A07"/>
        <color rgb="FF92D050"/>
        <color theme="8" tint="-0.249977111117893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E7C9B-C44F-024B-9C56-3F8CCFF58D4D}">
  <sheetPr codeName="Sheet2"/>
  <dimension ref="A2:F15"/>
  <sheetViews>
    <sheetView workbookViewId="0">
      <selection activeCell="AF35" sqref="AF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8308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8334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8331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8329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8323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8336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8320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8317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8315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82756-8BA2-1640-8636-6D42D8D82256}">
  <sheetPr codeName="Sheet3"/>
  <dimension ref="A1:F47"/>
  <sheetViews>
    <sheetView workbookViewId="0">
      <selection activeCell="E5" sqref="E5:E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8342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8356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BD2-3613-ED45-A206-804925AB4269}">
  <sheetPr codeName="Sheet4"/>
  <dimension ref="A1:E18"/>
  <sheetViews>
    <sheetView workbookViewId="0">
      <selection activeCell="B35" sqref="B3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8379</v>
      </c>
      <c r="B1" t="s">
        <v>8364</v>
      </c>
    </row>
    <row r="2" spans="1:5" x14ac:dyDescent="0.2">
      <c r="A2" s="7" t="s">
        <v>8359</v>
      </c>
      <c r="B2" t="s">
        <v>8364</v>
      </c>
    </row>
    <row r="4" spans="1:5" x14ac:dyDescent="0.2">
      <c r="A4" s="7" t="s">
        <v>8360</v>
      </c>
      <c r="B4" s="7" t="s">
        <v>8361</v>
      </c>
    </row>
    <row r="5" spans="1:5" x14ac:dyDescent="0.2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2">
      <c r="A7" s="9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2">
      <c r="A8" s="9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">
      <c r="A9" s="9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">
      <c r="A10" s="9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2">
      <c r="A11" s="9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">
      <c r="A12" s="9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">
      <c r="A13" s="9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">
      <c r="A14" s="9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">
      <c r="A15" s="9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">
      <c r="A16" s="9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">
      <c r="A17" s="9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">
      <c r="A18" s="9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0776-5CF8-3A41-A065-FD36FCC3A4F2}">
  <sheetPr codeName="Sheet5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83203125" style="12" bestFit="1" customWidth="1"/>
    <col min="2" max="2" width="15.5" style="12" bestFit="1" customWidth="1"/>
    <col min="3" max="3" width="12.5" style="12" bestFit="1" customWidth="1"/>
    <col min="4" max="4" width="15" style="12" bestFit="1" customWidth="1"/>
    <col min="5" max="5" width="11.6640625" style="12" bestFit="1" customWidth="1"/>
    <col min="6" max="6" width="18.33203125" style="12" bestFit="1" customWidth="1"/>
    <col min="7" max="7" width="15" style="12" bestFit="1" customWidth="1"/>
    <col min="8" max="8" width="17.6640625" style="12" bestFit="1" customWidth="1"/>
    <col min="9" max="16384" width="10.83203125" style="12"/>
  </cols>
  <sheetData>
    <row r="1" spans="1:8" s="11" customFormat="1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s="12" t="s">
        <v>8388</v>
      </c>
      <c r="B2" s="12">
        <f>COUNTIFS('Raw Data'!F:F, "successful", 'Raw Data'!D:D, "&lt;1000")</f>
        <v>322</v>
      </c>
      <c r="C2" s="12">
        <f>COUNTIFS('Raw Data'!F:F, "Failed", 'Raw Data'!D:D, "&lt;1000")</f>
        <v>113</v>
      </c>
      <c r="D2" s="12">
        <f>COUNTIFS('Raw Data'!F:F, "canceled", 'Raw Data'!D:D, "&lt;1000")</f>
        <v>18</v>
      </c>
      <c r="E2" s="12">
        <f>SUM(B2:D2)</f>
        <v>453</v>
      </c>
      <c r="F2" s="13">
        <f>SUM(B2/E2)</f>
        <v>0.71081677704194257</v>
      </c>
      <c r="G2" s="13">
        <f>SUM(C2/E2)</f>
        <v>0.24944812362030905</v>
      </c>
      <c r="H2" s="13">
        <f>SUM(D2/E2)</f>
        <v>3.9735099337748346E-2</v>
      </c>
    </row>
    <row r="3" spans="1:8" x14ac:dyDescent="0.2">
      <c r="A3" s="12" t="s">
        <v>8389</v>
      </c>
      <c r="B3" s="12">
        <f>COUNTIFS('Raw Data'!$F:$F, "successful", 'Raw Data'!$D:$D, "&gt;=1000", 'Raw Data'!D:D,"&lt;=4999")</f>
        <v>932</v>
      </c>
      <c r="C3" s="12">
        <f>COUNTIFS('Raw Data'!$F:$F, "failed", 'Raw Data'!$D:$D, "&gt;=1000", 'Raw Data'!D:D,"&lt;=4999")</f>
        <v>420</v>
      </c>
      <c r="D3" s="12">
        <f>COUNTIFS('Raw Data'!$F:$F, "canceled", 'Raw Data'!$D:$D, "&gt;=1000", 'Raw Data'!D:D,"&lt;=4999")</f>
        <v>60</v>
      </c>
      <c r="E3" s="12">
        <f t="shared" ref="E3:E13" si="0">SUM(B3:D3)</f>
        <v>1412</v>
      </c>
      <c r="F3" s="13">
        <f t="shared" ref="F3:F13" si="1">SUM(B3/E3)</f>
        <v>0.66005665722379603</v>
      </c>
      <c r="G3" s="13">
        <f t="shared" ref="G3:G13" si="2">SUM(C3/E3)</f>
        <v>0.29745042492917845</v>
      </c>
      <c r="H3" s="13">
        <f t="shared" ref="H3:H13" si="3">SUM(D3/E3)</f>
        <v>4.2492917847025496E-2</v>
      </c>
    </row>
    <row r="4" spans="1:8" x14ac:dyDescent="0.2">
      <c r="A4" s="12" t="s">
        <v>8390</v>
      </c>
      <c r="B4" s="12">
        <f>COUNTIFS('Raw Data'!$F:$F, "successful", 'Raw Data'!$D:$D, "&gt;=5000", 'Raw Data'!D:D,"&lt;=9999")</f>
        <v>381</v>
      </c>
      <c r="C4" s="12">
        <f>COUNTIFS('Raw Data'!$F:$F, "failed", 'Raw Data'!$D:$D, "&gt;=5000", 'Raw Data'!D:D,"&lt;=9999")</f>
        <v>283</v>
      </c>
      <c r="D4" s="12">
        <f>COUNTIFS('Raw Data'!$F:$F, "canceled", 'Raw Data'!$D:$D, "&gt;=5000", 'Raw Data'!D:D,"&lt;=9999")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12" t="s">
        <v>8391</v>
      </c>
      <c r="B5" s="12">
        <f>COUNTIFS('Raw Data'!$F:$F, "successful", 'Raw Data'!$D:$D, "&gt;=10000", 'Raw Data'!D:D,"&lt;=14999")</f>
        <v>168</v>
      </c>
      <c r="C5" s="12">
        <f>COUNTIFS('Raw Data'!$F:$F, "failed", 'Raw Data'!$D:$D, "&gt;=10000", 'Raw Data'!D:D,"&lt;=14999")</f>
        <v>144</v>
      </c>
      <c r="D5" s="12">
        <f>COUNTIFS('Raw Data'!$F:$F, "canceled", 'Raw Data'!$D:$D, "&gt;=10000", 'Raw Data'!D:D,"&lt;=14999")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2" t="s">
        <v>8392</v>
      </c>
      <c r="B6" s="12">
        <f>COUNTIFS('Raw Data'!$F:$F, "successful", 'Raw Data'!$D:$D, "&gt;=15000", 'Raw Data'!D:D,"&lt;=19999")</f>
        <v>94</v>
      </c>
      <c r="C6" s="12">
        <f>COUNTIFS('Raw Data'!$F:$F, "failed", 'Raw Data'!$D:$D, "&gt;=15000", 'Raw Data'!D:D,"&lt;=19999")</f>
        <v>90</v>
      </c>
      <c r="D6" s="12">
        <f>COUNTIFS('Raw Data'!$F:$F, "canceled", 'Raw Data'!$D:$D, "&gt;=15000", 'Raw Data'!D:D,"&lt;=19999")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2" t="s">
        <v>8393</v>
      </c>
      <c r="B7" s="12">
        <f>COUNTIFS('Raw Data'!$F:$F, "successful", 'Raw Data'!$D:$D, "&gt;=20000", 'Raw Data'!D:D,"&lt;=24999")</f>
        <v>62</v>
      </c>
      <c r="C7" s="12">
        <f>COUNTIFS('Raw Data'!$F:$F, "failed", 'Raw Data'!$D:$D, "&gt;=20000", 'Raw Data'!D:D,"&lt;=24999")</f>
        <v>72</v>
      </c>
      <c r="D7" s="12">
        <f>COUNTIFS('Raw Data'!$F:$F, "canceled", 'Raw Data'!$D:$D, "&gt;=20000", 'Raw Data'!D:D,"&lt;=24999")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2" t="s">
        <v>8394</v>
      </c>
      <c r="B8" s="12">
        <f>COUNTIFS('Raw Data'!$F:$F, "successful", 'Raw Data'!$D:$D, "&gt;=25000", 'Raw Data'!D:D,"&lt;=29999")</f>
        <v>55</v>
      </c>
      <c r="C8" s="12">
        <f>COUNTIFS('Raw Data'!$F:$F, "failed", 'Raw Data'!$D:$D, "&gt;=25000", 'Raw Data'!D:D,"&lt;=29999")</f>
        <v>64</v>
      </c>
      <c r="D8" s="12">
        <f>COUNTIFS('Raw Data'!$F:$F, "canceled", 'Raw Data'!$D:$D, "&gt;=25000", 'Raw Data'!D:D,"&lt;=29999")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2" t="s">
        <v>8395</v>
      </c>
      <c r="B9" s="12">
        <f>COUNTIFS('Raw Data'!$F:$F, "successful", 'Raw Data'!$D:$D, "&gt;=30000", 'Raw Data'!D:D,"&lt;=34999")</f>
        <v>32</v>
      </c>
      <c r="C9" s="12">
        <f>COUNTIFS('Raw Data'!$F:$F, "failed", 'Raw Data'!$D:$D, "&gt;=30000", 'Raw Data'!D:D,"&lt;=34999")</f>
        <v>37</v>
      </c>
      <c r="D9" s="12">
        <f>COUNTIFS('Raw Data'!$F:$F, "canceled", 'Raw Data'!$D:$D, "&gt;=30000", 'Raw Data'!D:D,"&lt;=34999")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2" t="s">
        <v>8396</v>
      </c>
      <c r="B10" s="12">
        <f>COUNTIFS('Raw Data'!$F:$F, "successful", 'Raw Data'!$D:$D, "&gt;=35000", 'Raw Data'!D:D,"&lt;=39999")</f>
        <v>26</v>
      </c>
      <c r="C10" s="12">
        <f>COUNTIFS('Raw Data'!$F:$F, "failed", 'Raw Data'!$D:$D, "&gt;=35000", 'Raw Data'!D:D,"&lt;=39999")</f>
        <v>22</v>
      </c>
      <c r="D10" s="12">
        <f>COUNTIFS('Raw Data'!$F:$F, "canceled", 'Raw Data'!$D:$D, "&gt;=35000", 'Raw Data'!D:D,"&lt;=39999")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2" t="s">
        <v>8397</v>
      </c>
      <c r="B11" s="12">
        <f>COUNTIFS('Raw Data'!$F:$F, "successful", 'Raw Data'!$D:$D, "&gt;=40000", 'Raw Data'!D:D,"&lt;=44999")</f>
        <v>21</v>
      </c>
      <c r="C11" s="12">
        <f>COUNTIFS('Raw Data'!$F:$F, "failed", 'Raw Data'!$D:$D, "&gt;=40000", 'Raw Data'!D:D,"&lt;=44999")</f>
        <v>16</v>
      </c>
      <c r="D11" s="12">
        <f>COUNTIFS('Raw Data'!$F:$F, "canceled", 'Raw Data'!$D:$D, "&gt;=40000", 'Raw Data'!D:D,"&lt;=44999")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2" t="s">
        <v>8398</v>
      </c>
      <c r="B12" s="12">
        <f>COUNTIFS('Raw Data'!$F:$F, "successful", 'Raw Data'!$D:$D, "&gt;=45000", 'Raw Data'!D:D,"&lt;=49999")</f>
        <v>6</v>
      </c>
      <c r="C12" s="12">
        <f>COUNTIFS('Raw Data'!$F:$F, "failed", 'Raw Data'!$D:$D, "&gt;=45000", 'Raw Data'!D:D,"&lt;=49999")</f>
        <v>11</v>
      </c>
      <c r="D12" s="12">
        <f>COUNTIFS('Raw Data'!$F:$F, "canceled", 'Raw Data'!$D:$D, "&gt;=45000", 'Raw Data'!D:D,"&lt;=49999")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12" t="s">
        <v>8399</v>
      </c>
      <c r="B13" s="12">
        <f>COUNTIFS('Raw Data'!$F:$F, "successful", 'Raw Data'!$D:$D, "&gt;=50000")</f>
        <v>86</v>
      </c>
      <c r="C13" s="12">
        <f>COUNTIFS('Raw Data'!$F:$F, "failed", 'Raw Data'!$D:$D, "&gt;=50000")</f>
        <v>258</v>
      </c>
      <c r="D13" s="12">
        <f>COUNTIFS('Raw Data'!$F:$F, "canceled", 'Raw Data'!$D:$D, "&gt;=50000")</f>
        <v>100</v>
      </c>
      <c r="E13" s="12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Raw Data</vt:lpstr>
      <vt:lpstr>Sheet2</vt:lpstr>
      <vt:lpstr>Sheet3</vt:lpstr>
      <vt:lpstr>Sheet4</vt:lpstr>
      <vt:lpstr>Bonus</vt:lpstr>
      <vt:lpstr>Sheet3!Print_Titles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Benenoch</cp:lastModifiedBy>
  <dcterms:created xsi:type="dcterms:W3CDTF">2017-04-20T15:17:24Z</dcterms:created>
  <dcterms:modified xsi:type="dcterms:W3CDTF">2019-05-19T04:33:11Z</dcterms:modified>
</cp:coreProperties>
</file>