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<sst xmlns="http://schemas.openxmlformats.org/spreadsheetml/2006/main" count="65" uniqueCount="62">
  <si>
    <t>Designation</t>
  </si>
  <si>
    <t>Qty</t>
  </si>
  <si>
    <t>Package</t>
  </si>
  <si>
    <t>Value</t>
  </si>
  <si>
    <t>Part #</t>
  </si>
  <si>
    <t>Mouser Prices (high)</t>
  </si>
  <si>
    <t>Link</t>
  </si>
  <si>
    <t>U1</t>
  </si>
  <si>
    <t>AD7771BCPZ</t>
  </si>
  <si>
    <t>584-AD7771BCPZ</t>
  </si>
  <si>
    <t>https://www.mouser.com/ProductDetail/Analog-Devices/AD7771BCPZ?qs=sGAEpiMZZMve4%2FbfQkoj%252BIz8rNvzZ0sTc%252B%2FmGX6QYOU%3D</t>
  </si>
  <si>
    <t>U2</t>
  </si>
  <si>
    <t>MAX6070AAUT25T</t>
  </si>
  <si>
    <t xml:space="preserve">700-MAX6070AAUT25+T
</t>
  </si>
  <si>
    <t>https://www.mouser.com/ProductDetail/Maxim-Integrated/MAX6070AAUT25%2bT?qs=sGAEpiMZZMuBck1X%252B7j9fMjhVF5v%252BvckiQIG5vLit2s%3D</t>
  </si>
  <si>
    <t>U3</t>
  </si>
  <si>
    <t>LP5907MFX-3.3/NOPB</t>
  </si>
  <si>
    <t>595-LP5907MFX-3.3NPB</t>
  </si>
  <si>
    <t>https://www.mouser.com/ProductDetail/Texas-Instruments/LP5907MFX-33-NOPB?qs=%2Fha2pyFaduh2Ph%2FrSDS5WOkv6S6E%2FOKKyECTt0nlT46IWoCFItD0LFz%2FERmCSvsE</t>
  </si>
  <si>
    <t>U4</t>
  </si>
  <si>
    <t>TBA 1-0310</t>
  </si>
  <si>
    <t>495-TBA1-0310</t>
  </si>
  <si>
    <t>https://www.mouser.com/ProductDetail/TRACO-Power/TBA-1-0310?qs=sGAEpiMZZMvGsmoEFRKS8Koqt8Pjkl39lg0ptiUlisW%2FknVuKMxBvQ%3D%3D</t>
  </si>
  <si>
    <t>U5</t>
  </si>
  <si>
    <t>SG-210STF8.1920ML3</t>
  </si>
  <si>
    <t>732-SG210STF8.1920L3</t>
  </si>
  <si>
    <t>https://www.mouser.com/ProductDetail/Epson-Timing/SG-210STF-81920ML3?qs=%2Fha2pyFaduicx9uX5rI4uoIS5MqJsVSpYo%252BmFFE1tq7vYYaaJ4262VthkEhRSe16</t>
  </si>
  <si>
    <t>C1, C3, C5, C8, C10, C13, C16, C19, C21, C22, C23</t>
  </si>
  <si>
    <t>C0402</t>
  </si>
  <si>
    <t>1uF</t>
  </si>
  <si>
    <t>963-JMK105BJ105KP-F</t>
  </si>
  <si>
    <t>https://www.mouser.com/ProductDetail/Taiyo-Yuden/JMK105BJ105KP-F?qs=vF%252B8ahGVilcfgxT2k6hjqQ%3D%3D</t>
  </si>
  <si>
    <t>C2, C4, C6, C7, C9, C11, C12, C14, C15, C17, C18, C20, C24, C25, C26</t>
  </si>
  <si>
    <t>100nF</t>
  </si>
  <si>
    <t>963-LMF105B7104KVHF</t>
  </si>
  <si>
    <t>https://www.mouser.com/ProductDetail/Taiyo-Yuden/LMF105B7104KVHF?qs=sGAEpiMZZMs0AnBnWHyRQNStjhAUP4u86zTGMNpZcy4%2FN0GpN%252BE51A%3D%3D</t>
  </si>
  <si>
    <t>C27</t>
  </si>
  <si>
    <t>10uF</t>
  </si>
  <si>
    <t xml:space="preserve">963-JMK105CBJ106MV-F
</t>
  </si>
  <si>
    <t>via PCBway:</t>
  </si>
  <si>
    <t>PCB Estimate (lead-free)</t>
  </si>
  <si>
    <t>HASL lead free, 27mmX46.5mm, 2mm thick, any finish</t>
  </si>
  <si>
    <t>Assembly Estimate</t>
  </si>
  <si>
    <t>Totals</t>
  </si>
  <si>
    <t>Additional Flex Piece Parts</t>
  </si>
  <si>
    <t>OPT 101</t>
  </si>
  <si>
    <t>Aliexpress estimate</t>
  </si>
  <si>
    <t>BR1102W</t>
  </si>
  <si>
    <t>https://www.mouser.com/ProductDetail/Stanley-Electric/BR1102W-TR?qs=%2Fha2pyFaduhyJz33phKlKlKL6Oe8g23gR0lFZ85A7Q4%3D</t>
  </si>
  <si>
    <t>HAN1102W</t>
  </si>
  <si>
    <t>https://www.mouser.com/ProductDetail/Stanley-Electric/HAN1102W-1-TR?qs=%2Fha2pyFaduhSnYqIpT%252B5921isfeuya0%2FD0oBvHnU4uU%3D</t>
  </si>
  <si>
    <t>LOLIN32</t>
  </si>
  <si>
    <t>Flex board by PCBway</t>
  </si>
  <si>
    <t xml:space="preserve">250mmX30mm, 0.23mm thickness, 0.7mm thick FR4 stiffener (boths sides for manual assembly), ENIG </t>
  </si>
  <si>
    <t>Extended Totals</t>
  </si>
  <si>
    <t>Other</t>
  </si>
  <si>
    <t>Batteries</t>
  </si>
  <si>
    <t>300mAh-500mAh</t>
  </si>
  <si>
    <t>Headband</t>
  </si>
  <si>
    <t>Neoprene + plastic casing, something for the flex part.</t>
  </si>
  <si>
    <t>Labor</t>
  </si>
  <si>
    <t>Assembling the whole thing, testing, and packaging (done in-house)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</si>
</sst>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color rgb="FF333333"/>
      <name val="Arial"/>
    </font>
    <font>
      <u/>
      <color rgb="FF1155CC"/>
    </font>
    <font>
      <color theme="1"/>
      <name val="Inherit"/>
    </font>
    <font>
      <u/>
      <color rgb="FF0000FF"/>
    </font>
    <font>
      <u/>
      <color rgb="FF0000FF"/>
    </font>
    <font>
      <b/>
      <color rgb="FF000000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shrinkToFit="0" wrapText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shrinkToFit="0" wrapText="1"/>
    </xf>
    <xf borderId="0" fillId="2" fontId="9" numFmtId="0" xfId="0" applyAlignment="1" applyFont="1">
      <alignment horizontal="left" readingOrder="0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Analog-Devices/AD7771BCPZ?qs=sGAEpiMZZMve4%2FbfQkoj%252BIz8rNvzZ0sTc%252B%2FmGX6QYOU%3D" TargetMode="External"/><Relationship Id="rId2" Type="http://schemas.openxmlformats.org/officeDocument/2006/relationships/hyperlink" Target="https://www.mouser.com/ProductDetail/Maxim-Integrated/MAX6070AAUT25%2bT?qs=sGAEpiMZZMuBck1X%252B7j9fMjhVF5v%252BvckiQIG5vLit2s%3D" TargetMode="External"/><Relationship Id="rId3" Type="http://schemas.openxmlformats.org/officeDocument/2006/relationships/hyperlink" Target="https://www.mouser.com/ProductDetail/Texas-Instruments/LP5907MFX-33-NOPB?qs=%2Fha2pyFaduh2Ph%2FrSDS5WOkv6S6E%2FOKKyECTt0nlT46IWoCFItD0LFz%2FERmCSvsE" TargetMode="External"/><Relationship Id="rId4" Type="http://schemas.openxmlformats.org/officeDocument/2006/relationships/hyperlink" Target="https://www.mouser.com/ProductDetail/TRACO-Power/TBA-1-0310?qs=sGAEpiMZZMvGsmoEFRKS8Koqt8Pjkl39lg0ptiUlisW%2FknVuKMxBvQ%3D%3D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mouser.com/ProductDetail/Stanley-Electric/HAN1102W-1-TR?qs=%2Fha2pyFaduhSnYqIpT%252B5921isfeuya0%2FD0oBvHnU4uU%3D" TargetMode="External"/><Relationship Id="rId5" Type="http://schemas.openxmlformats.org/officeDocument/2006/relationships/hyperlink" Target="https://www.mouser.com/ProductDetail/Epson-Timing/SG-210STF-81920ML3?qs=%2Fha2pyFaduicx9uX5rI4uoIS5MqJsVSpYo%252BmFFE1tq7vYYaaJ4262VthkEhRSe16" TargetMode="External"/><Relationship Id="rId6" Type="http://schemas.openxmlformats.org/officeDocument/2006/relationships/hyperlink" Target="https://www.mouser.com/ProductDetail/Taiyo-Yuden/JMK105BJ105KP-F?qs=vF%252B8ahGVilcfgxT2k6hjqQ%3D%3D" TargetMode="External"/><Relationship Id="rId7" Type="http://schemas.openxmlformats.org/officeDocument/2006/relationships/hyperlink" Target="https://www.mouser.com/ProductDetail/Taiyo-Yuden/LMF105B7104KVHF?qs=sGAEpiMZZMs0AnBnWHyRQNStjhAUP4u86zTGMNpZcy4%2FN0GpN%252BE51A%3D%3D" TargetMode="External"/><Relationship Id="rId8" Type="http://schemas.openxmlformats.org/officeDocument/2006/relationships/hyperlink" Target="https://www.mouser.com/ProductDetail/Stanley-Electric/BR1102W-TR?qs=%2Fha2pyFaduhyJz33phKlKlKL6Oe8g23gR0lFZ85A7Q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3" max="3" width="12.0"/>
    <col customWidth="1" min="4" max="4" width="6.14"/>
    <col customWidth="1" min="6" max="6" width="23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>
        <v>1.0</v>
      </c>
      <c r="H1" s="1">
        <v>10.0</v>
      </c>
      <c r="I1" s="1">
        <v>100.0</v>
      </c>
      <c r="J1" s="1">
        <v>1000.0</v>
      </c>
      <c r="K1" s="3" t="s">
        <v>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7</v>
      </c>
      <c r="B2" s="1">
        <v>1.0</v>
      </c>
      <c r="E2" s="1" t="s">
        <v>8</v>
      </c>
      <c r="F2" s="5" t="s">
        <v>9</v>
      </c>
      <c r="G2" s="1">
        <v>18.23</v>
      </c>
      <c r="H2" s="1">
        <v>167.5</v>
      </c>
      <c r="I2" s="1">
        <v>1345.0</v>
      </c>
      <c r="J2" s="1">
        <v>11360.0</v>
      </c>
      <c r="K2" s="6" t="s">
        <v>10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11</v>
      </c>
      <c r="B3" s="1">
        <v>1.0</v>
      </c>
      <c r="E3" s="1" t="s">
        <v>12</v>
      </c>
      <c r="F3" s="7" t="s">
        <v>13</v>
      </c>
      <c r="G3" s="1">
        <v>2.63</v>
      </c>
      <c r="H3" s="1">
        <v>23.6</v>
      </c>
      <c r="I3" s="1">
        <v>183.0</v>
      </c>
      <c r="J3" s="1">
        <v>1600.0</v>
      </c>
      <c r="K3" s="8" t="s">
        <v>14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15</v>
      </c>
      <c r="B4" s="1">
        <v>1.0</v>
      </c>
      <c r="E4" s="1" t="s">
        <v>16</v>
      </c>
      <c r="F4" s="5" t="s">
        <v>17</v>
      </c>
      <c r="G4" s="1">
        <v>0.55</v>
      </c>
      <c r="H4" s="1">
        <v>4.31</v>
      </c>
      <c r="I4" s="1">
        <v>32.0</v>
      </c>
      <c r="J4" s="1">
        <v>191.0</v>
      </c>
      <c r="K4" s="9" t="s">
        <v>18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19</v>
      </c>
      <c r="B5" s="1">
        <v>1.0</v>
      </c>
      <c r="E5" s="1" t="s">
        <v>20</v>
      </c>
      <c r="F5" s="5" t="s">
        <v>21</v>
      </c>
      <c r="G5" s="1">
        <v>3.24</v>
      </c>
      <c r="H5" s="1">
        <v>31.7</v>
      </c>
      <c r="I5" s="1">
        <v>280.0</v>
      </c>
      <c r="J5" s="1">
        <v>2430.0</v>
      </c>
      <c r="K5" s="9" t="s">
        <v>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23</v>
      </c>
      <c r="B6" s="1">
        <v>1.0</v>
      </c>
      <c r="E6" s="1" t="s">
        <v>24</v>
      </c>
      <c r="F6" s="5" t="s">
        <v>25</v>
      </c>
      <c r="G6" s="1">
        <v>1.18</v>
      </c>
      <c r="H6" s="1">
        <v>10.9</v>
      </c>
      <c r="I6" s="1">
        <v>93.3</v>
      </c>
      <c r="J6" s="1">
        <v>764.0</v>
      </c>
      <c r="K6" s="9" t="s">
        <v>26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27</v>
      </c>
      <c r="B7" s="1">
        <v>11.0</v>
      </c>
      <c r="C7" s="1" t="s">
        <v>28</v>
      </c>
      <c r="D7" s="2" t="s">
        <v>29</v>
      </c>
      <c r="E7" s="4"/>
      <c r="F7" s="5" t="s">
        <v>30</v>
      </c>
      <c r="G7" s="1">
        <f>0.1*11</f>
        <v>1.1</v>
      </c>
      <c r="H7" s="1">
        <f>0.45*11</f>
        <v>4.95</v>
      </c>
      <c r="I7" s="1">
        <f>3.2*11</f>
        <v>35.2</v>
      </c>
      <c r="J7" s="1">
        <f>25*11</f>
        <v>275</v>
      </c>
      <c r="K7" s="9" t="s">
        <v>31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32</v>
      </c>
      <c r="B8" s="1">
        <v>14.0</v>
      </c>
      <c r="C8" s="1" t="s">
        <v>28</v>
      </c>
      <c r="D8" s="1" t="s">
        <v>33</v>
      </c>
      <c r="E8" s="4"/>
      <c r="F8" s="5" t="s">
        <v>34</v>
      </c>
      <c r="G8" s="1">
        <f>0.1*14</f>
        <v>1.4</v>
      </c>
      <c r="H8" s="1">
        <f>0.3*14</f>
        <v>4.2</v>
      </c>
      <c r="I8" s="1">
        <f>2*14</f>
        <v>28</v>
      </c>
      <c r="J8" s="1">
        <f>13*14</f>
        <v>182</v>
      </c>
      <c r="K8" s="9" t="s">
        <v>35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36</v>
      </c>
      <c r="B9" s="1">
        <v>1.0</v>
      </c>
      <c r="C9" s="1" t="s">
        <v>28</v>
      </c>
      <c r="D9" s="1" t="s">
        <v>37</v>
      </c>
      <c r="E9" s="4"/>
      <c r="F9" s="5" t="s">
        <v>38</v>
      </c>
      <c r="G9" s="1">
        <v>0.22</v>
      </c>
      <c r="H9" s="1">
        <v>1.02</v>
      </c>
      <c r="I9" s="1">
        <v>8.0</v>
      </c>
      <c r="J9" s="1">
        <v>51.0</v>
      </c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1" t="s">
        <v>39</v>
      </c>
      <c r="F10" s="7" t="s">
        <v>40</v>
      </c>
      <c r="G10" s="1">
        <v>18.0</v>
      </c>
      <c r="H10" s="1">
        <v>18.0</v>
      </c>
      <c r="I10" s="1">
        <v>50.0</v>
      </c>
      <c r="J10" s="1">
        <v>235.0</v>
      </c>
      <c r="K10" s="3" t="s">
        <v>41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1" t="s">
        <v>42</v>
      </c>
      <c r="G11" s="2">
        <v>88.0</v>
      </c>
      <c r="H11" s="1">
        <v>88.0</v>
      </c>
      <c r="I11" s="1">
        <v>232.0</v>
      </c>
      <c r="J11" s="1">
        <v>520.0</v>
      </c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11" t="s">
        <v>43</v>
      </c>
      <c r="G12" s="12">
        <f t="shared" ref="G12:J12" si="1">SUM(G2:G11)</f>
        <v>134.55</v>
      </c>
      <c r="H12" s="12">
        <f t="shared" si="1"/>
        <v>354.18</v>
      </c>
      <c r="I12" s="12">
        <f t="shared" si="1"/>
        <v>2286.5</v>
      </c>
      <c r="J12" s="12">
        <f t="shared" si="1"/>
        <v>17608</v>
      </c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1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1" t="s">
        <v>44</v>
      </c>
      <c r="F15" s="4"/>
      <c r="G15" s="4"/>
      <c r="H15" s="4"/>
      <c r="I15" s="4"/>
      <c r="J15" s="4"/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1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1" t="s">
        <v>45</v>
      </c>
      <c r="F17" s="4"/>
      <c r="G17" s="1">
        <v>0.9</v>
      </c>
      <c r="H17" s="1">
        <v>9.0</v>
      </c>
      <c r="I17" s="1">
        <v>90.0</v>
      </c>
      <c r="J17" s="1">
        <v>900.0</v>
      </c>
      <c r="K17" s="3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1" t="s">
        <v>47</v>
      </c>
      <c r="F18" s="4"/>
      <c r="G18" s="1">
        <v>0.5</v>
      </c>
      <c r="H18" s="1">
        <v>3.09</v>
      </c>
      <c r="I18" s="1">
        <v>14.2</v>
      </c>
      <c r="J18" s="1">
        <v>119.0</v>
      </c>
      <c r="K18" s="9" t="s">
        <v>48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1" t="s">
        <v>49</v>
      </c>
      <c r="F19" s="4"/>
      <c r="G19" s="1">
        <v>0.38</v>
      </c>
      <c r="H19" s="1">
        <v>2.5</v>
      </c>
      <c r="I19" s="1">
        <v>16.1</v>
      </c>
      <c r="J19" s="1">
        <v>126.0</v>
      </c>
      <c r="K19" s="9" t="s">
        <v>50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1" t="s">
        <v>51</v>
      </c>
      <c r="F20" s="4"/>
      <c r="G20" s="1">
        <v>4.0</v>
      </c>
      <c r="H20" s="1">
        <v>40.0</v>
      </c>
      <c r="I20" s="1">
        <v>400.0</v>
      </c>
      <c r="J20" s="1">
        <v>4000.0</v>
      </c>
      <c r="K20" s="3" t="s">
        <v>46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13" t="s">
        <v>52</v>
      </c>
      <c r="G21" s="1">
        <v>131.0</v>
      </c>
      <c r="H21" s="1">
        <v>152.0</v>
      </c>
      <c r="I21" s="1">
        <v>375.0</v>
      </c>
      <c r="J21" s="1">
        <v>2336.0</v>
      </c>
      <c r="K21" s="3" t="s">
        <v>53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14" t="s">
        <v>54</v>
      </c>
      <c r="G22" s="12">
        <f t="shared" ref="G22:H22" si="2">sum(G12:G21)</f>
        <v>271.33</v>
      </c>
      <c r="H22" s="12">
        <f t="shared" si="2"/>
        <v>560.77</v>
      </c>
      <c r="I22" s="12">
        <f>SUM(I12:I21)</f>
        <v>3181.8</v>
      </c>
      <c r="J22" s="12">
        <f>sum(J12:J21)</f>
        <v>25089</v>
      </c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1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1" t="s">
        <v>55</v>
      </c>
      <c r="F25" s="4"/>
      <c r="G25" s="4"/>
      <c r="H25" s="4"/>
      <c r="I25" s="4"/>
      <c r="J25" s="4"/>
      <c r="K25" s="1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1" t="s">
        <v>56</v>
      </c>
      <c r="F27" s="1" t="s">
        <v>57</v>
      </c>
      <c r="G27" s="4"/>
      <c r="H27" s="4"/>
      <c r="I27" s="4"/>
      <c r="J27" s="4"/>
      <c r="K27" s="1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1" t="s">
        <v>58</v>
      </c>
      <c r="F28" s="1" t="s">
        <v>59</v>
      </c>
      <c r="G28" s="4"/>
      <c r="H28" s="4"/>
      <c r="I28" s="4"/>
      <c r="J28" s="4"/>
      <c r="K28" s="10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1" t="s">
        <v>60</v>
      </c>
      <c r="F29" s="1" t="s">
        <v>61</v>
      </c>
      <c r="G29" s="4"/>
      <c r="H29" s="4"/>
      <c r="I29" s="4"/>
      <c r="J29" s="4"/>
      <c r="K29" s="10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10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10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10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1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1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10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10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10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10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1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1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1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10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1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10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1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10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1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10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10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1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1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1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10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10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10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1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10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10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10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10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10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10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10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10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10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10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10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10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10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10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10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10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10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10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10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10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10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10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10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10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10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10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10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10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10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10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10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10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10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10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10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10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10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10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10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10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10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10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10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10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10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10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10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10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10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10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10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10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10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10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10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10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10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10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10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10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10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10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10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10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10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10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10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10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10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10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10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10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10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10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10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10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10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10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10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10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10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10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10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10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10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10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10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10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10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10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10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10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10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10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10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10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10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10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10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10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10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10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10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10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10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10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10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10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10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10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10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10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10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1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1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1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10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10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10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10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10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10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10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10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10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10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10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10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10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10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10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10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10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10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10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10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10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10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10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10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10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10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10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10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10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10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10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10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10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10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10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10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10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10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10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10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10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10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10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10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10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10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10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10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10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10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10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10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10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10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10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10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10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10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10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10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10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10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10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10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10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10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10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10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10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10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10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10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10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10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10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10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10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10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10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10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10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10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10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10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10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10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10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10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10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10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10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10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10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10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10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10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10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10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10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10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10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10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10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10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10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10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10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10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10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10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10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10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10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10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10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10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10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10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10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10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10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10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10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10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10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10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10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10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10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10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10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10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10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10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10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10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10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10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10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10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10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10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10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10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10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10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10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10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10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10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10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10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10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10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10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10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10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10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10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10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10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10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10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10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10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10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10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10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10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10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10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10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10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10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10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10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10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10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10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10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10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10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10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10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10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10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10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10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10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10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10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10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10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10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10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10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10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10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10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10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10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10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10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10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10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10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10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10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10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10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10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10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10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10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10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10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10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10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10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10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10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10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10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10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10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10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10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10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10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10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10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10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10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10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10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10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10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10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10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10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10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10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10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10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10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10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10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10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10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10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10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10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10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10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10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10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10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10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10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10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10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10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10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10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10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10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10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10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10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10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10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10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10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10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10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10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10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10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10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10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10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10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10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10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10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10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10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10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10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10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10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10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10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10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10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10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10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10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10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10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10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10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10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10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10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10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10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10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10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10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10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10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10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10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10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10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10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10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10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10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10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10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10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10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10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10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10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10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10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10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10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10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10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10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10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10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10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10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10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10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10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10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10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10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10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10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10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10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10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10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10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10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10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10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10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10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10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10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10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10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10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10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10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10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10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10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10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10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10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10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10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10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10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10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10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10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10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10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10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10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10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10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10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10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10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10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10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10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10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10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10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10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10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10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10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10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10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10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10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10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10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10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10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10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10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10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10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10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10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10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10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10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10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10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10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10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10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10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10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10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10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10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10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10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10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10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10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10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10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10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10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10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10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10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10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10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10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10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10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10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10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10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10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10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10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10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10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10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10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10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10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10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10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10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10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10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10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10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10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10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10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10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10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10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10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10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10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10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10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10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10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10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10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10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10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10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10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10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10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10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10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10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10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10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10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10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10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10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10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10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10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10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10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10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10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10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10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10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10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10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10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10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10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10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10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10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10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10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10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10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10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10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10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10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10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10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10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10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10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10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10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10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10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10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10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10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10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10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10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10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10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10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10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10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10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10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10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10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10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10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10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10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10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10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10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10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10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10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10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10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10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10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10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10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10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10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10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10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10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10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10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10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10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10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10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10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10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10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10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10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10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10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10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10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10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10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10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10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10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10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10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10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10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10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10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10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10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10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10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10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10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10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10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10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10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10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10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10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10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10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10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10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10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10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10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10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10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10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10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10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10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10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10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10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10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10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10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10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10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10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10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10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10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10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10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10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10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10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10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10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10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10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10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10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10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10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10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10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10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10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10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10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10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10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10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10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10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10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10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10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10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10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10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10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10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10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10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10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10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10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10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10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10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10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10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10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10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10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10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10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10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10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10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10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10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10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10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10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10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10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10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10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10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10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10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10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10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10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10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10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10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10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10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10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10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10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10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10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10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10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10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10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10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10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10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10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10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10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10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10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10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10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10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10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10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10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10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10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10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10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10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10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10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10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10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10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10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10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10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10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10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10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10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10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10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10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10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10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10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10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10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10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10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10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10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10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10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10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10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10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10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10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10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10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10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10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10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10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10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10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10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10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10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10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10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10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10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10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10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10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10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10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10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10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10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10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10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10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10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10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10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10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10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10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10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10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10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18"/>
    <hyperlink r:id="rId9" ref="K19"/>
  </hyperlinks>
  <drawing r:id="rId10"/>
</worksheet>
</file>