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Universe\"/>
    </mc:Choice>
  </mc:AlternateContent>
  <xr:revisionPtr revIDLastSave="0" documentId="13_ncr:1_{ECC5EA2B-A623-45A3-BFE2-9443D8DBC633}" xr6:coauthVersionLast="47" xr6:coauthVersionMax="47" xr10:uidLastSave="{00000000-0000-0000-0000-000000000000}"/>
  <bookViews>
    <workbookView xWindow="-120" yWindow="-120" windowWidth="29040" windowHeight="15840" xr2:uid="{7415194D-DD88-4C13-A0D5-109E569F768B}"/>
  </bookViews>
  <sheets>
    <sheet name="Ma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" l="1"/>
  <c r="M4" i="1"/>
  <c r="M3" i="1"/>
  <c r="I6" i="1"/>
  <c r="G6" i="1"/>
  <c r="H6" i="1" s="1"/>
  <c r="J6" i="1" l="1"/>
  <c r="M6" i="1" l="1"/>
  <c r="N6" i="1"/>
  <c r="I8" i="1"/>
  <c r="G8" i="1"/>
  <c r="H8" i="1" s="1"/>
  <c r="I3" i="1"/>
  <c r="G3" i="1"/>
  <c r="H3" i="1" s="1"/>
  <c r="J8" i="1" l="1"/>
  <c r="J3" i="1"/>
  <c r="N3" i="1" s="1"/>
  <c r="I5" i="1"/>
  <c r="G5" i="1"/>
  <c r="H5" i="1" s="1"/>
  <c r="L7" i="1"/>
  <c r="K7" i="1"/>
  <c r="I7" i="1"/>
  <c r="G7" i="1"/>
  <c r="H7" i="1" s="1"/>
  <c r="I4" i="1"/>
  <c r="G4" i="1"/>
  <c r="H4" i="1" s="1"/>
  <c r="N8" i="1" l="1"/>
  <c r="J5" i="1"/>
  <c r="J7" i="1"/>
  <c r="N7" i="1" s="1"/>
  <c r="J4" i="1"/>
  <c r="N4" i="1" s="1"/>
  <c r="N5" i="1" l="1"/>
  <c r="M5" i="1"/>
  <c r="M7" i="1"/>
</calcChain>
</file>

<file path=xl/sharedStrings.xml><?xml version="1.0" encoding="utf-8"?>
<sst xmlns="http://schemas.openxmlformats.org/spreadsheetml/2006/main" count="64" uniqueCount="56">
  <si>
    <t>Company</t>
  </si>
  <si>
    <t>Sector</t>
  </si>
  <si>
    <t>Ticker</t>
  </si>
  <si>
    <t>Price</t>
  </si>
  <si>
    <t>Shares</t>
  </si>
  <si>
    <t>MC</t>
  </si>
  <si>
    <t>Net Cash</t>
  </si>
  <si>
    <t>EV</t>
  </si>
  <si>
    <t>Entravision Communcations</t>
  </si>
  <si>
    <t>Fox Corporation</t>
  </si>
  <si>
    <t>Grupo Televisa S.A.</t>
  </si>
  <si>
    <t>Jacksam Corp</t>
  </si>
  <si>
    <t>Liberty Media Corporation</t>
  </si>
  <si>
    <t>Nexstar Broadcasting</t>
  </si>
  <si>
    <t>Pheonix New Media</t>
  </si>
  <si>
    <t>Scripps Company</t>
  </si>
  <si>
    <t>Sinclair Broadcast Group</t>
  </si>
  <si>
    <t>TEGNA</t>
  </si>
  <si>
    <t>ViacomCBS</t>
  </si>
  <si>
    <t>Warner Bros</t>
  </si>
  <si>
    <t>AT&amp;T</t>
  </si>
  <si>
    <t>T US</t>
  </si>
  <si>
    <t>WBD US</t>
  </si>
  <si>
    <t>EVC US</t>
  </si>
  <si>
    <t>FOX US</t>
  </si>
  <si>
    <t>GTN US</t>
  </si>
  <si>
    <t>TV US</t>
  </si>
  <si>
    <t>JKSM US</t>
  </si>
  <si>
    <t>FWONA US</t>
  </si>
  <si>
    <t>NXST US</t>
  </si>
  <si>
    <t>FENG US</t>
  </si>
  <si>
    <t>SSP US</t>
  </si>
  <si>
    <t>SBGI US</t>
  </si>
  <si>
    <t>TGNA US</t>
  </si>
  <si>
    <t>VIAC US</t>
  </si>
  <si>
    <t>Q</t>
  </si>
  <si>
    <t>Q222</t>
  </si>
  <si>
    <t>2020 E</t>
  </si>
  <si>
    <t>2020 EV/E</t>
  </si>
  <si>
    <t>2021 EV/E</t>
  </si>
  <si>
    <t>Q421</t>
  </si>
  <si>
    <t xml:space="preserve"> </t>
  </si>
  <si>
    <t>2021 E</t>
  </si>
  <si>
    <t>RevG 2021</t>
  </si>
  <si>
    <t>GM</t>
  </si>
  <si>
    <t>OM</t>
  </si>
  <si>
    <t>Gray Television</t>
  </si>
  <si>
    <t>Endeavor Group Holdings</t>
  </si>
  <si>
    <t>EDR US</t>
  </si>
  <si>
    <t>Internet Conglomerate</t>
  </si>
  <si>
    <t xml:space="preserve">Media </t>
  </si>
  <si>
    <t>TV</t>
  </si>
  <si>
    <t>Lions Gate Entertainment</t>
  </si>
  <si>
    <t>Paramount Global</t>
  </si>
  <si>
    <t>PARA US</t>
  </si>
  <si>
    <t>LGF.A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</si>
</sst>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\x"/>
  </numFmts>
  <fonts count="3" x14ac:knownFonts="1"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l/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l/FO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xl/WB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xl/GT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xl/tgn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xl/EV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10">
          <cell r="K10">
            <v>7142.8927409999997</v>
          </cell>
        </row>
        <row r="12">
          <cell r="K12">
            <v>28443</v>
          </cell>
        </row>
        <row r="13">
          <cell r="K13">
            <v>177354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8">
          <cell r="E8">
            <v>562.90261400000009</v>
          </cell>
        </row>
        <row r="10">
          <cell r="E10">
            <v>4255</v>
          </cell>
        </row>
        <row r="11">
          <cell r="E11">
            <v>7954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14">
          <cell r="J14">
            <v>506.24582099999998</v>
          </cell>
        </row>
        <row r="16">
          <cell r="J16">
            <v>4448</v>
          </cell>
        </row>
        <row r="17">
          <cell r="J17">
            <v>14759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7">
          <cell r="G7">
            <v>95.303694999999991</v>
          </cell>
        </row>
        <row r="9">
          <cell r="G9">
            <v>306</v>
          </cell>
        </row>
        <row r="10">
          <cell r="G10">
            <v>6852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Platforms"/>
    </sheetNames>
    <sheetDataSet>
      <sheetData sheetId="0">
        <row r="25">
          <cell r="J25">
            <v>221.54363499999999</v>
          </cell>
        </row>
        <row r="27">
          <cell r="J27">
            <v>209.49700000000001</v>
          </cell>
        </row>
        <row r="28">
          <cell r="J28">
            <v>3231.97</v>
          </cell>
        </row>
      </sheetData>
      <sheetData sheetId="1">
        <row r="13">
          <cell r="S13">
            <v>607.37800000000027</v>
          </cell>
          <cell r="T13">
            <v>603.74199999999973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Digital Cost vs Digital Ads Mar"/>
    </sheetNames>
    <sheetDataSet>
      <sheetData sheetId="0">
        <row r="5">
          <cell r="G5">
            <v>72.548527000000007</v>
          </cell>
        </row>
        <row r="7">
          <cell r="G7">
            <v>185.84299999999999</v>
          </cell>
        </row>
        <row r="8">
          <cell r="G8">
            <v>212.31899999999999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\WBD.xlsx" TargetMode="External"/><Relationship Id="rId7" Type="http://schemas.openxmlformats.org/officeDocument/2006/relationships/hyperlink" Target="..\EDR.xlsx" TargetMode="External"/><Relationship Id="rId2" Type="http://schemas.openxmlformats.org/officeDocument/2006/relationships/hyperlink" Target="..\tgna.xlsx" TargetMode="External"/><Relationship Id="rId1" Type="http://schemas.openxmlformats.org/officeDocument/2006/relationships/hyperlink" Target="..\FOX.xlsx" TargetMode="External"/><Relationship Id="rId6" Type="http://schemas.openxmlformats.org/officeDocument/2006/relationships/hyperlink" Target="..\GTN.xlsx" TargetMode="External"/><Relationship Id="rId5" Type="http://schemas.openxmlformats.org/officeDocument/2006/relationships/hyperlink" Target="..\EVC.xlsx" TargetMode="External"/><Relationship Id="rId4" Type="http://schemas.openxmlformats.org/officeDocument/2006/relationships/hyperlink" Target="..\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D7BB-4CFF-424D-AF7F-33D31CD328A0}">
  <dimension ref="B2:Q19"/>
  <sheetViews>
    <sheetView tabSelected="1" zoomScaleNormal="1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P22" sqref="P22"/>
    </sheetView>
  </sheetViews>
  <sheetFormatPr defaultRowHeight="14.25" x14ac:dyDescent="0.2"/>
  <cols>
    <col min="1" max="1" width="6.625" customWidth="1"/>
    <col min="2" max="2" width="24.25" style="4" bestFit="1" customWidth="1"/>
    <col min="3" max="3" width="19.125" style="4" bestFit="1" customWidth="1"/>
    <col min="4" max="4" width="10.75" bestFit="1" customWidth="1"/>
    <col min="5" max="5" width="9" style="4"/>
    <col min="8" max="8" width="9" style="2"/>
    <col min="10" max="10" width="9" customWidth="1"/>
    <col min="11" max="12" width="9" style="2"/>
    <col min="13" max="14" width="9.5" style="3" bestFit="1" customWidth="1"/>
    <col min="15" max="15" width="10.5" bestFit="1" customWidth="1"/>
    <col min="16" max="17" width="9" style="4"/>
  </cols>
  <sheetData>
    <row r="2" spans="2:17" s="1" customFormat="1" ht="15" x14ac:dyDescent="0.25">
      <c r="B2" s="1" t="s">
        <v>0</v>
      </c>
      <c r="C2" s="1" t="s">
        <v>1</v>
      </c>
      <c r="D2" s="1" t="s">
        <v>2</v>
      </c>
      <c r="E2" s="1" t="s">
        <v>35</v>
      </c>
      <c r="F2" s="1" t="s">
        <v>3</v>
      </c>
      <c r="G2" s="1" t="s">
        <v>4</v>
      </c>
      <c r="H2" s="6" t="s">
        <v>5</v>
      </c>
      <c r="I2" s="1" t="s">
        <v>6</v>
      </c>
      <c r="J2" s="1" t="s">
        <v>7</v>
      </c>
      <c r="K2" s="6" t="s">
        <v>37</v>
      </c>
      <c r="L2" s="6" t="s">
        <v>42</v>
      </c>
      <c r="M2" s="7" t="s">
        <v>38</v>
      </c>
      <c r="N2" s="7" t="s">
        <v>39</v>
      </c>
      <c r="O2" s="1" t="s">
        <v>43</v>
      </c>
      <c r="P2" s="1" t="s">
        <v>44</v>
      </c>
      <c r="Q2" s="1" t="s">
        <v>45</v>
      </c>
    </row>
    <row r="3" spans="2:17" x14ac:dyDescent="0.2">
      <c r="B3" s="5" t="s">
        <v>20</v>
      </c>
      <c r="C3" s="4" t="s">
        <v>49</v>
      </c>
      <c r="D3" t="s">
        <v>21</v>
      </c>
      <c r="E3" s="4" t="s">
        <v>40</v>
      </c>
      <c r="F3">
        <v>19.54</v>
      </c>
      <c r="G3" s="2">
        <f>+[1]Main!$K$10</f>
        <v>7142.8927409999997</v>
      </c>
      <c r="H3" s="2">
        <f t="shared" ref="H3:H8" si="0">+G3*F3</f>
        <v>139572.12415913999</v>
      </c>
      <c r="I3" s="2">
        <f>+[1]Main!$K$12-[1]Main!$K$13</f>
        <v>-148911</v>
      </c>
      <c r="J3" s="2">
        <f t="shared" ref="J3:J8" si="1">+H3-I3</f>
        <v>288483.12415913999</v>
      </c>
      <c r="K3" s="2">
        <v>42220</v>
      </c>
      <c r="L3" s="2">
        <v>49012</v>
      </c>
      <c r="M3" s="8">
        <f>+$J$3/K3</f>
        <v>6.832854669804358</v>
      </c>
      <c r="N3" s="8">
        <f>+$J$3/L3</f>
        <v>5.8859692352717703</v>
      </c>
      <c r="O3" s="9">
        <v>-0.02</v>
      </c>
      <c r="P3" s="9">
        <v>0.47</v>
      </c>
      <c r="Q3" s="9">
        <v>0.3</v>
      </c>
    </row>
    <row r="4" spans="2:17" x14ac:dyDescent="0.2">
      <c r="B4" s="5" t="s">
        <v>9</v>
      </c>
      <c r="C4" s="4" t="s">
        <v>50</v>
      </c>
      <c r="D4" t="s">
        <v>24</v>
      </c>
      <c r="E4" s="4" t="s">
        <v>36</v>
      </c>
      <c r="F4">
        <v>35.85</v>
      </c>
      <c r="G4" s="2">
        <f>+[2]Main!$E$8</f>
        <v>562.90261400000009</v>
      </c>
      <c r="H4" s="2">
        <f t="shared" si="0"/>
        <v>20180.058711900005</v>
      </c>
      <c r="I4" s="2">
        <f>+[2]Main!$E$10-[2]Main!$E$11</f>
        <v>-3699</v>
      </c>
      <c r="J4" s="2">
        <f t="shared" si="1"/>
        <v>23879.058711900005</v>
      </c>
      <c r="K4" s="2">
        <v>1708</v>
      </c>
      <c r="L4" s="2">
        <v>2597</v>
      </c>
      <c r="M4" s="8">
        <f>+$J$4/K4</f>
        <v>13.980713531557379</v>
      </c>
      <c r="N4" s="8">
        <f>+$J$4/L4</f>
        <v>9.1948628078167136</v>
      </c>
      <c r="O4" s="9">
        <v>0.05</v>
      </c>
      <c r="P4" s="9">
        <v>0.38</v>
      </c>
      <c r="Q4" s="9">
        <v>0.24</v>
      </c>
    </row>
    <row r="5" spans="2:17" x14ac:dyDescent="0.2">
      <c r="B5" s="5" t="s">
        <v>19</v>
      </c>
      <c r="C5" s="4" t="s">
        <v>50</v>
      </c>
      <c r="D5" t="s">
        <v>22</v>
      </c>
      <c r="E5" s="4" t="s">
        <v>40</v>
      </c>
      <c r="F5">
        <v>20.66</v>
      </c>
      <c r="G5" s="2">
        <f>+[3]Main!$J$14</f>
        <v>506.24582099999998</v>
      </c>
      <c r="H5" s="2">
        <f t="shared" si="0"/>
        <v>10459.038661860001</v>
      </c>
      <c r="I5" s="2">
        <f>+[3]Main!$J$16-[3]Main!$J$17</f>
        <v>-10311</v>
      </c>
      <c r="J5" s="2">
        <f t="shared" si="1"/>
        <v>20770.038661860002</v>
      </c>
      <c r="K5" s="2">
        <v>2793</v>
      </c>
      <c r="L5" s="2">
        <v>2620</v>
      </c>
      <c r="M5" s="8">
        <f>+$J$5/K5</f>
        <v>7.4364621059291096</v>
      </c>
      <c r="N5" s="8">
        <f>+$J$5/L5</f>
        <v>7.9274956724656498</v>
      </c>
      <c r="O5" s="9">
        <v>0.14000000000000001</v>
      </c>
      <c r="P5" s="9">
        <v>0.62</v>
      </c>
      <c r="Q5" s="9">
        <v>0.3</v>
      </c>
    </row>
    <row r="6" spans="2:17" x14ac:dyDescent="0.2">
      <c r="B6" s="5" t="s">
        <v>46</v>
      </c>
      <c r="C6" s="4" t="s">
        <v>51</v>
      </c>
      <c r="D6" t="s">
        <v>25</v>
      </c>
      <c r="E6" s="4" t="s">
        <v>40</v>
      </c>
      <c r="F6">
        <v>20.57</v>
      </c>
      <c r="G6" s="2">
        <f>+[4]Main!$G$7</f>
        <v>95.303694999999991</v>
      </c>
      <c r="H6" s="2">
        <f t="shared" si="0"/>
        <v>1960.3970061499999</v>
      </c>
      <c r="I6" s="2">
        <f>+[4]Main!$G$9-[4]Main!$G$10</f>
        <v>-6546</v>
      </c>
      <c r="J6" s="2">
        <f t="shared" si="1"/>
        <v>8506.3970061500004</v>
      </c>
      <c r="K6" s="2">
        <v>559</v>
      </c>
      <c r="L6" s="2">
        <v>259</v>
      </c>
      <c r="M6" s="8">
        <f>+$J$6/K6</f>
        <v>15.217168168425761</v>
      </c>
      <c r="N6" s="8">
        <f>+$J$6/L6</f>
        <v>32.843231683976832</v>
      </c>
      <c r="O6" s="9">
        <v>0.01</v>
      </c>
      <c r="P6" s="9">
        <v>0.33</v>
      </c>
      <c r="Q6" s="9">
        <v>0.25</v>
      </c>
    </row>
    <row r="7" spans="2:17" x14ac:dyDescent="0.2">
      <c r="B7" s="5" t="s">
        <v>17</v>
      </c>
      <c r="C7" s="4" t="s">
        <v>50</v>
      </c>
      <c r="D7" t="s">
        <v>33</v>
      </c>
      <c r="E7" s="4" t="s">
        <v>40</v>
      </c>
      <c r="F7">
        <v>22.44</v>
      </c>
      <c r="G7" s="2">
        <f>+[5]Main!$J$25</f>
        <v>221.54363499999999</v>
      </c>
      <c r="H7" s="2">
        <f t="shared" si="0"/>
        <v>4971.4391694000005</v>
      </c>
      <c r="I7" s="2">
        <f>+[5]Main!$J$27-[5]Main!$J$28</f>
        <v>-3022.473</v>
      </c>
      <c r="J7" s="2">
        <f t="shared" si="1"/>
        <v>7993.9121694000005</v>
      </c>
      <c r="K7" s="2">
        <f>+[5]Model!$S$13</f>
        <v>607.37800000000027</v>
      </c>
      <c r="L7" s="2">
        <f>+[5]Model!$T$13</f>
        <v>603.74199999999973</v>
      </c>
      <c r="M7" s="8">
        <f>+$J$7/K7</f>
        <v>13.16134626114215</v>
      </c>
      <c r="N7" s="8">
        <f>+$J$7/L7</f>
        <v>13.24060967996264</v>
      </c>
      <c r="O7" s="9">
        <v>0.02</v>
      </c>
      <c r="P7" s="9">
        <v>0.47</v>
      </c>
      <c r="Q7" s="9">
        <v>0.31</v>
      </c>
    </row>
    <row r="8" spans="2:17" x14ac:dyDescent="0.2">
      <c r="B8" s="5" t="s">
        <v>8</v>
      </c>
      <c r="C8" s="4" t="s">
        <v>51</v>
      </c>
      <c r="D8" t="s">
        <v>23</v>
      </c>
      <c r="E8" s="4" t="s">
        <v>40</v>
      </c>
      <c r="F8">
        <v>5.73</v>
      </c>
      <c r="G8" s="2">
        <f>+[6]Main!$G$5</f>
        <v>72.548527000000007</v>
      </c>
      <c r="H8" s="2">
        <f t="shared" si="0"/>
        <v>415.70305971000005</v>
      </c>
      <c r="I8" s="2">
        <f>+[6]Main!$G$7-[6]Main!$G$8</f>
        <v>-26.475999999999999</v>
      </c>
      <c r="J8" s="2">
        <f t="shared" si="1"/>
        <v>442.17905971000005</v>
      </c>
      <c r="K8" s="2">
        <v>52</v>
      </c>
      <c r="L8" s="2">
        <v>63</v>
      </c>
      <c r="M8" s="8">
        <f>+$J$8/K8</f>
        <v>8.5034434559615395</v>
      </c>
      <c r="N8" s="8">
        <f>+$J$8/L8</f>
        <v>7.0187152334920642</v>
      </c>
      <c r="O8" s="9">
        <v>1.21</v>
      </c>
      <c r="P8" s="9">
        <v>0.77</v>
      </c>
      <c r="Q8" s="9">
        <v>0.12</v>
      </c>
    </row>
    <row r="9" spans="2:17" x14ac:dyDescent="0.2">
      <c r="B9" s="4" t="s">
        <v>10</v>
      </c>
      <c r="D9" t="s">
        <v>26</v>
      </c>
    </row>
    <row r="10" spans="2:17" x14ac:dyDescent="0.2">
      <c r="B10" s="4" t="s">
        <v>11</v>
      </c>
      <c r="D10" t="s">
        <v>27</v>
      </c>
    </row>
    <row r="11" spans="2:17" x14ac:dyDescent="0.2">
      <c r="B11" s="4" t="s">
        <v>12</v>
      </c>
      <c r="D11" t="s">
        <v>28</v>
      </c>
      <c r="J11" t="s">
        <v>41</v>
      </c>
    </row>
    <row r="12" spans="2:17" x14ac:dyDescent="0.2">
      <c r="B12" s="4" t="s">
        <v>13</v>
      </c>
      <c r="D12" t="s">
        <v>29</v>
      </c>
    </row>
    <row r="13" spans="2:17" x14ac:dyDescent="0.2">
      <c r="B13" s="4" t="s">
        <v>14</v>
      </c>
      <c r="D13" t="s">
        <v>30</v>
      </c>
    </row>
    <row r="14" spans="2:17" x14ac:dyDescent="0.2">
      <c r="B14" s="4" t="s">
        <v>15</v>
      </c>
      <c r="D14" t="s">
        <v>31</v>
      </c>
    </row>
    <row r="15" spans="2:17" x14ac:dyDescent="0.2">
      <c r="B15" s="4" t="s">
        <v>16</v>
      </c>
      <c r="D15" t="s">
        <v>32</v>
      </c>
    </row>
    <row r="16" spans="2:17" x14ac:dyDescent="0.2">
      <c r="B16" s="4" t="s">
        <v>18</v>
      </c>
      <c r="D16" t="s">
        <v>34</v>
      </c>
    </row>
    <row r="17" spans="2:6" x14ac:dyDescent="0.2">
      <c r="B17" s="5" t="s">
        <v>47</v>
      </c>
      <c r="C17" s="4" t="s">
        <v>50</v>
      </c>
      <c r="D17" t="s">
        <v>48</v>
      </c>
      <c r="F17" s="4">
        <v>25.72</v>
      </c>
    </row>
    <row r="18" spans="2:6" x14ac:dyDescent="0.2">
      <c r="B18" s="4" t="s">
        <v>52</v>
      </c>
      <c r="D18" t="s">
        <v>55</v>
      </c>
    </row>
    <row r="19" spans="2:6" x14ac:dyDescent="0.2">
      <c r="B19" s="4" t="s">
        <v>53</v>
      </c>
      <c r="D19" t="s">
        <v>54</v>
      </c>
    </row>
  </sheetData>
  <hyperlinks>
    <hyperlink ref="B4" r:id="rId1" xr:uid="{4B693815-E0F6-480E-A6AA-BDAD5BD9047B}"/>
    <hyperlink ref="B7" r:id="rId2" xr:uid="{D19C2E73-A87D-489C-8441-8ED68FB99974}"/>
    <hyperlink ref="B5" r:id="rId3" xr:uid="{73506756-AC0B-4E77-B110-ED2314D74405}"/>
    <hyperlink ref="B3" r:id="rId4" xr:uid="{CA5BE026-096F-4190-8E8C-05F04EFF6A7F}"/>
    <hyperlink ref="B8" r:id="rId5" xr:uid="{1476C4BE-7FB9-45E8-9668-666E50FE6CE9}"/>
    <hyperlink ref="B6" r:id="rId6" xr:uid="{FCBE9CA3-25FC-4554-9E4C-EE0C11A4A7DB}"/>
    <hyperlink ref="B17" r:id="rId7" xr:uid="{6C16F79E-C0F4-4BB2-B77F-E0AC997907F2}"/>
  </hyperlinks>
  <pageMargins left="0.7" right="0.7" top="0.75" bottom="0.75" header="0.3" footer="0.3"/>
  <pageSetup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2022-04-17T16:46:35Z</dcterms:created>
  <dcterms:modified xsi:type="dcterms:W3CDTF">2022-10-15T16:07:36Z</dcterms:modified>
</cp:coreProperties>
</file>