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72849D35-B01C-4546-9A0E-DAC2C5FF3F87}" xr6:coauthVersionLast="47" xr6:coauthVersionMax="47" xr10:uidLastSave="{00000000-0000-0000-0000-000000000000}"/>
  <bookViews>
    <workbookView xWindow="11625" yWindow="1905" windowWidth="14775" windowHeight="13905" activeTab="1" xr2:uid="{9FD9B8A8-038D-4694-9C2A-14F0D8181A7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2" l="1"/>
  <c r="R10" i="2"/>
  <c r="P8" i="2"/>
  <c r="Q8" i="2"/>
  <c r="R8" i="2"/>
  <c r="P5" i="2"/>
  <c r="Q5" i="2"/>
  <c r="R5" i="2"/>
  <c r="R9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J8" i="1"/>
  <c r="J7" i="1"/>
  <c r="J5" i="1"/>
  <c r="J6" i="1" s="1"/>
  <c r="J9" i="1" s="1"/>
  <c r="P9" i="2" l="1"/>
  <c r="Q9" i="2"/>
</calcChain>
</file>

<file path=xl/sharedStrings.xml><?xml version="1.0" encoding="utf-8"?>
<sst xmlns="http://schemas.openxmlformats.org/spreadsheetml/2006/main" count="54" uniqueCount="51">
  <si>
    <t>Price</t>
  </si>
  <si>
    <t>Shares</t>
  </si>
  <si>
    <t>MC</t>
  </si>
  <si>
    <t>Cash</t>
  </si>
  <si>
    <t>EV</t>
  </si>
  <si>
    <t>Debt</t>
  </si>
  <si>
    <t>Q421</t>
  </si>
  <si>
    <t>Business</t>
  </si>
  <si>
    <t>Description</t>
  </si>
  <si>
    <t>% of Revenue</t>
  </si>
  <si>
    <t>Competition</t>
  </si>
  <si>
    <t>Owned Sports Properities</t>
  </si>
  <si>
    <t>Events &amp; Expriences</t>
  </si>
  <si>
    <t>Ariel Emanuel</t>
  </si>
  <si>
    <t>CEO</t>
  </si>
  <si>
    <t>Patrick Whitesell</t>
  </si>
  <si>
    <t>Chairmen</t>
  </si>
  <si>
    <t>Jason Lublin</t>
  </si>
  <si>
    <t>CFO</t>
  </si>
  <si>
    <t>Mark Shapiro</t>
  </si>
  <si>
    <t>President</t>
  </si>
  <si>
    <t>Seth Krauss</t>
  </si>
  <si>
    <t>Chief Legal Officer</t>
  </si>
  <si>
    <t>Christian Muirhead</t>
  </si>
  <si>
    <t>CCO</t>
  </si>
  <si>
    <t>Ego Durban</t>
  </si>
  <si>
    <t>Chairman of the Broad of Directors</t>
  </si>
  <si>
    <t>Ursula Burns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</si>
  <si>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</si>
  <si>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</si>
  <si>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</si>
  <si>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</si>
  <si>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</si>
  <si>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</si>
  <si>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</si>
  <si>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</si>
  <si>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</si>
  <si>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</si>
  <si>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</si>
  <si>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Main</t>
  </si>
  <si>
    <t>Revenue</t>
  </si>
  <si>
    <t>COGS</t>
  </si>
  <si>
    <t>Gross Profit</t>
  </si>
  <si>
    <t>sG&amp;A</t>
  </si>
  <si>
    <t>Operating Expenses</t>
  </si>
  <si>
    <t>Operating Income</t>
  </si>
  <si>
    <t>Insurance Recovery</t>
  </si>
  <si>
    <t>Interest Expense</t>
  </si>
  <si>
    <t>Pretax Income</t>
  </si>
  <si>
    <t>Taxes</t>
  </si>
  <si>
    <t>Loss on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</si>
</sst>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DF20-CB97-4AA5-B7AB-40DBF2400DC2}">
  <dimension ref="B3:K15"/>
  <sheetViews>
    <sheetView workbookViewId="0">
      <selection activeCell="B5" sqref="B5"/>
    </sheetView>
  </sheetViews>
  <sheetFormatPr defaultRowHeight="14.25" x14ac:dyDescent="0.2"/>
  <cols>
    <col min="8" max="8" width="9" style="2"/>
  </cols>
  <sheetData>
    <row r="3" spans="2:11" x14ac:dyDescent="0.2">
      <c r="B3" t="s">
        <v>7</v>
      </c>
      <c r="C3" t="s">
        <v>8</v>
      </c>
      <c r="D3" t="s">
        <v>9</v>
      </c>
      <c r="E3" t="s">
        <v>10</v>
      </c>
    </row>
    <row r="4" spans="2:11" x14ac:dyDescent="0.2">
      <c r="B4" t="s">
        <v>11</v>
      </c>
      <c r="I4" t="s">
        <v>0</v>
      </c>
      <c r="J4">
        <v>26.78</v>
      </c>
      <c r="K4" s="2"/>
    </row>
    <row r="5" spans="2:11" x14ac:dyDescent="0.2">
      <c r="B5" t="s">
        <v>12</v>
      </c>
      <c r="I5" t="s">
        <v>1</v>
      </c>
      <c r="J5" s="1">
        <f>268.606065+184.056993+237.143482</f>
        <v>689.80654000000004</v>
      </c>
      <c r="K5" s="2" t="s">
        <v>6</v>
      </c>
    </row>
    <row r="6" spans="2:11" x14ac:dyDescent="0.2">
      <c r="I6" t="s">
        <v>2</v>
      </c>
      <c r="J6" s="1">
        <f>+J5*J4</f>
        <v>18473.019141200002</v>
      </c>
      <c r="K6" s="2"/>
    </row>
    <row r="7" spans="2:11" x14ac:dyDescent="0.2">
      <c r="I7" t="s">
        <v>3</v>
      </c>
      <c r="J7" s="1">
        <f>1560.995+232.041+298.212</f>
        <v>2091.2479999999996</v>
      </c>
      <c r="K7" s="2" t="s">
        <v>6</v>
      </c>
    </row>
    <row r="8" spans="2:11" x14ac:dyDescent="0.2">
      <c r="B8" t="s">
        <v>13</v>
      </c>
      <c r="C8" t="s">
        <v>14</v>
      </c>
      <c r="I8" t="s">
        <v>5</v>
      </c>
      <c r="J8" s="1">
        <f>82.022+5631.714</f>
        <v>5713.7359999999999</v>
      </c>
      <c r="K8" s="2" t="s">
        <v>6</v>
      </c>
    </row>
    <row r="9" spans="2:11" x14ac:dyDescent="0.2">
      <c r="B9" t="s">
        <v>15</v>
      </c>
      <c r="C9" t="s">
        <v>16</v>
      </c>
      <c r="I9" t="s">
        <v>4</v>
      </c>
      <c r="J9" s="1">
        <f>+J6-J7+J8</f>
        <v>22095.507141200003</v>
      </c>
      <c r="K9" s="2"/>
    </row>
    <row r="10" spans="2:11" x14ac:dyDescent="0.2">
      <c r="B10" t="s">
        <v>17</v>
      </c>
      <c r="C10" t="s">
        <v>18</v>
      </c>
    </row>
    <row r="11" spans="2:11" x14ac:dyDescent="0.2">
      <c r="B11" t="s">
        <v>19</v>
      </c>
      <c r="C11" t="s">
        <v>20</v>
      </c>
    </row>
    <row r="12" spans="2:11" x14ac:dyDescent="0.2">
      <c r="B12" t="s">
        <v>21</v>
      </c>
      <c r="C12" t="s">
        <v>22</v>
      </c>
    </row>
    <row r="13" spans="2:11" x14ac:dyDescent="0.2">
      <c r="B13" t="s">
        <v>23</v>
      </c>
      <c r="C13" t="s">
        <v>24</v>
      </c>
    </row>
    <row r="14" spans="2:11" x14ac:dyDescent="0.2">
      <c r="B14" t="s">
        <v>25</v>
      </c>
      <c r="C14" t="s">
        <v>26</v>
      </c>
    </row>
    <row r="15" spans="2:11" x14ac:dyDescent="0.2">
      <c r="B15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46F2-43D7-4630-93D1-EB0720050CE6}">
  <dimension ref="A1:AB13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4.25" x14ac:dyDescent="0.2"/>
  <cols>
    <col min="1" max="1" width="4.625" bestFit="1" customWidth="1"/>
    <col min="2" max="2" width="19.25" bestFit="1" customWidth="1"/>
  </cols>
  <sheetData>
    <row r="1" spans="1:28" x14ac:dyDescent="0.2">
      <c r="A1" s="3" t="s">
        <v>39</v>
      </c>
    </row>
    <row r="2" spans="1:28" x14ac:dyDescent="0.2"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6</v>
      </c>
      <c r="K2" t="s">
        <v>35</v>
      </c>
      <c r="L2" t="s">
        <v>36</v>
      </c>
      <c r="M2" t="s">
        <v>37</v>
      </c>
      <c r="N2" t="s">
        <v>38</v>
      </c>
      <c r="P2">
        <v>2019</v>
      </c>
      <c r="Q2">
        <f>+P2+1</f>
        <v>2020</v>
      </c>
      <c r="R2">
        <f t="shared" ref="R2:AB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</row>
    <row r="3" spans="1:28" s="4" customFormat="1" ht="15" x14ac:dyDescent="0.25">
      <c r="B3" s="4" t="s">
        <v>40</v>
      </c>
      <c r="P3" s="5">
        <v>4570.97</v>
      </c>
      <c r="Q3" s="5">
        <v>3478.7429999999999</v>
      </c>
      <c r="R3" s="5">
        <v>5077.7129999999997</v>
      </c>
    </row>
    <row r="4" spans="1:28" x14ac:dyDescent="0.2">
      <c r="B4" t="s">
        <v>41</v>
      </c>
      <c r="P4" s="1">
        <v>2323.2600000000002</v>
      </c>
      <c r="Q4" s="1">
        <v>1745.2750000000001</v>
      </c>
      <c r="R4" s="1">
        <v>2597.1779999999999</v>
      </c>
    </row>
    <row r="5" spans="1:28" x14ac:dyDescent="0.2">
      <c r="B5" t="s">
        <v>42</v>
      </c>
      <c r="P5" s="1">
        <f>+P3-P4</f>
        <v>2247.71</v>
      </c>
      <c r="Q5" s="1">
        <f>+Q3-Q4</f>
        <v>1733.4679999999998</v>
      </c>
      <c r="R5" s="1">
        <f>+R3-R4</f>
        <v>2480.5349999999999</v>
      </c>
    </row>
    <row r="6" spans="1:28" x14ac:dyDescent="0.2">
      <c r="B6" t="s">
        <v>43</v>
      </c>
      <c r="P6" s="1">
        <v>1753.9380000000001</v>
      </c>
      <c r="Q6" s="1">
        <v>1442.316</v>
      </c>
      <c r="R6" s="1">
        <v>2283.558</v>
      </c>
    </row>
    <row r="7" spans="1:28" x14ac:dyDescent="0.2">
      <c r="B7" t="s">
        <v>46</v>
      </c>
      <c r="P7" s="1"/>
      <c r="Q7" s="1">
        <v>-86.9</v>
      </c>
      <c r="R7" s="1">
        <v>-68.19</v>
      </c>
    </row>
    <row r="8" spans="1:28" x14ac:dyDescent="0.2">
      <c r="B8" t="s">
        <v>44</v>
      </c>
      <c r="P8" s="1">
        <f>+SUM(P6:P7)</f>
        <v>1753.9380000000001</v>
      </c>
      <c r="Q8" s="1">
        <f>+SUM(Q6:Q7)</f>
        <v>1355.4159999999999</v>
      </c>
      <c r="R8" s="1">
        <f>+SUM(R6:R7)</f>
        <v>2215.3679999999999</v>
      </c>
    </row>
    <row r="9" spans="1:28" x14ac:dyDescent="0.2">
      <c r="B9" t="s">
        <v>45</v>
      </c>
      <c r="P9" s="1">
        <f>+P5-P8</f>
        <v>493.77199999999993</v>
      </c>
      <c r="Q9" s="1">
        <f>+Q5-Q8</f>
        <v>378.05199999999991</v>
      </c>
      <c r="R9" s="1">
        <f>+R5-R8</f>
        <v>265.16699999999992</v>
      </c>
    </row>
    <row r="10" spans="1:28" x14ac:dyDescent="0.2">
      <c r="B10" t="s">
        <v>47</v>
      </c>
      <c r="P10" s="1"/>
      <c r="Q10" s="1"/>
      <c r="R10" s="1">
        <f>268.677+28.628+101.736+-4.258</f>
        <v>394.78300000000002</v>
      </c>
    </row>
    <row r="11" spans="1:28" x14ac:dyDescent="0.2">
      <c r="B11" t="s">
        <v>48</v>
      </c>
      <c r="R11" s="1">
        <f>+R9-R10</f>
        <v>-129.6160000000001</v>
      </c>
    </row>
    <row r="12" spans="1:28" x14ac:dyDescent="0.2">
      <c r="B12" t="s">
        <v>49</v>
      </c>
    </row>
    <row r="13" spans="1:28" x14ac:dyDescent="0.2">
      <c r="B13" t="s">
        <v>50</v>
      </c>
    </row>
  </sheetData>
  <hyperlinks>
    <hyperlink ref="A1" location="Main!A1" display="Main" xr:uid="{B27C19FB-8866-4779-9B06-82EFBD0FDE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2022-04-11T22:21:24Z</dcterms:created>
  <dcterms:modified xsi:type="dcterms:W3CDTF">2022-04-12T14:35:24Z</dcterms:modified>
</cp:coreProperties>
</file>