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l\"/>
    </mc:Choice>
  </mc:AlternateContent>
  <xr:revisionPtr revIDLastSave="0" documentId="13_ncr:1_{99D346FD-E3F5-45AB-87CF-60B6EEBD1E69}" xr6:coauthVersionLast="47" xr6:coauthVersionMax="47" xr10:uidLastSave="{00000000-0000-0000-0000-000000000000}"/>
  <bookViews>
    <workbookView xWindow="11295" yWindow="1500" windowWidth="13470" windowHeight="11955" xr2:uid="{50597778-463B-44CA-BFCD-676D46DBBF6E}"/>
  </bookViews>
  <sheets>
    <sheet name="Main" sheetId="1" r:id="rId1"/>
    <sheet name="Model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0" i="2" l="1"/>
  <c r="X19" i="2"/>
  <c r="W21" i="2"/>
  <c r="W19" i="2"/>
  <c r="W11" i="2"/>
  <c r="X21" i="2"/>
  <c r="X11" i="2"/>
  <c r="X29" i="2" s="1"/>
  <c r="W2" i="2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K8" i="1"/>
  <c r="J8" i="1"/>
  <c r="J7" i="1"/>
  <c r="K7" i="1" s="1"/>
  <c r="J6" i="1"/>
  <c r="K6" i="1" s="1"/>
  <c r="K4" i="1"/>
  <c r="J9" i="1" l="1"/>
  <c r="K9" i="1" s="1"/>
  <c r="X22" i="2"/>
  <c r="X25" i="2" s="1"/>
  <c r="X26" i="2" s="1"/>
  <c r="W20" i="2"/>
  <c r="W22" i="2" s="1"/>
  <c r="W25" i="2" s="1"/>
  <c r="W26" i="2" s="1"/>
</calcChain>
</file>

<file path=xl/sharedStrings.xml><?xml version="1.0" encoding="utf-8"?>
<sst xmlns="http://schemas.openxmlformats.org/spreadsheetml/2006/main" count="60" uniqueCount="53">
  <si>
    <t>Price</t>
  </si>
  <si>
    <t>Shares</t>
  </si>
  <si>
    <t>MC</t>
  </si>
  <si>
    <t>Cash</t>
  </si>
  <si>
    <t>Debt</t>
  </si>
  <si>
    <t>EV</t>
  </si>
  <si>
    <t>EURUSD</t>
  </si>
  <si>
    <t>Wines &amp; Spirits</t>
  </si>
  <si>
    <t>Fashion &amp; Leather Goods</t>
  </si>
  <si>
    <t>Perfumes &amp; Cosmetics</t>
  </si>
  <si>
    <t>Watches &amp; Jewerly</t>
  </si>
  <si>
    <t>Selective Retailing</t>
  </si>
  <si>
    <t>Other</t>
  </si>
  <si>
    <t>Revenue</t>
  </si>
  <si>
    <t>Name</t>
  </si>
  <si>
    <t>Description</t>
  </si>
  <si>
    <t>`% of Revenue</t>
  </si>
  <si>
    <t>Competitors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</si>
  <si>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</si>
  <si>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</si>
  <si>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</si>
  <si>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</si>
  <si>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</si>
  <si>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</si>
  <si>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</si>
  <si>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</si>
  <si>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</si>
  <si>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</si>
  <si>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</si>
  <si>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</si>
  <si>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</si>
  <si>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</si>
  <si>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</si>
  <si>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</si>
  <si>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COGS</t>
  </si>
  <si>
    <t>Gross profit</t>
  </si>
  <si>
    <t>S&amp;M</t>
  </si>
  <si>
    <t>G&amp;A</t>
  </si>
  <si>
    <t>Operating expenses</t>
  </si>
  <si>
    <t>Operating Income</t>
  </si>
  <si>
    <t>Other Income</t>
  </si>
  <si>
    <t>Taxes</t>
  </si>
  <si>
    <t>Mi</t>
  </si>
  <si>
    <t>Net Income</t>
  </si>
  <si>
    <t>EPS</t>
  </si>
  <si>
    <t>Gross Margin %</t>
  </si>
  <si>
    <t>Revenue Growth Y/Y</t>
  </si>
  <si>
    <t>Pretax Income</t>
  </si>
  <si>
    <t>Debt Payment</t>
  </si>
  <si>
    <t>Other Expenses</t>
  </si>
  <si>
    <t>Lease Paymnet</t>
  </si>
  <si>
    <t>sG&amp;A &amp; Amortization</t>
  </si>
  <si>
    <t>Associates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</si>
</sst>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3" fontId="1" fillId="0" borderId="0" xfId="0" applyNumberFormat="1" applyFont="1"/>
    <xf numFmtId="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4250F-4F00-4E82-8D5B-9B13179658A0}">
  <dimension ref="A1:K9"/>
  <sheetViews>
    <sheetView tabSelected="1" workbookViewId="0">
      <selection activeCell="C18" sqref="C18"/>
    </sheetView>
  </sheetViews>
  <sheetFormatPr defaultRowHeight="14.25" x14ac:dyDescent="0.2"/>
  <cols>
    <col min="1" max="1" width="9.140625" style="1"/>
    <col min="2" max="2" width="23.28515625" style="1" bestFit="1" customWidth="1"/>
    <col min="3" max="3" width="11.140625" style="1" bestFit="1" customWidth="1"/>
    <col min="4" max="4" width="13.85546875" style="1" bestFit="1" customWidth="1"/>
    <col min="5" max="5" width="12" style="1" bestFit="1" customWidth="1"/>
    <col min="6" max="16384" width="9.140625" style="1"/>
  </cols>
  <sheetData>
    <row r="1" spans="1:11" ht="15.75" thickBot="1" x14ac:dyDescent="0.3">
      <c r="A1" s="5"/>
    </row>
    <row r="2" spans="1:11" ht="15.75" thickBot="1" x14ac:dyDescent="0.3">
      <c r="A2" s="5"/>
      <c r="B2" s="7" t="s">
        <v>14</v>
      </c>
      <c r="C2" s="8" t="s">
        <v>15</v>
      </c>
      <c r="D2" s="8" t="s">
        <v>16</v>
      </c>
      <c r="E2" s="9" t="s">
        <v>17</v>
      </c>
      <c r="I2" s="1" t="s">
        <v>6</v>
      </c>
      <c r="J2" s="1">
        <v>1</v>
      </c>
      <c r="K2" s="1">
        <v>1.1299999999999999</v>
      </c>
    </row>
    <row r="3" spans="1:11" x14ac:dyDescent="0.2">
      <c r="B3" s="10" t="s">
        <v>7</v>
      </c>
      <c r="E3" s="11"/>
    </row>
    <row r="4" spans="1:11" x14ac:dyDescent="0.2">
      <c r="B4" s="10" t="s">
        <v>8</v>
      </c>
      <c r="E4" s="11"/>
      <c r="I4" s="1" t="s">
        <v>0</v>
      </c>
      <c r="J4" s="1">
        <v>727</v>
      </c>
      <c r="K4" s="2">
        <f>+J4*K2</f>
        <v>821.50999999999988</v>
      </c>
    </row>
    <row r="5" spans="1:11" x14ac:dyDescent="0.2">
      <c r="B5" s="10" t="s">
        <v>9</v>
      </c>
      <c r="E5" s="11"/>
      <c r="I5" s="1" t="s">
        <v>1</v>
      </c>
      <c r="J5" s="2">
        <v>504.75700000000001</v>
      </c>
    </row>
    <row r="6" spans="1:11" x14ac:dyDescent="0.2">
      <c r="B6" s="10" t="s">
        <v>10</v>
      </c>
      <c r="E6" s="11"/>
      <c r="I6" s="1" t="s">
        <v>2</v>
      </c>
      <c r="J6" s="2">
        <f>+J4*J5</f>
        <v>366958.33899999998</v>
      </c>
      <c r="K6" s="2">
        <f>+J6*$K2</f>
        <v>414662.92306999996</v>
      </c>
    </row>
    <row r="7" spans="1:11" x14ac:dyDescent="0.2">
      <c r="B7" s="10" t="s">
        <v>11</v>
      </c>
      <c r="E7" s="11"/>
      <c r="I7" s="1" t="s">
        <v>3</v>
      </c>
      <c r="J7" s="2">
        <f>7231+974</f>
        <v>8205</v>
      </c>
      <c r="K7" s="2">
        <f>+J7*$K2</f>
        <v>9271.65</v>
      </c>
    </row>
    <row r="8" spans="1:11" x14ac:dyDescent="0.2">
      <c r="B8" s="12" t="s">
        <v>12</v>
      </c>
      <c r="C8" s="13"/>
      <c r="D8" s="13"/>
      <c r="E8" s="14"/>
      <c r="I8" s="1" t="s">
        <v>4</v>
      </c>
      <c r="J8" s="2">
        <f>11937+12109</f>
        <v>24046</v>
      </c>
      <c r="K8" s="2">
        <f>+J8*$K2</f>
        <v>27171.979999999996</v>
      </c>
    </row>
    <row r="9" spans="1:11" x14ac:dyDescent="0.2">
      <c r="I9" s="1" t="s">
        <v>5</v>
      </c>
      <c r="J9" s="2">
        <f>+J6-J7+J8</f>
        <v>382799.33899999998</v>
      </c>
      <c r="K9" s="2">
        <f>+J9*$K2</f>
        <v>432563.25306999992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3470C-49C0-4851-8A21-81455227D464}">
  <dimension ref="B2:AH31"/>
  <sheetViews>
    <sheetView zoomScaleNormal="100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L21" sqref="L21"/>
    </sheetView>
  </sheetViews>
  <sheetFormatPr defaultRowHeight="14.25" x14ac:dyDescent="0.2"/>
  <cols>
    <col min="1" max="1" width="9.140625" style="1"/>
    <col min="2" max="2" width="23.28515625" style="1" bestFit="1" customWidth="1"/>
    <col min="3" max="16384" width="9.140625" style="1"/>
  </cols>
  <sheetData>
    <row r="2" spans="2:34" x14ac:dyDescent="0.2"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26</v>
      </c>
      <c r="L2" s="1" t="s">
        <v>27</v>
      </c>
      <c r="M2" s="1" t="s">
        <v>28</v>
      </c>
      <c r="N2" s="1" t="s">
        <v>29</v>
      </c>
      <c r="O2" s="1" t="s">
        <v>30</v>
      </c>
      <c r="P2" s="1" t="s">
        <v>31</v>
      </c>
      <c r="Q2" s="1" t="s">
        <v>32</v>
      </c>
      <c r="R2" s="1" t="s">
        <v>33</v>
      </c>
      <c r="V2" s="1">
        <v>2018</v>
      </c>
      <c r="W2" s="1">
        <f>+V2+1</f>
        <v>2019</v>
      </c>
      <c r="X2" s="1">
        <f t="shared" ref="X2:AH2" si="0">+W2+1</f>
        <v>2020</v>
      </c>
      <c r="Y2" s="1">
        <f t="shared" si="0"/>
        <v>2021</v>
      </c>
      <c r="Z2" s="1">
        <f t="shared" si="0"/>
        <v>2022</v>
      </c>
      <c r="AA2" s="1">
        <f t="shared" si="0"/>
        <v>2023</v>
      </c>
      <c r="AB2" s="1">
        <f t="shared" si="0"/>
        <v>2024</v>
      </c>
      <c r="AC2" s="1">
        <f t="shared" si="0"/>
        <v>2025</v>
      </c>
      <c r="AD2" s="1">
        <f t="shared" si="0"/>
        <v>2026</v>
      </c>
      <c r="AE2" s="1">
        <f t="shared" si="0"/>
        <v>2027</v>
      </c>
      <c r="AF2" s="1">
        <f t="shared" si="0"/>
        <v>2028</v>
      </c>
      <c r="AG2" s="1">
        <f t="shared" si="0"/>
        <v>2029</v>
      </c>
      <c r="AH2" s="1">
        <f t="shared" si="0"/>
        <v>2030</v>
      </c>
    </row>
    <row r="3" spans="2:34" x14ac:dyDescent="0.2">
      <c r="B3" s="1" t="s">
        <v>7</v>
      </c>
    </row>
    <row r="4" spans="2:34" x14ac:dyDescent="0.2">
      <c r="B4" s="1" t="s">
        <v>8</v>
      </c>
    </row>
    <row r="5" spans="2:34" x14ac:dyDescent="0.2">
      <c r="B5" s="1" t="s">
        <v>9</v>
      </c>
    </row>
    <row r="6" spans="2:34" x14ac:dyDescent="0.2">
      <c r="B6" s="1" t="s">
        <v>10</v>
      </c>
    </row>
    <row r="7" spans="2:34" x14ac:dyDescent="0.2">
      <c r="B7" s="1" t="s">
        <v>11</v>
      </c>
    </row>
    <row r="8" spans="2:34" x14ac:dyDescent="0.2">
      <c r="B8" s="1" t="s">
        <v>12</v>
      </c>
    </row>
    <row r="9" spans="2:34" s="5" customFormat="1" ht="15" x14ac:dyDescent="0.25">
      <c r="B9" s="5" t="s">
        <v>13</v>
      </c>
      <c r="W9" s="6">
        <v>53670</v>
      </c>
      <c r="X9" s="6">
        <v>44651</v>
      </c>
    </row>
    <row r="10" spans="2:34" x14ac:dyDescent="0.2">
      <c r="B10" s="1" t="s">
        <v>34</v>
      </c>
      <c r="W10" s="2">
        <v>18123</v>
      </c>
      <c r="X10" s="2">
        <v>15871</v>
      </c>
    </row>
    <row r="11" spans="2:34" x14ac:dyDescent="0.2">
      <c r="B11" s="1" t="s">
        <v>35</v>
      </c>
      <c r="W11" s="2">
        <f>+W9-W10</f>
        <v>35547</v>
      </c>
      <c r="X11" s="2">
        <f>+X9-X10</f>
        <v>28780</v>
      </c>
    </row>
    <row r="12" spans="2:34" x14ac:dyDescent="0.2">
      <c r="B12" s="1" t="s">
        <v>36</v>
      </c>
      <c r="W12" s="2">
        <v>20207</v>
      </c>
      <c r="X12" s="2">
        <v>16792</v>
      </c>
    </row>
    <row r="13" spans="2:34" x14ac:dyDescent="0.2">
      <c r="B13" s="1" t="s">
        <v>37</v>
      </c>
      <c r="W13" s="2">
        <v>3864</v>
      </c>
      <c r="X13" s="2">
        <v>3641</v>
      </c>
    </row>
    <row r="14" spans="2:34" x14ac:dyDescent="0.2">
      <c r="B14" s="1" t="s">
        <v>52</v>
      </c>
      <c r="W14" s="2"/>
      <c r="X14" s="2">
        <v>42</v>
      </c>
    </row>
    <row r="15" spans="2:34" x14ac:dyDescent="0.2">
      <c r="B15" s="1" t="s">
        <v>51</v>
      </c>
      <c r="W15" s="2">
        <v>-28</v>
      </c>
      <c r="X15" s="2">
        <v>333</v>
      </c>
    </row>
    <row r="16" spans="2:34" x14ac:dyDescent="0.2">
      <c r="B16" s="1" t="s">
        <v>48</v>
      </c>
      <c r="X16" s="2">
        <v>35</v>
      </c>
    </row>
    <row r="17" spans="2:24" x14ac:dyDescent="0.2">
      <c r="B17" s="1" t="s">
        <v>50</v>
      </c>
      <c r="X17" s="2">
        <v>281</v>
      </c>
    </row>
    <row r="18" spans="2:24" x14ac:dyDescent="0.2">
      <c r="B18" s="1" t="s">
        <v>49</v>
      </c>
      <c r="X18" s="2">
        <v>292</v>
      </c>
    </row>
    <row r="19" spans="2:24" x14ac:dyDescent="0.2">
      <c r="B19" s="1" t="s">
        <v>38</v>
      </c>
      <c r="W19" s="2">
        <f>+SUM(W12:W15)</f>
        <v>24043</v>
      </c>
      <c r="X19" s="2">
        <f>+SUM(X12:X18)</f>
        <v>21416</v>
      </c>
    </row>
    <row r="20" spans="2:24" x14ac:dyDescent="0.2">
      <c r="B20" s="1" t="s">
        <v>39</v>
      </c>
      <c r="W20" s="2">
        <f>+W11-W19</f>
        <v>11504</v>
      </c>
      <c r="X20" s="2">
        <f>+X11-X19</f>
        <v>7364</v>
      </c>
    </row>
    <row r="21" spans="2:24" x14ac:dyDescent="0.2">
      <c r="B21" s="1" t="s">
        <v>40</v>
      </c>
      <c r="W21" s="2">
        <f>+-35+-281+-292</f>
        <v>-608</v>
      </c>
      <c r="X21" s="2">
        <f>+-35+-281+-292</f>
        <v>-608</v>
      </c>
    </row>
    <row r="22" spans="2:24" x14ac:dyDescent="0.2">
      <c r="B22" s="1" t="s">
        <v>47</v>
      </c>
      <c r="W22" s="2">
        <f>+W20+W21</f>
        <v>10896</v>
      </c>
      <c r="X22" s="2">
        <f>+X20+X21</f>
        <v>6756</v>
      </c>
    </row>
    <row r="23" spans="2:24" x14ac:dyDescent="0.2">
      <c r="B23" s="1" t="s">
        <v>41</v>
      </c>
      <c r="W23" s="2">
        <v>2409</v>
      </c>
      <c r="X23" s="2">
        <v>2409</v>
      </c>
    </row>
    <row r="24" spans="2:24" x14ac:dyDescent="0.2">
      <c r="B24" s="1" t="s">
        <v>42</v>
      </c>
      <c r="W24" s="2">
        <v>253</v>
      </c>
      <c r="X24" s="2">
        <v>253</v>
      </c>
    </row>
    <row r="25" spans="2:24" s="5" customFormat="1" ht="15" x14ac:dyDescent="0.25">
      <c r="B25" s="5" t="s">
        <v>43</v>
      </c>
      <c r="W25" s="6">
        <f>+W22-W23-W24</f>
        <v>8234</v>
      </c>
      <c r="X25" s="6">
        <f>+X22-X23-X24</f>
        <v>4094</v>
      </c>
    </row>
    <row r="26" spans="2:24" x14ac:dyDescent="0.2">
      <c r="B26" s="1" t="s">
        <v>44</v>
      </c>
      <c r="W26" s="3">
        <f>+W25/W27</f>
        <v>16.330497213462646</v>
      </c>
      <c r="X26" s="3">
        <f>+X25/X27</f>
        <v>8.1196326927272366</v>
      </c>
    </row>
    <row r="27" spans="2:24" x14ac:dyDescent="0.2">
      <c r="B27" s="1" t="s">
        <v>1</v>
      </c>
      <c r="W27" s="1">
        <v>504.21</v>
      </c>
      <c r="X27" s="1">
        <v>504.21</v>
      </c>
    </row>
    <row r="29" spans="2:24" x14ac:dyDescent="0.2">
      <c r="B29" s="1" t="s">
        <v>45</v>
      </c>
      <c r="X29" s="4">
        <f>+X11/X9</f>
        <v>0.6445544332713713</v>
      </c>
    </row>
    <row r="31" spans="2:24" x14ac:dyDescent="0.2">
      <c r="B31" s="1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2021-12-23T21:25:29Z</dcterms:created>
  <dcterms:modified xsi:type="dcterms:W3CDTF">2022-10-18T01:42:10Z</dcterms:modified>
</cp:coreProperties>
</file>