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CB0F0E7F-D828-4D61-9230-5E45E954287E}" xr6:coauthVersionLast="47" xr6:coauthVersionMax="47" xr10:uidLastSave="{00000000-0000-0000-0000-000000000000}"/>
  <bookViews>
    <workbookView xWindow="-120" yWindow="-120" windowWidth="29040" windowHeight="16440" xr2:uid="{AA9C8714-68A5-4625-9E19-3D30574BAA8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" i="2" l="1"/>
  <c r="U29" i="2"/>
  <c r="T27" i="2"/>
  <c r="S27" i="2"/>
  <c r="U27" i="2"/>
  <c r="U26" i="2"/>
  <c r="T26" i="2"/>
  <c r="S26" i="2"/>
  <c r="T25" i="2"/>
  <c r="S25" i="2"/>
  <c r="U25" i="2"/>
  <c r="S15" i="2"/>
  <c r="S10" i="2"/>
  <c r="S6" i="2"/>
  <c r="T15" i="2"/>
  <c r="T10" i="2"/>
  <c r="T6" i="2"/>
  <c r="U22" i="2"/>
  <c r="U21" i="2"/>
  <c r="U18" i="2"/>
  <c r="U17" i="2"/>
  <c r="U16" i="2"/>
  <c r="U15" i="2"/>
  <c r="U11" i="2"/>
  <c r="U10" i="2"/>
  <c r="U6" i="2"/>
  <c r="T2" i="2"/>
  <c r="U2" i="2" s="1"/>
  <c r="V2" i="2" s="1"/>
  <c r="W2" i="2" s="1"/>
  <c r="X2" i="2" s="1"/>
  <c r="Y2" i="2" s="1"/>
  <c r="Z2" i="2" s="1"/>
  <c r="AA2" i="2" s="1"/>
  <c r="S2" i="2"/>
  <c r="O12" i="1"/>
  <c r="O11" i="1"/>
  <c r="O14" i="1" s="1"/>
  <c r="S11" i="2" l="1"/>
  <c r="S16" i="2" s="1"/>
  <c r="S18" i="2" s="1"/>
  <c r="S21" i="2" s="1"/>
  <c r="S22" i="2" s="1"/>
  <c r="T11" i="2"/>
  <c r="T16" i="2" s="1"/>
  <c r="T18" i="2" s="1"/>
  <c r="T21" i="2" s="1"/>
  <c r="T22" i="2" s="1"/>
</calcChain>
</file>

<file path=xl/sharedStrings.xml><?xml version="1.0" encoding="utf-8"?>
<sst xmlns="http://schemas.openxmlformats.org/spreadsheetml/2006/main" count="56" uniqueCount="49">
  <si>
    <t>Price</t>
  </si>
  <si>
    <t>Shares</t>
  </si>
  <si>
    <t>MC</t>
  </si>
  <si>
    <t>Debt</t>
  </si>
  <si>
    <t>EV</t>
  </si>
  <si>
    <t>Cash</t>
  </si>
  <si>
    <t>Q421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</si>
  <si>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</si>
  <si>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</si>
  <si>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</si>
  <si>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</si>
  <si>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</si>
  <si>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</si>
  <si>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</si>
  <si>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</si>
  <si>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</si>
  <si>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</si>
  <si>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</si>
  <si>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Main</t>
  </si>
  <si>
    <t>Rental</t>
  </si>
  <si>
    <t>Stragetic Capital</t>
  </si>
  <si>
    <t>Revenue</t>
  </si>
  <si>
    <t>Development Management</t>
  </si>
  <si>
    <t>Cost of Rentals</t>
  </si>
  <si>
    <t>Cost of Stragetic Capital</t>
  </si>
  <si>
    <t>Other</t>
  </si>
  <si>
    <t>COGS</t>
  </si>
  <si>
    <t>Gross Profit</t>
  </si>
  <si>
    <t>G&amp;A</t>
  </si>
  <si>
    <t>Operating Profit</t>
  </si>
  <si>
    <t>Gain on Dispostion of Development Properties</t>
  </si>
  <si>
    <t>Gain on Dispostion of Investments in Real estate</t>
  </si>
  <si>
    <t>Opearting Expenses</t>
  </si>
  <si>
    <t>Other Income</t>
  </si>
  <si>
    <t>Pretax Income</t>
  </si>
  <si>
    <t>Taxes</t>
  </si>
  <si>
    <t>NI</t>
  </si>
  <si>
    <t>Net Income</t>
  </si>
  <si>
    <t>EPS</t>
  </si>
  <si>
    <t>Gross Margin %</t>
  </si>
  <si>
    <t>Operating Margin %</t>
  </si>
  <si>
    <t>Tax Rate %</t>
  </si>
  <si>
    <t>Revenue Y/Y</t>
  </si>
  <si>
    <t>Business</t>
  </si>
  <si>
    <t>Description</t>
  </si>
  <si>
    <t>% of Revenue</t>
  </si>
  <si>
    <t>Competition</t>
  </si>
  <si>
    <t>Prologis, Inc. is a self-administered and self-managed REIT and is the sole general partner of Prologis, L.P. through which it holds substantially all of its assets</t>
  </si>
  <si>
    <t>Collection of rent through operating leases.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</si>
</sst>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952B-B371-4F32-9BA0-F851793AD368}">
  <dimension ref="B2:P19"/>
  <sheetViews>
    <sheetView tabSelected="1" workbookViewId="0">
      <selection activeCell="P6" sqref="P6"/>
    </sheetView>
  </sheetViews>
  <sheetFormatPr defaultRowHeight="14.25" x14ac:dyDescent="0.2"/>
  <cols>
    <col min="2" max="2" width="23" bestFit="1" customWidth="1"/>
    <col min="3" max="3" width="10.125" bestFit="1" customWidth="1"/>
    <col min="4" max="4" width="12.25" bestFit="1" customWidth="1"/>
    <col min="5" max="5" width="10.625" bestFit="1" customWidth="1"/>
    <col min="11" max="11" width="9" style="2"/>
  </cols>
  <sheetData>
    <row r="2" spans="2:16" ht="15" thickBot="1" x14ac:dyDescent="0.25"/>
    <row r="3" spans="2:16" ht="15" thickBot="1" x14ac:dyDescent="0.25">
      <c r="B3" s="15" t="s">
        <v>43</v>
      </c>
      <c r="C3" s="16" t="s">
        <v>44</v>
      </c>
      <c r="D3" s="16" t="s">
        <v>45</v>
      </c>
      <c r="E3" s="17" t="s">
        <v>46</v>
      </c>
    </row>
    <row r="4" spans="2:16" x14ac:dyDescent="0.2">
      <c r="B4" s="11" t="s">
        <v>19</v>
      </c>
      <c r="C4" s="9" t="s">
        <v>48</v>
      </c>
      <c r="D4" s="9"/>
      <c r="E4" s="12"/>
    </row>
    <row r="5" spans="2:16" x14ac:dyDescent="0.2">
      <c r="B5" s="11" t="s">
        <v>20</v>
      </c>
      <c r="C5" s="9"/>
      <c r="D5" s="9"/>
      <c r="E5" s="12"/>
    </row>
    <row r="6" spans="2:16" x14ac:dyDescent="0.2">
      <c r="B6" s="13" t="s">
        <v>22</v>
      </c>
      <c r="C6" s="10"/>
      <c r="D6" s="10"/>
      <c r="E6" s="14"/>
    </row>
    <row r="9" spans="2:16" x14ac:dyDescent="0.2">
      <c r="N9" t="s">
        <v>0</v>
      </c>
      <c r="O9">
        <v>164.71</v>
      </c>
      <c r="P9" s="2"/>
    </row>
    <row r="10" spans="2:16" x14ac:dyDescent="0.2">
      <c r="N10" t="s">
        <v>1</v>
      </c>
      <c r="O10" s="1">
        <v>740</v>
      </c>
      <c r="P10" s="2" t="s">
        <v>6</v>
      </c>
    </row>
    <row r="11" spans="2:16" x14ac:dyDescent="0.2">
      <c r="N11" t="s">
        <v>2</v>
      </c>
      <c r="O11" s="1">
        <f>+O10*O9</f>
        <v>121885.40000000001</v>
      </c>
      <c r="P11" s="2"/>
    </row>
    <row r="12" spans="2:16" x14ac:dyDescent="0.2">
      <c r="N12" t="s">
        <v>5</v>
      </c>
      <c r="O12" s="1">
        <f>53005.19+8610.958+556.117</f>
        <v>62172.264999999999</v>
      </c>
      <c r="P12" s="2" t="s">
        <v>6</v>
      </c>
    </row>
    <row r="13" spans="2:16" x14ac:dyDescent="0.2">
      <c r="N13" t="s">
        <v>3</v>
      </c>
      <c r="O13" s="1">
        <v>17715.054</v>
      </c>
      <c r="P13" s="2" t="s">
        <v>6</v>
      </c>
    </row>
    <row r="14" spans="2:16" x14ac:dyDescent="0.2">
      <c r="N14" t="s">
        <v>4</v>
      </c>
      <c r="O14" s="1">
        <f>+O11-O12+O13</f>
        <v>77428.189000000013</v>
      </c>
      <c r="P14" s="2"/>
    </row>
    <row r="19" spans="2:2" x14ac:dyDescent="0.2">
      <c r="B19" t="s">
        <v>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6E-CB6F-4BB8-A78B-9DB783F4AD40}">
  <dimension ref="A1:AA2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5"/>
    </sheetView>
  </sheetViews>
  <sheetFormatPr defaultRowHeight="14.25" x14ac:dyDescent="0.2"/>
  <cols>
    <col min="1" max="1" width="4.625" bestFit="1" customWidth="1"/>
    <col min="2" max="2" width="36.5" customWidth="1"/>
    <col min="21" max="21" width="9" style="1"/>
  </cols>
  <sheetData>
    <row r="1" spans="1:27" x14ac:dyDescent="0.2">
      <c r="A1" s="3" t="s">
        <v>18</v>
      </c>
    </row>
    <row r="2" spans="1:27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14</v>
      </c>
      <c r="L2" t="s">
        <v>15</v>
      </c>
      <c r="M2" t="s">
        <v>16</v>
      </c>
      <c r="N2" t="s">
        <v>17</v>
      </c>
      <c r="R2" s="8">
        <v>2018</v>
      </c>
      <c r="S2" s="8">
        <f>+R2+1</f>
        <v>2019</v>
      </c>
      <c r="T2" s="8">
        <f t="shared" ref="T2:AA2" si="0">+S2+1</f>
        <v>2020</v>
      </c>
      <c r="U2" s="8">
        <f t="shared" si="0"/>
        <v>2021</v>
      </c>
      <c r="V2" s="8">
        <f t="shared" si="0"/>
        <v>2022</v>
      </c>
      <c r="W2" s="8">
        <f t="shared" si="0"/>
        <v>2023</v>
      </c>
      <c r="X2" s="8">
        <f t="shared" si="0"/>
        <v>2024</v>
      </c>
      <c r="Y2" s="8">
        <f t="shared" si="0"/>
        <v>2025</v>
      </c>
      <c r="Z2" s="8">
        <f t="shared" si="0"/>
        <v>2026</v>
      </c>
      <c r="AA2" s="8">
        <f t="shared" si="0"/>
        <v>2027</v>
      </c>
    </row>
    <row r="3" spans="1:27" x14ac:dyDescent="0.2">
      <c r="B3" t="s">
        <v>19</v>
      </c>
      <c r="S3" s="1">
        <v>2831.8180000000002</v>
      </c>
      <c r="T3" s="1">
        <v>3791.1309999999999</v>
      </c>
      <c r="U3" s="1">
        <v>4147.9939999999997</v>
      </c>
    </row>
    <row r="4" spans="1:27" x14ac:dyDescent="0.2">
      <c r="B4" t="s">
        <v>20</v>
      </c>
      <c r="S4" s="1">
        <v>491.88600000000002</v>
      </c>
      <c r="T4" s="1">
        <v>636.98699999999997</v>
      </c>
      <c r="U4" s="1">
        <v>590.75</v>
      </c>
    </row>
    <row r="5" spans="1:27" x14ac:dyDescent="0.2">
      <c r="B5" t="s">
        <v>22</v>
      </c>
      <c r="S5" s="1">
        <v>6.9169999999999998</v>
      </c>
      <c r="T5" s="1">
        <v>10.617000000000001</v>
      </c>
      <c r="U5" s="1">
        <v>20.696000000000002</v>
      </c>
    </row>
    <row r="6" spans="1:27" s="5" customFormat="1" ht="15" x14ac:dyDescent="0.25">
      <c r="B6" s="5" t="s">
        <v>21</v>
      </c>
      <c r="S6" s="6">
        <f>+SUM(S3:S5)</f>
        <v>3330.6210000000001</v>
      </c>
      <c r="T6" s="6">
        <f>+SUM(T3:T5)</f>
        <v>4438.7349999999997</v>
      </c>
      <c r="U6" s="6">
        <f>+SUM(U3:U5)</f>
        <v>4759.4399999999996</v>
      </c>
    </row>
    <row r="7" spans="1:27" x14ac:dyDescent="0.2">
      <c r="B7" t="s">
        <v>23</v>
      </c>
      <c r="S7" s="1">
        <v>734.26599999999996</v>
      </c>
      <c r="T7" s="1">
        <v>952.06299999999999</v>
      </c>
      <c r="U7" s="1">
        <v>1041.316</v>
      </c>
    </row>
    <row r="8" spans="1:27" x14ac:dyDescent="0.2">
      <c r="B8" t="s">
        <v>24</v>
      </c>
      <c r="S8" s="1">
        <v>184.661</v>
      </c>
      <c r="T8" s="1">
        <v>218.041</v>
      </c>
      <c r="U8" s="1">
        <v>207.17099999999999</v>
      </c>
    </row>
    <row r="9" spans="1:27" x14ac:dyDescent="0.2">
      <c r="B9" t="s">
        <v>25</v>
      </c>
      <c r="S9" s="1">
        <v>13.148999999999999</v>
      </c>
      <c r="T9" s="1">
        <v>30.01</v>
      </c>
      <c r="U9" s="1">
        <v>22.434999999999999</v>
      </c>
    </row>
    <row r="10" spans="1:27" x14ac:dyDescent="0.2">
      <c r="B10" t="s">
        <v>26</v>
      </c>
      <c r="S10" s="1">
        <f>+SUM(S7:S9)</f>
        <v>932.07599999999991</v>
      </c>
      <c r="T10" s="1">
        <f>+SUM(T7:T9)</f>
        <v>1200.114</v>
      </c>
      <c r="U10" s="1">
        <f>+SUM(U7:U9)</f>
        <v>1270.922</v>
      </c>
    </row>
    <row r="11" spans="1:27" x14ac:dyDescent="0.2">
      <c r="B11" t="s">
        <v>27</v>
      </c>
      <c r="S11" s="1">
        <f>+S6-S10</f>
        <v>2398.5450000000001</v>
      </c>
      <c r="T11" s="1">
        <f>+T6-T10</f>
        <v>3238.6209999999996</v>
      </c>
      <c r="U11" s="1">
        <f>+U6-U10</f>
        <v>3488.5179999999996</v>
      </c>
    </row>
    <row r="12" spans="1:27" x14ac:dyDescent="0.2">
      <c r="B12" t="s">
        <v>28</v>
      </c>
      <c r="S12" s="1">
        <v>266.71800000000002</v>
      </c>
      <c r="T12" s="1">
        <v>274.84500000000003</v>
      </c>
      <c r="U12" s="1">
        <v>293.16699999999997</v>
      </c>
    </row>
    <row r="13" spans="1:27" x14ac:dyDescent="0.2">
      <c r="B13" t="s">
        <v>30</v>
      </c>
      <c r="S13" s="1">
        <v>467.577</v>
      </c>
      <c r="T13" s="1">
        <v>464.94200000000001</v>
      </c>
      <c r="U13" s="1">
        <v>817.01700000000005</v>
      </c>
    </row>
    <row r="14" spans="1:27" x14ac:dyDescent="0.2">
      <c r="B14" t="s">
        <v>31</v>
      </c>
      <c r="S14" s="1">
        <v>390.24099999999999</v>
      </c>
      <c r="T14" s="1">
        <v>252.19499999999999</v>
      </c>
      <c r="U14" s="1">
        <v>772.57</v>
      </c>
    </row>
    <row r="15" spans="1:27" x14ac:dyDescent="0.2">
      <c r="B15" t="s">
        <v>32</v>
      </c>
      <c r="S15" s="1">
        <f>+SUM(S12:S14)</f>
        <v>1124.5360000000001</v>
      </c>
      <c r="T15" s="1">
        <f>+SUM(T12:T14)</f>
        <v>991.98199999999997</v>
      </c>
      <c r="U15" s="1">
        <f>+SUM(U12:U14)</f>
        <v>1882.7539999999999</v>
      </c>
    </row>
    <row r="16" spans="1:27" x14ac:dyDescent="0.2">
      <c r="B16" t="s">
        <v>29</v>
      </c>
      <c r="S16" s="1">
        <f>+S11-S15</f>
        <v>1274.009</v>
      </c>
      <c r="T16" s="1">
        <f>+T11-T15</f>
        <v>2246.6389999999997</v>
      </c>
      <c r="U16" s="1">
        <f>+U11-U15</f>
        <v>1605.7639999999997</v>
      </c>
    </row>
    <row r="17" spans="2:21" x14ac:dyDescent="0.2">
      <c r="B17" t="s">
        <v>33</v>
      </c>
      <c r="S17" s="1">
        <v>-73.403000000000006</v>
      </c>
      <c r="T17" s="1">
        <v>-371.85599999999999</v>
      </c>
      <c r="U17" s="1">
        <f>404.255+-266.228+0.871+164.407+-187.453</f>
        <v>115.852</v>
      </c>
    </row>
    <row r="18" spans="2:21" x14ac:dyDescent="0.2">
      <c r="B18" t="s">
        <v>34</v>
      </c>
      <c r="S18" s="1">
        <f>+S16+S17</f>
        <v>1200.606</v>
      </c>
      <c r="T18" s="1">
        <f>+T16+T17</f>
        <v>1874.7829999999997</v>
      </c>
      <c r="U18" s="1">
        <f>+U16+U17</f>
        <v>1721.6159999999998</v>
      </c>
    </row>
    <row r="19" spans="2:21" x14ac:dyDescent="0.2">
      <c r="B19" t="s">
        <v>35</v>
      </c>
      <c r="S19" s="1">
        <v>74.516999999999996</v>
      </c>
      <c r="T19" s="1">
        <v>130.458</v>
      </c>
      <c r="U19" s="1">
        <v>174.25800000000001</v>
      </c>
    </row>
    <row r="20" spans="2:21" x14ac:dyDescent="0.2">
      <c r="B20" t="s">
        <v>36</v>
      </c>
      <c r="S20" s="1">
        <v>82.221999999999994</v>
      </c>
      <c r="T20" s="1">
        <v>134.816</v>
      </c>
      <c r="U20" s="1">
        <v>208.86699999999999</v>
      </c>
    </row>
    <row r="21" spans="2:21" s="5" customFormat="1" ht="15" x14ac:dyDescent="0.25">
      <c r="B21" s="5" t="s">
        <v>37</v>
      </c>
      <c r="S21" s="6">
        <f>+S18-S19-S20</f>
        <v>1043.867</v>
      </c>
      <c r="T21" s="6">
        <f>+T18-T19-T20</f>
        <v>1609.5089999999996</v>
      </c>
      <c r="U21" s="6">
        <f>+U18-U19-U20</f>
        <v>1338.4909999999998</v>
      </c>
    </row>
    <row r="22" spans="2:21" x14ac:dyDescent="0.2">
      <c r="B22" t="s">
        <v>38</v>
      </c>
      <c r="S22" s="4">
        <f>+S21/S23</f>
        <v>1.5939261234106423</v>
      </c>
      <c r="T22" s="4">
        <f>+T21/T23</f>
        <v>2.1334559008714042</v>
      </c>
      <c r="U22" s="4">
        <f>+U21/U23</f>
        <v>1.7502059464251623</v>
      </c>
    </row>
    <row r="23" spans="2:21" x14ac:dyDescent="0.2">
      <c r="B23" t="s">
        <v>1</v>
      </c>
      <c r="S23" s="1">
        <v>654.90300000000002</v>
      </c>
      <c r="T23" s="1">
        <v>754.41399999999999</v>
      </c>
      <c r="U23" s="1">
        <v>764.76199999999994</v>
      </c>
    </row>
    <row r="25" spans="2:21" x14ac:dyDescent="0.2">
      <c r="B25" t="s">
        <v>39</v>
      </c>
      <c r="S25" s="7">
        <f t="shared" ref="S25:U25" si="1">+S11/S6</f>
        <v>0.72014948563646242</v>
      </c>
      <c r="T25" s="7">
        <f t="shared" si="1"/>
        <v>0.72962702211328223</v>
      </c>
      <c r="U25" s="7">
        <f>+U11/U6</f>
        <v>0.73296816432185297</v>
      </c>
    </row>
    <row r="26" spans="2:21" x14ac:dyDescent="0.2">
      <c r="B26" t="s">
        <v>40</v>
      </c>
      <c r="S26" s="7">
        <f t="shared" ref="S26:U26" si="2">+S16/S6</f>
        <v>0.38251395160241886</v>
      </c>
      <c r="T26" s="7">
        <f t="shared" si="2"/>
        <v>0.50614398021057794</v>
      </c>
      <c r="U26" s="7">
        <f>+U16/U6</f>
        <v>0.33738507051249722</v>
      </c>
    </row>
    <row r="27" spans="2:21" x14ac:dyDescent="0.2">
      <c r="B27" t="s">
        <v>41</v>
      </c>
      <c r="S27" s="7">
        <f t="shared" ref="S27:U27" si="3">+S19/S18</f>
        <v>6.206615659092158E-2</v>
      </c>
      <c r="T27" s="7">
        <f t="shared" si="3"/>
        <v>6.9585653379617807E-2</v>
      </c>
      <c r="U27" s="7">
        <f>+U19/U18</f>
        <v>0.10121769314411579</v>
      </c>
    </row>
    <row r="29" spans="2:21" x14ac:dyDescent="0.2">
      <c r="B29" t="s">
        <v>42</v>
      </c>
      <c r="T29" s="7">
        <f>+T6/S6-1</f>
        <v>0.33270492199502733</v>
      </c>
      <c r="U29" s="7">
        <f>+U6/T6-1</f>
        <v>7.2251441007404216E-2</v>
      </c>
    </row>
  </sheetData>
  <hyperlinks>
    <hyperlink ref="A1" location="Main!A1" display="Main" xr:uid="{043EAF97-53FF-4373-96E1-E262806CA6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2022-03-30T02:12:24Z</dcterms:created>
  <dcterms:modified xsi:type="dcterms:W3CDTF">2022-03-30T02:44:16Z</dcterms:modified>
</cp:coreProperties>
</file>