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l\"/>
    </mc:Choice>
  </mc:AlternateContent>
  <xr:revisionPtr revIDLastSave="0" documentId="13_ncr:1_{F000CD92-D8A3-486C-843A-FA5BEFB5647B}" xr6:coauthVersionLast="47" xr6:coauthVersionMax="47" xr10:uidLastSave="{00000000-0000-0000-0000-000000000000}"/>
  <bookViews>
    <workbookView xWindow="5865" yWindow="1170" windowWidth="19710" windowHeight="14280" activeTab="1" xr2:uid="{3F01D89A-401E-477A-875E-4A60F4EE2E6D}"/>
  </bookViews>
  <sheets>
    <sheet name="Main" sheetId="1" r:id="rId1"/>
    <sheet name="Model" sheetId="2" r:id="rId2"/>
    <sheet name="APRU vs S&amp;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54" i="2" l="1"/>
  <c r="I56" i="2"/>
  <c r="I55" i="2"/>
  <c r="I54" i="2"/>
  <c r="M9" i="2"/>
  <c r="M95" i="2"/>
  <c r="M88" i="2"/>
  <c r="M76" i="2"/>
  <c r="M77" i="2" s="1"/>
  <c r="M55" i="2"/>
  <c r="M38" i="2"/>
  <c r="M33" i="2"/>
  <c r="M32" i="2" s="1"/>
  <c r="M50" i="2"/>
  <c r="M52" i="2" s="1"/>
  <c r="M49" i="2"/>
  <c r="M13" i="2"/>
  <c r="M26" i="2" s="1"/>
  <c r="M30" i="2"/>
  <c r="M17" i="2"/>
  <c r="S41" i="3"/>
  <c r="S42" i="3" s="1"/>
  <c r="L55" i="2"/>
  <c r="V44" i="3" a="1"/>
  <c r="M41" i="2" l="1"/>
  <c r="M56" i="2" s="1"/>
  <c r="M40" i="2"/>
  <c r="M18" i="2"/>
  <c r="M27" i="2" s="1"/>
  <c r="Y798" i="3"/>
  <c r="Y797" i="3"/>
  <c r="Y795" i="3"/>
  <c r="Y793" i="3"/>
  <c r="Y791" i="3"/>
  <c r="Y789" i="3"/>
  <c r="Y787" i="3"/>
  <c r="Y785" i="3"/>
  <c r="Y783" i="3"/>
  <c r="Y781" i="3"/>
  <c r="Y779" i="3"/>
  <c r="Y777" i="3"/>
  <c r="Y775" i="3"/>
  <c r="Y773" i="3"/>
  <c r="Y771" i="3"/>
  <c r="Y769" i="3"/>
  <c r="Y767" i="3"/>
  <c r="Y765" i="3"/>
  <c r="Y763" i="3"/>
  <c r="Y761" i="3"/>
  <c r="Y759" i="3"/>
  <c r="Y757" i="3"/>
  <c r="Y755" i="3"/>
  <c r="Y753" i="3"/>
  <c r="Y751" i="3"/>
  <c r="Y749" i="3"/>
  <c r="Y747" i="3"/>
  <c r="Y745" i="3"/>
  <c r="Y743" i="3"/>
  <c r="Y741" i="3"/>
  <c r="Y739" i="3"/>
  <c r="Y737" i="3"/>
  <c r="Y735" i="3"/>
  <c r="Y733" i="3"/>
  <c r="Y731" i="3"/>
  <c r="Y729" i="3"/>
  <c r="Y727" i="3"/>
  <c r="Y725" i="3"/>
  <c r="Y723" i="3"/>
  <c r="Y721" i="3"/>
  <c r="Y719" i="3"/>
  <c r="Y717" i="3"/>
  <c r="Y715" i="3"/>
  <c r="Y713" i="3"/>
  <c r="Y711" i="3"/>
  <c r="Y709" i="3"/>
  <c r="Y707" i="3"/>
  <c r="Y705" i="3"/>
  <c r="Y703" i="3"/>
  <c r="Y701" i="3"/>
  <c r="Y699" i="3"/>
  <c r="Y697" i="3"/>
  <c r="Y695" i="3"/>
  <c r="Y693" i="3"/>
  <c r="Y691" i="3"/>
  <c r="Y689" i="3"/>
  <c r="Y687" i="3"/>
  <c r="Y685" i="3"/>
  <c r="Y683" i="3"/>
  <c r="Y681" i="3"/>
  <c r="Y679" i="3"/>
  <c r="Y677" i="3"/>
  <c r="Y675" i="3"/>
  <c r="Y673" i="3"/>
  <c r="Y671" i="3"/>
  <c r="Y669" i="3"/>
  <c r="Y667" i="3"/>
  <c r="Y665" i="3"/>
  <c r="Y663" i="3"/>
  <c r="Y661" i="3"/>
  <c r="Y659" i="3"/>
  <c r="Y657" i="3"/>
  <c r="Y655" i="3"/>
  <c r="Y653" i="3"/>
  <c r="Y651" i="3"/>
  <c r="Y649" i="3"/>
  <c r="Y647" i="3"/>
  <c r="Y645" i="3"/>
  <c r="Y643" i="3"/>
  <c r="Y641" i="3"/>
  <c r="Y639" i="3"/>
  <c r="Y637" i="3"/>
  <c r="Y635" i="3"/>
  <c r="Y633" i="3"/>
  <c r="Y631" i="3"/>
  <c r="Y629" i="3"/>
  <c r="Y630" i="3"/>
  <c r="Y796" i="3"/>
  <c r="Y786" i="3"/>
  <c r="Y780" i="3"/>
  <c r="Y770" i="3"/>
  <c r="Y764" i="3"/>
  <c r="Y754" i="3"/>
  <c r="Y748" i="3"/>
  <c r="Y738" i="3"/>
  <c r="Y732" i="3"/>
  <c r="Y722" i="3"/>
  <c r="Y716" i="3"/>
  <c r="Y706" i="3"/>
  <c r="Y700" i="3"/>
  <c r="Y690" i="3"/>
  <c r="Y684" i="3"/>
  <c r="Y674" i="3"/>
  <c r="Y668" i="3"/>
  <c r="Y658" i="3"/>
  <c r="Y652" i="3"/>
  <c r="Y642" i="3"/>
  <c r="Y636" i="3"/>
  <c r="Y628" i="3"/>
  <c r="Y625" i="3"/>
  <c r="Y620" i="3"/>
  <c r="Y617" i="3"/>
  <c r="Y612" i="3"/>
  <c r="Y609" i="3"/>
  <c r="Y604" i="3"/>
  <c r="Y601" i="3"/>
  <c r="Y596" i="3"/>
  <c r="Y593" i="3"/>
  <c r="Y588" i="3"/>
  <c r="Y585" i="3"/>
  <c r="Y580" i="3"/>
  <c r="Y577" i="3"/>
  <c r="Y572" i="3"/>
  <c r="Y569" i="3"/>
  <c r="Y564" i="3"/>
  <c r="Y561" i="3"/>
  <c r="Y556" i="3"/>
  <c r="Y553" i="3"/>
  <c r="Y548" i="3"/>
  <c r="Y545" i="3"/>
  <c r="Y543" i="3"/>
  <c r="Y541" i="3"/>
  <c r="Y539" i="3"/>
  <c r="Y537" i="3"/>
  <c r="Y535" i="3"/>
  <c r="Y533" i="3"/>
  <c r="Y531" i="3"/>
  <c r="Y529" i="3"/>
  <c r="Y527" i="3"/>
  <c r="Y525" i="3"/>
  <c r="Y523" i="3"/>
  <c r="Y521" i="3"/>
  <c r="Y519" i="3"/>
  <c r="Y517" i="3"/>
  <c r="Y515" i="3"/>
  <c r="Y513" i="3"/>
  <c r="Y511" i="3"/>
  <c r="Y509" i="3"/>
  <c r="Y507" i="3"/>
  <c r="Y505" i="3"/>
  <c r="Y503" i="3"/>
  <c r="Y501" i="3"/>
  <c r="Y499" i="3"/>
  <c r="Y497" i="3"/>
  <c r="Y495" i="3"/>
  <c r="Y493" i="3"/>
  <c r="Y491" i="3"/>
  <c r="Y489" i="3"/>
  <c r="Y487" i="3"/>
  <c r="Y485" i="3"/>
  <c r="Y483" i="3"/>
  <c r="Y481" i="3"/>
  <c r="Y479" i="3"/>
  <c r="Y477" i="3"/>
  <c r="Y475" i="3"/>
  <c r="Y473" i="3"/>
  <c r="Y471" i="3"/>
  <c r="Y469" i="3"/>
  <c r="Y467" i="3"/>
  <c r="Y465" i="3"/>
  <c r="Y463" i="3"/>
  <c r="Y461" i="3"/>
  <c r="Y459" i="3"/>
  <c r="Y457" i="3"/>
  <c r="Y455" i="3"/>
  <c r="Y453" i="3"/>
  <c r="Y451" i="3"/>
  <c r="Y449" i="3"/>
  <c r="Y447" i="3"/>
  <c r="Y445" i="3"/>
  <c r="Y443" i="3"/>
  <c r="Y441" i="3"/>
  <c r="Y439" i="3"/>
  <c r="Y437" i="3"/>
  <c r="Y435" i="3"/>
  <c r="Y433" i="3"/>
  <c r="Y431" i="3"/>
  <c r="Y429" i="3"/>
  <c r="Y427" i="3"/>
  <c r="Y425" i="3"/>
  <c r="Y423" i="3"/>
  <c r="Y421" i="3"/>
  <c r="Y419" i="3"/>
  <c r="Y417" i="3"/>
  <c r="Y415" i="3"/>
  <c r="Y413" i="3"/>
  <c r="Y411" i="3"/>
  <c r="Y409" i="3"/>
  <c r="Y407" i="3"/>
  <c r="Y405" i="3"/>
  <c r="Y403" i="3"/>
  <c r="Y401" i="3"/>
  <c r="Y399" i="3"/>
  <c r="Y397" i="3"/>
  <c r="Y395" i="3"/>
  <c r="Y393" i="3"/>
  <c r="Y391" i="3"/>
  <c r="Y389" i="3"/>
  <c r="Y387" i="3"/>
  <c r="Y385" i="3"/>
  <c r="Y383" i="3"/>
  <c r="Y381" i="3"/>
  <c r="Y379" i="3"/>
  <c r="Y377" i="3"/>
  <c r="Y375" i="3"/>
  <c r="Y373" i="3"/>
  <c r="Y371" i="3"/>
  <c r="Y369" i="3"/>
  <c r="Y367" i="3"/>
  <c r="Y365" i="3"/>
  <c r="Y363" i="3"/>
  <c r="Y361" i="3"/>
  <c r="Y359" i="3"/>
  <c r="Y357" i="3"/>
  <c r="Y355" i="3"/>
  <c r="Y353" i="3"/>
  <c r="Y351" i="3"/>
  <c r="Y349" i="3"/>
  <c r="Y347" i="3"/>
  <c r="Y345" i="3"/>
  <c r="Y343" i="3"/>
  <c r="Y341" i="3"/>
  <c r="Y339" i="3"/>
  <c r="Y337" i="3"/>
  <c r="Y335" i="3"/>
  <c r="Y333" i="3"/>
  <c r="Y788" i="3"/>
  <c r="Y782" i="3"/>
  <c r="Y774" i="3"/>
  <c r="Y760" i="3"/>
  <c r="Y752" i="3"/>
  <c r="Y746" i="3"/>
  <c r="Y724" i="3"/>
  <c r="Y718" i="3"/>
  <c r="Y710" i="3"/>
  <c r="Y696" i="3"/>
  <c r="Y688" i="3"/>
  <c r="Y682" i="3"/>
  <c r="Y660" i="3"/>
  <c r="Y654" i="3"/>
  <c r="Y646" i="3"/>
  <c r="Y632" i="3"/>
  <c r="Y627" i="3"/>
  <c r="Y624" i="3"/>
  <c r="Y613" i="3"/>
  <c r="Y610" i="3"/>
  <c r="Y606" i="3"/>
  <c r="Y599" i="3"/>
  <c r="Y595" i="3"/>
  <c r="Y592" i="3"/>
  <c r="Y581" i="3"/>
  <c r="Y578" i="3"/>
  <c r="Y574" i="3"/>
  <c r="Y567" i="3"/>
  <c r="Y563" i="3"/>
  <c r="Y560" i="3"/>
  <c r="Y549" i="3"/>
  <c r="Y546" i="3"/>
  <c r="Y540" i="3"/>
  <c r="Y532" i="3"/>
  <c r="Y524" i="3"/>
  <c r="Y516" i="3"/>
  <c r="Y508" i="3"/>
  <c r="Y500" i="3"/>
  <c r="Y492" i="3"/>
  <c r="Y484" i="3"/>
  <c r="Y476" i="3"/>
  <c r="Y468" i="3"/>
  <c r="Y460" i="3"/>
  <c r="Y452" i="3"/>
  <c r="Y444" i="3"/>
  <c r="Y436" i="3"/>
  <c r="Y428" i="3"/>
  <c r="Y420" i="3"/>
  <c r="Y412" i="3"/>
  <c r="Y404" i="3"/>
  <c r="Y396" i="3"/>
  <c r="Y388" i="3"/>
  <c r="Y380" i="3"/>
  <c r="Y372" i="3"/>
  <c r="Y364" i="3"/>
  <c r="Y356" i="3"/>
  <c r="Y348" i="3"/>
  <c r="Y340" i="3"/>
  <c r="Y332" i="3"/>
  <c r="Y330" i="3"/>
  <c r="Y328" i="3"/>
  <c r="Y326" i="3"/>
  <c r="Y324" i="3"/>
  <c r="Y322" i="3"/>
  <c r="Y320" i="3"/>
  <c r="Y318" i="3"/>
  <c r="Y316" i="3"/>
  <c r="Y314" i="3"/>
  <c r="Y312" i="3"/>
  <c r="Y310" i="3"/>
  <c r="Y308" i="3"/>
  <c r="Y306" i="3"/>
  <c r="Y304" i="3"/>
  <c r="Y302" i="3"/>
  <c r="Y300" i="3"/>
  <c r="Y298" i="3"/>
  <c r="Y296" i="3"/>
  <c r="Y294" i="3"/>
  <c r="Y292" i="3"/>
  <c r="Y290" i="3"/>
  <c r="Y288" i="3"/>
  <c r="Y286" i="3"/>
  <c r="Y284" i="3"/>
  <c r="Y282" i="3"/>
  <c r="Y280" i="3"/>
  <c r="Y278" i="3"/>
  <c r="Y276" i="3"/>
  <c r="Y274" i="3"/>
  <c r="Y272" i="3"/>
  <c r="Y270" i="3"/>
  <c r="Y268" i="3"/>
  <c r="Y266" i="3"/>
  <c r="Y264" i="3"/>
  <c r="Y262" i="3"/>
  <c r="Y260" i="3"/>
  <c r="Y258" i="3"/>
  <c r="Y256" i="3"/>
  <c r="Y254" i="3"/>
  <c r="Y252" i="3"/>
  <c r="Y250" i="3"/>
  <c r="Y248" i="3"/>
  <c r="Y246" i="3"/>
  <c r="Y244" i="3"/>
  <c r="Y242" i="3"/>
  <c r="Y240" i="3"/>
  <c r="Y238" i="3"/>
  <c r="Y236" i="3"/>
  <c r="Y234" i="3"/>
  <c r="Y232" i="3"/>
  <c r="Y230" i="3"/>
  <c r="Y228" i="3"/>
  <c r="Y226" i="3"/>
  <c r="Y224" i="3"/>
  <c r="Y222" i="3"/>
  <c r="Y220" i="3"/>
  <c r="Y218" i="3"/>
  <c r="Y216" i="3"/>
  <c r="Y214" i="3"/>
  <c r="Y212" i="3"/>
  <c r="Y210" i="3"/>
  <c r="Y208" i="3"/>
  <c r="Y206" i="3"/>
  <c r="Y204" i="3"/>
  <c r="Y202" i="3"/>
  <c r="Y200" i="3"/>
  <c r="Y198" i="3"/>
  <c r="Y196" i="3"/>
  <c r="Y194" i="3"/>
  <c r="Y192" i="3"/>
  <c r="Y190" i="3"/>
  <c r="Y188" i="3"/>
  <c r="Y186" i="3"/>
  <c r="Y184" i="3"/>
  <c r="Y182" i="3"/>
  <c r="Y180" i="3"/>
  <c r="Y178" i="3"/>
  <c r="Y176" i="3"/>
  <c r="Y174" i="3"/>
  <c r="Y172" i="3"/>
  <c r="Y170" i="3"/>
  <c r="Y168" i="3"/>
  <c r="Y166" i="3"/>
  <c r="Y164" i="3"/>
  <c r="Y162" i="3"/>
  <c r="Y160" i="3"/>
  <c r="Y158" i="3"/>
  <c r="Y156" i="3"/>
  <c r="Y154" i="3"/>
  <c r="Y152" i="3"/>
  <c r="Y150" i="3"/>
  <c r="Y148" i="3"/>
  <c r="Y146" i="3"/>
  <c r="Y144" i="3"/>
  <c r="Y142" i="3"/>
  <c r="Y140" i="3"/>
  <c r="Y138" i="3"/>
  <c r="Y136" i="3"/>
  <c r="Y134" i="3"/>
  <c r="Y132" i="3"/>
  <c r="Y130" i="3"/>
  <c r="Y128" i="3"/>
  <c r="Y126" i="3"/>
  <c r="Y124" i="3"/>
  <c r="Y122" i="3"/>
  <c r="Y120" i="3"/>
  <c r="Y118" i="3"/>
  <c r="Y116" i="3"/>
  <c r="Y114" i="3"/>
  <c r="Y112" i="3"/>
  <c r="Y110" i="3"/>
  <c r="Y108" i="3"/>
  <c r="Y106" i="3"/>
  <c r="Y104" i="3"/>
  <c r="Y102" i="3"/>
  <c r="Y100" i="3"/>
  <c r="Y98" i="3"/>
  <c r="Y96" i="3"/>
  <c r="Y94" i="3"/>
  <c r="Y92" i="3"/>
  <c r="Y90" i="3"/>
  <c r="Y88" i="3"/>
  <c r="Y86" i="3"/>
  <c r="Y84" i="3"/>
  <c r="Y82" i="3"/>
  <c r="Y80" i="3"/>
  <c r="Y78" i="3"/>
  <c r="Y76" i="3"/>
  <c r="Y74" i="3"/>
  <c r="Y72" i="3"/>
  <c r="Y70" i="3"/>
  <c r="Y68" i="3"/>
  <c r="Y66" i="3"/>
  <c r="Y64" i="3"/>
  <c r="Y62" i="3"/>
  <c r="Y60" i="3"/>
  <c r="Y58" i="3"/>
  <c r="Y56" i="3"/>
  <c r="Y54" i="3"/>
  <c r="Y52" i="3"/>
  <c r="Y50" i="3"/>
  <c r="Y48" i="3"/>
  <c r="Y46" i="3"/>
  <c r="Y616" i="3"/>
  <c r="Y605" i="3"/>
  <c r="Y598" i="3"/>
  <c r="Y591" i="3"/>
  <c r="Y587" i="3"/>
  <c r="Y570" i="3"/>
  <c r="Y566" i="3"/>
  <c r="Y559" i="3"/>
  <c r="Y555" i="3"/>
  <c r="Y552" i="3"/>
  <c r="Y542" i="3"/>
  <c r="Y518" i="3"/>
  <c r="Y510" i="3"/>
  <c r="Y486" i="3"/>
  <c r="Y478" i="3"/>
  <c r="Y470" i="3"/>
  <c r="Y462" i="3"/>
  <c r="Y454" i="3"/>
  <c r="Y446" i="3"/>
  <c r="Y438" i="3"/>
  <c r="Y430" i="3"/>
  <c r="Y422" i="3"/>
  <c r="Y414" i="3"/>
  <c r="Y406" i="3"/>
  <c r="Y398" i="3"/>
  <c r="Y390" i="3"/>
  <c r="Y382" i="3"/>
  <c r="Y794" i="3"/>
  <c r="Y772" i="3"/>
  <c r="Y766" i="3"/>
  <c r="Y758" i="3"/>
  <c r="Y744" i="3"/>
  <c r="Y736" i="3"/>
  <c r="Y730" i="3"/>
  <c r="Y708" i="3"/>
  <c r="Y702" i="3"/>
  <c r="Y694" i="3"/>
  <c r="Y680" i="3"/>
  <c r="Y672" i="3"/>
  <c r="Y666" i="3"/>
  <c r="Y644" i="3"/>
  <c r="Y638" i="3"/>
  <c r="Y623" i="3"/>
  <c r="Y619" i="3"/>
  <c r="Y602" i="3"/>
  <c r="Y584" i="3"/>
  <c r="Y573" i="3"/>
  <c r="Y534" i="3"/>
  <c r="Y526" i="3"/>
  <c r="Y502" i="3"/>
  <c r="Y494" i="3"/>
  <c r="Y792" i="3"/>
  <c r="Y778" i="3"/>
  <c r="Y750" i="3"/>
  <c r="Y720" i="3"/>
  <c r="Y692" i="3"/>
  <c r="Y678" i="3"/>
  <c r="Y664" i="3"/>
  <c r="Y650" i="3"/>
  <c r="Y626" i="3"/>
  <c r="Y611" i="3"/>
  <c r="Y597" i="3"/>
  <c r="Y590" i="3"/>
  <c r="Y583" i="3"/>
  <c r="Y576" i="3"/>
  <c r="Y562" i="3"/>
  <c r="Y547" i="3"/>
  <c r="Y536" i="3"/>
  <c r="Y520" i="3"/>
  <c r="Y504" i="3"/>
  <c r="Y474" i="3"/>
  <c r="Y458" i="3"/>
  <c r="Y442" i="3"/>
  <c r="Y426" i="3"/>
  <c r="Y410" i="3"/>
  <c r="Y394" i="3"/>
  <c r="Y378" i="3"/>
  <c r="Y374" i="3"/>
  <c r="Y360" i="3"/>
  <c r="Y346" i="3"/>
  <c r="Y342" i="3"/>
  <c r="Y329" i="3"/>
  <c r="Y321" i="3"/>
  <c r="Y313" i="3"/>
  <c r="Y305" i="3"/>
  <c r="Y297" i="3"/>
  <c r="Y289" i="3"/>
  <c r="Y281" i="3"/>
  <c r="Y273" i="3"/>
  <c r="Y265" i="3"/>
  <c r="Y257" i="3"/>
  <c r="Y249" i="3"/>
  <c r="Y241" i="3"/>
  <c r="Y233" i="3"/>
  <c r="Y225" i="3"/>
  <c r="Y217" i="3"/>
  <c r="Y209" i="3"/>
  <c r="Y201" i="3"/>
  <c r="Y193" i="3"/>
  <c r="Y185" i="3"/>
  <c r="Y177" i="3"/>
  <c r="Y169" i="3"/>
  <c r="Y161" i="3"/>
  <c r="Y153" i="3"/>
  <c r="Y145" i="3"/>
  <c r="Y137" i="3"/>
  <c r="Y129" i="3"/>
  <c r="Y121" i="3"/>
  <c r="Y113" i="3"/>
  <c r="Y105" i="3"/>
  <c r="Y97" i="3"/>
  <c r="Y89" i="3"/>
  <c r="Y81" i="3"/>
  <c r="Y73" i="3"/>
  <c r="Y65" i="3"/>
  <c r="Y57" i="3"/>
  <c r="Y49" i="3"/>
  <c r="Y790" i="3"/>
  <c r="Y776" i="3"/>
  <c r="Y762" i="3"/>
  <c r="Y734" i="3"/>
  <c r="Y704" i="3"/>
  <c r="Y676" i="3"/>
  <c r="Y662" i="3"/>
  <c r="Y648" i="3"/>
  <c r="Y634" i="3"/>
  <c r="Y618" i="3"/>
  <c r="Y603" i="3"/>
  <c r="Y589" i="3"/>
  <c r="Y582" i="3"/>
  <c r="Y575" i="3"/>
  <c r="Y568" i="3"/>
  <c r="Y554" i="3"/>
  <c r="Y530" i="3"/>
  <c r="Y514" i="3"/>
  <c r="Y498" i="3"/>
  <c r="Y488" i="3"/>
  <c r="Y472" i="3"/>
  <c r="Y456" i="3"/>
  <c r="Y440" i="3"/>
  <c r="Y424" i="3"/>
  <c r="Y408" i="3"/>
  <c r="Y392" i="3"/>
  <c r="Y370" i="3"/>
  <c r="Y366" i="3"/>
  <c r="Y352" i="3"/>
  <c r="Y338" i="3"/>
  <c r="Y334" i="3"/>
  <c r="Y331" i="3"/>
  <c r="Y323" i="3"/>
  <c r="Y315" i="3"/>
  <c r="Y307" i="3"/>
  <c r="Y299" i="3"/>
  <c r="Y291" i="3"/>
  <c r="Y283" i="3"/>
  <c r="Y275" i="3"/>
  <c r="Y267" i="3"/>
  <c r="Y259" i="3"/>
  <c r="Y251" i="3"/>
  <c r="Y243" i="3"/>
  <c r="Y235" i="3"/>
  <c r="Y227" i="3"/>
  <c r="Y219" i="3"/>
  <c r="Y211" i="3"/>
  <c r="Y203" i="3"/>
  <c r="Y195" i="3"/>
  <c r="Y187" i="3"/>
  <c r="Y179" i="3"/>
  <c r="Y171" i="3"/>
  <c r="Y163" i="3"/>
  <c r="Y155" i="3"/>
  <c r="Y147" i="3"/>
  <c r="Y139" i="3"/>
  <c r="Y131" i="3"/>
  <c r="Y123" i="3"/>
  <c r="Y115" i="3"/>
  <c r="Y107" i="3"/>
  <c r="Y99" i="3"/>
  <c r="Y91" i="3"/>
  <c r="Y83" i="3"/>
  <c r="Y75" i="3"/>
  <c r="Y67" i="3"/>
  <c r="Y59" i="3"/>
  <c r="Y51" i="3"/>
  <c r="Y784" i="3"/>
  <c r="Y756" i="3"/>
  <c r="Y742" i="3"/>
  <c r="Y728" i="3"/>
  <c r="Y714" i="3"/>
  <c r="Y686" i="3"/>
  <c r="Y656" i="3"/>
  <c r="Y622" i="3"/>
  <c r="Y615" i="3"/>
  <c r="Y608" i="3"/>
  <c r="Y594" i="3"/>
  <c r="Y579" i="3"/>
  <c r="Y565" i="3"/>
  <c r="Y558" i="3"/>
  <c r="Y551" i="3"/>
  <c r="Y544" i="3"/>
  <c r="Y528" i="3"/>
  <c r="Y512" i="3"/>
  <c r="Y496" i="3"/>
  <c r="Y482" i="3"/>
  <c r="Y466" i="3"/>
  <c r="Y450" i="3"/>
  <c r="Y434" i="3"/>
  <c r="Y418" i="3"/>
  <c r="Y402" i="3"/>
  <c r="Y386" i="3"/>
  <c r="Y376" i="3"/>
  <c r="Y362" i="3"/>
  <c r="Y358" i="3"/>
  <c r="Y344" i="3"/>
  <c r="Y325" i="3"/>
  <c r="Y317" i="3"/>
  <c r="Y309" i="3"/>
  <c r="Y301" i="3"/>
  <c r="Y293" i="3"/>
  <c r="Y285" i="3"/>
  <c r="Y277" i="3"/>
  <c r="Y269" i="3"/>
  <c r="Y261" i="3"/>
  <c r="Y253" i="3"/>
  <c r="Y245" i="3"/>
  <c r="Y237" i="3"/>
  <c r="Y229" i="3"/>
  <c r="Y221" i="3"/>
  <c r="Y213" i="3"/>
  <c r="Y205" i="3"/>
  <c r="Y197" i="3"/>
  <c r="Y189" i="3"/>
  <c r="Y181" i="3"/>
  <c r="Y173" i="3"/>
  <c r="Y165" i="3"/>
  <c r="Y157" i="3"/>
  <c r="Y149" i="3"/>
  <c r="Y141" i="3"/>
  <c r="Y133" i="3"/>
  <c r="Y125" i="3"/>
  <c r="Y117" i="3"/>
  <c r="Y109" i="3"/>
  <c r="Y101" i="3"/>
  <c r="Y93" i="3"/>
  <c r="Y85" i="3"/>
  <c r="Y77" i="3"/>
  <c r="Y69" i="3"/>
  <c r="Y61" i="3"/>
  <c r="Y53" i="3"/>
  <c r="Y768" i="3"/>
  <c r="Y740" i="3"/>
  <c r="Y726" i="3"/>
  <c r="Y712" i="3"/>
  <c r="Y698" i="3"/>
  <c r="Y670" i="3"/>
  <c r="Y640" i="3"/>
  <c r="Y621" i="3"/>
  <c r="Y614" i="3"/>
  <c r="Y607" i="3"/>
  <c r="Y600" i="3"/>
  <c r="Y586" i="3"/>
  <c r="Y571" i="3"/>
  <c r="Y557" i="3"/>
  <c r="Y550" i="3"/>
  <c r="Y538" i="3"/>
  <c r="Y522" i="3"/>
  <c r="Y506" i="3"/>
  <c r="Y490" i="3"/>
  <c r="Y480" i="3"/>
  <c r="Y464" i="3"/>
  <c r="Y448" i="3"/>
  <c r="Y432" i="3"/>
  <c r="Y416" i="3"/>
  <c r="Y400" i="3"/>
  <c r="Y384" i="3"/>
  <c r="Y368" i="3"/>
  <c r="Y354" i="3"/>
  <c r="Y350" i="3"/>
  <c r="Y336" i="3"/>
  <c r="Y327" i="3"/>
  <c r="Y319" i="3"/>
  <c r="Y311" i="3"/>
  <c r="Y303" i="3"/>
  <c r="Y295" i="3"/>
  <c r="Y287" i="3"/>
  <c r="Y279" i="3"/>
  <c r="Y271" i="3"/>
  <c r="Y263" i="3"/>
  <c r="Y255" i="3"/>
  <c r="Y247" i="3"/>
  <c r="Y239" i="3"/>
  <c r="Y231" i="3"/>
  <c r="Y223" i="3"/>
  <c r="Y215" i="3"/>
  <c r="Y207" i="3"/>
  <c r="Y199" i="3"/>
  <c r="Y191" i="3"/>
  <c r="Y183" i="3"/>
  <c r="Y175" i="3"/>
  <c r="Y167" i="3"/>
  <c r="Y159" i="3"/>
  <c r="Y151" i="3"/>
  <c r="Y143" i="3"/>
  <c r="Y135" i="3"/>
  <c r="Y127" i="3"/>
  <c r="Y119" i="3"/>
  <c r="Y111" i="3"/>
  <c r="Y103" i="3"/>
  <c r="Y71" i="3"/>
  <c r="Y79" i="3"/>
  <c r="Y47" i="3"/>
  <c r="Y87" i="3"/>
  <c r="Y55" i="3"/>
  <c r="Y95" i="3"/>
  <c r="Y63" i="3"/>
  <c r="V44" i="3"/>
  <c r="L49" i="2"/>
  <c r="K49" i="2"/>
  <c r="J49" i="2"/>
  <c r="I49" i="2"/>
  <c r="H49" i="2"/>
  <c r="G49" i="2"/>
  <c r="F49" i="2"/>
  <c r="L95" i="2"/>
  <c r="L76" i="2"/>
  <c r="L77" i="2" s="1"/>
  <c r="L88" i="2"/>
  <c r="L38" i="2"/>
  <c r="L33" i="2"/>
  <c r="L54" i="2" s="1"/>
  <c r="L50" i="2"/>
  <c r="L9" i="2"/>
  <c r="K9" i="2"/>
  <c r="L30" i="2"/>
  <c r="L19" i="2"/>
  <c r="L17" i="2"/>
  <c r="L13" i="2"/>
  <c r="L26" i="2" s="1"/>
  <c r="K8" i="1"/>
  <c r="K7" i="1"/>
  <c r="K6" i="1"/>
  <c r="T44" i="3" a="1"/>
  <c r="M20" i="2" l="1"/>
  <c r="M28" i="2" s="1"/>
  <c r="M22" i="2"/>
  <c r="X792" i="3"/>
  <c r="X784" i="3"/>
  <c r="X776" i="3"/>
  <c r="X768" i="3"/>
  <c r="X760" i="3"/>
  <c r="X752" i="3"/>
  <c r="X744" i="3"/>
  <c r="X736" i="3"/>
  <c r="X728" i="3"/>
  <c r="X720" i="3"/>
  <c r="X712" i="3"/>
  <c r="X704" i="3"/>
  <c r="X696" i="3"/>
  <c r="X688" i="3"/>
  <c r="X680" i="3"/>
  <c r="X672" i="3"/>
  <c r="X664" i="3"/>
  <c r="X656" i="3"/>
  <c r="X648" i="3"/>
  <c r="X640" i="3"/>
  <c r="X797" i="3"/>
  <c r="X781" i="3"/>
  <c r="X765" i="3"/>
  <c r="X749" i="3"/>
  <c r="X733" i="3"/>
  <c r="X717" i="3"/>
  <c r="X701" i="3"/>
  <c r="X685" i="3"/>
  <c r="X669" i="3"/>
  <c r="X653" i="3"/>
  <c r="X637" i="3"/>
  <c r="X624" i="3"/>
  <c r="X616" i="3"/>
  <c r="X608" i="3"/>
  <c r="X600" i="3"/>
  <c r="X592" i="3"/>
  <c r="X584" i="3"/>
  <c r="X576" i="3"/>
  <c r="X568" i="3"/>
  <c r="X560" i="3"/>
  <c r="X552" i="3"/>
  <c r="X791" i="3"/>
  <c r="X727" i="3"/>
  <c r="X663" i="3"/>
  <c r="X615" i="3"/>
  <c r="X583" i="3"/>
  <c r="X551" i="3"/>
  <c r="X731" i="3"/>
  <c r="X639" i="3"/>
  <c r="X589" i="3"/>
  <c r="X553" i="3"/>
  <c r="X530" i="3"/>
  <c r="X514" i="3"/>
  <c r="X498" i="3"/>
  <c r="X482" i="3"/>
  <c r="X466" i="3"/>
  <c r="X450" i="3"/>
  <c r="X434" i="3"/>
  <c r="X418" i="3"/>
  <c r="X402" i="3"/>
  <c r="X386" i="3"/>
  <c r="X370" i="3"/>
  <c r="X354" i="3"/>
  <c r="X338" i="3"/>
  <c r="X609" i="3"/>
  <c r="X537" i="3"/>
  <c r="X516" i="3"/>
  <c r="X492" i="3"/>
  <c r="X473" i="3"/>
  <c r="X457" i="3"/>
  <c r="X441" i="3"/>
  <c r="X425" i="3"/>
  <c r="X409" i="3"/>
  <c r="X393" i="3"/>
  <c r="X787" i="3"/>
  <c r="X687" i="3"/>
  <c r="X613" i="3"/>
  <c r="X540" i="3"/>
  <c r="X763" i="3"/>
  <c r="X619" i="3"/>
  <c r="X542" i="3"/>
  <c r="X510" i="3"/>
  <c r="X485" i="3"/>
  <c r="X453" i="3"/>
  <c r="X790" i="3"/>
  <c r="X782" i="3"/>
  <c r="X774" i="3"/>
  <c r="X766" i="3"/>
  <c r="X758" i="3"/>
  <c r="X750" i="3"/>
  <c r="X742" i="3"/>
  <c r="X734" i="3"/>
  <c r="X726" i="3"/>
  <c r="X718" i="3"/>
  <c r="X710" i="3"/>
  <c r="X702" i="3"/>
  <c r="X694" i="3"/>
  <c r="X686" i="3"/>
  <c r="X678" i="3"/>
  <c r="X670" i="3"/>
  <c r="X662" i="3"/>
  <c r="X654" i="3"/>
  <c r="X646" i="3"/>
  <c r="X638" i="3"/>
  <c r="X793" i="3"/>
  <c r="X777" i="3"/>
  <c r="X761" i="3"/>
  <c r="X745" i="3"/>
  <c r="X729" i="3"/>
  <c r="X713" i="3"/>
  <c r="X697" i="3"/>
  <c r="X681" i="3"/>
  <c r="X665" i="3"/>
  <c r="X649" i="3"/>
  <c r="X633" i="3"/>
  <c r="X622" i="3"/>
  <c r="X614" i="3"/>
  <c r="X606" i="3"/>
  <c r="X598" i="3"/>
  <c r="X590" i="3"/>
  <c r="X582" i="3"/>
  <c r="X574" i="3"/>
  <c r="X566" i="3"/>
  <c r="X558" i="3"/>
  <c r="X550" i="3"/>
  <c r="X775" i="3"/>
  <c r="X711" i="3"/>
  <c r="X647" i="3"/>
  <c r="X607" i="3"/>
  <c r="X575" i="3"/>
  <c r="X795" i="3"/>
  <c r="X703" i="3"/>
  <c r="X621" i="3"/>
  <c r="X585" i="3"/>
  <c r="X543" i="3"/>
  <c r="X527" i="3"/>
  <c r="X511" i="3"/>
  <c r="X495" i="3"/>
  <c r="X479" i="3"/>
  <c r="X463" i="3"/>
  <c r="X447" i="3"/>
  <c r="X431" i="3"/>
  <c r="X415" i="3"/>
  <c r="X399" i="3"/>
  <c r="X383" i="3"/>
  <c r="X367" i="3"/>
  <c r="X351" i="3"/>
  <c r="X335" i="3"/>
  <c r="X581" i="3"/>
  <c r="X532" i="3"/>
  <c r="X505" i="3"/>
  <c r="X484" i="3"/>
  <c r="X468" i="3"/>
  <c r="X452" i="3"/>
  <c r="X436" i="3"/>
  <c r="X420" i="3"/>
  <c r="X404" i="3"/>
  <c r="X388" i="3"/>
  <c r="X751" i="3"/>
  <c r="X659" i="3"/>
  <c r="X595" i="3"/>
  <c r="X521" i="3"/>
  <c r="X735" i="3"/>
  <c r="X605" i="3"/>
  <c r="X531" i="3"/>
  <c r="X499" i="3"/>
  <c r="X480" i="3"/>
  <c r="X448" i="3"/>
  <c r="X416" i="3"/>
  <c r="X796" i="3"/>
  <c r="X788" i="3"/>
  <c r="X780" i="3"/>
  <c r="X772" i="3"/>
  <c r="X764" i="3"/>
  <c r="X756" i="3"/>
  <c r="X748" i="3"/>
  <c r="X740" i="3"/>
  <c r="X732" i="3"/>
  <c r="X724" i="3"/>
  <c r="X716" i="3"/>
  <c r="X708" i="3"/>
  <c r="X700" i="3"/>
  <c r="X692" i="3"/>
  <c r="X684" i="3"/>
  <c r="X676" i="3"/>
  <c r="X668" i="3"/>
  <c r="X660" i="3"/>
  <c r="X652" i="3"/>
  <c r="X644" i="3"/>
  <c r="X636" i="3"/>
  <c r="X789" i="3"/>
  <c r="X773" i="3"/>
  <c r="X757" i="3"/>
  <c r="X741" i="3"/>
  <c r="X725" i="3"/>
  <c r="X709" i="3"/>
  <c r="X693" i="3"/>
  <c r="X677" i="3"/>
  <c r="X661" i="3"/>
  <c r="X645" i="3"/>
  <c r="X628" i="3"/>
  <c r="X620" i="3"/>
  <c r="X612" i="3"/>
  <c r="X604" i="3"/>
  <c r="X596" i="3"/>
  <c r="X588" i="3"/>
  <c r="X580" i="3"/>
  <c r="X572" i="3"/>
  <c r="X564" i="3"/>
  <c r="X556" i="3"/>
  <c r="X548" i="3"/>
  <c r="X759" i="3"/>
  <c r="X695" i="3"/>
  <c r="X632" i="3"/>
  <c r="X599" i="3"/>
  <c r="X770" i="3"/>
  <c r="X738" i="3"/>
  <c r="X706" i="3"/>
  <c r="X674" i="3"/>
  <c r="X642" i="3"/>
  <c r="X753" i="3"/>
  <c r="X689" i="3"/>
  <c r="X626" i="3"/>
  <c r="X594" i="3"/>
  <c r="X562" i="3"/>
  <c r="X679" i="3"/>
  <c r="X559" i="3"/>
  <c r="X667" i="3"/>
  <c r="X557" i="3"/>
  <c r="X519" i="3"/>
  <c r="X487" i="3"/>
  <c r="X455" i="3"/>
  <c r="X423" i="3"/>
  <c r="X391" i="3"/>
  <c r="X359" i="3"/>
  <c r="X631" i="3"/>
  <c r="X524" i="3"/>
  <c r="X476" i="3"/>
  <c r="X444" i="3"/>
  <c r="X412" i="3"/>
  <c r="X380" i="3"/>
  <c r="X627" i="3"/>
  <c r="X508" i="3"/>
  <c r="X555" i="3"/>
  <c r="X489" i="3"/>
  <c r="X432" i="3"/>
  <c r="X389" i="3"/>
  <c r="X364" i="3"/>
  <c r="X339" i="3"/>
  <c r="X324" i="3"/>
  <c r="X308" i="3"/>
  <c r="X292" i="3"/>
  <c r="X276" i="3"/>
  <c r="X260" i="3"/>
  <c r="X244" i="3"/>
  <c r="X228" i="3"/>
  <c r="X212" i="3"/>
  <c r="X196" i="3"/>
  <c r="X180" i="3"/>
  <c r="X164" i="3"/>
  <c r="X148" i="3"/>
  <c r="X132" i="3"/>
  <c r="X116" i="3"/>
  <c r="X100" i="3"/>
  <c r="X84" i="3"/>
  <c r="X68" i="3"/>
  <c r="X52" i="3"/>
  <c r="X691" i="3"/>
  <c r="X561" i="3"/>
  <c r="X525" i="3"/>
  <c r="X493" i="3"/>
  <c r="X462" i="3"/>
  <c r="X430" i="3"/>
  <c r="X398" i="3"/>
  <c r="X374" i="3"/>
  <c r="X349" i="3"/>
  <c r="X326" i="3"/>
  <c r="X310" i="3"/>
  <c r="X294" i="3"/>
  <c r="X278" i="3"/>
  <c r="X262" i="3"/>
  <c r="X246" i="3"/>
  <c r="X230" i="3"/>
  <c r="X214" i="3"/>
  <c r="X198" i="3"/>
  <c r="X182" i="3"/>
  <c r="X166" i="3"/>
  <c r="X150" i="3"/>
  <c r="X134" i="3"/>
  <c r="X118" i="3"/>
  <c r="X102" i="3"/>
  <c r="X86" i="3"/>
  <c r="X70" i="3"/>
  <c r="X54" i="3"/>
  <c r="X699" i="3"/>
  <c r="X601" i="3"/>
  <c r="X534" i="3"/>
  <c r="X502" i="3"/>
  <c r="X472" i="3"/>
  <c r="X440" i="3"/>
  <c r="X408" i="3"/>
  <c r="X373" i="3"/>
  <c r="X352" i="3"/>
  <c r="X334" i="3"/>
  <c r="X320" i="3"/>
  <c r="X304" i="3"/>
  <c r="X288" i="3"/>
  <c r="X272" i="3"/>
  <c r="X256" i="3"/>
  <c r="X240" i="3"/>
  <c r="X224" i="3"/>
  <c r="X208" i="3"/>
  <c r="X192" i="3"/>
  <c r="X176" i="3"/>
  <c r="X160" i="3"/>
  <c r="X144" i="3"/>
  <c r="X128" i="3"/>
  <c r="X112" i="3"/>
  <c r="X96" i="3"/>
  <c r="X80" i="3"/>
  <c r="X64" i="3"/>
  <c r="X48" i="3"/>
  <c r="X655" i="3"/>
  <c r="X565" i="3"/>
  <c r="X517" i="3"/>
  <c r="X486" i="3"/>
  <c r="X454" i="3"/>
  <c r="X422" i="3"/>
  <c r="X390" i="3"/>
  <c r="X365" i="3"/>
  <c r="X794" i="3"/>
  <c r="X762" i="3"/>
  <c r="X730" i="3"/>
  <c r="X698" i="3"/>
  <c r="X666" i="3"/>
  <c r="X634" i="3"/>
  <c r="X737" i="3"/>
  <c r="X673" i="3"/>
  <c r="X618" i="3"/>
  <c r="X586" i="3"/>
  <c r="X554" i="3"/>
  <c r="X623" i="3"/>
  <c r="X767" i="3"/>
  <c r="X617" i="3"/>
  <c r="X538" i="3"/>
  <c r="X506" i="3"/>
  <c r="X474" i="3"/>
  <c r="X442" i="3"/>
  <c r="X410" i="3"/>
  <c r="X378" i="3"/>
  <c r="X346" i="3"/>
  <c r="X577" i="3"/>
  <c r="X500" i="3"/>
  <c r="X465" i="3"/>
  <c r="X433" i="3"/>
  <c r="X401" i="3"/>
  <c r="X723" i="3"/>
  <c r="X563" i="3"/>
  <c r="X707" i="3"/>
  <c r="X526" i="3"/>
  <c r="X469" i="3"/>
  <c r="X421" i="3"/>
  <c r="X384" i="3"/>
  <c r="X357" i="3"/>
  <c r="X336" i="3"/>
  <c r="X319" i="3"/>
  <c r="X303" i="3"/>
  <c r="X287" i="3"/>
  <c r="X271" i="3"/>
  <c r="X255" i="3"/>
  <c r="X239" i="3"/>
  <c r="X223" i="3"/>
  <c r="X207" i="3"/>
  <c r="X191" i="3"/>
  <c r="X175" i="3"/>
  <c r="X159" i="3"/>
  <c r="X143" i="3"/>
  <c r="X127" i="3"/>
  <c r="X111" i="3"/>
  <c r="X95" i="3"/>
  <c r="X79" i="3"/>
  <c r="X63" i="3"/>
  <c r="X47" i="3"/>
  <c r="X625" i="3"/>
  <c r="X547" i="3"/>
  <c r="X520" i="3"/>
  <c r="X483" i="3"/>
  <c r="X451" i="3"/>
  <c r="X419" i="3"/>
  <c r="X387" i="3"/>
  <c r="X363" i="3"/>
  <c r="X345" i="3"/>
  <c r="X321" i="3"/>
  <c r="X305" i="3"/>
  <c r="X289" i="3"/>
  <c r="X273" i="3"/>
  <c r="X257" i="3"/>
  <c r="X241" i="3"/>
  <c r="X225" i="3"/>
  <c r="X209" i="3"/>
  <c r="X193" i="3"/>
  <c r="X177" i="3"/>
  <c r="X161" i="3"/>
  <c r="X145" i="3"/>
  <c r="X129" i="3"/>
  <c r="X113" i="3"/>
  <c r="X97" i="3"/>
  <c r="X81" i="3"/>
  <c r="X65" i="3"/>
  <c r="X49" i="3"/>
  <c r="X671" i="3"/>
  <c r="X587" i="3"/>
  <c r="X523" i="3"/>
  <c r="X491" i="3"/>
  <c r="X461" i="3"/>
  <c r="X746" i="3"/>
  <c r="X682" i="3"/>
  <c r="X769" i="3"/>
  <c r="X641" i="3"/>
  <c r="X570" i="3"/>
  <c r="X567" i="3"/>
  <c r="X571" i="3"/>
  <c r="X490" i="3"/>
  <c r="X426" i="3"/>
  <c r="X362" i="3"/>
  <c r="X529" i="3"/>
  <c r="X449" i="3"/>
  <c r="X385" i="3"/>
  <c r="X513" i="3"/>
  <c r="X494" i="3"/>
  <c r="X400" i="3"/>
  <c r="X350" i="3"/>
  <c r="X311" i="3"/>
  <c r="X279" i="3"/>
  <c r="X247" i="3"/>
  <c r="X215" i="3"/>
  <c r="X183" i="3"/>
  <c r="X151" i="3"/>
  <c r="X119" i="3"/>
  <c r="X87" i="3"/>
  <c r="X55" i="3"/>
  <c r="X597" i="3"/>
  <c r="X504" i="3"/>
  <c r="X435" i="3"/>
  <c r="X377" i="3"/>
  <c r="X329" i="3"/>
  <c r="X297" i="3"/>
  <c r="X265" i="3"/>
  <c r="X233" i="3"/>
  <c r="X201" i="3"/>
  <c r="X169" i="3"/>
  <c r="X137" i="3"/>
  <c r="X105" i="3"/>
  <c r="X73" i="3"/>
  <c r="X771" i="3"/>
  <c r="X539" i="3"/>
  <c r="X477" i="3"/>
  <c r="X424" i="3"/>
  <c r="X381" i="3"/>
  <c r="X348" i="3"/>
  <c r="X328" i="3"/>
  <c r="X307" i="3"/>
  <c r="X283" i="3"/>
  <c r="X264" i="3"/>
  <c r="X243" i="3"/>
  <c r="X219" i="3"/>
  <c r="X200" i="3"/>
  <c r="X179" i="3"/>
  <c r="X155" i="3"/>
  <c r="X136" i="3"/>
  <c r="X115" i="3"/>
  <c r="X91" i="3"/>
  <c r="X72" i="3"/>
  <c r="X51" i="3"/>
  <c r="X629" i="3"/>
  <c r="X533" i="3"/>
  <c r="X496" i="3"/>
  <c r="X443" i="3"/>
  <c r="X406" i="3"/>
  <c r="X372" i="3"/>
  <c r="X344" i="3"/>
  <c r="X325" i="3"/>
  <c r="X309" i="3"/>
  <c r="X293" i="3"/>
  <c r="X277" i="3"/>
  <c r="X261" i="3"/>
  <c r="X245" i="3"/>
  <c r="X229" i="3"/>
  <c r="X213" i="3"/>
  <c r="X197" i="3"/>
  <c r="X181" i="3"/>
  <c r="X165" i="3"/>
  <c r="X149" i="3"/>
  <c r="X133" i="3"/>
  <c r="X117" i="3"/>
  <c r="X93" i="3"/>
  <c r="X101" i="3"/>
  <c r="X98" i="3"/>
  <c r="X85" i="3"/>
  <c r="X786" i="3"/>
  <c r="X722" i="3"/>
  <c r="X658" i="3"/>
  <c r="X721" i="3"/>
  <c r="X610" i="3"/>
  <c r="X546" i="3"/>
  <c r="X739" i="3"/>
  <c r="X535" i="3"/>
  <c r="X471" i="3"/>
  <c r="X407" i="3"/>
  <c r="X343" i="3"/>
  <c r="X497" i="3"/>
  <c r="X428" i="3"/>
  <c r="X715" i="3"/>
  <c r="X635" i="3"/>
  <c r="X464" i="3"/>
  <c r="X371" i="3"/>
  <c r="X332" i="3"/>
  <c r="X300" i="3"/>
  <c r="X268" i="3"/>
  <c r="X236" i="3"/>
  <c r="X204" i="3"/>
  <c r="X172" i="3"/>
  <c r="X140" i="3"/>
  <c r="X108" i="3"/>
  <c r="X76" i="3"/>
  <c r="X747" i="3"/>
  <c r="X541" i="3"/>
  <c r="X478" i="3"/>
  <c r="X414" i="3"/>
  <c r="X360" i="3"/>
  <c r="X318" i="3"/>
  <c r="X286" i="3"/>
  <c r="X254" i="3"/>
  <c r="X222" i="3"/>
  <c r="X190" i="3"/>
  <c r="X158" i="3"/>
  <c r="X126" i="3"/>
  <c r="X94" i="3"/>
  <c r="X62" i="3"/>
  <c r="X643" i="3"/>
  <c r="X518" i="3"/>
  <c r="X456" i="3"/>
  <c r="X413" i="3"/>
  <c r="X369" i="3"/>
  <c r="X341" i="3"/>
  <c r="X323" i="3"/>
  <c r="X299" i="3"/>
  <c r="X280" i="3"/>
  <c r="X259" i="3"/>
  <c r="X235" i="3"/>
  <c r="X216" i="3"/>
  <c r="X195" i="3"/>
  <c r="X171" i="3"/>
  <c r="X152" i="3"/>
  <c r="X131" i="3"/>
  <c r="X107" i="3"/>
  <c r="X88" i="3"/>
  <c r="X67" i="3"/>
  <c r="X783" i="3"/>
  <c r="X593" i="3"/>
  <c r="X528" i="3"/>
  <c r="X475" i="3"/>
  <c r="X438" i="3"/>
  <c r="X395" i="3"/>
  <c r="X361" i="3"/>
  <c r="X340" i="3"/>
  <c r="X322" i="3"/>
  <c r="X306" i="3"/>
  <c r="X290" i="3"/>
  <c r="X274" i="3"/>
  <c r="X258" i="3"/>
  <c r="X242" i="3"/>
  <c r="X226" i="3"/>
  <c r="X210" i="3"/>
  <c r="X194" i="3"/>
  <c r="X178" i="3"/>
  <c r="X162" i="3"/>
  <c r="X146" i="3"/>
  <c r="X130" i="3"/>
  <c r="X114" i="3"/>
  <c r="X82" i="3"/>
  <c r="X90" i="3"/>
  <c r="X77" i="3"/>
  <c r="X74" i="3"/>
  <c r="X778" i="3"/>
  <c r="X714" i="3"/>
  <c r="X650" i="3"/>
  <c r="X705" i="3"/>
  <c r="X602" i="3"/>
  <c r="X743" i="3"/>
  <c r="X675" i="3"/>
  <c r="X522" i="3"/>
  <c r="X458" i="3"/>
  <c r="X394" i="3"/>
  <c r="X779" i="3"/>
  <c r="X481" i="3"/>
  <c r="X417" i="3"/>
  <c r="X651" i="3"/>
  <c r="X569" i="3"/>
  <c r="X437" i="3"/>
  <c r="X368" i="3"/>
  <c r="X327" i="3"/>
  <c r="X295" i="3"/>
  <c r="X263" i="3"/>
  <c r="X231" i="3"/>
  <c r="X199" i="3"/>
  <c r="X167" i="3"/>
  <c r="X135" i="3"/>
  <c r="X103" i="3"/>
  <c r="X71" i="3"/>
  <c r="X719" i="3"/>
  <c r="X536" i="3"/>
  <c r="X467" i="3"/>
  <c r="X403" i="3"/>
  <c r="X356" i="3"/>
  <c r="X313" i="3"/>
  <c r="X281" i="3"/>
  <c r="X249" i="3"/>
  <c r="X217" i="3"/>
  <c r="X185" i="3"/>
  <c r="X153" i="3"/>
  <c r="X121" i="3"/>
  <c r="X89" i="3"/>
  <c r="X57" i="3"/>
  <c r="X630" i="3"/>
  <c r="X507" i="3"/>
  <c r="X445" i="3"/>
  <c r="X397" i="3"/>
  <c r="X366" i="3"/>
  <c r="X337" i="3"/>
  <c r="X315" i="3"/>
  <c r="X296" i="3"/>
  <c r="X275" i="3"/>
  <c r="X251" i="3"/>
  <c r="X232" i="3"/>
  <c r="X211" i="3"/>
  <c r="X187" i="3"/>
  <c r="X168" i="3"/>
  <c r="X147" i="3"/>
  <c r="X123" i="3"/>
  <c r="X104" i="3"/>
  <c r="X83" i="3"/>
  <c r="X59" i="3"/>
  <c r="X755" i="3"/>
  <c r="X579" i="3"/>
  <c r="X512" i="3"/>
  <c r="X470" i="3"/>
  <c r="X427" i="3"/>
  <c r="X379" i="3"/>
  <c r="X358" i="3"/>
  <c r="X333" i="3"/>
  <c r="X317" i="3"/>
  <c r="X301" i="3"/>
  <c r="X285" i="3"/>
  <c r="X269" i="3"/>
  <c r="X253" i="3"/>
  <c r="X237" i="3"/>
  <c r="X221" i="3"/>
  <c r="X205" i="3"/>
  <c r="X189" i="3"/>
  <c r="X173" i="3"/>
  <c r="X157" i="3"/>
  <c r="X141" i="3"/>
  <c r="X125" i="3"/>
  <c r="X109" i="3"/>
  <c r="X61" i="3"/>
  <c r="X69" i="3"/>
  <c r="X66" i="3"/>
  <c r="X53" i="3"/>
  <c r="X657" i="3"/>
  <c r="X503" i="3"/>
  <c r="X460" i="3"/>
  <c r="X405" i="3"/>
  <c r="X252" i="3"/>
  <c r="X124" i="3"/>
  <c r="X509" i="3"/>
  <c r="X302" i="3"/>
  <c r="X174" i="3"/>
  <c r="X46" i="3"/>
  <c r="X392" i="3"/>
  <c r="X291" i="3"/>
  <c r="X203" i="3"/>
  <c r="X120" i="3"/>
  <c r="X683" i="3"/>
  <c r="X411" i="3"/>
  <c r="X314" i="3"/>
  <c r="X250" i="3"/>
  <c r="X186" i="3"/>
  <c r="X122" i="3"/>
  <c r="X45" i="3"/>
  <c r="X798" i="3"/>
  <c r="X754" i="3"/>
  <c r="X578" i="3"/>
  <c r="X439" i="3"/>
  <c r="X396" i="3"/>
  <c r="X353" i="3"/>
  <c r="X220" i="3"/>
  <c r="X92" i="3"/>
  <c r="X446" i="3"/>
  <c r="X270" i="3"/>
  <c r="X142" i="3"/>
  <c r="X573" i="3"/>
  <c r="X355" i="3"/>
  <c r="X267" i="3"/>
  <c r="X184" i="3"/>
  <c r="X99" i="3"/>
  <c r="X544" i="3"/>
  <c r="X376" i="3"/>
  <c r="X298" i="3"/>
  <c r="X234" i="3"/>
  <c r="X170" i="3"/>
  <c r="X106" i="3"/>
  <c r="X690" i="3"/>
  <c r="X591" i="3"/>
  <c r="X375" i="3"/>
  <c r="X549" i="3"/>
  <c r="X316" i="3"/>
  <c r="X188" i="3"/>
  <c r="X60" i="3"/>
  <c r="X382" i="3"/>
  <c r="X238" i="3"/>
  <c r="X110" i="3"/>
  <c r="X488" i="3"/>
  <c r="X331" i="3"/>
  <c r="X248" i="3"/>
  <c r="X163" i="3"/>
  <c r="X75" i="3"/>
  <c r="X501" i="3"/>
  <c r="X347" i="3"/>
  <c r="X282" i="3"/>
  <c r="X218" i="3"/>
  <c r="X154" i="3"/>
  <c r="X50" i="3"/>
  <c r="X785" i="3"/>
  <c r="X603" i="3"/>
  <c r="X545" i="3"/>
  <c r="X515" i="3"/>
  <c r="X284" i="3"/>
  <c r="X156" i="3"/>
  <c r="X611" i="3"/>
  <c r="X342" i="3"/>
  <c r="X206" i="3"/>
  <c r="X78" i="3"/>
  <c r="X429" i="3"/>
  <c r="X312" i="3"/>
  <c r="X227" i="3"/>
  <c r="X139" i="3"/>
  <c r="X56" i="3"/>
  <c r="X459" i="3"/>
  <c r="X330" i="3"/>
  <c r="X266" i="3"/>
  <c r="X202" i="3"/>
  <c r="X138" i="3"/>
  <c r="X58" i="3"/>
  <c r="T44" i="3"/>
  <c r="Y45" i="3"/>
  <c r="L40" i="2"/>
  <c r="L32" i="2"/>
  <c r="L41" i="2"/>
  <c r="L56" i="2" s="1"/>
  <c r="L96" i="2"/>
  <c r="L18" i="2"/>
  <c r="G31" i="3"/>
  <c r="C7" i="3" a="1"/>
  <c r="C7" i="3" s="1"/>
  <c r="C29" i="3"/>
  <c r="C95" i="2"/>
  <c r="C88" i="2"/>
  <c r="C76" i="2"/>
  <c r="C77" i="2" s="1"/>
  <c r="C9" i="2"/>
  <c r="G30" i="2"/>
  <c r="G38" i="2"/>
  <c r="G33" i="2"/>
  <c r="G50" i="2"/>
  <c r="C19" i="2"/>
  <c r="C17" i="2"/>
  <c r="C13" i="2"/>
  <c r="C26" i="2" s="1"/>
  <c r="D95" i="2"/>
  <c r="D88" i="2"/>
  <c r="D76" i="2"/>
  <c r="D77" i="2" s="1"/>
  <c r="H95" i="2"/>
  <c r="H88" i="2"/>
  <c r="H76" i="2"/>
  <c r="H77" i="2" s="1"/>
  <c r="H38" i="2"/>
  <c r="H33" i="2"/>
  <c r="H40" i="2" s="1"/>
  <c r="H50" i="2"/>
  <c r="D19" i="2"/>
  <c r="D17" i="2"/>
  <c r="D13" i="2"/>
  <c r="D26" i="2" s="1"/>
  <c r="H19" i="2"/>
  <c r="H30" i="2"/>
  <c r="H17" i="2"/>
  <c r="H13" i="2"/>
  <c r="H26" i="2" s="1"/>
  <c r="J4" i="2"/>
  <c r="J5" i="2"/>
  <c r="J6" i="2"/>
  <c r="D9" i="2"/>
  <c r="E95" i="2"/>
  <c r="E88" i="2"/>
  <c r="E76" i="2"/>
  <c r="E77" i="2" s="1"/>
  <c r="I95" i="2"/>
  <c r="I88" i="2"/>
  <c r="I76" i="2"/>
  <c r="I77" i="2" s="1"/>
  <c r="E19" i="2"/>
  <c r="E17" i="2"/>
  <c r="E13" i="2"/>
  <c r="E26" i="2" s="1"/>
  <c r="I19" i="2"/>
  <c r="I30" i="2"/>
  <c r="I17" i="2"/>
  <c r="I13" i="2"/>
  <c r="I26" i="2" s="1"/>
  <c r="G95" i="2"/>
  <c r="G88" i="2"/>
  <c r="G76" i="2"/>
  <c r="G77" i="2" s="1"/>
  <c r="K88" i="2"/>
  <c r="K95" i="2"/>
  <c r="K76" i="2"/>
  <c r="K77" i="2" s="1"/>
  <c r="K38" i="2"/>
  <c r="K33" i="2"/>
  <c r="K50" i="2"/>
  <c r="K30" i="2"/>
  <c r="G19" i="2"/>
  <c r="G17" i="2"/>
  <c r="G13" i="2"/>
  <c r="G26" i="2" s="1"/>
  <c r="K19" i="2"/>
  <c r="K13" i="2"/>
  <c r="K17" i="2"/>
  <c r="M23" i="2" l="1"/>
  <c r="M59" i="2"/>
  <c r="Q51" i="3"/>
  <c r="Q52" i="3" s="1"/>
  <c r="Q50" i="3"/>
  <c r="Q54" i="3"/>
  <c r="P45" i="3"/>
  <c r="R50" i="3"/>
  <c r="R51" i="3"/>
  <c r="R52" i="3" s="1"/>
  <c r="G54" i="2"/>
  <c r="G40" i="2"/>
  <c r="K54" i="2"/>
  <c r="K40" i="2"/>
  <c r="G32" i="2"/>
  <c r="L20" i="2"/>
  <c r="L22" i="2" s="1"/>
  <c r="L27" i="2"/>
  <c r="L52" i="2"/>
  <c r="H32" i="2"/>
  <c r="H54" i="2"/>
  <c r="H41" i="2"/>
  <c r="C19" i="3"/>
  <c r="D20" i="3"/>
  <c r="D21" i="3" s="1"/>
  <c r="C18" i="3"/>
  <c r="C20" i="3"/>
  <c r="C21" i="3" s="1"/>
  <c r="C23" i="3"/>
  <c r="D19" i="3"/>
  <c r="C96" i="2"/>
  <c r="G41" i="2"/>
  <c r="C18" i="2"/>
  <c r="D96" i="2"/>
  <c r="K41" i="2"/>
  <c r="K32" i="2"/>
  <c r="K18" i="2"/>
  <c r="K27" i="2" s="1"/>
  <c r="H96" i="2"/>
  <c r="D18" i="2"/>
  <c r="H18" i="2"/>
  <c r="H27" i="2" s="1"/>
  <c r="E96" i="2"/>
  <c r="I96" i="2"/>
  <c r="E18" i="2"/>
  <c r="E27" i="2" s="1"/>
  <c r="I18" i="2"/>
  <c r="I27" i="2" s="1"/>
  <c r="G96" i="2"/>
  <c r="K96" i="2"/>
  <c r="G18" i="2"/>
  <c r="G27" i="2" s="1"/>
  <c r="K26" i="2"/>
  <c r="Q55" i="3" l="1"/>
  <c r="Q57" i="3"/>
  <c r="G56" i="2"/>
  <c r="G51" i="2"/>
  <c r="H51" i="2"/>
  <c r="H56" i="2"/>
  <c r="K56" i="2"/>
  <c r="K51" i="2"/>
  <c r="L28" i="2"/>
  <c r="K20" i="2"/>
  <c r="K22" i="2" s="1"/>
  <c r="C26" i="3"/>
  <c r="C24" i="3"/>
  <c r="D24" i="3" s="1"/>
  <c r="C20" i="2"/>
  <c r="C27" i="2"/>
  <c r="D20" i="2"/>
  <c r="D27" i="2"/>
  <c r="H20" i="2"/>
  <c r="H28" i="2" s="1"/>
  <c r="E20" i="2"/>
  <c r="E28" i="2" s="1"/>
  <c r="I20" i="2"/>
  <c r="G20" i="2"/>
  <c r="G28" i="2" s="1"/>
  <c r="K28" i="2" l="1"/>
  <c r="L23" i="2"/>
  <c r="L59" i="2"/>
  <c r="H55" i="2"/>
  <c r="H52" i="2"/>
  <c r="K52" i="2"/>
  <c r="K55" i="2"/>
  <c r="G55" i="2"/>
  <c r="G52" i="2"/>
  <c r="H22" i="2"/>
  <c r="H23" i="2" s="1"/>
  <c r="C27" i="3"/>
  <c r="F8" i="3" s="1"/>
  <c r="F16" i="3"/>
  <c r="C22" i="2"/>
  <c r="C28" i="2"/>
  <c r="K23" i="2"/>
  <c r="K59" i="2"/>
  <c r="D22" i="2"/>
  <c r="D28" i="2"/>
  <c r="E22" i="2"/>
  <c r="I22" i="2"/>
  <c r="I28" i="2"/>
  <c r="G22" i="2"/>
  <c r="H59" i="2" l="1"/>
  <c r="C23" i="2"/>
  <c r="C59" i="2"/>
  <c r="F14" i="3"/>
  <c r="F11" i="3"/>
  <c r="K11" i="3" s="1"/>
  <c r="L11" i="3" s="1"/>
  <c r="F15" i="3"/>
  <c r="K15" i="3"/>
  <c r="L15" i="3" s="1"/>
  <c r="H15" i="3"/>
  <c r="I15" i="3" s="1"/>
  <c r="H16" i="3"/>
  <c r="I16" i="3" s="1"/>
  <c r="K16" i="3"/>
  <c r="L16" i="3" s="1"/>
  <c r="H14" i="3"/>
  <c r="I14" i="3" s="1"/>
  <c r="K14" i="3"/>
  <c r="L14" i="3" s="1"/>
  <c r="F10" i="3"/>
  <c r="K10" i="3" s="1"/>
  <c r="L10" i="3" s="1"/>
  <c r="F13" i="3"/>
  <c r="K13" i="3" s="1"/>
  <c r="L13" i="3" s="1"/>
  <c r="K8" i="3"/>
  <c r="L8" i="3" s="1"/>
  <c r="F12" i="3"/>
  <c r="F9" i="3"/>
  <c r="D23" i="2"/>
  <c r="D59" i="2"/>
  <c r="E23" i="2"/>
  <c r="E59" i="2"/>
  <c r="G23" i="2"/>
  <c r="G59" i="2"/>
  <c r="I23" i="2"/>
  <c r="I59" i="2"/>
  <c r="H11" i="3" l="1"/>
  <c r="I11" i="3" s="1"/>
  <c r="H10" i="3"/>
  <c r="I10" i="3" s="1"/>
  <c r="H13" i="3"/>
  <c r="I13" i="3" s="1"/>
  <c r="H8" i="3"/>
  <c r="I8" i="3" s="1"/>
  <c r="H12" i="3"/>
  <c r="I12" i="3" s="1"/>
  <c r="K12" i="3"/>
  <c r="L12" i="3" s="1"/>
  <c r="H9" i="3"/>
  <c r="I9" i="3" s="1"/>
  <c r="K9" i="3"/>
  <c r="L9" i="3" s="1"/>
  <c r="C32" i="3" l="1"/>
  <c r="C31" i="3"/>
  <c r="C33" i="3" s="1"/>
  <c r="E32" i="3"/>
  <c r="E31" i="3"/>
  <c r="F31" i="3" l="1"/>
  <c r="F6" i="2" l="1"/>
  <c r="F5" i="2"/>
  <c r="F4" i="2"/>
  <c r="F95" i="2"/>
  <c r="J95" i="2"/>
  <c r="F88" i="2"/>
  <c r="J88" i="2"/>
  <c r="F76" i="2"/>
  <c r="F77" i="2" s="1"/>
  <c r="J76" i="2"/>
  <c r="J77" i="2" s="1"/>
  <c r="F50" i="2"/>
  <c r="I50" i="2"/>
  <c r="J50" i="2"/>
  <c r="I38" i="2"/>
  <c r="I33" i="2"/>
  <c r="I40" i="2" s="1"/>
  <c r="F38" i="2"/>
  <c r="F33" i="2"/>
  <c r="J38" i="2"/>
  <c r="J33" i="2"/>
  <c r="J40" i="2" s="1"/>
  <c r="F9" i="2"/>
  <c r="I9" i="2"/>
  <c r="H9" i="2"/>
  <c r="G9" i="2"/>
  <c r="E9" i="2"/>
  <c r="J30" i="2"/>
  <c r="F19" i="2"/>
  <c r="F17" i="2"/>
  <c r="F13" i="2"/>
  <c r="F26" i="2" s="1"/>
  <c r="J19" i="2"/>
  <c r="J17" i="2"/>
  <c r="J13" i="2"/>
  <c r="J26" i="2" s="1"/>
  <c r="U30" i="2"/>
  <c r="V30" i="2"/>
  <c r="T19" i="2"/>
  <c r="T17" i="2"/>
  <c r="T13" i="2"/>
  <c r="T26" i="2" s="1"/>
  <c r="U19" i="2"/>
  <c r="U17" i="2"/>
  <c r="U13" i="2"/>
  <c r="U26" i="2" s="1"/>
  <c r="V19" i="2"/>
  <c r="V17" i="2"/>
  <c r="V13" i="2"/>
  <c r="V26" i="2" s="1"/>
  <c r="U2" i="2"/>
  <c r="V2" i="2" s="1"/>
  <c r="W2" i="2" s="1"/>
  <c r="X2" i="2" s="1"/>
  <c r="Y2" i="2" s="1"/>
  <c r="Z2" i="2" s="1"/>
  <c r="AA2" i="2" s="1"/>
  <c r="AB2" i="2" s="1"/>
  <c r="AC2" i="2" s="1"/>
  <c r="AD2" i="2" s="1"/>
  <c r="AE2" i="2" s="1"/>
  <c r="AF2" i="2" s="1"/>
  <c r="K10" i="1"/>
  <c r="F54" i="2" l="1"/>
  <c r="F40" i="2"/>
  <c r="F32" i="2"/>
  <c r="I32" i="2"/>
  <c r="J32" i="2"/>
  <c r="J54" i="2"/>
  <c r="J96" i="2"/>
  <c r="F96" i="2"/>
  <c r="F41" i="2"/>
  <c r="I41" i="2"/>
  <c r="J41" i="2"/>
  <c r="F18" i="2"/>
  <c r="J18" i="2"/>
  <c r="J20" i="2" s="1"/>
  <c r="J28" i="2" s="1"/>
  <c r="V18" i="2"/>
  <c r="T18" i="2"/>
  <c r="U18" i="2"/>
  <c r="I51" i="2" l="1"/>
  <c r="J56" i="2"/>
  <c r="J51" i="2"/>
  <c r="F51" i="2"/>
  <c r="F56" i="2"/>
  <c r="J27" i="2"/>
  <c r="F20" i="2"/>
  <c r="F27" i="2"/>
  <c r="J22" i="2"/>
  <c r="T20" i="2"/>
  <c r="T27" i="2"/>
  <c r="U20" i="2"/>
  <c r="U27" i="2"/>
  <c r="V27" i="2"/>
  <c r="V20" i="2"/>
  <c r="J52" i="2" l="1"/>
  <c r="J55" i="2"/>
  <c r="F55" i="2"/>
  <c r="F52" i="2"/>
  <c r="I52" i="2"/>
  <c r="J23" i="2"/>
  <c r="J59" i="2"/>
  <c r="F22" i="2"/>
  <c r="F28" i="2"/>
  <c r="V22" i="2"/>
  <c r="V23" i="2" s="1"/>
  <c r="V28" i="2"/>
  <c r="U22" i="2"/>
  <c r="U23" i="2" s="1"/>
  <c r="U28" i="2"/>
  <c r="T22" i="2"/>
  <c r="T23" i="2" s="1"/>
  <c r="T28" i="2"/>
  <c r="F23" i="2" l="1"/>
  <c r="F59" i="2"/>
  <c r="V8" i="2" l="1"/>
  <c r="V9" i="2" s="1"/>
  <c r="J9" i="2"/>
  <c r="M96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189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  <bk>
      <extLst>
        <ext uri="{3e2802c4-a4d2-4d8b-9148-e3be6c30e623}">
          <xlrd:rvb i="2123"/>
        </ext>
      </extLst>
    </bk>
    <bk>
      <extLst>
        <ext uri="{3e2802c4-a4d2-4d8b-9148-e3be6c30e623}">
          <xlrd:rvb i="2124"/>
        </ext>
      </extLst>
    </bk>
    <bk>
      <extLst>
        <ext uri="{3e2802c4-a4d2-4d8b-9148-e3be6c30e623}">
          <xlrd:rvb i="2125"/>
        </ext>
      </extLst>
    </bk>
    <bk>
      <extLst>
        <ext uri="{3e2802c4-a4d2-4d8b-9148-e3be6c30e623}">
          <xlrd:rvb i="2126"/>
        </ext>
      </extLst>
    </bk>
    <bk>
      <extLst>
        <ext uri="{3e2802c4-a4d2-4d8b-9148-e3be6c30e623}">
          <xlrd:rvb i="2127"/>
        </ext>
      </extLst>
    </bk>
    <bk>
      <extLst>
        <ext uri="{3e2802c4-a4d2-4d8b-9148-e3be6c30e623}">
          <xlrd:rvb i="2128"/>
        </ext>
      </extLst>
    </bk>
    <bk>
      <extLst>
        <ext uri="{3e2802c4-a4d2-4d8b-9148-e3be6c30e623}">
          <xlrd:rvb i="2129"/>
        </ext>
      </extLst>
    </bk>
    <bk>
      <extLst>
        <ext uri="{3e2802c4-a4d2-4d8b-9148-e3be6c30e623}">
          <xlrd:rvb i="2130"/>
        </ext>
      </extLst>
    </bk>
    <bk>
      <extLst>
        <ext uri="{3e2802c4-a4d2-4d8b-9148-e3be6c30e623}">
          <xlrd:rvb i="2131"/>
        </ext>
      </extLst>
    </bk>
    <bk>
      <extLst>
        <ext uri="{3e2802c4-a4d2-4d8b-9148-e3be6c30e623}">
          <xlrd:rvb i="2132"/>
        </ext>
      </extLst>
    </bk>
    <bk>
      <extLst>
        <ext uri="{3e2802c4-a4d2-4d8b-9148-e3be6c30e623}">
          <xlrd:rvb i="2133"/>
        </ext>
      </extLst>
    </bk>
    <bk>
      <extLst>
        <ext uri="{3e2802c4-a4d2-4d8b-9148-e3be6c30e623}">
          <xlrd:rvb i="2134"/>
        </ext>
      </extLst>
    </bk>
    <bk>
      <extLst>
        <ext uri="{3e2802c4-a4d2-4d8b-9148-e3be6c30e623}">
          <xlrd:rvb i="2135"/>
        </ext>
      </extLst>
    </bk>
    <bk>
      <extLst>
        <ext uri="{3e2802c4-a4d2-4d8b-9148-e3be6c30e623}">
          <xlrd:rvb i="2136"/>
        </ext>
      </extLst>
    </bk>
    <bk>
      <extLst>
        <ext uri="{3e2802c4-a4d2-4d8b-9148-e3be6c30e623}">
          <xlrd:rvb i="2137"/>
        </ext>
      </extLst>
    </bk>
    <bk>
      <extLst>
        <ext uri="{3e2802c4-a4d2-4d8b-9148-e3be6c30e623}">
          <xlrd:rvb i="2138"/>
        </ext>
      </extLst>
    </bk>
    <bk>
      <extLst>
        <ext uri="{3e2802c4-a4d2-4d8b-9148-e3be6c30e623}">
          <xlrd:rvb i="2139"/>
        </ext>
      </extLst>
    </bk>
    <bk>
      <extLst>
        <ext uri="{3e2802c4-a4d2-4d8b-9148-e3be6c30e623}">
          <xlrd:rvb i="2140"/>
        </ext>
      </extLst>
    </bk>
    <bk>
      <extLst>
        <ext uri="{3e2802c4-a4d2-4d8b-9148-e3be6c30e623}">
          <xlrd:rvb i="2141"/>
        </ext>
      </extLst>
    </bk>
    <bk>
      <extLst>
        <ext uri="{3e2802c4-a4d2-4d8b-9148-e3be6c30e623}">
          <xlrd:rvb i="2142"/>
        </ext>
      </extLst>
    </bk>
    <bk>
      <extLst>
        <ext uri="{3e2802c4-a4d2-4d8b-9148-e3be6c30e623}">
          <xlrd:rvb i="2143"/>
        </ext>
      </extLst>
    </bk>
    <bk>
      <extLst>
        <ext uri="{3e2802c4-a4d2-4d8b-9148-e3be6c30e623}">
          <xlrd:rvb i="2144"/>
        </ext>
      </extLst>
    </bk>
    <bk>
      <extLst>
        <ext uri="{3e2802c4-a4d2-4d8b-9148-e3be6c30e623}">
          <xlrd:rvb i="2145"/>
        </ext>
      </extLst>
    </bk>
    <bk>
      <extLst>
        <ext uri="{3e2802c4-a4d2-4d8b-9148-e3be6c30e623}">
          <xlrd:rvb i="2146"/>
        </ext>
      </extLst>
    </bk>
    <bk>
      <extLst>
        <ext uri="{3e2802c4-a4d2-4d8b-9148-e3be6c30e623}">
          <xlrd:rvb i="2147"/>
        </ext>
      </extLst>
    </bk>
    <bk>
      <extLst>
        <ext uri="{3e2802c4-a4d2-4d8b-9148-e3be6c30e623}">
          <xlrd:rvb i="2148"/>
        </ext>
      </extLst>
    </bk>
    <bk>
      <extLst>
        <ext uri="{3e2802c4-a4d2-4d8b-9148-e3be6c30e623}">
          <xlrd:rvb i="2149"/>
        </ext>
      </extLst>
    </bk>
    <bk>
      <extLst>
        <ext uri="{3e2802c4-a4d2-4d8b-9148-e3be6c30e623}">
          <xlrd:rvb i="2150"/>
        </ext>
      </extLst>
    </bk>
    <bk>
      <extLst>
        <ext uri="{3e2802c4-a4d2-4d8b-9148-e3be6c30e623}">
          <xlrd:rvb i="2151"/>
        </ext>
      </extLst>
    </bk>
    <bk>
      <extLst>
        <ext uri="{3e2802c4-a4d2-4d8b-9148-e3be6c30e623}">
          <xlrd:rvb i="2152"/>
        </ext>
      </extLst>
    </bk>
    <bk>
      <extLst>
        <ext uri="{3e2802c4-a4d2-4d8b-9148-e3be6c30e623}">
          <xlrd:rvb i="2153"/>
        </ext>
      </extLst>
    </bk>
    <bk>
      <extLst>
        <ext uri="{3e2802c4-a4d2-4d8b-9148-e3be6c30e623}">
          <xlrd:rvb i="2154"/>
        </ext>
      </extLst>
    </bk>
    <bk>
      <extLst>
        <ext uri="{3e2802c4-a4d2-4d8b-9148-e3be6c30e623}">
          <xlrd:rvb i="2155"/>
        </ext>
      </extLst>
    </bk>
    <bk>
      <extLst>
        <ext uri="{3e2802c4-a4d2-4d8b-9148-e3be6c30e623}">
          <xlrd:rvb i="2156"/>
        </ext>
      </extLst>
    </bk>
    <bk>
      <extLst>
        <ext uri="{3e2802c4-a4d2-4d8b-9148-e3be6c30e623}">
          <xlrd:rvb i="2157"/>
        </ext>
      </extLst>
    </bk>
    <bk>
      <extLst>
        <ext uri="{3e2802c4-a4d2-4d8b-9148-e3be6c30e623}">
          <xlrd:rvb i="2158"/>
        </ext>
      </extLst>
    </bk>
    <bk>
      <extLst>
        <ext uri="{3e2802c4-a4d2-4d8b-9148-e3be6c30e623}">
          <xlrd:rvb i="2159"/>
        </ext>
      </extLst>
    </bk>
    <bk>
      <extLst>
        <ext uri="{3e2802c4-a4d2-4d8b-9148-e3be6c30e623}">
          <xlrd:rvb i="2160"/>
        </ext>
      </extLst>
    </bk>
    <bk>
      <extLst>
        <ext uri="{3e2802c4-a4d2-4d8b-9148-e3be6c30e623}">
          <xlrd:rvb i="2161"/>
        </ext>
      </extLst>
    </bk>
    <bk>
      <extLst>
        <ext uri="{3e2802c4-a4d2-4d8b-9148-e3be6c30e623}">
          <xlrd:rvb i="2162"/>
        </ext>
      </extLst>
    </bk>
    <bk>
      <extLst>
        <ext uri="{3e2802c4-a4d2-4d8b-9148-e3be6c30e623}">
          <xlrd:rvb i="2163"/>
        </ext>
      </extLst>
    </bk>
    <bk>
      <extLst>
        <ext uri="{3e2802c4-a4d2-4d8b-9148-e3be6c30e623}">
          <xlrd:rvb i="2164"/>
        </ext>
      </extLst>
    </bk>
    <bk>
      <extLst>
        <ext uri="{3e2802c4-a4d2-4d8b-9148-e3be6c30e623}">
          <xlrd:rvb i="2165"/>
        </ext>
      </extLst>
    </bk>
    <bk>
      <extLst>
        <ext uri="{3e2802c4-a4d2-4d8b-9148-e3be6c30e623}">
          <xlrd:rvb i="2166"/>
        </ext>
      </extLst>
    </bk>
    <bk>
      <extLst>
        <ext uri="{3e2802c4-a4d2-4d8b-9148-e3be6c30e623}">
          <xlrd:rvb i="2167"/>
        </ext>
      </extLst>
    </bk>
    <bk>
      <extLst>
        <ext uri="{3e2802c4-a4d2-4d8b-9148-e3be6c30e623}">
          <xlrd:rvb i="2168"/>
        </ext>
      </extLst>
    </bk>
    <bk>
      <extLst>
        <ext uri="{3e2802c4-a4d2-4d8b-9148-e3be6c30e623}">
          <xlrd:rvb i="2169"/>
        </ext>
      </extLst>
    </bk>
    <bk>
      <extLst>
        <ext uri="{3e2802c4-a4d2-4d8b-9148-e3be6c30e623}">
          <xlrd:rvb i="2170"/>
        </ext>
      </extLst>
    </bk>
    <bk>
      <extLst>
        <ext uri="{3e2802c4-a4d2-4d8b-9148-e3be6c30e623}">
          <xlrd:rvb i="2171"/>
        </ext>
      </extLst>
    </bk>
    <bk>
      <extLst>
        <ext uri="{3e2802c4-a4d2-4d8b-9148-e3be6c30e623}">
          <xlrd:rvb i="2172"/>
        </ext>
      </extLst>
    </bk>
    <bk>
      <extLst>
        <ext uri="{3e2802c4-a4d2-4d8b-9148-e3be6c30e623}">
          <xlrd:rvb i="2173"/>
        </ext>
      </extLst>
    </bk>
    <bk>
      <extLst>
        <ext uri="{3e2802c4-a4d2-4d8b-9148-e3be6c30e623}">
          <xlrd:rvb i="2174"/>
        </ext>
      </extLst>
    </bk>
    <bk>
      <extLst>
        <ext uri="{3e2802c4-a4d2-4d8b-9148-e3be6c30e623}">
          <xlrd:rvb i="2175"/>
        </ext>
      </extLst>
    </bk>
    <bk>
      <extLst>
        <ext uri="{3e2802c4-a4d2-4d8b-9148-e3be6c30e623}">
          <xlrd:rvb i="2176"/>
        </ext>
      </extLst>
    </bk>
    <bk>
      <extLst>
        <ext uri="{3e2802c4-a4d2-4d8b-9148-e3be6c30e623}">
          <xlrd:rvb i="2177"/>
        </ext>
      </extLst>
    </bk>
    <bk>
      <extLst>
        <ext uri="{3e2802c4-a4d2-4d8b-9148-e3be6c30e623}">
          <xlrd:rvb i="2178"/>
        </ext>
      </extLst>
    </bk>
    <bk>
      <extLst>
        <ext uri="{3e2802c4-a4d2-4d8b-9148-e3be6c30e623}">
          <xlrd:rvb i="2179"/>
        </ext>
      </extLst>
    </bk>
    <bk>
      <extLst>
        <ext uri="{3e2802c4-a4d2-4d8b-9148-e3be6c30e623}">
          <xlrd:rvb i="2180"/>
        </ext>
      </extLst>
    </bk>
    <bk>
      <extLst>
        <ext uri="{3e2802c4-a4d2-4d8b-9148-e3be6c30e623}">
          <xlrd:rvb i="2181"/>
        </ext>
      </extLst>
    </bk>
    <bk>
      <extLst>
        <ext uri="{3e2802c4-a4d2-4d8b-9148-e3be6c30e623}">
          <xlrd:rvb i="2182"/>
        </ext>
      </extLst>
    </bk>
    <bk>
      <extLst>
        <ext uri="{3e2802c4-a4d2-4d8b-9148-e3be6c30e623}">
          <xlrd:rvb i="2183"/>
        </ext>
      </extLst>
    </bk>
    <bk>
      <extLst>
        <ext uri="{3e2802c4-a4d2-4d8b-9148-e3be6c30e623}">
          <xlrd:rvb i="2184"/>
        </ext>
      </extLst>
    </bk>
    <bk>
      <extLst>
        <ext uri="{3e2802c4-a4d2-4d8b-9148-e3be6c30e623}">
          <xlrd:rvb i="2185"/>
        </ext>
      </extLst>
    </bk>
    <bk>
      <extLst>
        <ext uri="{3e2802c4-a4d2-4d8b-9148-e3be6c30e623}">
          <xlrd:rvb i="2186"/>
        </ext>
      </extLst>
    </bk>
    <bk>
      <extLst>
        <ext uri="{3e2802c4-a4d2-4d8b-9148-e3be6c30e623}">
          <xlrd:rvb i="2187"/>
        </ext>
      </extLst>
    </bk>
    <bk>
      <extLst>
        <ext uri="{3e2802c4-a4d2-4d8b-9148-e3be6c30e623}">
          <xlrd:rvb i="2188"/>
        </ext>
      </extLst>
    </bk>
  </futureMetadata>
  <cellMetadata count="1">
    <bk>
      <rc t="1" v="0"/>
    </bk>
  </cellMetadata>
  <valueMetadata count="2189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  <bk>
      <rc t="2" v="1402"/>
    </bk>
    <bk>
      <rc t="2" v="1403"/>
    </bk>
    <bk>
      <rc t="2" v="1404"/>
    </bk>
    <bk>
      <rc t="2" v="1405"/>
    </bk>
    <bk>
      <rc t="2" v="1406"/>
    </bk>
    <bk>
      <rc t="2" v="1407"/>
    </bk>
    <bk>
      <rc t="2" v="1408"/>
    </bk>
    <bk>
      <rc t="2" v="1409"/>
    </bk>
    <bk>
      <rc t="2" v="1410"/>
    </bk>
    <bk>
      <rc t="2" v="1411"/>
    </bk>
    <bk>
      <rc t="2" v="1412"/>
    </bk>
    <bk>
      <rc t="2" v="1413"/>
    </bk>
    <bk>
      <rc t="2" v="1414"/>
    </bk>
    <bk>
      <rc t="2" v="1415"/>
    </bk>
    <bk>
      <rc t="2" v="1416"/>
    </bk>
    <bk>
      <rc t="2" v="1417"/>
    </bk>
    <bk>
      <rc t="2" v="1418"/>
    </bk>
    <bk>
      <rc t="2" v="1419"/>
    </bk>
    <bk>
      <rc t="2" v="1420"/>
    </bk>
    <bk>
      <rc t="2" v="1421"/>
    </bk>
    <bk>
      <rc t="2" v="1422"/>
    </bk>
    <bk>
      <rc t="2" v="1423"/>
    </bk>
    <bk>
      <rc t="2" v="1424"/>
    </bk>
    <bk>
      <rc t="2" v="1425"/>
    </bk>
    <bk>
      <rc t="2" v="1426"/>
    </bk>
    <bk>
      <rc t="2" v="1427"/>
    </bk>
    <bk>
      <rc t="2" v="1428"/>
    </bk>
    <bk>
      <rc t="2" v="1429"/>
    </bk>
    <bk>
      <rc t="2" v="1430"/>
    </bk>
    <bk>
      <rc t="2" v="1431"/>
    </bk>
    <bk>
      <rc t="2" v="1432"/>
    </bk>
    <bk>
      <rc t="2" v="1433"/>
    </bk>
    <bk>
      <rc t="2" v="1434"/>
    </bk>
    <bk>
      <rc t="2" v="1435"/>
    </bk>
    <bk>
      <rc t="2" v="1436"/>
    </bk>
    <bk>
      <rc t="2" v="1437"/>
    </bk>
    <bk>
      <rc t="2" v="1438"/>
    </bk>
    <bk>
      <rc t="2" v="1439"/>
    </bk>
    <bk>
      <rc t="2" v="1440"/>
    </bk>
    <bk>
      <rc t="2" v="1441"/>
    </bk>
    <bk>
      <rc t="2" v="1442"/>
    </bk>
    <bk>
      <rc t="2" v="1443"/>
    </bk>
    <bk>
      <rc t="2" v="1444"/>
    </bk>
    <bk>
      <rc t="2" v="1445"/>
    </bk>
    <bk>
      <rc t="2" v="1446"/>
    </bk>
    <bk>
      <rc t="2" v="1447"/>
    </bk>
    <bk>
      <rc t="2" v="1448"/>
    </bk>
    <bk>
      <rc t="2" v="1449"/>
    </bk>
    <bk>
      <rc t="2" v="1450"/>
    </bk>
    <bk>
      <rc t="2" v="1451"/>
    </bk>
    <bk>
      <rc t="2" v="1452"/>
    </bk>
    <bk>
      <rc t="2" v="1453"/>
    </bk>
    <bk>
      <rc t="2" v="1454"/>
    </bk>
    <bk>
      <rc t="2" v="1455"/>
    </bk>
    <bk>
      <rc t="2" v="1456"/>
    </bk>
    <bk>
      <rc t="2" v="1457"/>
    </bk>
    <bk>
      <rc t="2" v="1458"/>
    </bk>
    <bk>
      <rc t="2" v="1459"/>
    </bk>
    <bk>
      <rc t="2" v="1460"/>
    </bk>
    <bk>
      <rc t="2" v="1461"/>
    </bk>
    <bk>
      <rc t="2" v="1462"/>
    </bk>
    <bk>
      <rc t="2" v="1463"/>
    </bk>
    <bk>
      <rc t="2" v="1464"/>
    </bk>
    <bk>
      <rc t="2" v="1465"/>
    </bk>
    <bk>
      <rc t="2" v="1466"/>
    </bk>
    <bk>
      <rc t="2" v="1467"/>
    </bk>
    <bk>
      <rc t="2" v="1468"/>
    </bk>
    <bk>
      <rc t="2" v="1469"/>
    </bk>
    <bk>
      <rc t="2" v="1470"/>
    </bk>
    <bk>
      <rc t="2" v="1471"/>
    </bk>
    <bk>
      <rc t="2" v="1472"/>
    </bk>
    <bk>
      <rc t="2" v="1473"/>
    </bk>
    <bk>
      <rc t="2" v="1474"/>
    </bk>
    <bk>
      <rc t="2" v="1475"/>
    </bk>
    <bk>
      <rc t="2" v="1476"/>
    </bk>
    <bk>
      <rc t="2" v="1477"/>
    </bk>
    <bk>
      <rc t="2" v="1478"/>
    </bk>
    <bk>
      <rc t="2" v="1479"/>
    </bk>
    <bk>
      <rc t="2" v="1480"/>
    </bk>
    <bk>
      <rc t="2" v="1481"/>
    </bk>
    <bk>
      <rc t="2" v="1482"/>
    </bk>
    <bk>
      <rc t="2" v="1483"/>
    </bk>
    <bk>
      <rc t="2" v="1484"/>
    </bk>
    <bk>
      <rc t="2" v="1485"/>
    </bk>
    <bk>
      <rc t="2" v="1486"/>
    </bk>
    <bk>
      <rc t="2" v="1487"/>
    </bk>
    <bk>
      <rc t="2" v="1488"/>
    </bk>
    <bk>
      <rc t="2" v="1489"/>
    </bk>
    <bk>
      <rc t="2" v="1490"/>
    </bk>
    <bk>
      <rc t="2" v="1491"/>
    </bk>
    <bk>
      <rc t="2" v="1492"/>
    </bk>
    <bk>
      <rc t="2" v="1493"/>
    </bk>
    <bk>
      <rc t="2" v="1494"/>
    </bk>
    <bk>
      <rc t="2" v="1495"/>
    </bk>
    <bk>
      <rc t="2" v="1496"/>
    </bk>
    <bk>
      <rc t="2" v="1497"/>
    </bk>
    <bk>
      <rc t="2" v="1498"/>
    </bk>
    <bk>
      <rc t="2" v="1499"/>
    </bk>
    <bk>
      <rc t="2" v="1500"/>
    </bk>
    <bk>
      <rc t="2" v="1501"/>
    </bk>
    <bk>
      <rc t="2" v="1502"/>
    </bk>
    <bk>
      <rc t="2" v="1503"/>
    </bk>
    <bk>
      <rc t="2" v="1504"/>
    </bk>
    <bk>
      <rc t="2" v="1505"/>
    </bk>
    <bk>
      <rc t="2" v="1506"/>
    </bk>
    <bk>
      <rc t="2" v="1507"/>
    </bk>
    <bk>
      <rc t="2" v="1508"/>
    </bk>
    <bk>
      <rc t="2" v="1509"/>
    </bk>
    <bk>
      <rc t="2" v="1510"/>
    </bk>
    <bk>
      <rc t="2" v="1511"/>
    </bk>
    <bk>
      <rc t="2" v="1512"/>
    </bk>
    <bk>
      <rc t="2" v="1513"/>
    </bk>
    <bk>
      <rc t="2" v="1514"/>
    </bk>
    <bk>
      <rc t="2" v="1515"/>
    </bk>
    <bk>
      <rc t="2" v="1516"/>
    </bk>
    <bk>
      <rc t="2" v="1517"/>
    </bk>
    <bk>
      <rc t="2" v="1518"/>
    </bk>
    <bk>
      <rc t="2" v="1519"/>
    </bk>
    <bk>
      <rc t="2" v="1520"/>
    </bk>
    <bk>
      <rc t="2" v="1521"/>
    </bk>
    <bk>
      <rc t="2" v="1522"/>
    </bk>
    <bk>
      <rc t="2" v="1523"/>
    </bk>
    <bk>
      <rc t="2" v="1524"/>
    </bk>
    <bk>
      <rc t="2" v="1525"/>
    </bk>
    <bk>
      <rc t="2" v="1526"/>
    </bk>
    <bk>
      <rc t="2" v="1527"/>
    </bk>
    <bk>
      <rc t="2" v="1528"/>
    </bk>
    <bk>
      <rc t="2" v="1529"/>
    </bk>
    <bk>
      <rc t="2" v="1530"/>
    </bk>
    <bk>
      <rc t="2" v="1531"/>
    </bk>
    <bk>
      <rc t="2" v="1532"/>
    </bk>
    <bk>
      <rc t="2" v="1533"/>
    </bk>
    <bk>
      <rc t="2" v="1534"/>
    </bk>
    <bk>
      <rc t="2" v="1535"/>
    </bk>
    <bk>
      <rc t="2" v="1536"/>
    </bk>
    <bk>
      <rc t="2" v="1537"/>
    </bk>
    <bk>
      <rc t="2" v="1538"/>
    </bk>
    <bk>
      <rc t="2" v="1539"/>
    </bk>
    <bk>
      <rc t="2" v="1540"/>
    </bk>
    <bk>
      <rc t="2" v="1541"/>
    </bk>
    <bk>
      <rc t="2" v="1542"/>
    </bk>
    <bk>
      <rc t="2" v="1543"/>
    </bk>
    <bk>
      <rc t="2" v="1544"/>
    </bk>
    <bk>
      <rc t="2" v="1545"/>
    </bk>
    <bk>
      <rc t="2" v="1546"/>
    </bk>
    <bk>
      <rc t="2" v="1547"/>
    </bk>
    <bk>
      <rc t="2" v="1548"/>
    </bk>
    <bk>
      <rc t="2" v="1549"/>
    </bk>
    <bk>
      <rc t="2" v="1550"/>
    </bk>
    <bk>
      <rc t="2" v="1551"/>
    </bk>
    <bk>
      <rc t="2" v="1552"/>
    </bk>
    <bk>
      <rc t="2" v="1553"/>
    </bk>
    <bk>
      <rc t="2" v="1554"/>
    </bk>
    <bk>
      <rc t="2" v="1555"/>
    </bk>
    <bk>
      <rc t="2" v="1556"/>
    </bk>
    <bk>
      <rc t="2" v="1557"/>
    </bk>
    <bk>
      <rc t="2" v="1558"/>
    </bk>
    <bk>
      <rc t="2" v="1559"/>
    </bk>
    <bk>
      <rc t="2" v="1560"/>
    </bk>
    <bk>
      <rc t="2" v="1561"/>
    </bk>
    <bk>
      <rc t="2" v="1562"/>
    </bk>
    <bk>
      <rc t="2" v="1563"/>
    </bk>
    <bk>
      <rc t="2" v="1564"/>
    </bk>
    <bk>
      <rc t="2" v="1565"/>
    </bk>
    <bk>
      <rc t="2" v="1566"/>
    </bk>
    <bk>
      <rc t="2" v="1567"/>
    </bk>
    <bk>
      <rc t="2" v="1568"/>
    </bk>
    <bk>
      <rc t="2" v="1569"/>
    </bk>
    <bk>
      <rc t="2" v="1570"/>
    </bk>
    <bk>
      <rc t="2" v="1571"/>
    </bk>
    <bk>
      <rc t="2" v="1572"/>
    </bk>
    <bk>
      <rc t="2" v="1573"/>
    </bk>
    <bk>
      <rc t="2" v="1574"/>
    </bk>
    <bk>
      <rc t="2" v="1575"/>
    </bk>
    <bk>
      <rc t="2" v="1576"/>
    </bk>
    <bk>
      <rc t="2" v="1577"/>
    </bk>
    <bk>
      <rc t="2" v="1578"/>
    </bk>
    <bk>
      <rc t="2" v="1579"/>
    </bk>
    <bk>
      <rc t="2" v="1580"/>
    </bk>
    <bk>
      <rc t="2" v="1581"/>
    </bk>
    <bk>
      <rc t="2" v="1582"/>
    </bk>
    <bk>
      <rc t="2" v="1583"/>
    </bk>
    <bk>
      <rc t="2" v="1584"/>
    </bk>
    <bk>
      <rc t="2" v="1585"/>
    </bk>
    <bk>
      <rc t="2" v="1586"/>
    </bk>
    <bk>
      <rc t="2" v="1587"/>
    </bk>
    <bk>
      <rc t="2" v="1588"/>
    </bk>
    <bk>
      <rc t="2" v="1589"/>
    </bk>
    <bk>
      <rc t="2" v="1590"/>
    </bk>
    <bk>
      <rc t="2" v="1591"/>
    </bk>
    <bk>
      <rc t="2" v="1592"/>
    </bk>
    <bk>
      <rc t="2" v="1593"/>
    </bk>
    <bk>
      <rc t="2" v="1594"/>
    </bk>
    <bk>
      <rc t="2" v="1595"/>
    </bk>
    <bk>
      <rc t="2" v="1596"/>
    </bk>
    <bk>
      <rc t="2" v="1597"/>
    </bk>
    <bk>
      <rc t="2" v="1598"/>
    </bk>
    <bk>
      <rc t="2" v="1599"/>
    </bk>
    <bk>
      <rc t="2" v="1600"/>
    </bk>
    <bk>
      <rc t="2" v="1601"/>
    </bk>
    <bk>
      <rc t="2" v="1602"/>
    </bk>
    <bk>
      <rc t="2" v="1603"/>
    </bk>
    <bk>
      <rc t="2" v="1604"/>
    </bk>
    <bk>
      <rc t="2" v="1605"/>
    </bk>
    <bk>
      <rc t="2" v="1606"/>
    </bk>
    <bk>
      <rc t="2" v="1607"/>
    </bk>
    <bk>
      <rc t="2" v="1608"/>
    </bk>
    <bk>
      <rc t="2" v="1609"/>
    </bk>
    <bk>
      <rc t="2" v="1610"/>
    </bk>
    <bk>
      <rc t="2" v="1611"/>
    </bk>
    <bk>
      <rc t="2" v="1612"/>
    </bk>
    <bk>
      <rc t="2" v="1613"/>
    </bk>
    <bk>
      <rc t="2" v="1614"/>
    </bk>
    <bk>
      <rc t="2" v="1615"/>
    </bk>
    <bk>
      <rc t="2" v="1616"/>
    </bk>
    <bk>
      <rc t="2" v="1617"/>
    </bk>
    <bk>
      <rc t="2" v="1618"/>
    </bk>
    <bk>
      <rc t="2" v="1619"/>
    </bk>
    <bk>
      <rc t="2" v="1620"/>
    </bk>
    <bk>
      <rc t="2" v="1621"/>
    </bk>
    <bk>
      <rc t="2" v="1622"/>
    </bk>
    <bk>
      <rc t="2" v="1623"/>
    </bk>
    <bk>
      <rc t="2" v="1624"/>
    </bk>
    <bk>
      <rc t="2" v="1625"/>
    </bk>
    <bk>
      <rc t="2" v="1626"/>
    </bk>
    <bk>
      <rc t="2" v="1627"/>
    </bk>
    <bk>
      <rc t="2" v="1628"/>
    </bk>
    <bk>
      <rc t="2" v="1629"/>
    </bk>
    <bk>
      <rc t="2" v="1630"/>
    </bk>
    <bk>
      <rc t="2" v="1631"/>
    </bk>
    <bk>
      <rc t="2" v="1632"/>
    </bk>
    <bk>
      <rc t="2" v="1633"/>
    </bk>
    <bk>
      <rc t="2" v="1634"/>
    </bk>
    <bk>
      <rc t="2" v="1635"/>
    </bk>
    <bk>
      <rc t="2" v="1636"/>
    </bk>
    <bk>
      <rc t="2" v="1637"/>
    </bk>
    <bk>
      <rc t="2" v="1638"/>
    </bk>
    <bk>
      <rc t="2" v="1639"/>
    </bk>
    <bk>
      <rc t="2" v="1640"/>
    </bk>
    <bk>
      <rc t="2" v="1641"/>
    </bk>
    <bk>
      <rc t="2" v="1642"/>
    </bk>
    <bk>
      <rc t="2" v="1643"/>
    </bk>
    <bk>
      <rc t="2" v="1644"/>
    </bk>
    <bk>
      <rc t="2" v="1645"/>
    </bk>
    <bk>
      <rc t="2" v="1646"/>
    </bk>
    <bk>
      <rc t="2" v="1647"/>
    </bk>
    <bk>
      <rc t="2" v="1648"/>
    </bk>
    <bk>
      <rc t="2" v="1649"/>
    </bk>
    <bk>
      <rc t="2" v="1650"/>
    </bk>
    <bk>
      <rc t="2" v="1651"/>
    </bk>
    <bk>
      <rc t="2" v="1652"/>
    </bk>
    <bk>
      <rc t="2" v="1653"/>
    </bk>
    <bk>
      <rc t="2" v="1654"/>
    </bk>
    <bk>
      <rc t="2" v="1655"/>
    </bk>
    <bk>
      <rc t="2" v="1656"/>
    </bk>
    <bk>
      <rc t="2" v="1657"/>
    </bk>
    <bk>
      <rc t="2" v="1658"/>
    </bk>
    <bk>
      <rc t="2" v="1659"/>
    </bk>
    <bk>
      <rc t="2" v="1660"/>
    </bk>
    <bk>
      <rc t="2" v="1661"/>
    </bk>
    <bk>
      <rc t="2" v="1662"/>
    </bk>
    <bk>
      <rc t="2" v="1663"/>
    </bk>
    <bk>
      <rc t="2" v="1664"/>
    </bk>
    <bk>
      <rc t="2" v="1665"/>
    </bk>
    <bk>
      <rc t="2" v="1666"/>
    </bk>
    <bk>
      <rc t="2" v="1667"/>
    </bk>
    <bk>
      <rc t="2" v="1668"/>
    </bk>
    <bk>
      <rc t="2" v="1669"/>
    </bk>
    <bk>
      <rc t="2" v="1670"/>
    </bk>
    <bk>
      <rc t="2" v="1671"/>
    </bk>
    <bk>
      <rc t="2" v="1672"/>
    </bk>
    <bk>
      <rc t="2" v="1673"/>
    </bk>
    <bk>
      <rc t="2" v="1674"/>
    </bk>
    <bk>
      <rc t="2" v="1675"/>
    </bk>
    <bk>
      <rc t="2" v="1676"/>
    </bk>
    <bk>
      <rc t="2" v="1677"/>
    </bk>
    <bk>
      <rc t="2" v="1678"/>
    </bk>
    <bk>
      <rc t="2" v="1679"/>
    </bk>
    <bk>
      <rc t="2" v="1680"/>
    </bk>
    <bk>
      <rc t="2" v="1681"/>
    </bk>
    <bk>
      <rc t="2" v="1682"/>
    </bk>
    <bk>
      <rc t="2" v="1683"/>
    </bk>
    <bk>
      <rc t="2" v="1684"/>
    </bk>
    <bk>
      <rc t="2" v="1685"/>
    </bk>
    <bk>
      <rc t="2" v="1686"/>
    </bk>
    <bk>
      <rc t="2" v="1687"/>
    </bk>
    <bk>
      <rc t="2" v="1688"/>
    </bk>
    <bk>
      <rc t="2" v="1689"/>
    </bk>
    <bk>
      <rc t="2" v="1690"/>
    </bk>
    <bk>
      <rc t="2" v="1691"/>
    </bk>
    <bk>
      <rc t="2" v="1692"/>
    </bk>
    <bk>
      <rc t="2" v="1693"/>
    </bk>
    <bk>
      <rc t="2" v="1694"/>
    </bk>
    <bk>
      <rc t="2" v="1695"/>
    </bk>
    <bk>
      <rc t="2" v="1696"/>
    </bk>
    <bk>
      <rc t="2" v="1697"/>
    </bk>
    <bk>
      <rc t="2" v="1698"/>
    </bk>
    <bk>
      <rc t="2" v="1699"/>
    </bk>
    <bk>
      <rc t="2" v="1700"/>
    </bk>
    <bk>
      <rc t="2" v="1701"/>
    </bk>
    <bk>
      <rc t="2" v="1702"/>
    </bk>
    <bk>
      <rc t="2" v="1703"/>
    </bk>
    <bk>
      <rc t="2" v="1704"/>
    </bk>
    <bk>
      <rc t="2" v="1705"/>
    </bk>
    <bk>
      <rc t="2" v="1706"/>
    </bk>
    <bk>
      <rc t="2" v="1707"/>
    </bk>
    <bk>
      <rc t="2" v="1708"/>
    </bk>
    <bk>
      <rc t="2" v="1709"/>
    </bk>
    <bk>
      <rc t="2" v="1710"/>
    </bk>
    <bk>
      <rc t="2" v="1711"/>
    </bk>
    <bk>
      <rc t="2" v="1712"/>
    </bk>
    <bk>
      <rc t="2" v="1713"/>
    </bk>
    <bk>
      <rc t="2" v="1714"/>
    </bk>
    <bk>
      <rc t="2" v="1715"/>
    </bk>
    <bk>
      <rc t="2" v="1716"/>
    </bk>
    <bk>
      <rc t="2" v="1717"/>
    </bk>
    <bk>
      <rc t="2" v="1718"/>
    </bk>
    <bk>
      <rc t="2" v="1719"/>
    </bk>
    <bk>
      <rc t="2" v="1720"/>
    </bk>
    <bk>
      <rc t="2" v="1721"/>
    </bk>
    <bk>
      <rc t="2" v="1722"/>
    </bk>
    <bk>
      <rc t="2" v="1723"/>
    </bk>
    <bk>
      <rc t="2" v="1724"/>
    </bk>
    <bk>
      <rc t="2" v="1725"/>
    </bk>
    <bk>
      <rc t="2" v="1726"/>
    </bk>
    <bk>
      <rc t="2" v="1727"/>
    </bk>
    <bk>
      <rc t="2" v="1728"/>
    </bk>
    <bk>
      <rc t="2" v="1729"/>
    </bk>
    <bk>
      <rc t="2" v="1730"/>
    </bk>
    <bk>
      <rc t="2" v="1731"/>
    </bk>
    <bk>
      <rc t="2" v="1732"/>
    </bk>
    <bk>
      <rc t="2" v="1733"/>
    </bk>
    <bk>
      <rc t="2" v="1734"/>
    </bk>
    <bk>
      <rc t="2" v="1735"/>
    </bk>
    <bk>
      <rc t="2" v="1736"/>
    </bk>
    <bk>
      <rc t="2" v="1737"/>
    </bk>
    <bk>
      <rc t="2" v="1738"/>
    </bk>
    <bk>
      <rc t="2" v="1739"/>
    </bk>
    <bk>
      <rc t="2" v="1740"/>
    </bk>
    <bk>
      <rc t="2" v="1741"/>
    </bk>
    <bk>
      <rc t="2" v="1742"/>
    </bk>
    <bk>
      <rc t="2" v="1743"/>
    </bk>
    <bk>
      <rc t="2" v="1744"/>
    </bk>
    <bk>
      <rc t="2" v="1745"/>
    </bk>
    <bk>
      <rc t="2" v="1746"/>
    </bk>
    <bk>
      <rc t="2" v="1747"/>
    </bk>
    <bk>
      <rc t="2" v="1748"/>
    </bk>
    <bk>
      <rc t="2" v="1749"/>
    </bk>
    <bk>
      <rc t="2" v="1750"/>
    </bk>
    <bk>
      <rc t="2" v="1751"/>
    </bk>
    <bk>
      <rc t="2" v="1752"/>
    </bk>
    <bk>
      <rc t="2" v="1753"/>
    </bk>
    <bk>
      <rc t="2" v="1754"/>
    </bk>
    <bk>
      <rc t="2" v="1755"/>
    </bk>
    <bk>
      <rc t="2" v="1756"/>
    </bk>
    <bk>
      <rc t="2" v="1757"/>
    </bk>
    <bk>
      <rc t="2" v="1758"/>
    </bk>
    <bk>
      <rc t="2" v="1759"/>
    </bk>
    <bk>
      <rc t="2" v="1760"/>
    </bk>
    <bk>
      <rc t="2" v="1761"/>
    </bk>
    <bk>
      <rc t="2" v="1762"/>
    </bk>
    <bk>
      <rc t="2" v="1763"/>
    </bk>
    <bk>
      <rc t="2" v="1764"/>
    </bk>
    <bk>
      <rc t="2" v="1765"/>
    </bk>
    <bk>
      <rc t="2" v="1766"/>
    </bk>
    <bk>
      <rc t="2" v="1767"/>
    </bk>
    <bk>
      <rc t="2" v="1768"/>
    </bk>
    <bk>
      <rc t="2" v="1769"/>
    </bk>
    <bk>
      <rc t="2" v="1770"/>
    </bk>
    <bk>
      <rc t="2" v="1771"/>
    </bk>
    <bk>
      <rc t="2" v="1772"/>
    </bk>
    <bk>
      <rc t="2" v="1773"/>
    </bk>
    <bk>
      <rc t="2" v="1774"/>
    </bk>
    <bk>
      <rc t="2" v="1775"/>
    </bk>
    <bk>
      <rc t="2" v="1776"/>
    </bk>
    <bk>
      <rc t="2" v="1777"/>
    </bk>
    <bk>
      <rc t="2" v="1778"/>
    </bk>
    <bk>
      <rc t="2" v="1779"/>
    </bk>
    <bk>
      <rc t="2" v="1780"/>
    </bk>
    <bk>
      <rc t="2" v="1781"/>
    </bk>
    <bk>
      <rc t="2" v="1782"/>
    </bk>
    <bk>
      <rc t="2" v="1783"/>
    </bk>
    <bk>
      <rc t="2" v="1784"/>
    </bk>
    <bk>
      <rc t="2" v="1785"/>
    </bk>
    <bk>
      <rc t="2" v="1786"/>
    </bk>
    <bk>
      <rc t="2" v="1787"/>
    </bk>
    <bk>
      <rc t="2" v="1788"/>
    </bk>
    <bk>
      <rc t="2" v="1789"/>
    </bk>
    <bk>
      <rc t="2" v="1790"/>
    </bk>
    <bk>
      <rc t="2" v="1791"/>
    </bk>
    <bk>
      <rc t="2" v="1792"/>
    </bk>
    <bk>
      <rc t="2" v="1793"/>
    </bk>
    <bk>
      <rc t="2" v="1794"/>
    </bk>
    <bk>
      <rc t="2" v="1795"/>
    </bk>
    <bk>
      <rc t="2" v="1796"/>
    </bk>
    <bk>
      <rc t="2" v="1797"/>
    </bk>
    <bk>
      <rc t="2" v="1798"/>
    </bk>
    <bk>
      <rc t="2" v="1799"/>
    </bk>
    <bk>
      <rc t="2" v="1800"/>
    </bk>
    <bk>
      <rc t="2" v="1801"/>
    </bk>
    <bk>
      <rc t="2" v="1802"/>
    </bk>
    <bk>
      <rc t="2" v="1803"/>
    </bk>
    <bk>
      <rc t="2" v="1804"/>
    </bk>
    <bk>
      <rc t="2" v="1805"/>
    </bk>
    <bk>
      <rc t="2" v="1806"/>
    </bk>
    <bk>
      <rc t="2" v="1807"/>
    </bk>
    <bk>
      <rc t="2" v="1808"/>
    </bk>
    <bk>
      <rc t="2" v="1809"/>
    </bk>
    <bk>
      <rc t="2" v="1810"/>
    </bk>
    <bk>
      <rc t="2" v="1811"/>
    </bk>
    <bk>
      <rc t="2" v="1812"/>
    </bk>
    <bk>
      <rc t="2" v="1813"/>
    </bk>
    <bk>
      <rc t="2" v="1814"/>
    </bk>
    <bk>
      <rc t="2" v="1815"/>
    </bk>
    <bk>
      <rc t="2" v="1816"/>
    </bk>
    <bk>
      <rc t="2" v="1817"/>
    </bk>
    <bk>
      <rc t="2" v="1818"/>
    </bk>
    <bk>
      <rc t="2" v="1819"/>
    </bk>
    <bk>
      <rc t="2" v="1820"/>
    </bk>
    <bk>
      <rc t="2" v="1821"/>
    </bk>
    <bk>
      <rc t="2" v="1822"/>
    </bk>
    <bk>
      <rc t="2" v="1823"/>
    </bk>
    <bk>
      <rc t="2" v="1824"/>
    </bk>
    <bk>
      <rc t="2" v="1825"/>
    </bk>
    <bk>
      <rc t="2" v="1826"/>
    </bk>
    <bk>
      <rc t="2" v="1827"/>
    </bk>
    <bk>
      <rc t="2" v="1828"/>
    </bk>
    <bk>
      <rc t="2" v="1829"/>
    </bk>
    <bk>
      <rc t="2" v="1830"/>
    </bk>
    <bk>
      <rc t="2" v="1831"/>
    </bk>
    <bk>
      <rc t="2" v="1832"/>
    </bk>
    <bk>
      <rc t="2" v="1833"/>
    </bk>
    <bk>
      <rc t="2" v="1834"/>
    </bk>
    <bk>
      <rc t="2" v="1835"/>
    </bk>
    <bk>
      <rc t="2" v="1836"/>
    </bk>
    <bk>
      <rc t="2" v="1837"/>
    </bk>
    <bk>
      <rc t="2" v="1838"/>
    </bk>
    <bk>
      <rc t="2" v="1839"/>
    </bk>
    <bk>
      <rc t="2" v="1840"/>
    </bk>
    <bk>
      <rc t="2" v="1841"/>
    </bk>
    <bk>
      <rc t="2" v="1842"/>
    </bk>
    <bk>
      <rc t="2" v="1843"/>
    </bk>
    <bk>
      <rc t="2" v="1844"/>
    </bk>
    <bk>
      <rc t="2" v="1845"/>
    </bk>
    <bk>
      <rc t="2" v="1846"/>
    </bk>
    <bk>
      <rc t="2" v="1847"/>
    </bk>
    <bk>
      <rc t="2" v="1848"/>
    </bk>
    <bk>
      <rc t="2" v="1849"/>
    </bk>
    <bk>
      <rc t="2" v="1850"/>
    </bk>
    <bk>
      <rc t="2" v="1851"/>
    </bk>
    <bk>
      <rc t="2" v="1852"/>
    </bk>
    <bk>
      <rc t="2" v="1853"/>
    </bk>
    <bk>
      <rc t="2" v="1854"/>
    </bk>
    <bk>
      <rc t="2" v="1855"/>
    </bk>
    <bk>
      <rc t="2" v="1856"/>
    </bk>
    <bk>
      <rc t="2" v="1857"/>
    </bk>
    <bk>
      <rc t="2" v="1858"/>
    </bk>
    <bk>
      <rc t="2" v="1859"/>
    </bk>
    <bk>
      <rc t="2" v="1860"/>
    </bk>
    <bk>
      <rc t="2" v="1861"/>
    </bk>
    <bk>
      <rc t="2" v="1862"/>
    </bk>
    <bk>
      <rc t="2" v="1863"/>
    </bk>
    <bk>
      <rc t="2" v="1864"/>
    </bk>
    <bk>
      <rc t="2" v="1865"/>
    </bk>
    <bk>
      <rc t="2" v="1866"/>
    </bk>
    <bk>
      <rc t="2" v="1867"/>
    </bk>
    <bk>
      <rc t="2" v="1868"/>
    </bk>
    <bk>
      <rc t="2" v="1869"/>
    </bk>
    <bk>
      <rc t="2" v="1870"/>
    </bk>
    <bk>
      <rc t="2" v="1871"/>
    </bk>
    <bk>
      <rc t="2" v="1872"/>
    </bk>
    <bk>
      <rc t="2" v="1873"/>
    </bk>
    <bk>
      <rc t="2" v="1874"/>
    </bk>
    <bk>
      <rc t="2" v="1875"/>
    </bk>
    <bk>
      <rc t="2" v="1876"/>
    </bk>
    <bk>
      <rc t="2" v="1877"/>
    </bk>
    <bk>
      <rc t="2" v="1878"/>
    </bk>
    <bk>
      <rc t="2" v="1879"/>
    </bk>
    <bk>
      <rc t="2" v="1880"/>
    </bk>
    <bk>
      <rc t="2" v="1881"/>
    </bk>
    <bk>
      <rc t="2" v="1882"/>
    </bk>
    <bk>
      <rc t="2" v="1883"/>
    </bk>
    <bk>
      <rc t="2" v="1884"/>
    </bk>
    <bk>
      <rc t="2" v="1885"/>
    </bk>
    <bk>
      <rc t="2" v="1886"/>
    </bk>
    <bk>
      <rc t="2" v="1887"/>
    </bk>
    <bk>
      <rc t="2" v="1888"/>
    </bk>
    <bk>
      <rc t="2" v="1889"/>
    </bk>
    <bk>
      <rc t="2" v="1890"/>
    </bk>
    <bk>
      <rc t="2" v="1891"/>
    </bk>
    <bk>
      <rc t="2" v="1892"/>
    </bk>
    <bk>
      <rc t="2" v="1893"/>
    </bk>
    <bk>
      <rc t="2" v="1894"/>
    </bk>
    <bk>
      <rc t="2" v="1895"/>
    </bk>
    <bk>
      <rc t="2" v="1896"/>
    </bk>
    <bk>
      <rc t="2" v="1897"/>
    </bk>
    <bk>
      <rc t="2" v="1898"/>
    </bk>
    <bk>
      <rc t="2" v="1899"/>
    </bk>
    <bk>
      <rc t="2" v="1900"/>
    </bk>
    <bk>
      <rc t="2" v="1901"/>
    </bk>
    <bk>
      <rc t="2" v="1902"/>
    </bk>
    <bk>
      <rc t="2" v="1903"/>
    </bk>
    <bk>
      <rc t="2" v="1904"/>
    </bk>
    <bk>
      <rc t="2" v="1905"/>
    </bk>
    <bk>
      <rc t="2" v="1906"/>
    </bk>
    <bk>
      <rc t="2" v="1907"/>
    </bk>
    <bk>
      <rc t="2" v="1908"/>
    </bk>
    <bk>
      <rc t="2" v="1909"/>
    </bk>
    <bk>
      <rc t="2" v="1910"/>
    </bk>
    <bk>
      <rc t="2" v="1911"/>
    </bk>
    <bk>
      <rc t="2" v="1912"/>
    </bk>
    <bk>
      <rc t="2" v="1913"/>
    </bk>
    <bk>
      <rc t="2" v="1914"/>
    </bk>
    <bk>
      <rc t="2" v="1915"/>
    </bk>
    <bk>
      <rc t="2" v="1916"/>
    </bk>
    <bk>
      <rc t="2" v="1917"/>
    </bk>
    <bk>
      <rc t="2" v="1918"/>
    </bk>
    <bk>
      <rc t="2" v="1919"/>
    </bk>
    <bk>
      <rc t="2" v="1920"/>
    </bk>
    <bk>
      <rc t="2" v="1921"/>
    </bk>
    <bk>
      <rc t="2" v="1922"/>
    </bk>
    <bk>
      <rc t="2" v="1923"/>
    </bk>
    <bk>
      <rc t="2" v="1924"/>
    </bk>
    <bk>
      <rc t="2" v="1925"/>
    </bk>
    <bk>
      <rc t="2" v="1926"/>
    </bk>
    <bk>
      <rc t="2" v="1927"/>
    </bk>
    <bk>
      <rc t="2" v="1928"/>
    </bk>
    <bk>
      <rc t="2" v="1929"/>
    </bk>
    <bk>
      <rc t="2" v="1930"/>
    </bk>
    <bk>
      <rc t="2" v="1931"/>
    </bk>
    <bk>
      <rc t="2" v="1932"/>
    </bk>
    <bk>
      <rc t="2" v="1933"/>
    </bk>
    <bk>
      <rc t="2" v="1934"/>
    </bk>
    <bk>
      <rc t="2" v="1935"/>
    </bk>
    <bk>
      <rc t="2" v="1936"/>
    </bk>
    <bk>
      <rc t="2" v="1937"/>
    </bk>
    <bk>
      <rc t="2" v="1938"/>
    </bk>
    <bk>
      <rc t="2" v="1939"/>
    </bk>
    <bk>
      <rc t="2" v="1940"/>
    </bk>
    <bk>
      <rc t="2" v="1941"/>
    </bk>
    <bk>
      <rc t="2" v="1942"/>
    </bk>
    <bk>
      <rc t="2" v="1943"/>
    </bk>
    <bk>
      <rc t="2" v="1944"/>
    </bk>
    <bk>
      <rc t="2" v="1945"/>
    </bk>
    <bk>
      <rc t="2" v="1946"/>
    </bk>
    <bk>
      <rc t="2" v="1947"/>
    </bk>
    <bk>
      <rc t="2" v="1948"/>
    </bk>
    <bk>
      <rc t="2" v="1949"/>
    </bk>
    <bk>
      <rc t="2" v="1950"/>
    </bk>
    <bk>
      <rc t="2" v="1951"/>
    </bk>
    <bk>
      <rc t="2" v="1952"/>
    </bk>
    <bk>
      <rc t="2" v="1953"/>
    </bk>
    <bk>
      <rc t="2" v="1954"/>
    </bk>
    <bk>
      <rc t="2" v="1955"/>
    </bk>
    <bk>
      <rc t="2" v="1956"/>
    </bk>
    <bk>
      <rc t="2" v="1957"/>
    </bk>
    <bk>
      <rc t="2" v="1958"/>
    </bk>
    <bk>
      <rc t="2" v="1959"/>
    </bk>
    <bk>
      <rc t="2" v="1960"/>
    </bk>
    <bk>
      <rc t="2" v="1961"/>
    </bk>
    <bk>
      <rc t="2" v="1962"/>
    </bk>
    <bk>
      <rc t="2" v="1963"/>
    </bk>
    <bk>
      <rc t="2" v="1964"/>
    </bk>
    <bk>
      <rc t="2" v="1965"/>
    </bk>
    <bk>
      <rc t="2" v="1966"/>
    </bk>
    <bk>
      <rc t="2" v="1967"/>
    </bk>
    <bk>
      <rc t="2" v="1968"/>
    </bk>
    <bk>
      <rc t="2" v="1969"/>
    </bk>
    <bk>
      <rc t="2" v="1970"/>
    </bk>
    <bk>
      <rc t="2" v="1971"/>
    </bk>
    <bk>
      <rc t="2" v="1972"/>
    </bk>
    <bk>
      <rc t="2" v="1973"/>
    </bk>
    <bk>
      <rc t="2" v="1974"/>
    </bk>
    <bk>
      <rc t="2" v="1975"/>
    </bk>
    <bk>
      <rc t="2" v="1976"/>
    </bk>
    <bk>
      <rc t="2" v="1977"/>
    </bk>
    <bk>
      <rc t="2" v="1978"/>
    </bk>
    <bk>
      <rc t="2" v="1979"/>
    </bk>
    <bk>
      <rc t="2" v="1980"/>
    </bk>
    <bk>
      <rc t="2" v="1981"/>
    </bk>
    <bk>
      <rc t="2" v="1982"/>
    </bk>
    <bk>
      <rc t="2" v="1983"/>
    </bk>
    <bk>
      <rc t="2" v="1984"/>
    </bk>
    <bk>
      <rc t="2" v="1985"/>
    </bk>
    <bk>
      <rc t="2" v="1986"/>
    </bk>
    <bk>
      <rc t="2" v="1987"/>
    </bk>
    <bk>
      <rc t="2" v="1988"/>
    </bk>
    <bk>
      <rc t="2" v="1989"/>
    </bk>
    <bk>
      <rc t="2" v="1990"/>
    </bk>
    <bk>
      <rc t="2" v="1991"/>
    </bk>
    <bk>
      <rc t="2" v="1992"/>
    </bk>
    <bk>
      <rc t="2" v="1993"/>
    </bk>
    <bk>
      <rc t="2" v="1994"/>
    </bk>
    <bk>
      <rc t="2" v="1995"/>
    </bk>
    <bk>
      <rc t="2" v="1996"/>
    </bk>
    <bk>
      <rc t="2" v="1997"/>
    </bk>
    <bk>
      <rc t="2" v="1998"/>
    </bk>
    <bk>
      <rc t="2" v="1999"/>
    </bk>
    <bk>
      <rc t="2" v="2000"/>
    </bk>
    <bk>
      <rc t="2" v="2001"/>
    </bk>
    <bk>
      <rc t="2" v="2002"/>
    </bk>
    <bk>
      <rc t="2" v="2003"/>
    </bk>
    <bk>
      <rc t="2" v="2004"/>
    </bk>
    <bk>
      <rc t="2" v="2005"/>
    </bk>
    <bk>
      <rc t="2" v="2006"/>
    </bk>
    <bk>
      <rc t="2" v="2007"/>
    </bk>
    <bk>
      <rc t="2" v="2008"/>
    </bk>
    <bk>
      <rc t="2" v="2009"/>
    </bk>
    <bk>
      <rc t="2" v="2010"/>
    </bk>
    <bk>
      <rc t="2" v="2011"/>
    </bk>
    <bk>
      <rc t="2" v="2012"/>
    </bk>
    <bk>
      <rc t="2" v="2013"/>
    </bk>
    <bk>
      <rc t="2" v="2014"/>
    </bk>
    <bk>
      <rc t="2" v="2015"/>
    </bk>
    <bk>
      <rc t="2" v="2016"/>
    </bk>
    <bk>
      <rc t="2" v="2017"/>
    </bk>
    <bk>
      <rc t="2" v="2018"/>
    </bk>
    <bk>
      <rc t="2" v="2019"/>
    </bk>
    <bk>
      <rc t="2" v="2020"/>
    </bk>
    <bk>
      <rc t="2" v="2021"/>
    </bk>
    <bk>
      <rc t="2" v="2022"/>
    </bk>
    <bk>
      <rc t="2" v="2023"/>
    </bk>
    <bk>
      <rc t="2" v="2024"/>
    </bk>
    <bk>
      <rc t="2" v="2025"/>
    </bk>
    <bk>
      <rc t="2" v="2026"/>
    </bk>
    <bk>
      <rc t="2" v="2027"/>
    </bk>
    <bk>
      <rc t="2" v="2028"/>
    </bk>
    <bk>
      <rc t="2" v="2029"/>
    </bk>
    <bk>
      <rc t="2" v="2030"/>
    </bk>
    <bk>
      <rc t="2" v="2031"/>
    </bk>
    <bk>
      <rc t="2" v="2032"/>
    </bk>
    <bk>
      <rc t="2" v="2033"/>
    </bk>
    <bk>
      <rc t="2" v="2034"/>
    </bk>
    <bk>
      <rc t="2" v="2035"/>
    </bk>
    <bk>
      <rc t="2" v="2036"/>
    </bk>
    <bk>
      <rc t="2" v="2037"/>
    </bk>
    <bk>
      <rc t="2" v="2038"/>
    </bk>
    <bk>
      <rc t="2" v="2039"/>
    </bk>
    <bk>
      <rc t="2" v="2040"/>
    </bk>
    <bk>
      <rc t="2" v="2041"/>
    </bk>
    <bk>
      <rc t="2" v="2042"/>
    </bk>
    <bk>
      <rc t="2" v="2043"/>
    </bk>
    <bk>
      <rc t="2" v="2044"/>
    </bk>
    <bk>
      <rc t="2" v="2045"/>
    </bk>
    <bk>
      <rc t="2" v="2046"/>
    </bk>
    <bk>
      <rc t="2" v="2047"/>
    </bk>
    <bk>
      <rc t="2" v="2048"/>
    </bk>
    <bk>
      <rc t="2" v="2049"/>
    </bk>
    <bk>
      <rc t="2" v="2050"/>
    </bk>
    <bk>
      <rc t="2" v="2051"/>
    </bk>
    <bk>
      <rc t="2" v="2052"/>
    </bk>
    <bk>
      <rc t="2" v="2053"/>
    </bk>
    <bk>
      <rc t="2" v="2054"/>
    </bk>
    <bk>
      <rc t="2" v="2055"/>
    </bk>
    <bk>
      <rc t="2" v="2056"/>
    </bk>
    <bk>
      <rc t="2" v="2057"/>
    </bk>
    <bk>
      <rc t="2" v="2058"/>
    </bk>
    <bk>
      <rc t="2" v="2059"/>
    </bk>
    <bk>
      <rc t="2" v="2060"/>
    </bk>
    <bk>
      <rc t="2" v="2061"/>
    </bk>
    <bk>
      <rc t="2" v="2062"/>
    </bk>
    <bk>
      <rc t="2" v="2063"/>
    </bk>
    <bk>
      <rc t="2" v="2064"/>
    </bk>
    <bk>
      <rc t="2" v="2065"/>
    </bk>
    <bk>
      <rc t="2" v="2066"/>
    </bk>
    <bk>
      <rc t="2" v="2067"/>
    </bk>
    <bk>
      <rc t="2" v="2068"/>
    </bk>
    <bk>
      <rc t="2" v="2069"/>
    </bk>
    <bk>
      <rc t="2" v="2070"/>
    </bk>
    <bk>
      <rc t="2" v="2071"/>
    </bk>
    <bk>
      <rc t="2" v="2072"/>
    </bk>
    <bk>
      <rc t="2" v="2073"/>
    </bk>
    <bk>
      <rc t="2" v="2074"/>
    </bk>
    <bk>
      <rc t="2" v="2075"/>
    </bk>
    <bk>
      <rc t="2" v="2076"/>
    </bk>
    <bk>
      <rc t="2" v="2077"/>
    </bk>
    <bk>
      <rc t="2" v="2078"/>
    </bk>
    <bk>
      <rc t="2" v="2079"/>
    </bk>
    <bk>
      <rc t="2" v="2080"/>
    </bk>
    <bk>
      <rc t="2" v="2081"/>
    </bk>
    <bk>
      <rc t="2" v="2082"/>
    </bk>
    <bk>
      <rc t="2" v="2083"/>
    </bk>
    <bk>
      <rc t="2" v="2084"/>
    </bk>
    <bk>
      <rc t="2" v="2085"/>
    </bk>
    <bk>
      <rc t="2" v="2086"/>
    </bk>
    <bk>
      <rc t="2" v="2087"/>
    </bk>
    <bk>
      <rc t="2" v="2088"/>
    </bk>
    <bk>
      <rc t="2" v="2089"/>
    </bk>
    <bk>
      <rc t="2" v="2090"/>
    </bk>
    <bk>
      <rc t="2" v="2091"/>
    </bk>
    <bk>
      <rc t="2" v="2092"/>
    </bk>
    <bk>
      <rc t="2" v="2093"/>
    </bk>
    <bk>
      <rc t="2" v="2094"/>
    </bk>
    <bk>
      <rc t="2" v="2095"/>
    </bk>
    <bk>
      <rc t="2" v="2096"/>
    </bk>
    <bk>
      <rc t="2" v="2097"/>
    </bk>
    <bk>
      <rc t="2" v="2098"/>
    </bk>
    <bk>
      <rc t="2" v="2099"/>
    </bk>
    <bk>
      <rc t="2" v="2100"/>
    </bk>
    <bk>
      <rc t="2" v="2101"/>
    </bk>
    <bk>
      <rc t="2" v="2102"/>
    </bk>
    <bk>
      <rc t="2" v="2103"/>
    </bk>
    <bk>
      <rc t="2" v="2104"/>
    </bk>
    <bk>
      <rc t="2" v="2105"/>
    </bk>
    <bk>
      <rc t="2" v="2106"/>
    </bk>
    <bk>
      <rc t="2" v="2107"/>
    </bk>
    <bk>
      <rc t="2" v="2108"/>
    </bk>
    <bk>
      <rc t="2" v="2109"/>
    </bk>
    <bk>
      <rc t="2" v="2110"/>
    </bk>
    <bk>
      <rc t="2" v="2111"/>
    </bk>
    <bk>
      <rc t="2" v="2112"/>
    </bk>
    <bk>
      <rc t="2" v="2113"/>
    </bk>
    <bk>
      <rc t="2" v="2114"/>
    </bk>
    <bk>
      <rc t="2" v="2115"/>
    </bk>
    <bk>
      <rc t="2" v="2116"/>
    </bk>
    <bk>
      <rc t="2" v="2117"/>
    </bk>
    <bk>
      <rc t="2" v="2118"/>
    </bk>
    <bk>
      <rc t="2" v="2119"/>
    </bk>
    <bk>
      <rc t="2" v="2120"/>
    </bk>
    <bk>
      <rc t="2" v="2121"/>
    </bk>
    <bk>
      <rc t="2" v="2122"/>
    </bk>
    <bk>
      <rc t="2" v="2123"/>
    </bk>
    <bk>
      <rc t="2" v="2124"/>
    </bk>
    <bk>
      <rc t="2" v="2125"/>
    </bk>
    <bk>
      <rc t="2" v="2126"/>
    </bk>
    <bk>
      <rc t="2" v="2127"/>
    </bk>
    <bk>
      <rc t="2" v="2128"/>
    </bk>
    <bk>
      <rc t="2" v="2129"/>
    </bk>
    <bk>
      <rc t="2" v="2130"/>
    </bk>
    <bk>
      <rc t="2" v="2131"/>
    </bk>
    <bk>
      <rc t="2" v="2132"/>
    </bk>
    <bk>
      <rc t="2" v="2133"/>
    </bk>
    <bk>
      <rc t="2" v="2134"/>
    </bk>
    <bk>
      <rc t="2" v="2135"/>
    </bk>
    <bk>
      <rc t="2" v="2136"/>
    </bk>
    <bk>
      <rc t="2" v="2137"/>
    </bk>
    <bk>
      <rc t="2" v="2138"/>
    </bk>
    <bk>
      <rc t="2" v="2139"/>
    </bk>
    <bk>
      <rc t="2" v="2140"/>
    </bk>
    <bk>
      <rc t="2" v="2141"/>
    </bk>
    <bk>
      <rc t="2" v="2142"/>
    </bk>
    <bk>
      <rc t="2" v="2143"/>
    </bk>
    <bk>
      <rc t="2" v="2144"/>
    </bk>
    <bk>
      <rc t="2" v="2145"/>
    </bk>
    <bk>
      <rc t="2" v="2146"/>
    </bk>
    <bk>
      <rc t="2" v="2147"/>
    </bk>
    <bk>
      <rc t="2" v="2148"/>
    </bk>
    <bk>
      <rc t="2" v="2149"/>
    </bk>
    <bk>
      <rc t="2" v="2150"/>
    </bk>
    <bk>
      <rc t="2" v="2151"/>
    </bk>
    <bk>
      <rc t="2" v="2152"/>
    </bk>
    <bk>
      <rc t="2" v="2153"/>
    </bk>
    <bk>
      <rc t="2" v="2154"/>
    </bk>
    <bk>
      <rc t="2" v="2155"/>
    </bk>
    <bk>
      <rc t="2" v="2156"/>
    </bk>
    <bk>
      <rc t="2" v="2157"/>
    </bk>
    <bk>
      <rc t="2" v="2158"/>
    </bk>
    <bk>
      <rc t="2" v="2159"/>
    </bk>
    <bk>
      <rc t="2" v="2160"/>
    </bk>
    <bk>
      <rc t="2" v="2161"/>
    </bk>
    <bk>
      <rc t="2" v="2162"/>
    </bk>
    <bk>
      <rc t="2" v="2163"/>
    </bk>
    <bk>
      <rc t="2" v="2164"/>
    </bk>
    <bk>
      <rc t="2" v="2165"/>
    </bk>
    <bk>
      <rc t="2" v="2166"/>
    </bk>
    <bk>
      <rc t="2" v="2167"/>
    </bk>
    <bk>
      <rc t="2" v="2168"/>
    </bk>
    <bk>
      <rc t="2" v="2169"/>
    </bk>
    <bk>
      <rc t="2" v="2170"/>
    </bk>
    <bk>
      <rc t="2" v="2171"/>
    </bk>
    <bk>
      <rc t="2" v="2172"/>
    </bk>
    <bk>
      <rc t="2" v="2173"/>
    </bk>
    <bk>
      <rc t="2" v="2174"/>
    </bk>
    <bk>
      <rc t="2" v="2175"/>
    </bk>
    <bk>
      <rc t="2" v="2176"/>
    </bk>
    <bk>
      <rc t="2" v="2177"/>
    </bk>
    <bk>
      <rc t="2" v="2178"/>
    </bk>
    <bk>
      <rc t="2" v="2179"/>
    </bk>
    <bk>
      <rc t="2" v="2180"/>
    </bk>
    <bk>
      <rc t="2" v="2181"/>
    </bk>
    <bk>
      <rc t="2" v="2182"/>
    </bk>
    <bk>
      <rc t="2" v="2183"/>
    </bk>
    <bk>
      <rc t="2" v="2184"/>
    </bk>
    <bk>
      <rc t="2" v="2185"/>
    </bk>
    <bk>
      <rc t="2" v="2186"/>
    </bk>
    <bk>
      <rc t="2" v="2187"/>
    </bk>
    <bk>
      <rc t="2" v="2188"/>
    </bk>
  </valueMetadata>
</metadata>
</file>

<file path=xl/sharedStrings.xml><?xml version="1.0" encoding="utf-8"?>
<sst xmlns="http://schemas.openxmlformats.org/spreadsheetml/2006/main" count="145" uniqueCount="124">
  <si>
    <t>Price</t>
  </si>
  <si>
    <t>Shares</t>
  </si>
  <si>
    <t>MC</t>
  </si>
  <si>
    <t>Cash</t>
  </si>
  <si>
    <t>Debt</t>
  </si>
  <si>
    <t>EV</t>
  </si>
  <si>
    <t>Q122</t>
  </si>
  <si>
    <t>Main</t>
  </si>
  <si>
    <t>Q120</t>
  </si>
  <si>
    <t>Q220</t>
  </si>
  <si>
    <t>Q320</t>
  </si>
  <si>
    <t>Q420</t>
  </si>
  <si>
    <t>Q121</t>
  </si>
  <si>
    <t>Q221</t>
  </si>
  <si>
    <t>Q321</t>
  </si>
  <si>
    <t>Q421</t>
  </si>
  <si>
    <t>Q222</t>
  </si>
  <si>
    <t>Q322</t>
  </si>
  <si>
    <t>Q422</t>
  </si>
  <si>
    <t>NA</t>
  </si>
  <si>
    <t>EU</t>
  </si>
  <si>
    <t>International</t>
  </si>
  <si>
    <t>Revenue</t>
  </si>
  <si>
    <t>Cost of Revenue</t>
  </si>
  <si>
    <t>Gross Profit</t>
  </si>
  <si>
    <t>R&amp;D</t>
  </si>
  <si>
    <t>S&amp;M</t>
  </si>
  <si>
    <t>G&amp;A</t>
  </si>
  <si>
    <t>Operating Expense</t>
  </si>
  <si>
    <t>Operating Income</t>
  </si>
  <si>
    <t>Other Income</t>
  </si>
  <si>
    <t>Pretax Income</t>
  </si>
  <si>
    <t>Taxes</t>
  </si>
  <si>
    <t>Net Income</t>
  </si>
  <si>
    <t>EPS</t>
  </si>
  <si>
    <t>Gross Margin %</t>
  </si>
  <si>
    <t>Operating Margin %</t>
  </si>
  <si>
    <t>Tax Rate %</t>
  </si>
  <si>
    <t>Revenue Growth Y/Y</t>
  </si>
  <si>
    <t>DAU</t>
  </si>
  <si>
    <t>ARPU</t>
  </si>
  <si>
    <t>A/R</t>
  </si>
  <si>
    <t>Prepaids</t>
  </si>
  <si>
    <t>PP&amp;E</t>
  </si>
  <si>
    <t>Operating Lease</t>
  </si>
  <si>
    <t>Intangibles</t>
  </si>
  <si>
    <t>OA</t>
  </si>
  <si>
    <t>Total Assets</t>
  </si>
  <si>
    <t>Net Cash</t>
  </si>
  <si>
    <t>A/P</t>
  </si>
  <si>
    <t>Accured Expenses</t>
  </si>
  <si>
    <t>NC Operating Lease</t>
  </si>
  <si>
    <t>OL</t>
  </si>
  <si>
    <t>Total Liabilties</t>
  </si>
  <si>
    <t>Model NI</t>
  </si>
  <si>
    <t>Reported NI</t>
  </si>
  <si>
    <t>D/A</t>
  </si>
  <si>
    <t>SBC</t>
  </si>
  <si>
    <t>Amortization of Debt</t>
  </si>
  <si>
    <t>Losses on Equities</t>
  </si>
  <si>
    <t>Induced Conversion</t>
  </si>
  <si>
    <t>Other</t>
  </si>
  <si>
    <t>Accured Expenes</t>
  </si>
  <si>
    <t>Operating Lease Liabilties</t>
  </si>
  <si>
    <t>Operating Lease Asset</t>
  </si>
  <si>
    <t>CFFO</t>
  </si>
  <si>
    <t>Capex</t>
  </si>
  <si>
    <t>Acquistions</t>
  </si>
  <si>
    <t>Marketable Securities</t>
  </si>
  <si>
    <t>Sale of Marketable Securities</t>
  </si>
  <si>
    <t>Maturity of Marketable Securities</t>
  </si>
  <si>
    <t>CFFI</t>
  </si>
  <si>
    <t>Issuance of Notes</t>
  </si>
  <si>
    <t>Capped Calls</t>
  </si>
  <si>
    <t>Exercised Options</t>
  </si>
  <si>
    <t>CFFF</t>
  </si>
  <si>
    <t>CF</t>
  </si>
  <si>
    <t>Non-marketable Investments</t>
  </si>
  <si>
    <t>Regional Revenues</t>
  </si>
  <si>
    <t>SST</t>
  </si>
  <si>
    <t>SSE</t>
  </si>
  <si>
    <t>SSR</t>
  </si>
  <si>
    <t>Rejected?</t>
  </si>
  <si>
    <t>F</t>
  </si>
  <si>
    <t>M</t>
  </si>
  <si>
    <t>df</t>
  </si>
  <si>
    <t>F Value</t>
  </si>
  <si>
    <t>intercept</t>
  </si>
  <si>
    <t>slope</t>
  </si>
  <si>
    <t>corr</t>
  </si>
  <si>
    <t>covar</t>
  </si>
  <si>
    <t>stnd</t>
  </si>
  <si>
    <t>var</t>
  </si>
  <si>
    <t>avg</t>
  </si>
  <si>
    <t>n</t>
  </si>
  <si>
    <t>^Yi</t>
  </si>
  <si>
    <t>Y</t>
  </si>
  <si>
    <t>X</t>
  </si>
  <si>
    <t>Quick</t>
  </si>
  <si>
    <t>Total Debt</t>
  </si>
  <si>
    <t>Debt-to-Equity</t>
  </si>
  <si>
    <t>S/E</t>
  </si>
  <si>
    <t>L + S/E</t>
  </si>
  <si>
    <t>Stragegic Investments Purchase</t>
  </si>
  <si>
    <t>Stragegic Investments Sale</t>
  </si>
  <si>
    <t>Debt Issuance Cost</t>
  </si>
  <si>
    <t>Free Cashflow</t>
  </si>
  <si>
    <t>Current Liabilties</t>
  </si>
  <si>
    <t>Current Assets</t>
  </si>
  <si>
    <t>SNAP</t>
  </si>
  <si>
    <t>Market</t>
  </si>
  <si>
    <t>Daily</t>
  </si>
  <si>
    <t>Average</t>
  </si>
  <si>
    <t>Var</t>
  </si>
  <si>
    <t>SD</t>
  </si>
  <si>
    <t>Rf</t>
  </si>
  <si>
    <t>Covarience</t>
  </si>
  <si>
    <t>Correlation</t>
  </si>
  <si>
    <t>Beta</t>
  </si>
  <si>
    <t>Q123</t>
  </si>
  <si>
    <t>Q223</t>
  </si>
  <si>
    <t>Q323</t>
  </si>
  <si>
    <t>Q423</t>
  </si>
  <si>
    <t>Class A Share Repurchase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</si>
</sst>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Arial"/>
      <family val="2"/>
    </font>
    <font>
      <b/>
      <u/>
      <sz val="11"/>
      <color theme="1"/>
      <name val="Arial"/>
      <family val="2"/>
    </font>
    <font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0" fontId="2" fillId="0" borderId="0" xfId="1"/>
    <xf numFmtId="4" fontId="0" fillId="0" borderId="0" xfId="0" applyNumberFormat="1"/>
    <xf numFmtId="0" fontId="1" fillId="0" borderId="0" xfId="0" applyFont="1"/>
    <xf numFmtId="3" fontId="1" fillId="0" borderId="0" xfId="0" applyNumberFormat="1" applyFont="1"/>
    <xf numFmtId="9" fontId="0" fillId="0" borderId="0" xfId="0" applyNumberFormat="1"/>
    <xf numFmtId="0" fontId="3" fillId="0" borderId="0" xfId="0" applyFont="1"/>
    <xf numFmtId="0" fontId="4" fillId="0" borderId="0" xfId="0" applyFont="1"/>
    <xf numFmtId="4" fontId="4" fillId="0" borderId="0" xfId="0" applyNumberFormat="1" applyFont="1"/>
    <xf numFmtId="9" fontId="4" fillId="0" borderId="0" xfId="0" applyNumberFormat="1" applyFont="1"/>
    <xf numFmtId="3" fontId="4" fillId="0" borderId="0" xfId="0" applyNumberFormat="1" applyFont="1"/>
    <xf numFmtId="14" fontId="0" fillId="0" borderId="0" xfId="0" applyNumberFormat="1"/>
    <xf numFmtId="3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SupportingPropertyBag" Target="richData/rdsupportingpropertybag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dSupportingPropertyBagStructure" Target="richData/rdsupportingpropertybag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ichStyles" Target="richData/richStyles.xml"/><Relationship Id="rId5" Type="http://schemas.openxmlformats.org/officeDocument/2006/relationships/styles" Target="styles.xml"/><Relationship Id="rId15" Type="http://schemas.openxmlformats.org/officeDocument/2006/relationships/calcChain" Target="calcChain.xml"/><Relationship Id="rId10" Type="http://schemas.microsoft.com/office/2017/06/relationships/rdArray" Target="richData/rdarray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microsoft.com/office/2017/06/relationships/rdRichValueTypes" Target="richData/rdRichValueTyp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ARPU Regress on S&amp;M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1779131894391777E-2"/>
          <c:y val="0.17330583258860327"/>
          <c:w val="0.88849468605310611"/>
          <c:h val="0.77529583474828978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50"/>
            <c:backward val="50"/>
            <c:dispRSqr val="1"/>
            <c:dispEq val="1"/>
            <c:trendlineLbl>
              <c:layout>
                <c:manualLayout>
                  <c:x val="-0.50683140223935497"/>
                  <c:y val="-0.1405978027120806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'APRU vs S&amp;M'!$C$8:$C$16</c:f>
              <c:numCache>
                <c:formatCode>General</c:formatCode>
                <c:ptCount val="9"/>
                <c:pt idx="0">
                  <c:v>122.205</c:v>
                </c:pt>
                <c:pt idx="1">
                  <c:v>132.11799999999999</c:v>
                </c:pt>
                <c:pt idx="2">
                  <c:v>143.511</c:v>
                </c:pt>
                <c:pt idx="3">
                  <c:v>157.63399999999999</c:v>
                </c:pt>
                <c:pt idx="4">
                  <c:v>150.286</c:v>
                </c:pt>
                <c:pt idx="5">
                  <c:v>179.72399999999999</c:v>
                </c:pt>
                <c:pt idx="6">
                  <c:v>217.52600000000001</c:v>
                </c:pt>
                <c:pt idx="7">
                  <c:v>246.22800000000001</c:v>
                </c:pt>
                <c:pt idx="8">
                  <c:v>241.886</c:v>
                </c:pt>
              </c:numCache>
            </c:numRef>
          </c:xVal>
          <c:yVal>
            <c:numRef>
              <c:f>'APRU vs S&amp;M'!$D$8:$D$16</c:f>
              <c:numCache>
                <c:formatCode>General</c:formatCode>
                <c:ptCount val="9"/>
                <c:pt idx="0">
                  <c:v>1.9431848739495801</c:v>
                </c:pt>
                <c:pt idx="1">
                  <c:v>1.9082268907563027</c:v>
                </c:pt>
                <c:pt idx="2">
                  <c:v>2.7255742971887549</c:v>
                </c:pt>
                <c:pt idx="3">
                  <c:v>3.4389509433962266</c:v>
                </c:pt>
                <c:pt idx="4">
                  <c:v>2.7485142857142857</c:v>
                </c:pt>
                <c:pt idx="5">
                  <c:v>3.3519044368600679</c:v>
                </c:pt>
                <c:pt idx="6">
                  <c:v>3.4884673202614378</c:v>
                </c:pt>
                <c:pt idx="7">
                  <c:v>4.068605015673981</c:v>
                </c:pt>
                <c:pt idx="8">
                  <c:v>3.2009849397590364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43-4F07-9A65-94DB233114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529088"/>
        <c:axId val="1118526592"/>
      </c:scatterChart>
      <c:valAx>
        <c:axId val="1118529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8526592"/>
        <c:crosses val="autoZero"/>
        <c:crossBetween val="midCat"/>
      </c:valAx>
      <c:valAx>
        <c:axId val="111852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8529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28575</xdr:colOff>
      <xdr:row>0</xdr:row>
      <xdr:rowOff>76200</xdr:rowOff>
    </xdr:from>
    <xdr:to>
      <xdr:col>22</xdr:col>
      <xdr:colOff>28575</xdr:colOff>
      <xdr:row>47</xdr:row>
      <xdr:rowOff>76200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2C6AD247-7B82-4C83-A327-4DC1ABD49BED}"/>
            </a:ext>
          </a:extLst>
        </xdr:cNvPr>
        <xdr:cNvCxnSpPr/>
      </xdr:nvCxnSpPr>
      <xdr:spPr>
        <a:xfrm>
          <a:off x="12620625" y="76200"/>
          <a:ext cx="0" cy="7439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47625</xdr:colOff>
      <xdr:row>1</xdr:row>
      <xdr:rowOff>66675</xdr:rowOff>
    </xdr:from>
    <xdr:to>
      <xdr:col>13</xdr:col>
      <xdr:colOff>47625</xdr:colOff>
      <xdr:row>39</xdr:row>
      <xdr:rowOff>76200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B1819E54-4380-41DB-87B3-A6867ECBE3D7}"/>
            </a:ext>
          </a:extLst>
        </xdr:cNvPr>
        <xdr:cNvCxnSpPr/>
      </xdr:nvCxnSpPr>
      <xdr:spPr>
        <a:xfrm>
          <a:off x="10039350" y="247650"/>
          <a:ext cx="0" cy="6924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256333</xdr:colOff>
      <xdr:row>20</xdr:row>
      <xdr:rowOff>49026</xdr:rowOff>
    </xdr:from>
    <xdr:to>
      <xdr:col>17</xdr:col>
      <xdr:colOff>27733</xdr:colOff>
      <xdr:row>35</xdr:row>
      <xdr:rowOff>77601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BCC687-643F-4676-9BD3-C99D79AEAA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3">
  <a r="1" c="756">
    <v t="i">0</v>
    <v t="i">1</v>
    <v t="i">2</v>
    <v t="i">3</v>
    <v t="i">4</v>
    <v t="i">7</v>
    <v t="i">8</v>
    <v t="i">9</v>
    <v t="i">10</v>
    <v t="i">11</v>
    <v t="i">14</v>
    <v t="i">15</v>
    <v t="i">16</v>
    <v t="i">17</v>
    <v t="i">18</v>
    <v t="i">21</v>
    <v t="i">22</v>
    <v t="i">23</v>
    <v t="i">24</v>
    <v t="i">25</v>
    <v t="i">28</v>
    <v t="i">29</v>
    <v t="i">30</v>
    <v t="i">32</v>
    <v t="i">35</v>
    <v t="i">36</v>
    <v t="i">37</v>
    <v t="i">38</v>
    <v t="i">39</v>
    <v t="i">42</v>
    <v t="i">43</v>
    <v t="i">44</v>
    <v t="i">45</v>
    <v t="i">46</v>
    <v t="i">49</v>
    <v t="i">50</v>
    <v t="i">51</v>
    <v t="i">52</v>
    <v t="i">53</v>
    <v t="i">56</v>
    <v t="i">57</v>
    <v t="i">59</v>
    <v t="i">60</v>
    <v t="i">63</v>
    <v t="i">64</v>
    <v t="i">66</v>
    <v t="i">67</v>
    <v t="i">70</v>
    <v t="i">71</v>
    <v t="i">72</v>
    <v t="i">73</v>
    <v t="i">74</v>
    <v t="i">77</v>
    <v t="i">78</v>
    <v t="i">79</v>
    <v t="i">80</v>
    <v t="i">81</v>
    <v t="i">85</v>
    <v t="i">86</v>
    <v t="i">87</v>
    <v t="i">88</v>
    <v t="i">91</v>
    <v t="i">92</v>
    <v t="i">93</v>
    <v t="i">94</v>
    <v t="i">95</v>
    <v t="i">98</v>
    <v t="i">99</v>
    <v t="i">100</v>
    <v t="i">101</v>
    <v t="i">102</v>
    <v t="i">105</v>
    <v t="i">106</v>
    <v t="i">107</v>
    <v t="i">108</v>
    <v t="i">109</v>
    <v t="i">113</v>
    <v t="i">114</v>
    <v t="i">115</v>
    <v t="i">116</v>
    <v t="i">119</v>
    <v t="i">120</v>
    <v t="i">121</v>
    <v t="i">122</v>
    <v t="i">123</v>
    <v t="i">126</v>
    <v t="i">127</v>
    <v t="i">128</v>
    <v t="i">129</v>
    <v t="i">130</v>
    <v t="i">133</v>
    <v t="i">134</v>
    <v t="i">135</v>
    <v t="i">136</v>
    <v t="i">137</v>
    <v t="i">140</v>
    <v t="i">141</v>
    <v t="i">142</v>
    <v t="i">143</v>
    <v t="i">144</v>
    <v t="i">147</v>
    <v t="i">148</v>
    <v t="i">149</v>
    <v t="i">150</v>
    <v t="i">151</v>
    <v t="i">154</v>
    <v t="i">155</v>
    <v t="i">156</v>
    <v t="i">157</v>
    <v t="i">158</v>
    <v t="i">161</v>
    <v t="i">162</v>
    <v t="i">163</v>
    <v t="i">164</v>
    <v t="i">168</v>
    <v t="i">169</v>
    <v t="i">170</v>
    <v t="i">171</v>
    <v t="i">172</v>
    <v t="i">175</v>
    <v t="i">176</v>
    <v t="i">177</v>
    <v t="i">178</v>
    <v t="i">179</v>
    <v t="i">182</v>
    <v t="i">183</v>
    <v t="i">184</v>
    <v t="i">185</v>
    <v t="i">186</v>
    <v t="i">189</v>
    <v t="i">190</v>
    <v t="i">191</v>
    <v t="i">192</v>
    <v t="i">193</v>
    <v t="i">196</v>
    <v t="i">197</v>
    <v t="i">198</v>
    <v t="i">199</v>
    <v t="i">200</v>
    <v t="i">203</v>
    <v t="i">204</v>
    <v t="i">205</v>
    <v t="i">206</v>
    <v t="i">207</v>
    <v t="i">211</v>
    <v t="i">212</v>
    <v t="i">213</v>
    <v t="i">214</v>
    <v t="i">217</v>
    <v t="i">218</v>
    <v t="i">219</v>
    <v t="i">220</v>
    <v t="i">221</v>
    <v t="i">224</v>
    <v t="i">225</v>
    <v t="i">226</v>
    <v t="i">227</v>
    <v t="i">228</v>
    <v t="i">231</v>
    <v t="i">232</v>
    <v t="i">233</v>
    <v t="i">234</v>
    <v t="i">235</v>
    <v t="i">238</v>
    <v t="i">239</v>
    <v t="i">240</v>
    <v t="i">241</v>
    <v t="i">242</v>
    <v t="i">245</v>
    <v t="i">246</v>
    <v t="i">247</v>
    <v t="i">248</v>
    <v t="i">252</v>
    <v t="i">253</v>
    <v t="i">254</v>
    <v t="i">255</v>
    <v t="i">256</v>
    <v t="i">259</v>
    <v t="i">260</v>
    <v t="i">261</v>
    <v t="i">262</v>
    <v t="i">263</v>
    <v t="i">266</v>
    <v t="i">267</v>
    <v t="i">268</v>
    <v t="i">269</v>
    <v t="i">270</v>
    <v t="i">273</v>
    <v t="i">274</v>
    <v t="i">275</v>
    <v t="i">276</v>
    <v t="i">277</v>
    <v t="i">280</v>
    <v t="i">281</v>
    <v t="i">282</v>
    <v t="i">283</v>
    <v t="i">284</v>
    <v t="i">287</v>
    <v t="i">288</v>
    <v t="i">289</v>
    <v t="i">290</v>
    <v t="i">291</v>
    <v t="i">294</v>
    <v t="i">295</v>
    <v t="i">296</v>
    <v t="i">297</v>
    <v t="i">298</v>
    <v t="i">301</v>
    <v t="i">302</v>
    <v t="i">303</v>
    <v t="i">304</v>
    <v t="i">305</v>
    <v t="i">308</v>
    <v t="i">309</v>
    <v t="i">310</v>
    <v t="i">311</v>
    <v t="i">312</v>
    <v t="i">316</v>
    <v t="i">317</v>
    <v t="i">318</v>
    <v t="i">319</v>
    <v t="i">322</v>
    <v t="i">323</v>
    <v t="i">324</v>
    <v t="i">325</v>
    <v t="i">326</v>
    <v t="i">329</v>
    <v t="i">330</v>
    <v t="i">331</v>
    <v t="i">332</v>
    <v t="i">333</v>
    <v t="i">336</v>
    <v t="i">337</v>
    <v t="i">338</v>
    <v t="i">339</v>
    <v t="i">340</v>
    <v t="i">343</v>
    <v t="i">344</v>
    <v t="i">345</v>
    <v t="i">346</v>
    <v t="i">347</v>
    <v t="i">350</v>
    <v t="i">351</v>
    <v t="i">352</v>
    <v t="i">353</v>
    <v t="i">354</v>
    <v t="i">357</v>
    <v t="i">358</v>
    <v t="i">359</v>
    <v t="i">360</v>
    <v t="i">361</v>
    <v t="i">364</v>
    <v t="i">365</v>
    <v t="i">366</v>
    <v t="i">367</v>
    <v t="i">368</v>
    <v t="i">371</v>
    <v t="i">372</v>
    <v t="i">373</v>
    <v t="i">374</v>
    <v t="i">375</v>
    <v t="i">378</v>
    <v t="i">379</v>
    <v t="i">380</v>
    <v t="i">381</v>
    <v t="i">382</v>
    <v t="i">385</v>
    <v t="i">386</v>
    <v t="i">387</v>
    <v t="i">388</v>
    <v t="i">389</v>
    <v t="i">392</v>
    <v t="i">393</v>
    <v t="i">394</v>
    <v t="i">396</v>
    <v t="i">399</v>
    <v t="i">400</v>
    <v t="i">401</v>
    <v t="i">402</v>
    <v t="i">403</v>
    <v t="i">406</v>
    <v t="i">407</v>
    <v t="i">408</v>
    <v t="i">409</v>
    <v t="i">410</v>
    <v t="i">413</v>
    <v t="i">414</v>
    <v t="i">415</v>
    <v t="i">416</v>
    <v t="i">417</v>
    <v t="i">420</v>
    <v t="i">421</v>
    <v t="i">422</v>
    <v t="i">423</v>
    <v t="i">427</v>
    <v t="i">428</v>
    <v t="i">429</v>
    <v t="i">430</v>
    <v t="i">434</v>
    <v t="i">435</v>
    <v t="i">436</v>
    <v t="i">437</v>
    <v t="i">438</v>
    <v t="i">441</v>
    <v t="i">442</v>
    <v t="i">443</v>
    <v t="i">444</v>
    <v t="i">445</v>
    <v t="i">449</v>
    <v t="i">450</v>
    <v t="i">451</v>
    <v t="i">452</v>
    <v t="i">455</v>
    <v t="i">456</v>
    <v t="i">457</v>
    <v t="i">458</v>
    <v t="i">459</v>
    <v t="i">462</v>
    <v t="i">463</v>
    <v t="i">464</v>
    <v t="i">465</v>
    <v t="i">466</v>
    <v t="i">469</v>
    <v t="i">470</v>
    <v t="i">471</v>
    <v t="i">472</v>
    <v t="i">473</v>
    <v t="i">477</v>
    <v t="i">478</v>
    <v t="i">479</v>
    <v t="i">480</v>
    <v t="i">483</v>
    <v t="i">484</v>
    <v t="i">485</v>
    <v t="i">486</v>
    <v t="i">487</v>
    <v t="i">490</v>
    <v t="i">491</v>
    <v t="i">492</v>
    <v t="i">493</v>
    <v t="i">494</v>
    <v t="i">497</v>
    <v t="i">498</v>
    <v t="i">499</v>
    <v t="i">500</v>
    <v t="i">501</v>
    <v t="i">504</v>
    <v t="i">505</v>
    <v t="i">506</v>
    <v t="i">507</v>
    <v t="i">508</v>
    <v t="i">511</v>
    <v t="i">512</v>
    <v t="i">513</v>
    <v t="i">514</v>
    <v t="i">515</v>
    <v t="i">518</v>
    <v t="i">519</v>
    <v t="i">520</v>
    <v t="i">521</v>
    <v t="i">525</v>
    <v t="i">526</v>
    <v t="i">527</v>
    <v t="i">528</v>
    <v t="i">529</v>
    <v t="i">532</v>
    <v t="i">533</v>
    <v t="i">534</v>
    <v t="i">535</v>
    <v t="i">536</v>
    <v t="i">539</v>
    <v t="i">540</v>
    <v t="i">541</v>
    <v t="i">542</v>
    <v t="i">543</v>
    <v t="i">546</v>
    <v t="i">547</v>
    <v t="i">548</v>
    <v t="i">549</v>
    <v t="i">550</v>
    <v t="i">553</v>
    <v t="i">554</v>
    <v t="i">555</v>
    <v t="i">556</v>
    <v t="i">557</v>
    <v t="i">560</v>
    <v t="i">561</v>
    <v t="i">562</v>
    <v t="i">563</v>
    <v t="i">564</v>
    <v t="i">567</v>
    <v t="i">568</v>
    <v t="i">569</v>
    <v t="i">570</v>
    <v t="i">571</v>
    <v t="i">574</v>
    <v t="i">575</v>
    <v t="i">576</v>
    <v t="i">577</v>
    <v t="i">578</v>
    <v t="i">582</v>
    <v t="i">583</v>
    <v t="i">584</v>
    <v t="i">585</v>
    <v t="i">588</v>
    <v t="i">589</v>
    <v t="i">590</v>
    <v t="i">591</v>
    <v t="i">592</v>
    <v t="i">595</v>
    <v t="i">596</v>
    <v t="i">597</v>
    <v t="i">598</v>
    <v t="i">599</v>
    <v t="i">602</v>
    <v t="i">603</v>
    <v t="i">604</v>
    <v t="i">605</v>
    <v t="i">606</v>
    <v t="i">609</v>
    <v t="i">610</v>
    <v t="i">611</v>
    <v t="i">612</v>
    <v t="i">613</v>
    <v t="i">617</v>
    <v t="i">618</v>
    <v t="i">619</v>
    <v t="i">620</v>
    <v t="i">623</v>
    <v t="i">624</v>
    <v t="i">625</v>
    <v t="i">626</v>
    <v t="i">627</v>
    <v t="i">630</v>
    <v t="i">631</v>
    <v t="i">632</v>
    <v t="i">633</v>
    <v t="i">634</v>
    <v t="i">637</v>
    <v t="i">638</v>
    <v t="i">639</v>
    <v t="i">640</v>
    <v t="i">641</v>
    <v t="i">644</v>
    <v t="i">645</v>
    <v t="i">646</v>
    <v t="i">647</v>
    <v t="i">648</v>
    <v t="i">651</v>
    <v t="i">652</v>
    <v t="i">653</v>
    <v t="i">654</v>
    <v t="i">655</v>
    <v t="i">658</v>
    <v t="i">659</v>
    <v t="i">660</v>
    <v t="i">661</v>
    <v t="i">662</v>
    <v t="i">665</v>
    <v t="i">666</v>
    <v t="i">667</v>
    <v t="i">668</v>
    <v t="i">669</v>
    <v t="i">672</v>
    <v t="i">673</v>
    <v t="i">674</v>
    <v t="i">675</v>
    <v t="i">676</v>
    <v t="i">680</v>
    <v t="i">681</v>
    <v t="i">682</v>
    <v t="i">683</v>
    <v t="i">686</v>
    <v t="i">687</v>
    <v t="i">688</v>
    <v t="i">689</v>
    <v t="i">690</v>
    <v t="i">693</v>
    <v t="i">694</v>
    <v t="i">695</v>
    <v t="i">696</v>
    <v t="i">697</v>
    <v t="i">700</v>
    <v t="i">701</v>
    <v t="i">702</v>
    <v t="i">703</v>
    <v t="i">704</v>
    <v t="i">707</v>
    <v t="i">708</v>
    <v t="i">709</v>
    <v t="i">710</v>
    <v t="i">711</v>
    <v t="i">714</v>
    <v t="i">715</v>
    <v t="i">716</v>
    <v t="i">717</v>
    <v t="i">718</v>
    <v t="i">721</v>
    <v t="i">722</v>
    <v t="i">723</v>
    <v t="i">724</v>
    <v t="i">725</v>
    <v t="i">728</v>
    <v t="i">729</v>
    <v t="i">730</v>
    <v t="i">731</v>
    <v t="i">732</v>
    <v t="i">735</v>
    <v t="i">736</v>
    <v t="i">737</v>
    <v t="i">738</v>
    <v t="i">739</v>
    <v t="i">742</v>
    <v t="i">743</v>
    <v t="i">744</v>
    <v t="i">745</v>
    <v t="i">746</v>
    <v t="i">749</v>
    <v t="i">750</v>
    <v t="i">751</v>
    <v t="i">752</v>
    <v t="i">753</v>
    <v t="i">756</v>
    <v t="i">757</v>
    <v t="i">758</v>
    <v t="i">760</v>
    <v t="i">763</v>
    <v t="i">764</v>
    <v t="i">765</v>
    <v t="i">766</v>
    <v t="i">767</v>
    <v t="i">770</v>
    <v t="i">771</v>
    <v t="i">772</v>
    <v t="i">773</v>
    <v t="i">774</v>
    <v t="i">777</v>
    <v t="i">778</v>
    <v t="i">779</v>
    <v t="i">780</v>
    <v t="i">781</v>
    <v t="i">784</v>
    <v t="i">785</v>
    <v t="i">786</v>
    <v t="i">787</v>
    <v t="i">791</v>
    <v t="i">792</v>
    <v t="i">793</v>
    <v t="i">794</v>
    <v t="i">795</v>
    <v t="i">798</v>
    <v t="i">799</v>
    <v t="i">800</v>
    <v t="i">801</v>
    <v t="i">802</v>
    <v t="i">805</v>
    <v t="i">806</v>
    <v t="i">807</v>
    <v t="i">808</v>
    <v t="i">809</v>
    <v t="i">813</v>
    <v t="i">814</v>
    <v t="i">815</v>
    <v t="i">816</v>
    <v t="i">819</v>
    <v t="i">820</v>
    <v t="i">821</v>
    <v t="i">822</v>
    <v t="i">823</v>
    <v t="i">826</v>
    <v t="i">827</v>
    <v t="i">828</v>
    <v t="i">829</v>
    <v t="i">830</v>
    <v t="i">833</v>
    <v t="i">834</v>
    <v t="i">835</v>
    <v t="i">836</v>
    <v t="i">837</v>
    <v t="i">840</v>
    <v t="i">841</v>
    <v t="i">842</v>
    <v t="i">843</v>
    <v t="i">844</v>
    <v t="i">848</v>
    <v t="i">849</v>
    <v t="i">850</v>
    <v t="i">851</v>
    <v t="i">854</v>
    <v t="i">855</v>
    <v t="i">856</v>
    <v t="i">857</v>
    <v t="i">858</v>
    <v t="i">861</v>
    <v t="i">862</v>
    <v t="i">863</v>
    <v t="i">864</v>
    <v t="i">865</v>
    <v t="i">868</v>
    <v t="i">869</v>
    <v t="i">870</v>
    <v t="i">871</v>
    <v t="i">872</v>
    <v t="i">875</v>
    <v t="i">876</v>
    <v t="i">877</v>
    <v t="i">878</v>
    <v t="i">879</v>
    <v t="i">882</v>
    <v t="i">883</v>
    <v t="i">884</v>
    <v t="i">885</v>
    <v t="i">886</v>
    <v t="i">889</v>
    <v t="i">890</v>
    <v t="i">891</v>
    <v t="i">892</v>
    <v t="i">893</v>
    <v t="i">896</v>
    <v t="i">897</v>
    <v t="i">898</v>
    <v t="i">899</v>
    <v t="i">903</v>
    <v t="i">904</v>
    <v t="i">905</v>
    <v t="i">906</v>
    <v t="i">907</v>
    <v t="i">910</v>
    <v t="i">911</v>
    <v t="i">912</v>
    <v t="i">913</v>
    <v t="i">914</v>
    <v t="i">917</v>
    <v t="i">918</v>
    <v t="i">919</v>
    <v t="i">920</v>
    <v t="i">921</v>
    <v t="i">924</v>
    <v t="i">925</v>
    <v t="i">926</v>
    <v t="i">927</v>
    <v t="i">928</v>
    <v t="i">931</v>
    <v t="i">932</v>
    <v t="i">933</v>
    <v t="i">934</v>
    <v t="i">935</v>
    <v t="i">938</v>
    <v t="i">939</v>
    <v t="i">940</v>
    <v t="i">941</v>
    <v t="i">942</v>
    <v t="i">946</v>
    <v t="i">947</v>
    <v t="i">948</v>
    <v t="i">949</v>
    <v t="i">952</v>
    <v t="i">953</v>
    <v t="i">954</v>
    <v t="i">955</v>
    <v t="i">956</v>
    <v t="i">959</v>
    <v t="i">960</v>
    <v t="i">961</v>
    <v t="i">962</v>
    <v t="i">963</v>
    <v t="i">967</v>
    <v t="i">968</v>
    <v t="i">969</v>
    <v t="i">970</v>
    <v t="i">973</v>
    <v t="i">974</v>
    <v t="i">975</v>
    <v t="i">976</v>
    <v t="i">977</v>
    <v t="i">981</v>
    <v t="i">982</v>
    <v t="i">983</v>
    <v t="i">984</v>
    <v t="i">987</v>
    <v t="i">988</v>
    <v t="i">989</v>
    <v t="i">990</v>
    <v t="i">991</v>
    <v t="i">994</v>
    <v t="i">995</v>
    <v t="i">996</v>
    <v t="i">997</v>
    <v t="i">998</v>
    <v t="i">1001</v>
    <v t="i">1002</v>
    <v t="i">1003</v>
    <v t="i">1004</v>
    <v t="i">1005</v>
    <v t="i">1008</v>
    <v t="i">1009</v>
    <v t="i">1010</v>
    <v t="i">1011</v>
    <v t="i">1012</v>
    <v t="i">1015</v>
    <v t="i">1016</v>
    <v t="i">1017</v>
    <v t="i">1018</v>
    <v t="i">1019</v>
    <v t="i">1022</v>
    <v t="i">1023</v>
    <v t="i">1024</v>
    <v t="i">1025</v>
    <v t="i">1026</v>
    <v t="i">1029</v>
    <v t="i">1030</v>
    <v t="i">1031</v>
    <v t="i">1032</v>
    <v t="i">1033</v>
    <v t="i">1036</v>
    <v t="i">1037</v>
    <v t="i">1038</v>
    <v t="i">1039</v>
    <v t="i">1040</v>
    <v t="i">1044</v>
    <v t="i">1045</v>
    <v t="i">1046</v>
    <v t="i">1047</v>
    <v t="i">1050</v>
    <v t="i">1051</v>
    <v t="i">1052</v>
    <v t="i">1053</v>
    <v t="i">1054</v>
    <v t="i">1057</v>
    <v t="i">1058</v>
    <v t="i">1059</v>
    <v t="i">1060</v>
    <v t="i">1061</v>
    <v t="i">1064</v>
    <v t="i">1065</v>
    <v t="i">1066</v>
    <v t="i">1067</v>
    <v t="i">1068</v>
    <v t="i">1071</v>
    <v t="i">1072</v>
    <v t="i">1073</v>
    <v t="i">1074</v>
    <v t="i">1075</v>
    <v t="i">1078</v>
    <v t="i">1079</v>
    <v t="i">1080</v>
    <v t="i">1081</v>
    <v t="i">1082</v>
    <v t="i">1085</v>
    <v t="i">1086</v>
    <v t="i">1087</v>
    <v t="i">1088</v>
    <v t="i">1089</v>
    <v t="i">1092</v>
    <v t="i">1093</v>
    <v t="i">1094</v>
  </a>
  <a r="1" c="756">
    <v>14.68</v>
    <v>14.64</v>
    <v>14.86</v>
    <v>15.06</v>
    <v>15.18</v>
    <v>15.35</v>
    <v>14.83</v>
    <v>14.41</v>
    <v>14.16</v>
    <v>14.19</v>
    <v>14.39</v>
    <v>14.38</v>
    <v>14.47</v>
    <v>14.37</v>
    <v>13.94</v>
    <v>14.69</v>
    <v>15.16</v>
    <v>15.31</v>
    <v>15.08</v>
    <v>15.26</v>
    <v>15.5</v>
    <v>15.46</v>
    <v>15.35</v>
    <v>15.25</v>
    <v>14.6</v>
    <v>14.92</v>
    <v>15</v>
    <v>14.68</v>
    <v>14.74</v>
    <v>14.23</v>
    <v>14.09</v>
    <v>14.23</v>
    <v>14.45</v>
    <v>15.09</v>
    <v>15.11</v>
    <v>15.1</v>
    <v>15.11</v>
    <v>15.46</v>
    <v>15.55</v>
    <v>15.49</v>
    <v>15.61</v>
    <v>15.97</v>
    <v>16.03</v>
    <v>15.89</v>
    <v>16.329999999999998</v>
    <v>16.78</v>
    <v>16.75</v>
    <v>16.78</v>
    <v>17.03</v>
    <v>16.670000000000002</v>
    <v>17.36</v>
    <v>17.41</v>
    <v>18</v>
    <v>17.989999999999998</v>
    <v>18.190000000000001</v>
    <v>18.25</v>
    <v>19.11</v>
    <v>19</v>
    <v>19.100000000000001</v>
    <v>19.25</v>
    <v>19.05</v>
    <v>18.62</v>
    <v>18.989999999999998</v>
    <v>19.14</v>
    <v>18.88</v>
    <v>18.38</v>
    <v>18.23</v>
    <v>18.98</v>
    <v>16.190000000000001</v>
    <v>17</v>
    <v>17.13</v>
    <v>17.600000000000001</v>
    <v>17.61</v>
    <v>17.399999999999999</v>
    <v>17.59</v>
    <v>17.559999999999999</v>
    <v>17.170000000000002</v>
    <v>17.2</v>
    <v>16.920000000000002</v>
    <v>16.7</v>
    <v>16.149999999999999</v>
    <v>15.89</v>
    <v>15.67</v>
    <v>14.66</v>
    <v>14.17</v>
    <v>14.39</v>
    <v>13.55</v>
    <v>13.63</v>
    <v>13.85</v>
    <v>13</v>
    <v>11.45</v>
    <v>11.99</v>
    <v>10.81</v>
    <v>10.42</v>
    <v>11.35</v>
    <v>9.06</v>
    <v>8.91</v>
    <v>8.3699999999999992</v>
    <v>9.4700000000000006</v>
    <v>10.09</v>
    <v>10.65</v>
    <v>11</v>
    <v>11.23</v>
    <v>11.95</v>
    <v>12.18</v>
    <v>11.85</v>
    <v>11.89</v>
    <v>11.21</v>
    <v>11.27</v>
    <v>11.06</v>
    <v>12.16</v>
    <v>12.1</v>
    <v>13.22</v>
    <v>13.61</v>
    <v>13.54</v>
    <v>13.78</v>
    <v>13.58</v>
    <v>13.02</v>
    <v>12.98</v>
    <v>12.92</v>
    <v>12.44</v>
    <v>17.010000000000002</v>
    <v>16.059999999999999</v>
    <v>16</v>
    <v>16.91</v>
    <v>16.41</v>
    <v>17.829999999999998</v>
    <v>17.61</v>
    <v>16.79</v>
    <v>17.100000000000001</v>
    <v>17.510000000000002</v>
    <v>17.329999999999998</v>
    <v>18.149999999999999</v>
    <v>18.23</v>
    <v>18.09</v>
    <v>17.38</v>
    <v>16.77</v>
    <v>16.93</v>
    <v>17.100000000000001</v>
    <v>17.489999999999998</v>
    <v>17.48</v>
    <v>18.23</v>
    <v>17.55</v>
    <v>17.670000000000002</v>
    <v>17.41</v>
    <v>17</v>
    <v>18.25</v>
    <v>18.940000000000001</v>
    <v>19.55</v>
    <v>19.75</v>
    <v>19.73</v>
    <v>19.260000000000002</v>
    <v>20.329999999999998</v>
    <v>20.65</v>
    <v>21.09</v>
    <v>21.2</v>
    <v>19.71</v>
    <v>20.18</v>
    <v>20.75</v>
    <v>20.9</v>
    <v>21.82</v>
    <v>21.99</v>
    <v>22.66</v>
    <v>23.2</v>
    <v>23.67</v>
    <v>23.63</v>
    <v>24.48</v>
    <v>23.07</v>
    <v>23.09</v>
    <v>23.49</v>
    <v>23.72</v>
    <v>23.22</v>
    <v>23.42</v>
    <v>24.81</v>
    <v>26.41</v>
    <v>25.94</v>
    <v>25.53</v>
    <v>24.27</v>
    <v>23.74</v>
    <v>24.54</v>
    <v>23.9</v>
    <v>24.54</v>
    <v>25.27</v>
    <v>24.74</v>
    <v>23.2</v>
    <v>21.97</v>
    <v>22.15</v>
    <v>22.84</v>
    <v>22.59</v>
    <v>22.9</v>
    <v>22.41</v>
    <v>22.42</v>
    <v>21.22</v>
    <v>21.76</v>
    <v>21.7</v>
    <v>21.35</v>
    <v>21.58</v>
    <v>22.02</v>
    <v>21.6</v>
    <v>21.86</v>
    <v>21.9</v>
    <v>21.69</v>
    <v>21.79</v>
    <v>21.77</v>
    <v>21.92</v>
    <v>21.83</v>
    <v>21.6</v>
    <v>20.87</v>
    <v>21.12</v>
    <v>21.36</v>
    <v>21.74</v>
    <v>22.31</v>
    <v>22.59</v>
    <v>22.41</v>
    <v>23.53</v>
    <v>23.2</v>
    <v>22.44</v>
    <v>22.69</v>
    <v>23.65</v>
    <v>23.31</v>
    <v>24.19</v>
    <v>24.13</v>
    <v>24.47</v>
    <v>24.86</v>
    <v>24.3</v>
    <v>23.82</v>
    <v>23.88</v>
    <v>25.47</v>
    <v>25.37</v>
    <v>24.32</v>
    <v>24.69</v>
    <v>25.74</v>
    <v>25.99</v>
    <v>26.11</v>
    <v>26.78</v>
    <v>26.64</v>
    <v>27.54</v>
    <v>26.73</v>
    <v>26.67</v>
    <v>27.05</v>
    <v>27</v>
    <v>26.96</v>
    <v>27</v>
    <v>27.32</v>
    <v>28.06</v>
    <v>27.83</v>
    <v>28.66</v>
    <v>28.45</v>
    <v>36.5</v>
    <v>38.97</v>
    <v>43.17</v>
    <v>41.27</v>
    <v>41.54</v>
    <v>42.86</v>
    <v>42.22</v>
    <v>39.39</v>
    <v>40.79</v>
    <v>41.17</v>
    <v>41.99</v>
    <v>41.55</v>
    <v>45.38</v>
    <v>41.1</v>
    <v>38.54</v>
    <v>38.46</v>
    <v>40.299999999999997</v>
    <v>40.43</v>
    <v>39.08</v>
    <v>39.270000000000003</v>
    <v>40.630000000000003</v>
    <v>42.29</v>
    <v>44.29</v>
    <v>45.26</v>
    <v>44.29</v>
    <v>45.56</v>
    <v>46.03</v>
    <v>44.42</v>
    <v>44.5</v>
    <v>47.49</v>
    <v>47.95</v>
    <v>48.1</v>
    <v>49.45</v>
    <v>50</v>
    <v>49.15</v>
    <v>53.15</v>
    <v>53.33</v>
    <v>51.6</v>
    <v>51.35</v>
    <v>51.65</v>
    <v>53.25</v>
    <v>52.99</v>
    <v>52.36</v>
    <v>52.09</v>
    <v>51.74</v>
    <v>50.15</v>
    <v>48.26</v>
    <v>51.23</v>
    <v>49.35</v>
    <v>50.07</v>
    <v>49.59</v>
    <v>50.31</v>
    <v>49.82</v>
    <v>52.44</v>
    <v>52.73</v>
    <v>54.38</v>
    <v>56.45</v>
    <v>53.43</v>
    <v>49.03</v>
    <v>50.31</v>
    <v>50.39</v>
    <v>52.2</v>
    <v>54.4</v>
    <v>53.57</v>
    <v>53.65</v>
    <v>53.29</v>
    <v>48.95</v>
    <v>53.13</v>
    <v>52.94</v>
    <v>56.85</v>
    <v>58.87</v>
    <v>59.26</v>
    <v>58.31</v>
    <v>63.64</v>
    <v>63.78</v>
    <v>62.8</v>
    <v>62.6</v>
    <v>62.23</v>
    <v>61.97</v>
    <v>62.81</v>
    <v>62.72</v>
    <v>62.87</v>
    <v>65.52</v>
    <v>63.41</v>
    <v>70.45</v>
    <v>69.47</v>
    <v>63.26</v>
    <v>65.66</v>
    <v>66.67</v>
    <v>64.510000000000005</v>
    <v>60.02</v>
    <v>57.71</v>
    <v>57.43</v>
    <v>52.89</v>
    <v>56.3</v>
    <v>55.07</v>
    <v>59.62</v>
    <v>62.69</v>
    <v>63.74</v>
    <v>62.23</v>
    <v>63.95</v>
    <v>58.49</v>
    <v>58.36</v>
    <v>58.16</v>
    <v>55.26</v>
    <v>50.51</v>
    <v>51.41</v>
    <v>51.6</v>
    <v>49.57</v>
    <v>49.61</v>
    <v>52.29</v>
    <v>54.49</v>
    <v>54.11</v>
    <v>56.88</v>
    <v>60.23</v>
    <v>63.2</v>
    <v>63.27</v>
    <v>62.44</v>
    <v>62.44</v>
    <v>62.01</v>
    <v>63.89</v>
    <v>61.25</v>
    <v>60.44</v>
    <v>58.49</v>
    <v>58.3</v>
    <v>57.05</v>
    <v>61.3</v>
    <v>60.02</v>
    <v>60.51</v>
    <v>62.04</v>
    <v>62.28</v>
    <v>61.82</v>
    <v>59.17</v>
    <v>55.78</v>
    <v>54.07</v>
    <v>52.59</v>
    <v>54.7</v>
    <v>52.14</v>
    <v>53.29</v>
    <v>51.56</v>
    <v>50.96</v>
    <v>52.99</v>
    <v>53.91</v>
    <v>53.36</v>
    <v>53.91</v>
    <v>57.07</v>
    <v>56.61</v>
    <v>60.12</v>
    <v>59.15</v>
    <v>60.59</v>
    <v>61.07</v>
    <v>62.12</v>
    <v>63.69</v>
    <v>62.79</v>
    <v>60.6</v>
    <v>61</v>
    <v>61.37</v>
    <v>60.15</v>
    <v>61.77</v>
    <v>62.63</v>
    <v>64.09</v>
    <v>63.57</v>
    <v>62.28</v>
    <v>60.2</v>
    <v>62.29</v>
    <v>63.17</v>
    <v>63.6</v>
    <v>62.93</v>
    <v>66.349999999999994</v>
    <v>67.650000000000006</v>
    <v>67.67</v>
    <v>66.22</v>
    <v>67.569999999999993</v>
    <v>68.14</v>
    <v>67.66</v>
    <v>68.489999999999995</v>
    <v>69.06</v>
    <v>65.13</v>
    <v>61.96</v>
    <v>65.81</v>
    <v>64.790000000000006</v>
    <v>63.95</v>
    <v>62.47</v>
    <v>60.5</v>
    <v>59.31</v>
    <v>59.58</v>
    <v>62.33</v>
    <v>63.39</v>
    <v>62.97</v>
    <v>77.97</v>
    <v>76.319999999999993</v>
    <v>73.97</v>
    <v>76.16</v>
    <v>74.92</v>
    <v>74.42</v>
    <v>73.5</v>
    <v>73.38</v>
    <v>76.900000000000006</v>
    <v>77.319999999999993</v>
    <v>75.98</v>
    <v>78.150000000000006</v>
    <v>75.8</v>
    <v>76.53</v>
    <v>75.260000000000005</v>
    <v>74.62</v>
    <v>72.44</v>
    <v>71.81</v>
    <v>71.959999999999994</v>
    <v>70.86</v>
    <v>72.72</v>
    <v>75.5</v>
    <v>74.63</v>
    <v>74.69</v>
    <v>71.61</v>
    <v>73.12</v>
    <v>74.510000000000005</v>
    <v>76.11</v>
    <v>74.17</v>
    <v>73.92</v>
    <v>75.08</v>
    <v>76.489999999999995</v>
    <v>74.13</v>
    <v>74.62</v>
    <v>74.5</v>
    <v>71.260000000000005</v>
    <v>71.31</v>
    <v>73.62</v>
    <v>72.48</v>
    <v>74.760000000000005</v>
    <v>71.73</v>
    <v>76.09</v>
    <v>78.599999999999994</v>
    <v>79.37</v>
    <v>83.11</v>
    <v>80.08</v>
    <v>74.42</v>
    <v>71.760000000000005</v>
    <v>73.87</v>
    <v>75.25</v>
    <v>71.23</v>
    <v>73.41</v>
    <v>73.13</v>
    <v>76.28</v>
    <v>75</v>
    <v>73.53</v>
    <v>75.260000000000005</v>
    <v>74.95</v>
    <v>76.64</v>
    <v>77.34</v>
    <v>75.8</v>
    <v>76.430000000000007</v>
    <v>75.650000000000006</v>
    <v>75.11</v>
    <v>55.14</v>
    <v>54.5</v>
    <v>55.39</v>
    <v>52.02</v>
    <v>54.39</v>
    <v>52.58</v>
    <v>53.98</v>
    <v>52.2</v>
    <v>52.94</v>
    <v>52.26</v>
    <v>53.17</v>
    <v>54.9</v>
    <v>54.82</v>
    <v>52.88</v>
    <v>53.29</v>
    <v>53.7</v>
    <v>55.53</v>
    <v>55.11</v>
    <v>54.56</v>
    <v>53.47</v>
    <v>51.32</v>
    <v>49.26</v>
    <v>50.67</v>
    <v>49.66</v>
    <v>49.76</v>
    <v>48.85</v>
    <v>47.61</v>
    <v>47.26</v>
    <v>47.91</v>
    <v>46.79</v>
    <v>47.92</v>
    <v>50.4</v>
    <v>53.42</v>
    <v>52.36</v>
    <v>50.82</v>
    <v>48.14</v>
    <v>46.85</v>
    <v>46.41</v>
    <v>44.7</v>
    <v>45.29</v>
    <v>44.42</v>
    <v>46.1</v>
    <v>46.77</v>
    <v>48.68</v>
    <v>48.64</v>
    <v>47.71</v>
    <v>47.06</v>
    <v>48.03</v>
    <v>47.03</v>
    <v>46.59</v>
    <v>44.03</v>
    <v>41.33</v>
    <v>41.68</v>
    <v>41.36</v>
    <v>41.71</v>
    <v>43.31</v>
    <v>42.73</v>
    <v>38.380000000000003</v>
    <v>38.04</v>
    <v>35.700000000000003</v>
    <v>35.049999999999997</v>
    <v>34.99</v>
    <v>32.119999999999997</v>
    <v>31.8</v>
    <v>30.66</v>
    <v>28.63</v>
    <v>28.3</v>
    <v>30.42</v>
    <v>32.54</v>
    <v>33.659999999999997</v>
    <v>32.07</v>
    <v>24.5</v>
    <v>38.909999999999997</v>
    <v>37.880000000000003</v>
    <v>37.56</v>
    <v>40.28</v>
    <v>40.619999999999997</v>
    <v>39.49</v>
    <v>39.619999999999997</v>
    <v>41.43</v>
    <v>40.01</v>
    <v>39.450000000000003</v>
    <v>38.01</v>
    <v>36.869999999999997</v>
    <v>36.979999999999997</v>
    <v>38.83</v>
    <v>39.15</v>
    <v>39.94</v>
    <v>37.840000000000003</v>
    <v>37.369999999999997</v>
    <v>35.659999999999997</v>
    <v>33.090000000000003</v>
    <v>30.22</v>
    <v>31.22</v>
    <v>33.68</v>
    <v>31.74</v>
    <v>30.05</v>
    <v>28</v>
    <v>29.58</v>
    <v>32.56</v>
    <v>33.97</v>
    <v>36</v>
    <v>35.17</v>
    <v>36.24</v>
    <v>35.880000000000003</v>
    <v>37.049999999999997</v>
    <v>35.4</v>
    <v>36.229999999999997</v>
    <v>37.869999999999997</v>
    <v>36.840000000000003</v>
    <v>35.99</v>
    <v>37.39</v>
    <v>39.340000000000003</v>
    <v>38.25</v>
    <v>36.47</v>
    <v>36.25</v>
    <v>35.67</v>
    <v>34.4</v>
    <v>33.57</v>
    <v>34.68</v>
    <v>33.19</v>
    <v>32.64</v>
    <v>33.630000000000003</v>
    <v>30.76</v>
    <v>29.42</v>
    <v>29.76</v>
    <v>29.91</v>
    <v>28.69</v>
    <v>27.09</v>
    <v>28.81</v>
    <v>28.46</v>
    <v>29.52</v>
    <v>28.93</v>
    <v>30.16</v>
    <v>27.27</v>
    <v>24.92</v>
    <v>23.39</v>
    <v>22.89</v>
    <v>21.84</v>
    <v>22.77</v>
    <v>24.75</v>
    <v>23.42</v>
    <v>24.54</v>
    <v>22.73</v>
    <v>23.2</v>
    <v>23.26</v>
    <v>22.47</v>
    <v>12.79</v>
    <v>14.16</v>
    <v>14.81</v>
    <v>15.58</v>
    <v>14.11</v>
    <v>13.93</v>
    <v>14.9</v>
    <v>14.49</v>
    <v>15.15</v>
    <v>15.28</v>
    <v>15.17</v>
    <v>14.1</v>
    <v>13.28</v>
    <v>12.02</v>
    <v>11.91</v>
    <v>13.2</v>
    <v>12.22</v>
    <v>12.42</v>
    <v>12.85</v>
    <v>13.08</v>
    <v>13.94</v>
    <v>14.7</v>
    <v>14.56</v>
    <v>13.73</v>
    <v>13.96</v>
    <v>13.13</v>
    <v>13.17</v>
    <v>14.38</v>
    <v>14.28</v>
    <v>15.1</v>
    <v>14.96</v>
    <v>14.06</v>
    <v>14.04</v>
    <v>13.83</v>
    <v>13.17</v>
    <v>13.65</v>
    <v>13.92</v>
    <v>14.15</v>
    <v>15.51</v>
    <v>16.350000000000001</v>
    <v>9.9600000000000009</v>
    <v>9.9499999999999993</v>
    <v>9.6300000000000008</v>
    <v>9.5500000000000007</v>
    <v>9.67</v>
    <v>9.8800000000000008</v>
    <v>9.5399999999999991</v>
    <v>9.8699999999999992</v>
    <v>10.32</v>
    <v>10.25</v>
    <v>10.18</v>
    <v>10.41</v>
    <v>10.16</v>
    <v>10.57</v>
    <v>11.11</v>
    <v>11.62</v>
    <v>12.24</v>
    <v>12.61</v>
    <v>12.09</v>
    <v>12.56</v>
    <v>11.56</v>
    <v>11.01</v>
    <v>10.6</v>
    <v>10.86</v>
    <v>11.21</v>
    <v>10.67</v>
    <v>10.27</v>
    <v>10.01</v>
    <v>10.88</v>
    <v>11.64</v>
    <v>11.22</v>
    <v>10.77</v>
    <v>11.46</v>
    <v>12.53</v>
    <v>12.65</v>
    <v>12.65</v>
    <v>11.77</v>
    <v>11.52</v>
    <v>11.9</v>
    <v>11.3</v>
    <v>11.35</v>
    <v>11.12</v>
    <v>10.85</v>
    <v>10.46</v>
    <v>10.32</v>
    <v>10.18</v>
    <v>10.45</v>
    <v>10.76</v>
    <v>10.19</v>
    <v>9.82</v>
    <v>9.98</v>
    <v>10.82</v>
    <v>11.2</v>
    <v>11.35</v>
    <v>10.66</v>
    <v>10.41</v>
    <v>10.31</v>
    <v>10.51</v>
    <v>10.58</v>
    <v>9.99</v>
    <v>10.59</v>
    <v>10.6</v>
    <v>10.86</v>
    <v>10.79</v>
    <v>7.76</v>
    <v>8.31</v>
    <v>9.6</v>
    <v>9.58</v>
  </a>
  <a r="1" c="756">
    <v>303.3</v>
    <v>303.20999999999998</v>
    <v>304.14</v>
    <v>303.33</v>
    <v>306.14</v>
    <v>307.37</v>
    <v>307.02999999999997</v>
    <v>307.10000000000002</v>
    <v>308.18</v>
    <v>308.94</v>
    <v>308.35000000000002</v>
    <v>309</v>
    <v>309.10000000000002</v>
    <v>309.55</v>
    <v>311.79000000000002</v>
    <v>312.02</v>
    <v>311.93</v>
    <v>310.77</v>
    <v>310.27</v>
    <v>310.95999999999998</v>
    <v>313.37</v>
    <v>314.08</v>
    <v>315.48</v>
    <v>314.31</v>
    <v>311.64</v>
    <v>309.55</v>
    <v>311.45999999999998</v>
    <v>312.02</v>
    <v>314.87</v>
    <v>313.88</v>
    <v>313.52999999999997</v>
    <v>314.42</v>
    <v>317.13</v>
    <v>317.32</v>
    <v>319.5</v>
    <v>319.57</v>
    <v>319.58999999999997</v>
    <v>320.89999999999998</v>
    <v>320.73</v>
    <v>321.22000000000003</v>
    <v>321.23</v>
    <v>322.94</v>
    <v>322.86</v>
    <v>321.08</v>
    <v>321.86</v>
    <v>324.87</v>
    <v>322.41000000000003</v>
    <v>323.64</v>
    <v>322.73</v>
    <v>324.45</v>
    <v>326.64999999999998</v>
    <v>325.70999999999998</v>
    <v>327.95</v>
    <v>327.45</v>
    <v>328.19</v>
    <v>330.92</v>
    <v>331.95</v>
    <v>331.3</v>
    <v>331.34</v>
    <v>331.72</v>
    <v>328.77</v>
    <v>323.5</v>
    <v>326.89</v>
    <v>326.62</v>
    <v>327.68</v>
    <v>321.73</v>
    <v>324.12</v>
    <v>329.06</v>
    <v>332.86</v>
    <v>333.98</v>
    <v>332.2</v>
    <v>334.68</v>
    <v>335.26</v>
    <v>337.42</v>
    <v>337.06</v>
    <v>337.6</v>
    <v>336.73</v>
    <v>338.34</v>
    <v>336.95</v>
    <v>333.48</v>
    <v>322.42</v>
    <v>312.64999999999998</v>
    <v>311.5</v>
    <v>297.51</v>
    <v>296.26</v>
    <v>309.08999999999997</v>
    <v>300.24</v>
    <v>312.86</v>
    <v>302.45999999999998</v>
    <v>297.45999999999998</v>
    <v>274.23</v>
    <v>288.42</v>
    <v>274.36</v>
    <v>248.11</v>
    <v>269.32</v>
    <v>239.85</v>
    <v>252.8</v>
    <v>240</v>
    <v>240.51</v>
    <v>228.8</v>
    <v>222.95</v>
    <v>243.15</v>
    <v>246.79</v>
    <v>261.2</v>
    <v>253.42</v>
    <v>261.64999999999998</v>
    <v>257.75</v>
    <v>246.15</v>
    <v>251.83</v>
    <v>248.19</v>
    <v>264.86</v>
    <v>265.13</v>
    <v>274.02999999999997</v>
    <v>278.2</v>
    <v>275.66000000000003</v>
    <v>283.79000000000002</v>
    <v>277.76</v>
    <v>279.10000000000002</v>
    <v>286.64</v>
    <v>281.58999999999997</v>
    <v>273.04000000000002</v>
    <v>279.10000000000002</v>
    <v>279.08</v>
    <v>282.97000000000003</v>
    <v>287.05</v>
    <v>285.73</v>
    <v>293.20999999999998</v>
    <v>290.48</v>
    <v>282.79000000000002</v>
    <v>283.57</v>
    <v>286.19</v>
    <v>284.25</v>
    <v>287.68</v>
    <v>292.44</v>
    <v>292.5</v>
    <v>286.67</v>
    <v>281.60000000000002</v>
    <v>284.97000000000003</v>
    <v>286.27999999999997</v>
    <v>295</v>
    <v>291.97000000000003</v>
    <v>296.93</v>
    <v>294.88</v>
    <v>295.44</v>
    <v>299.08</v>
    <v>303.52999999999997</v>
    <v>302.97000000000003</v>
    <v>304.32</v>
    <v>305.55</v>
    <v>308.08</v>
    <v>312.18</v>
    <v>311.36</v>
    <v>319.33999999999997</v>
    <v>323.2</v>
    <v>320.79000000000002</v>
    <v>319</v>
    <v>300.61</v>
    <v>304.20999999999998</v>
    <v>307.05</v>
    <v>312.95999999999998</v>
    <v>311.66000000000003</v>
    <v>311.77999999999997</v>
    <v>308.64</v>
    <v>310.62</v>
    <v>312.05</v>
    <v>304.08999999999997</v>
    <v>307.35000000000002</v>
    <v>300.05</v>
    <v>304.45999999999998</v>
    <v>308.36</v>
    <v>310.52</v>
    <v>312.23</v>
    <v>317.05</v>
    <v>313.77999999999997</v>
    <v>316.18</v>
    <v>314.38</v>
    <v>317.58999999999997</v>
    <v>314.83999999999997</v>
    <v>318.92</v>
    <v>321.85000000000002</v>
    <v>320.79000000000002</v>
    <v>321.72000000000003</v>
    <v>324.32</v>
    <v>325.01</v>
    <v>326.86</v>
    <v>322.95999999999998</v>
    <v>320.88</v>
    <v>323.22000000000003</v>
    <v>321.17</v>
    <v>325.12</v>
    <v>323.95999999999998</v>
    <v>326.52</v>
    <v>328.79</v>
    <v>330.06</v>
    <v>332.11</v>
    <v>334.33</v>
    <v>334.57</v>
    <v>335.57</v>
    <v>332.8</v>
    <v>337.44</v>
    <v>336.83</v>
    <v>336.84</v>
    <v>337.91</v>
    <v>338.64</v>
    <v>337.23</v>
    <v>338.28</v>
    <v>339.48</v>
    <v>342.92</v>
    <v>344.12</v>
    <v>347.57</v>
    <v>348.33</v>
    <v>350.58</v>
    <v>349.31</v>
    <v>352.6</v>
    <v>357.7</v>
    <v>345.39</v>
    <v>342.57</v>
    <v>333.21</v>
    <v>339.79</v>
    <v>333.89</v>
    <v>334.06</v>
    <v>338.46</v>
    <v>340.17</v>
    <v>338.82</v>
    <v>335.84</v>
    <v>330.65</v>
    <v>326.97000000000003</v>
    <v>330.3</v>
    <v>322.64</v>
    <v>323.5</v>
    <v>328.73</v>
    <v>334.19</v>
    <v>332.37</v>
    <v>334.89</v>
    <v>337.04</v>
    <v>333.84</v>
    <v>339.76</v>
    <v>334.93</v>
    <v>340.76</v>
    <v>343.78</v>
    <v>346.85</v>
    <v>352.43</v>
    <v>350.13</v>
    <v>347.93</v>
    <v>347.5</v>
    <v>347.29</v>
    <v>342.01</v>
    <v>343.38</v>
    <v>342.73</v>
    <v>344.61</v>
    <v>345.78</v>
    <v>339.39</v>
    <v>338.22</v>
    <v>326.66000000000003</v>
    <v>329.98</v>
    <v>326.54000000000002</v>
    <v>330.2</v>
    <v>336.03</v>
    <v>343.54</v>
    <v>350.24</v>
    <v>350.16</v>
    <v>354.56</v>
    <v>354.04</v>
    <v>356.67</v>
    <v>353.21</v>
    <v>358.1</v>
    <v>362.57</v>
    <v>360.62</v>
    <v>356.28</v>
    <v>357.78</v>
    <v>355.33</v>
    <v>357.46</v>
    <v>363.22</v>
    <v>362.66</v>
    <v>363.67</v>
    <v>362.06</v>
    <v>366.02</v>
    <v>366.79</v>
    <v>366.69</v>
    <v>369.85</v>
    <v>369.09</v>
    <v>370.17</v>
    <v>366.85</v>
    <v>366.73</v>
    <v>366.3</v>
    <v>364.66</v>
    <v>369.59</v>
    <v>370.17</v>
    <v>372.24</v>
    <v>369.18</v>
    <v>367.86</v>
    <v>367.24</v>
    <v>367.57</v>
    <v>369</v>
    <v>372.17</v>
    <v>371.46</v>
    <v>371.99</v>
    <v>373.88</v>
    <v>368.79</v>
    <v>371.33</v>
    <v>373.55</v>
    <v>379.1</v>
    <v>381.26</v>
    <v>378.69</v>
    <v>378.77</v>
    <v>379.79</v>
    <v>378.46</v>
    <v>375.7</v>
    <v>378.65</v>
    <v>383.89</v>
    <v>384.24</v>
    <v>382.88</v>
    <v>384.39</v>
    <v>383.79</v>
    <v>374.41</v>
    <v>377.63</v>
    <v>370.07</v>
    <v>376.23</v>
    <v>381.55</v>
    <v>381.85</v>
    <v>386.19</v>
    <v>387.71</v>
    <v>390.51</v>
    <v>390.25</v>
    <v>390.08</v>
    <v>390.71</v>
    <v>392.64</v>
    <v>392.3</v>
    <v>392.39</v>
    <v>390.72</v>
    <v>390.03</v>
    <v>387.03</v>
    <v>387.5</v>
    <v>391.77</v>
    <v>382.33</v>
    <v>380.36</v>
    <v>389.58</v>
    <v>386.54</v>
    <v>381.42</v>
    <v>376.7</v>
    <v>383.63</v>
    <v>381.72</v>
    <v>387.17</v>
    <v>389.58</v>
    <v>393.53</v>
    <v>394.06</v>
    <v>396.41</v>
    <v>395.91</v>
    <v>397.26</v>
    <v>391.48</v>
    <v>389.48</v>
    <v>392.59</v>
    <v>389.5</v>
    <v>387.52</v>
    <v>389.7</v>
    <v>395.98</v>
    <v>395.78</v>
    <v>394.73</v>
    <v>396.33</v>
    <v>400.61</v>
    <v>406.36</v>
    <v>406.12</v>
    <v>406.59</v>
    <v>408.52</v>
    <v>411.49</v>
    <v>411.64</v>
    <v>412.86</v>
    <v>411.45</v>
    <v>415.87</v>
    <v>417.26</v>
    <v>415.21</v>
    <v>412.17</v>
    <v>416.07</v>
    <v>412.27</v>
    <v>416.74</v>
    <v>417.61</v>
    <v>417.52</v>
    <v>417.4</v>
    <v>420.06</v>
    <v>417.3</v>
    <v>418.2</v>
    <v>415.62</v>
    <v>415.75</v>
    <v>419.07</v>
    <v>422.12</v>
    <v>417.94</v>
    <v>414.21</v>
    <v>405.41</v>
    <v>410.28</v>
    <v>416.58</v>
    <v>415.52</v>
    <v>411.94</v>
    <v>410.86</v>
    <v>415.28</v>
    <v>414.94</v>
    <v>419.17</v>
    <v>418.24</v>
    <v>419.07</v>
    <v>419.29</v>
    <v>420.04</v>
    <v>419.67</v>
    <v>420.33</v>
    <v>418.77</v>
    <v>422.6</v>
    <v>422.19</v>
    <v>422.28</v>
    <v>421.65</v>
    <v>423.61</v>
    <v>424.31</v>
    <v>425.26</v>
    <v>424.48</v>
    <v>422.11</v>
    <v>421.97</v>
    <v>414.92</v>
    <v>420.86</v>
    <v>423.11</v>
    <v>422.6</v>
    <v>425.1</v>
    <v>426.61</v>
    <v>427.47</v>
    <v>427.7</v>
    <v>428.06</v>
    <v>430.43</v>
    <v>433.72</v>
    <v>432.93</v>
    <v>434.46</v>
    <v>430.92</v>
    <v>435.52</v>
    <v>437.08</v>
    <v>435.59</v>
    <v>436.24</v>
    <v>434.75</v>
    <v>431.34</v>
    <v>424.97</v>
    <v>431.06</v>
    <v>434.55</v>
    <v>435.46</v>
    <v>439.94</v>
    <v>441.02</v>
    <v>439.01</v>
    <v>438.83</v>
    <v>440.65</v>
    <v>438.51</v>
    <v>437.59</v>
    <v>441.15</v>
    <v>438.98</v>
    <v>441.76</v>
    <v>442.49</v>
    <v>442.13</v>
    <v>442.68</v>
    <v>443.78</v>
    <v>445.11</v>
    <v>445.92</v>
    <v>446.97</v>
    <v>444.04</v>
    <v>439.18</v>
    <v>439.86</v>
    <v>443.36</v>
    <v>447.26</v>
    <v>447.97</v>
    <v>448.91</v>
    <v>446.26</v>
    <v>450.25</v>
    <v>452.23</v>
    <v>451.56</v>
    <v>451.8</v>
    <v>453.19</v>
    <v>453.08</v>
    <v>451.46</v>
    <v>450.91</v>
    <v>448.98</v>
    <v>445.44</v>
    <v>446.58</v>
    <v>444.17</v>
    <v>447.88</v>
    <v>447.17</v>
    <v>441.4</v>
    <v>434.04</v>
    <v>433.63</v>
    <v>437.86</v>
    <v>443.18</v>
    <v>443.91</v>
    <v>442.64</v>
    <v>433.72</v>
    <v>434.45</v>
    <v>429.14</v>
    <v>434.24</v>
    <v>428.64</v>
    <v>433.1</v>
    <v>434.9</v>
    <v>438.66</v>
    <v>437.86</v>
    <v>434.69</v>
    <v>433.62</v>
    <v>435.18</v>
    <v>442.5</v>
    <v>445.87</v>
    <v>447.19</v>
    <v>450.64</v>
    <v>452.41</v>
    <v>453.59</v>
    <v>453.12</v>
    <v>455.55</v>
    <v>455.96</v>
    <v>453.94</v>
    <v>458.32</v>
    <v>459.25</v>
    <v>460.04</v>
    <v>461.9</v>
    <v>464.72</v>
    <v>466.91</v>
    <v>468.53</v>
    <v>468.93</v>
    <v>467.38</v>
    <v>463.62</v>
    <v>463.77</v>
    <v>467.27</v>
    <v>467.43</v>
    <v>469.28</v>
    <v>468.14</v>
    <v>469.73</v>
    <v>468.89</v>
    <v>467.57</v>
    <v>468.19</v>
    <v>469.44</v>
    <v>458.97</v>
    <v>464.6</v>
    <v>455.56</v>
    <v>450.5</v>
    <v>457.4</v>
    <v>453.42</v>
    <v>458.79</v>
    <v>468.28</v>
    <v>469.52</v>
    <v>466.35</v>
    <v>470.74</v>
    <v>466.57</v>
    <v>463.36</v>
    <v>470.6</v>
    <v>466.45</v>
    <v>459.87</v>
    <v>454.98</v>
    <v>463.06</v>
    <v>467.69</v>
    <v>470.6</v>
    <v>477.26</v>
    <v>476.87</v>
    <v>477.48</v>
    <v>476.16</v>
    <v>474.96</v>
    <v>477.71</v>
    <v>477.55</v>
    <v>468.38</v>
    <v>467.94</v>
    <v>466.09</v>
    <v>465.51</v>
    <v>469.75</v>
    <v>471.02</v>
    <v>464.53</v>
    <v>464.72</v>
    <v>456.49</v>
    <v>451.75</v>
    <v>446.75</v>
    <v>437.98</v>
    <v>439.84</v>
    <v>434.47</v>
    <v>433.38</v>
    <v>431.24</v>
    <v>441.95</v>
    <v>449.91</v>
    <v>452.95</v>
    <v>457.35</v>
    <v>446.6</v>
    <v>448.7</v>
    <v>447.26</v>
    <v>450.94</v>
    <v>457.54</v>
    <v>449.32</v>
    <v>440.46</v>
    <v>439.02</v>
    <v>446.1</v>
    <v>446.6</v>
    <v>437.06</v>
    <v>434.23</v>
    <v>429.57</v>
    <v>421.95</v>
    <v>428.3</v>
    <v>437.75</v>
    <v>436.63</v>
    <v>429.98</v>
    <v>437.89</v>
    <v>435.71</v>
    <v>432.17</v>
    <v>419.43</v>
    <v>416.25</v>
    <v>427.41</v>
    <v>425.48</v>
    <v>420.07</v>
    <v>417</v>
    <v>426.17</v>
    <v>435.62</v>
    <v>441.07</v>
    <v>444.52</v>
    <v>444.39</v>
    <v>449.59</v>
    <v>443.8</v>
    <v>450.49</v>
    <v>452.69</v>
    <v>455.91</v>
    <v>461.55</v>
    <v>458.7</v>
    <v>451.64</v>
    <v>452.92</v>
    <v>456.8</v>
    <v>451.03</v>
    <v>446.52</v>
    <v>448.77</v>
    <v>447.57</v>
    <v>439.92</v>
    <v>438.29</v>
    <v>443.31</v>
    <v>437.79</v>
    <v>437.97</v>
    <v>445.04</v>
    <v>444.71</v>
    <v>438.06</v>
    <v>426.04</v>
    <v>428.51</v>
    <v>416.1</v>
    <v>417.27</v>
    <v>427.81</v>
    <v>412</v>
    <v>414.48</v>
    <v>416.38</v>
    <v>429.06</v>
    <v>413.81</v>
    <v>411.34</v>
    <v>398.17</v>
    <v>399.09</v>
    <v>392.75</v>
    <v>392.34</v>
    <v>401.72</v>
    <v>400.09</v>
    <v>408.32</v>
    <v>391.86</v>
    <v>389.46</v>
    <v>389.63</v>
    <v>396.92</v>
    <v>393.89</v>
    <v>397.37</v>
    <v>405.31</v>
    <v>415.26</v>
    <v>412.93</v>
    <v>409.59</v>
    <v>417.39</v>
    <v>410.54</v>
    <v>411.79</v>
    <v>415.74</v>
    <v>411.22</v>
    <v>401.44</v>
    <v>389.8</v>
    <v>375</v>
    <v>373.87</v>
    <v>379.2</v>
    <v>366.65</v>
    <v>365.86</v>
    <v>375.07</v>
    <v>374.39</v>
    <v>378.06</v>
    <v>390.08</v>
    <v>388.59</v>
    <v>380.65</v>
    <v>380.34</v>
    <v>377.25</v>
    <v>381.24</v>
    <v>381.96</v>
    <v>383.25</v>
    <v>388.99</v>
    <v>388.67</v>
    <v>384.23</v>
    <v>380.83</v>
    <v>378.83</v>
    <v>377.91</v>
    <v>385.13</v>
    <v>381.95</v>
    <v>392.27</v>
    <v>394.77</v>
    <v>398.79</v>
    <v>395.09</v>
    <v>395.57</v>
    <v>390.89</v>
    <v>401.04</v>
    <v>406.07</v>
    <v>411.99</v>
    <v>410.77</v>
    <v>408.06</v>
    <v>414.45</v>
    <v>414.17</v>
    <v>413.47</v>
    <v>412.99</v>
    <v>411.35</v>
    <v>419.99</v>
    <v>419.99</v>
    <v>427.1</v>
    <v>428.86</v>
    <v>429.7</v>
    <v>426.65</v>
    <v>427.89</v>
    <v>422.14</v>
    <v>413.35</v>
    <v>412.35</v>
    <v>413.67</v>
    <v>419.51</v>
    <v>405.31</v>
    <v>402.63</v>
    <v>398.21</v>
    <v>395.18</v>
    <v>396.42</v>
    <v>392.24</v>
    <v>390.76</v>
    <v>397.78</v>
    <v>400.38</v>
    <v>406.6</v>
    <v>410.97</v>
    <v>393.1</v>
    <v>394.6</v>
    <v>390.12</v>
    <v>385.56</v>
    <v>388.55</v>
    <v>384.09</v>
    <v>377.39</v>
    <v>374.22</v>
    <v>367.95</v>
    <v>364.31</v>
    <v>363.38</v>
    <v>370.53</v>
    <v>362.79</v>
    <v>357.18</v>
    <v>366.61</v>
    <v>377.97</v>
    <v>377.09</v>
    <v>373.2</v>
    <v>362.79</v>
    <v>360.02</v>
    <v>357.74</v>
    <v>356.56</v>
    <v>365.97</v>
    <v>357.63</v>
    <v>366.82</v>
    <v>371.13</v>
    <v>368.5</v>
    <v>365.41</v>
    <v>374.29</v>
    <v>378.87</v>
    <v>384.92</v>
    <v>382.02</v>
  </a>
</arrayData>
</file>

<file path=xl/richData/rdrichvalue.xml><?xml version="1.0" encoding="utf-8"?>
<rvData xmlns="http://schemas.microsoft.com/office/spreadsheetml/2017/richdata" count="2191">
  <rv s="0">
    <fb>43766</fb>
    <v>0</v>
  </rv>
  <rv s="0">
    <fb>14.68</fb>
    <v>1</v>
  </rv>
  <rv s="0">
    <fb>303.3</fb>
    <v>1</v>
  </rv>
  <rv s="0">
    <fb>43767</fb>
    <v>0</v>
  </rv>
  <rv s="0">
    <fb>14.64</fb>
    <v>1</v>
  </rv>
  <rv s="0">
    <fb>303.20999999999998</fb>
    <v>1</v>
  </rv>
  <rv s="0">
    <fb>43768</fb>
    <v>0</v>
  </rv>
  <rv s="0">
    <fb>14.86</fb>
    <v>1</v>
  </rv>
  <rv s="0">
    <fb>304.14</fb>
    <v>1</v>
  </rv>
  <rv s="0">
    <fb>43769</fb>
    <v>0</v>
  </rv>
  <rv s="0">
    <fb>15.06</fb>
    <v>1</v>
  </rv>
  <rv s="0">
    <fb>303.33</fb>
    <v>1</v>
  </rv>
  <rv s="0">
    <fb>43770</fb>
    <v>0</v>
  </rv>
  <rv s="0">
    <fb>15.18</fb>
    <v>1</v>
  </rv>
  <rv s="0">
    <fb>306.14</fb>
    <v>1</v>
  </rv>
  <rv s="0">
    <fb>43773</fb>
    <v>0</v>
  </rv>
  <rv s="0">
    <fb>15.35</fb>
    <v>1</v>
  </rv>
  <rv s="0">
    <fb>307.37</fb>
    <v>1</v>
  </rv>
  <rv s="0">
    <fb>43774</fb>
    <v>0</v>
  </rv>
  <rv s="0">
    <fb>14.83</fb>
    <v>1</v>
  </rv>
  <rv s="0">
    <fb>307.02999999999997</fb>
    <v>1</v>
  </rv>
  <rv s="0">
    <fb>43775</fb>
    <v>0</v>
  </rv>
  <rv s="0">
    <fb>14.41</fb>
    <v>1</v>
  </rv>
  <rv s="0">
    <fb>307.10000000000002</fb>
    <v>1</v>
  </rv>
  <rv s="0">
    <fb>43776</fb>
    <v>0</v>
  </rv>
  <rv s="0">
    <fb>14.16</fb>
    <v>1</v>
  </rv>
  <rv s="0">
    <fb>308.18</fb>
    <v>1</v>
  </rv>
  <rv s="0">
    <fb>43777</fb>
    <v>0</v>
  </rv>
  <rv s="0">
    <fb>14.19</fb>
    <v>1</v>
  </rv>
  <rv s="0">
    <fb>308.94</fb>
    <v>1</v>
  </rv>
  <rv s="0">
    <fb>43780</fb>
    <v>0</v>
  </rv>
  <rv s="0">
    <fb>14.39</fb>
    <v>1</v>
  </rv>
  <rv s="0">
    <fb>308.35000000000002</fb>
    <v>1</v>
  </rv>
  <rv s="0">
    <fb>43781</fb>
    <v>0</v>
  </rv>
  <rv s="0">
    <fb>14.38</fb>
    <v>1</v>
  </rv>
  <rv s="0">
    <fb>309</fb>
    <v>1</v>
  </rv>
  <rv s="0">
    <fb>43782</fb>
    <v>0</v>
  </rv>
  <rv s="0">
    <fb>14.47</fb>
    <v>1</v>
  </rv>
  <rv s="0">
    <fb>309.10000000000002</fb>
    <v>1</v>
  </rv>
  <rv s="0">
    <fb>43783</fb>
    <v>0</v>
  </rv>
  <rv s="0">
    <fb>14.37</fb>
    <v>1</v>
  </rv>
  <rv s="0">
    <fb>309.55</fb>
    <v>1</v>
  </rv>
  <rv s="0">
    <fb>43784</fb>
    <v>0</v>
  </rv>
  <rv s="0">
    <fb>13.94</fb>
    <v>1</v>
  </rv>
  <rv s="0">
    <fb>311.79000000000002</fb>
    <v>1</v>
  </rv>
  <rv s="0">
    <fb>43787</fb>
    <v>0</v>
  </rv>
  <rv s="0">
    <fb>14.69</fb>
    <v>1</v>
  </rv>
  <rv s="0">
    <fb>312.02</fb>
    <v>1</v>
  </rv>
  <rv s="0">
    <fb>43788</fb>
    <v>0</v>
  </rv>
  <rv s="0">
    <fb>15.16</fb>
    <v>1</v>
  </rv>
  <rv s="0">
    <fb>311.93</fb>
    <v>1</v>
  </rv>
  <rv s="0">
    <fb>43789</fb>
    <v>0</v>
  </rv>
  <rv s="0">
    <fb>15.31</fb>
    <v>1</v>
  </rv>
  <rv s="0">
    <fb>310.77</fb>
    <v>1</v>
  </rv>
  <rv s="0">
    <fb>43790</fb>
    <v>0</v>
  </rv>
  <rv s="0">
    <fb>15.08</fb>
    <v>1</v>
  </rv>
  <rv s="0">
    <fb>310.27</fb>
    <v>1</v>
  </rv>
  <rv s="0">
    <fb>43791</fb>
    <v>0</v>
  </rv>
  <rv s="0">
    <fb>15.26</fb>
    <v>1</v>
  </rv>
  <rv s="0">
    <fb>310.95999999999998</fb>
    <v>1</v>
  </rv>
  <rv s="0">
    <fb>43794</fb>
    <v>0</v>
  </rv>
  <rv s="0">
    <fb>15.5</fb>
    <v>1</v>
  </rv>
  <rv s="0">
    <fb>313.37</fb>
    <v>1</v>
  </rv>
  <rv s="0">
    <fb>43795</fb>
    <v>0</v>
  </rv>
  <rv s="0">
    <fb>15.46</fb>
    <v>1</v>
  </rv>
  <rv s="0">
    <fb>314.08</fb>
    <v>1</v>
  </rv>
  <rv s="0">
    <fb>43796</fb>
    <v>0</v>
  </rv>
  <rv s="0">
    <fb>315.48</fb>
    <v>1</v>
  </rv>
  <rv s="0">
    <fb>43798</fb>
    <v>0</v>
  </rv>
  <rv s="0">
    <fb>15.25</fb>
    <v>1</v>
  </rv>
  <rv s="0">
    <fb>314.31</fb>
    <v>1</v>
  </rv>
  <rv s="0">
    <fb>43801</fb>
    <v>0</v>
  </rv>
  <rv s="0">
    <fb>14.6</fb>
    <v>1</v>
  </rv>
  <rv s="0">
    <fb>311.64</fb>
    <v>1</v>
  </rv>
  <rv s="0">
    <fb>43802</fb>
    <v>0</v>
  </rv>
  <rv s="0">
    <fb>14.92</fb>
    <v>1</v>
  </rv>
  <rv s="0">
    <fb>43803</fb>
    <v>0</v>
  </rv>
  <rv s="0">
    <fb>15</fb>
    <v>1</v>
  </rv>
  <rv s="0">
    <fb>311.45999999999998</fb>
    <v>1</v>
  </rv>
  <rv s="0">
    <fb>43804</fb>
    <v>0</v>
  </rv>
  <rv s="0">
    <fb>43805</fb>
    <v>0</v>
  </rv>
  <rv s="0">
    <fb>14.74</fb>
    <v>1</v>
  </rv>
  <rv s="0">
    <fb>314.87</fb>
    <v>1</v>
  </rv>
  <rv s="0">
    <fb>43808</fb>
    <v>0</v>
  </rv>
  <rv s="0">
    <fb>14.23</fb>
    <v>1</v>
  </rv>
  <rv s="0">
    <fb>313.88</fb>
    <v>1</v>
  </rv>
  <rv s="0">
    <fb>43809</fb>
    <v>0</v>
  </rv>
  <rv s="0">
    <fb>14.09</fb>
    <v>1</v>
  </rv>
  <rv s="0">
    <fb>313.52999999999997</fb>
    <v>1</v>
  </rv>
  <rv s="0">
    <fb>43810</fb>
    <v>0</v>
  </rv>
  <rv s="0">
    <fb>314.42</fb>
    <v>1</v>
  </rv>
  <rv s="0">
    <fb>43811</fb>
    <v>0</v>
  </rv>
  <rv s="0">
    <fb>14.45</fb>
    <v>1</v>
  </rv>
  <rv s="0">
    <fb>317.13</fb>
    <v>1</v>
  </rv>
  <rv s="0">
    <fb>43812</fb>
    <v>0</v>
  </rv>
  <rv s="0">
    <fb>15.09</fb>
    <v>1</v>
  </rv>
  <rv s="0">
    <fb>317.32</fb>
    <v>1</v>
  </rv>
  <rv s="0">
    <fb>43815</fb>
    <v>0</v>
  </rv>
  <rv s="0">
    <fb>15.11</fb>
    <v>1</v>
  </rv>
  <rv s="0">
    <fb>319.5</fb>
    <v>1</v>
  </rv>
  <rv s="0">
    <fb>43816</fb>
    <v>0</v>
  </rv>
  <rv s="0">
    <fb>15.1</fb>
    <v>1</v>
  </rv>
  <rv s="0">
    <fb>319.57</fb>
    <v>1</v>
  </rv>
  <rv s="0">
    <fb>43817</fb>
    <v>0</v>
  </rv>
  <rv s="0">
    <fb>319.58999999999997</fb>
    <v>1</v>
  </rv>
  <rv s="0">
    <fb>43818</fb>
    <v>0</v>
  </rv>
  <rv s="0">
    <fb>320.89999999999998</fb>
    <v>1</v>
  </rv>
  <rv s="0">
    <fb>43819</fb>
    <v>0</v>
  </rv>
  <rv s="0">
    <fb>15.55</fb>
    <v>1</v>
  </rv>
  <rv s="0">
    <fb>320.73</fb>
    <v>1</v>
  </rv>
  <rv s="0">
    <fb>43822</fb>
    <v>0</v>
  </rv>
  <rv s="0">
    <fb>15.49</fb>
    <v>1</v>
  </rv>
  <rv s="0">
    <fb>321.22000000000003</fb>
    <v>1</v>
  </rv>
  <rv s="0">
    <fb>43823</fb>
    <v>0</v>
  </rv>
  <rv s="0">
    <fb>15.61</fb>
    <v>1</v>
  </rv>
  <rv s="0">
    <fb>321.23</fb>
    <v>1</v>
  </rv>
  <rv s="0">
    <fb>43825</fb>
    <v>0</v>
  </rv>
  <rv s="0">
    <fb>15.97</fb>
    <v>1</v>
  </rv>
  <rv s="0">
    <fb>322.94</fb>
    <v>1</v>
  </rv>
  <rv s="0">
    <fb>43826</fb>
    <v>0</v>
  </rv>
  <rv s="0">
    <fb>16.03</fb>
    <v>1</v>
  </rv>
  <rv s="0">
    <fb>322.86</fb>
    <v>1</v>
  </rv>
  <rv s="0">
    <fb>43829</fb>
    <v>0</v>
  </rv>
  <rv s="0">
    <fb>15.89</fb>
    <v>1</v>
  </rv>
  <rv s="0">
    <fb>321.08</fb>
    <v>1</v>
  </rv>
  <rv s="0">
    <fb>43830</fb>
    <v>0</v>
  </rv>
  <rv s="0">
    <fb>16.329999999999998</fb>
    <v>1</v>
  </rv>
  <rv s="0">
    <fb>321.86</fb>
    <v>1</v>
  </rv>
  <rv s="0">
    <fb>43832</fb>
    <v>0</v>
  </rv>
  <rv s="0">
    <fb>16.78</fb>
    <v>1</v>
  </rv>
  <rv s="0">
    <fb>324.87</fb>
    <v>1</v>
  </rv>
  <rv s="0">
    <fb>43833</fb>
    <v>0</v>
  </rv>
  <rv s="0">
    <fb>16.75</fb>
    <v>1</v>
  </rv>
  <rv s="0">
    <fb>322.41000000000003</fb>
    <v>1</v>
  </rv>
  <rv s="0">
    <fb>43836</fb>
    <v>0</v>
  </rv>
  <rv s="0">
    <fb>323.64</fb>
    <v>1</v>
  </rv>
  <rv s="0">
    <fb>43837</fb>
    <v>0</v>
  </rv>
  <rv s="0">
    <fb>17.03</fb>
    <v>1</v>
  </rv>
  <rv s="0">
    <fb>322.73</fb>
    <v>1</v>
  </rv>
  <rv s="0">
    <fb>43838</fb>
    <v>0</v>
  </rv>
  <rv s="0">
    <fb>16.670000000000002</fb>
    <v>1</v>
  </rv>
  <rv s="0">
    <fb>324.45</fb>
    <v>1</v>
  </rv>
  <rv s="0">
    <fb>43839</fb>
    <v>0</v>
  </rv>
  <rv s="0">
    <fb>17.36</fb>
    <v>1</v>
  </rv>
  <rv s="0">
    <fb>326.64999999999998</fb>
    <v>1</v>
  </rv>
  <rv s="0">
    <fb>43840</fb>
    <v>0</v>
  </rv>
  <rv s="0">
    <fb>17.41</fb>
    <v>1</v>
  </rv>
  <rv s="0">
    <fb>325.70999999999998</fb>
    <v>1</v>
  </rv>
  <rv s="0">
    <fb>43843</fb>
    <v>0</v>
  </rv>
  <rv s="0">
    <fb>18</fb>
    <v>1</v>
  </rv>
  <rv s="0">
    <fb>327.95</fb>
    <v>1</v>
  </rv>
  <rv s="0">
    <fb>43844</fb>
    <v>0</v>
  </rv>
  <rv s="0">
    <fb>17.989999999999998</fb>
    <v>1</v>
  </rv>
  <rv s="0">
    <fb>327.45</fb>
    <v>1</v>
  </rv>
  <rv s="0">
    <fb>43845</fb>
    <v>0</v>
  </rv>
  <rv s="0">
    <fb>18.190000000000001</fb>
    <v>1</v>
  </rv>
  <rv s="0">
    <fb>328.19</fb>
    <v>1</v>
  </rv>
  <rv s="0">
    <fb>43846</fb>
    <v>0</v>
  </rv>
  <rv s="0">
    <fb>18.25</fb>
    <v>1</v>
  </rv>
  <rv s="0">
    <fb>330.92</fb>
    <v>1</v>
  </rv>
  <rv s="0">
    <fb>43847</fb>
    <v>0</v>
  </rv>
  <rv s="0">
    <fb>19.11</fb>
    <v>1</v>
  </rv>
  <rv s="0">
    <fb>331.95</fb>
    <v>1</v>
  </rv>
  <rv s="0">
    <fb>43851</fb>
    <v>0</v>
  </rv>
  <rv s="0">
    <fb>19</fb>
    <v>1</v>
  </rv>
  <rv s="0">
    <fb>331.3</fb>
    <v>1</v>
  </rv>
  <rv s="0">
    <fb>43852</fb>
    <v>0</v>
  </rv>
  <rv s="0">
    <fb>19.100000000000001</fb>
    <v>1</v>
  </rv>
  <rv s="0">
    <fb>331.34</fb>
    <v>1</v>
  </rv>
  <rv s="0">
    <fb>43853</fb>
    <v>0</v>
  </rv>
  <rv s="0">
    <fb>19.25</fb>
    <v>1</v>
  </rv>
  <rv s="0">
    <fb>331.72</fb>
    <v>1</v>
  </rv>
  <rv s="0">
    <fb>43854</fb>
    <v>0</v>
  </rv>
  <rv s="0">
    <fb>19.05</fb>
    <v>1</v>
  </rv>
  <rv s="0">
    <fb>328.77</fb>
    <v>1</v>
  </rv>
  <rv s="0">
    <fb>43857</fb>
    <v>0</v>
  </rv>
  <rv s="0">
    <fb>18.62</fb>
    <v>1</v>
  </rv>
  <rv s="0">
    <fb>323.5</fb>
    <v>1</v>
  </rv>
  <rv s="0">
    <fb>43858</fb>
    <v>0</v>
  </rv>
  <rv s="0">
    <fb>18.989999999999998</fb>
    <v>1</v>
  </rv>
  <rv s="0">
    <fb>326.89</fb>
    <v>1</v>
  </rv>
  <rv s="0">
    <fb>43859</fb>
    <v>0</v>
  </rv>
  <rv s="0">
    <fb>19.14</fb>
    <v>1</v>
  </rv>
  <rv s="0">
    <fb>326.62</fb>
    <v>1</v>
  </rv>
  <rv s="0">
    <fb>43860</fb>
    <v>0</v>
  </rv>
  <rv s="0">
    <fb>18.88</fb>
    <v>1</v>
  </rv>
  <rv s="0">
    <fb>327.68</fb>
    <v>1</v>
  </rv>
  <rv s="0">
    <fb>43861</fb>
    <v>0</v>
  </rv>
  <rv s="0">
    <fb>18.38</fb>
    <v>1</v>
  </rv>
  <rv s="0">
    <fb>321.73</fb>
    <v>1</v>
  </rv>
  <rv s="0">
    <fb>43864</fb>
    <v>0</v>
  </rv>
  <rv s="0">
    <fb>18.23</fb>
    <v>1</v>
  </rv>
  <rv s="0">
    <fb>324.12</fb>
    <v>1</v>
  </rv>
  <rv s="0">
    <fb>43865</fb>
    <v>0</v>
  </rv>
  <rv s="0">
    <fb>18.98</fb>
    <v>1</v>
  </rv>
  <rv s="0">
    <fb>329.06</fb>
    <v>1</v>
  </rv>
  <rv s="0">
    <fb>43866</fb>
    <v>0</v>
  </rv>
  <rv s="0">
    <fb>16.190000000000001</fb>
    <v>1</v>
  </rv>
  <rv s="0">
    <fb>332.86</fb>
    <v>1</v>
  </rv>
  <rv s="0">
    <fb>43867</fb>
    <v>0</v>
  </rv>
  <rv s="0">
    <fb>17</fb>
    <v>1</v>
  </rv>
  <rv s="0">
    <fb>333.98</fb>
    <v>1</v>
  </rv>
  <rv s="0">
    <fb>43868</fb>
    <v>0</v>
  </rv>
  <rv s="0">
    <fb>17.13</fb>
    <v>1</v>
  </rv>
  <rv s="0">
    <fb>332.2</fb>
    <v>1</v>
  </rv>
  <rv s="0">
    <fb>43871</fb>
    <v>0</v>
  </rv>
  <rv s="0">
    <fb>17.600000000000001</fb>
    <v>1</v>
  </rv>
  <rv s="0">
    <fb>334.68</fb>
    <v>1</v>
  </rv>
  <rv s="0">
    <fb>43872</fb>
    <v>0</v>
  </rv>
  <rv s="0">
    <fb>17.61</fb>
    <v>1</v>
  </rv>
  <rv s="0">
    <fb>335.26</fb>
    <v>1</v>
  </rv>
  <rv s="0">
    <fb>43873</fb>
    <v>0</v>
  </rv>
  <rv s="0">
    <fb>17.399999999999999</fb>
    <v>1</v>
  </rv>
  <rv s="0">
    <fb>337.42</fb>
    <v>1</v>
  </rv>
  <rv s="0">
    <fb>43874</fb>
    <v>0</v>
  </rv>
  <rv s="0">
    <fb>17.59</fb>
    <v>1</v>
  </rv>
  <rv s="0">
    <fb>337.06</fb>
    <v>1</v>
  </rv>
  <rv s="0">
    <fb>43875</fb>
    <v>0</v>
  </rv>
  <rv s="0">
    <fb>17.559999999999999</fb>
    <v>1</v>
  </rv>
  <rv s="0">
    <fb>337.6</fb>
    <v>1</v>
  </rv>
  <rv s="0">
    <fb>43879</fb>
    <v>0</v>
  </rv>
  <rv s="0">
    <fb>17.170000000000002</fb>
    <v>1</v>
  </rv>
  <rv s="0">
    <fb>336.73</fb>
    <v>1</v>
  </rv>
  <rv s="0">
    <fb>43880</fb>
    <v>0</v>
  </rv>
  <rv s="0">
    <fb>17.2</fb>
    <v>1</v>
  </rv>
  <rv s="0">
    <fb>338.34</fb>
    <v>1</v>
  </rv>
  <rv s="0">
    <fb>43881</fb>
    <v>0</v>
  </rv>
  <rv s="0">
    <fb>16.920000000000002</fb>
    <v>1</v>
  </rv>
  <rv s="0">
    <fb>336.95</fb>
    <v>1</v>
  </rv>
  <rv s="0">
    <fb>43882</fb>
    <v>0</v>
  </rv>
  <rv s="0">
    <fb>16.7</fb>
    <v>1</v>
  </rv>
  <rv s="0">
    <fb>333.48</fb>
    <v>1</v>
  </rv>
  <rv s="0">
    <fb>43885</fb>
    <v>0</v>
  </rv>
  <rv s="0">
    <fb>16.149999999999999</fb>
    <v>1</v>
  </rv>
  <rv s="0">
    <fb>322.42</fb>
    <v>1</v>
  </rv>
  <rv s="0">
    <fb>43886</fb>
    <v>0</v>
  </rv>
  <rv s="0">
    <fb>312.64999999999998</fb>
    <v>1</v>
  </rv>
  <rv s="0">
    <fb>43887</fb>
    <v>0</v>
  </rv>
  <rv s="0">
    <fb>15.67</fb>
    <v>1</v>
  </rv>
  <rv s="0">
    <fb>311.5</fb>
    <v>1</v>
  </rv>
  <rv s="0">
    <fb>43888</fb>
    <v>0</v>
  </rv>
  <rv s="0">
    <fb>14.66</fb>
    <v>1</v>
  </rv>
  <rv s="0">
    <fb>297.51</fb>
    <v>1</v>
  </rv>
  <rv s="0">
    <fb>43889</fb>
    <v>0</v>
  </rv>
  <rv s="0">
    <fb>14.17</fb>
    <v>1</v>
  </rv>
  <rv s="0">
    <fb>296.26</fb>
    <v>1</v>
  </rv>
  <rv s="0">
    <fb>43892</fb>
    <v>0</v>
  </rv>
  <rv s="0">
    <fb>309.08999999999997</fb>
    <v>1</v>
  </rv>
  <rv s="0">
    <fb>43893</fb>
    <v>0</v>
  </rv>
  <rv s="0">
    <fb>13.55</fb>
    <v>1</v>
  </rv>
  <rv s="0">
    <fb>300.24</fb>
    <v>1</v>
  </rv>
  <rv s="0">
    <fb>43894</fb>
    <v>0</v>
  </rv>
  <rv s="0">
    <fb>13.63</fb>
    <v>1</v>
  </rv>
  <rv s="0">
    <fb>312.86</fb>
    <v>1</v>
  </rv>
  <rv s="0">
    <fb>43895</fb>
    <v>0</v>
  </rv>
  <rv s="0">
    <fb>13.85</fb>
    <v>1</v>
  </rv>
  <rv s="0">
    <fb>302.45999999999998</fb>
    <v>1</v>
  </rv>
  <rv s="0">
    <fb>43896</fb>
    <v>0</v>
  </rv>
  <rv s="0">
    <fb>13</fb>
    <v>1</v>
  </rv>
  <rv s="0">
    <fb>297.45999999999998</fb>
    <v>1</v>
  </rv>
  <rv s="0">
    <fb>43899</fb>
    <v>0</v>
  </rv>
  <rv s="0">
    <fb>11.45</fb>
    <v>1</v>
  </rv>
  <rv s="0">
    <fb>274.23</fb>
    <v>1</v>
  </rv>
  <rv s="0">
    <fb>43900</fb>
    <v>0</v>
  </rv>
  <rv s="0">
    <fb>11.99</fb>
    <v>1</v>
  </rv>
  <rv s="0">
    <fb>288.42</fb>
    <v>1</v>
  </rv>
  <rv s="0">
    <fb>43901</fb>
    <v>0</v>
  </rv>
  <rv s="0">
    <fb>10.81</fb>
    <v>1</v>
  </rv>
  <rv s="0">
    <fb>274.36</fb>
    <v>1</v>
  </rv>
  <rv s="0">
    <fb>43902</fb>
    <v>0</v>
  </rv>
  <rv s="0">
    <fb>10.42</fb>
    <v>1</v>
  </rv>
  <rv s="0">
    <fb>248.11</fb>
    <v>1</v>
  </rv>
  <rv s="0">
    <fb>43903</fb>
    <v>0</v>
  </rv>
  <rv s="0">
    <fb>11.35</fb>
    <v>1</v>
  </rv>
  <rv s="0">
    <fb>269.32</fb>
    <v>1</v>
  </rv>
  <rv s="0">
    <fb>43906</fb>
    <v>0</v>
  </rv>
  <rv s="0">
    <fb>9.06</fb>
    <v>1</v>
  </rv>
  <rv s="0">
    <fb>239.85</fb>
    <v>1</v>
  </rv>
  <rv s="0">
    <fb>43907</fb>
    <v>0</v>
  </rv>
  <rv s="0">
    <fb>8.91</fb>
    <v>1</v>
  </rv>
  <rv s="0">
    <fb>252.8</fb>
    <v>1</v>
  </rv>
  <rv s="0">
    <fb>43908</fb>
    <v>0</v>
  </rv>
  <rv s="0">
    <fb>8.3699999999999992</fb>
    <v>1</v>
  </rv>
  <rv s="0">
    <fb>240</fb>
    <v>1</v>
  </rv>
  <rv s="0">
    <fb>43909</fb>
    <v>0</v>
  </rv>
  <rv s="0">
    <fb>9.4700000000000006</fb>
    <v>1</v>
  </rv>
  <rv s="0">
    <fb>240.51</fb>
    <v>1</v>
  </rv>
  <rv s="0">
    <fb>43910</fb>
    <v>0</v>
  </rv>
  <rv s="0">
    <fb>10.09</fb>
    <v>1</v>
  </rv>
  <rv s="0">
    <fb>228.8</fb>
    <v>1</v>
  </rv>
  <rv s="0">
    <fb>43913</fb>
    <v>0</v>
  </rv>
  <rv s="0">
    <fb>10.65</fb>
    <v>1</v>
  </rv>
  <rv s="0">
    <fb>222.95</fb>
    <v>1</v>
  </rv>
  <rv s="0">
    <fb>43914</fb>
    <v>0</v>
  </rv>
  <rv s="0">
    <fb>11</fb>
    <v>1</v>
  </rv>
  <rv s="0">
    <fb>243.15</fb>
    <v>1</v>
  </rv>
  <rv s="0">
    <fb>43915</fb>
    <v>0</v>
  </rv>
  <rv s="0">
    <fb>11.23</fb>
    <v>1</v>
  </rv>
  <rv s="0">
    <fb>246.79</fb>
    <v>1</v>
  </rv>
  <rv s="0">
    <fb>43916</fb>
    <v>0</v>
  </rv>
  <rv s="0">
    <fb>11.95</fb>
    <v>1</v>
  </rv>
  <rv s="0">
    <fb>261.2</fb>
    <v>1</v>
  </rv>
  <rv s="0">
    <fb>43917</fb>
    <v>0</v>
  </rv>
  <rv s="0">
    <fb>12.18</fb>
    <v>1</v>
  </rv>
  <rv s="0">
    <fb>253.42</fb>
    <v>1</v>
  </rv>
  <rv s="0">
    <fb>43920</fb>
    <v>0</v>
  </rv>
  <rv s="0">
    <fb>11.85</fb>
    <v>1</v>
  </rv>
  <rv s="0">
    <fb>261.64999999999998</fb>
    <v>1</v>
  </rv>
  <rv s="0">
    <fb>43921</fb>
    <v>0</v>
  </rv>
  <rv s="0">
    <fb>11.89</fb>
    <v>1</v>
  </rv>
  <rv s="0">
    <fb>257.75</fb>
    <v>1</v>
  </rv>
  <rv s="0">
    <fb>43922</fb>
    <v>0</v>
  </rv>
  <rv s="0">
    <fb>11.21</fb>
    <v>1</v>
  </rv>
  <rv s="0">
    <fb>246.15</fb>
    <v>1</v>
  </rv>
  <rv s="0">
    <fb>43923</fb>
    <v>0</v>
  </rv>
  <rv s="0">
    <fb>11.27</fb>
    <v>1</v>
  </rv>
  <rv s="0">
    <fb>251.83</fb>
    <v>1</v>
  </rv>
  <rv s="0">
    <fb>43924</fb>
    <v>0</v>
  </rv>
  <rv s="0">
    <fb>11.06</fb>
    <v>1</v>
  </rv>
  <rv s="0">
    <fb>248.19</fb>
    <v>1</v>
  </rv>
  <rv s="0">
    <fb>43927</fb>
    <v>0</v>
  </rv>
  <rv s="0">
    <fb>12.16</fb>
    <v>1</v>
  </rv>
  <rv s="0">
    <fb>264.86</fb>
    <v>1</v>
  </rv>
  <rv s="0">
    <fb>43928</fb>
    <v>0</v>
  </rv>
  <rv s="0">
    <fb>12.1</fb>
    <v>1</v>
  </rv>
  <rv s="0">
    <fb>265.13</fb>
    <v>1</v>
  </rv>
  <rv s="0">
    <fb>43929</fb>
    <v>0</v>
  </rv>
  <rv s="0">
    <fb>13.22</fb>
    <v>1</v>
  </rv>
  <rv s="0">
    <fb>274.02999999999997</fb>
    <v>1</v>
  </rv>
  <rv s="0">
    <fb>43930</fb>
    <v>0</v>
  </rv>
  <rv s="0">
    <fb>13.61</fb>
    <v>1</v>
  </rv>
  <rv s="0">
    <fb>278.2</fb>
    <v>1</v>
  </rv>
  <rv s="0">
    <fb>43934</fb>
    <v>0</v>
  </rv>
  <rv s="0">
    <fb>13.54</fb>
    <v>1</v>
  </rv>
  <rv s="0">
    <fb>275.66000000000003</fb>
    <v>1</v>
  </rv>
  <rv s="0">
    <fb>43935</fb>
    <v>0</v>
  </rv>
  <rv s="0">
    <fb>13.78</fb>
    <v>1</v>
  </rv>
  <rv s="0">
    <fb>283.79000000000002</fb>
    <v>1</v>
  </rv>
  <rv s="0">
    <fb>43936</fb>
    <v>0</v>
  </rv>
  <rv s="0">
    <fb>13.58</fb>
    <v>1</v>
  </rv>
  <rv s="0">
    <fb>277.76</fb>
    <v>1</v>
  </rv>
  <rv s="0">
    <fb>43937</fb>
    <v>0</v>
  </rv>
  <rv s="0">
    <fb>13.02</fb>
    <v>1</v>
  </rv>
  <rv s="0">
    <fb>279.10000000000002</fb>
    <v>1</v>
  </rv>
  <rv s="0">
    <fb>43938</fb>
    <v>0</v>
  </rv>
  <rv s="0">
    <fb>12.98</fb>
    <v>1</v>
  </rv>
  <rv s="0">
    <fb>286.64</fb>
    <v>1</v>
  </rv>
  <rv s="0">
    <fb>43941</fb>
    <v>0</v>
  </rv>
  <rv s="0">
    <fb>12.92</fb>
    <v>1</v>
  </rv>
  <rv s="0">
    <fb>281.58999999999997</fb>
    <v>1</v>
  </rv>
  <rv s="0">
    <fb>43942</fb>
    <v>0</v>
  </rv>
  <rv s="0">
    <fb>12.44</fb>
    <v>1</v>
  </rv>
  <rv s="0">
    <fb>273.04000000000002</fb>
    <v>1</v>
  </rv>
  <rv s="0">
    <fb>43943</fb>
    <v>0</v>
  </rv>
  <rv s="0">
    <fb>17.010000000000002</fb>
    <v>1</v>
  </rv>
  <rv s="0">
    <fb>43944</fb>
    <v>0</v>
  </rv>
  <rv s="0">
    <fb>16.059999999999999</fb>
    <v>1</v>
  </rv>
  <rv s="0">
    <fb>279.08</fb>
    <v>1</v>
  </rv>
  <rv s="0">
    <fb>43945</fb>
    <v>0</v>
  </rv>
  <rv s="0">
    <fb>16</fb>
    <v>1</v>
  </rv>
  <rv s="0">
    <fb>282.97000000000003</fb>
    <v>1</v>
  </rv>
  <rv s="0">
    <fb>43948</fb>
    <v>0</v>
  </rv>
  <rv s="0">
    <fb>16.91</fb>
    <v>1</v>
  </rv>
  <rv s="0">
    <fb>287.05</fb>
    <v>1</v>
  </rv>
  <rv s="0">
    <fb>43949</fb>
    <v>0</v>
  </rv>
  <rv s="0">
    <fb>16.41</fb>
    <v>1</v>
  </rv>
  <rv s="0">
    <fb>285.73</fb>
    <v>1</v>
  </rv>
  <rv s="0">
    <fb>43950</fb>
    <v>0</v>
  </rv>
  <rv s="0">
    <fb>17.829999999999998</fb>
    <v>1</v>
  </rv>
  <rv s="0">
    <fb>293.20999999999998</fb>
    <v>1</v>
  </rv>
  <rv s="0">
    <fb>43951</fb>
    <v>0</v>
  </rv>
  <rv s="0">
    <fb>290.48</fb>
    <v>1</v>
  </rv>
  <rv s="0">
    <fb>43952</fb>
    <v>0</v>
  </rv>
  <rv s="0">
    <fb>16.79</fb>
    <v>1</v>
  </rv>
  <rv s="0">
    <fb>282.79000000000002</fb>
    <v>1</v>
  </rv>
  <rv s="0">
    <fb>43955</fb>
    <v>0</v>
  </rv>
  <rv s="0">
    <fb>17.100000000000001</fb>
    <v>1</v>
  </rv>
  <rv s="0">
    <fb>283.57</fb>
    <v>1</v>
  </rv>
  <rv s="0">
    <fb>43956</fb>
    <v>0</v>
  </rv>
  <rv s="0">
    <fb>17.510000000000002</fb>
    <v>1</v>
  </rv>
  <rv s="0">
    <fb>286.19</fb>
    <v>1</v>
  </rv>
  <rv s="0">
    <fb>43957</fb>
    <v>0</v>
  </rv>
  <rv s="0">
    <fb>17.329999999999998</fb>
    <v>1</v>
  </rv>
  <rv s="0">
    <fb>284.25</fb>
    <v>1</v>
  </rv>
  <rv s="0">
    <fb>43958</fb>
    <v>0</v>
  </rv>
  <rv s="0">
    <fb>18.149999999999999</fb>
    <v>1</v>
  </rv>
  <rv s="0">
    <fb>287.68</fb>
    <v>1</v>
  </rv>
  <rv s="0">
    <fb>43959</fb>
    <v>0</v>
  </rv>
  <rv s="0">
    <fb>292.44</fb>
    <v>1</v>
  </rv>
  <rv s="0">
    <fb>43962</fb>
    <v>0</v>
  </rv>
  <rv s="0">
    <fb>18.09</fb>
    <v>1</v>
  </rv>
  <rv s="0">
    <fb>292.5</fb>
    <v>1</v>
  </rv>
  <rv s="0">
    <fb>43963</fb>
    <v>0</v>
  </rv>
  <rv s="0">
    <fb>17.38</fb>
    <v>1</v>
  </rv>
  <rv s="0">
    <fb>286.67</fb>
    <v>1</v>
  </rv>
  <rv s="0">
    <fb>43964</fb>
    <v>0</v>
  </rv>
  <rv s="0">
    <fb>16.77</fb>
    <v>1</v>
  </rv>
  <rv s="0">
    <fb>281.60000000000002</fb>
    <v>1</v>
  </rv>
  <rv s="0">
    <fb>43965</fb>
    <v>0</v>
  </rv>
  <rv s="0">
    <fb>16.93</fb>
    <v>1</v>
  </rv>
  <rv s="0">
    <fb>284.97000000000003</fb>
    <v>1</v>
  </rv>
  <rv s="0">
    <fb>43966</fb>
    <v>0</v>
  </rv>
  <rv s="0">
    <fb>286.27999999999997</fb>
    <v>1</v>
  </rv>
  <rv s="0">
    <fb>43969</fb>
    <v>0</v>
  </rv>
  <rv s="0">
    <fb>17.489999999999998</fb>
    <v>1</v>
  </rv>
  <rv s="0">
    <fb>295</fb>
    <v>1</v>
  </rv>
  <rv s="0">
    <fb>43970</fb>
    <v>0</v>
  </rv>
  <rv s="0">
    <fb>17.48</fb>
    <v>1</v>
  </rv>
  <rv s="0">
    <fb>291.97000000000003</fb>
    <v>1</v>
  </rv>
  <rv s="0">
    <fb>43971</fb>
    <v>0</v>
  </rv>
  <rv s="0">
    <fb>296.93</fb>
    <v>1</v>
  </rv>
  <rv s="0">
    <fb>43972</fb>
    <v>0</v>
  </rv>
  <rv s="0">
    <fb>17.55</fb>
    <v>1</v>
  </rv>
  <rv s="0">
    <fb>294.88</fb>
    <v>1</v>
  </rv>
  <rv s="0">
    <fb>43973</fb>
    <v>0</v>
  </rv>
  <rv s="0">
    <fb>17.670000000000002</fb>
    <v>1</v>
  </rv>
  <rv s="0">
    <fb>295.44</fb>
    <v>1</v>
  </rv>
  <rv s="0">
    <fb>43977</fb>
    <v>0</v>
  </rv>
  <rv s="0">
    <fb>299.08</fb>
    <v>1</v>
  </rv>
  <rv s="0">
    <fb>43978</fb>
    <v>0</v>
  </rv>
  <rv s="0">
    <fb>303.52999999999997</fb>
    <v>1</v>
  </rv>
  <rv s="0">
    <fb>43979</fb>
    <v>0</v>
  </rv>
  <rv s="0">
    <fb>302.97000000000003</fb>
    <v>1</v>
  </rv>
  <rv s="0">
    <fb>43980</fb>
    <v>0</v>
  </rv>
  <rv s="0">
    <fb>18.940000000000001</fb>
    <v>1</v>
  </rv>
  <rv s="0">
    <fb>304.32</fb>
    <v>1</v>
  </rv>
  <rv s="0">
    <fb>43983</fb>
    <v>0</v>
  </rv>
  <rv s="0">
    <fb>19.55</fb>
    <v>1</v>
  </rv>
  <rv s="0">
    <fb>305.55</fb>
    <v>1</v>
  </rv>
  <rv s="0">
    <fb>43984</fb>
    <v>0</v>
  </rv>
  <rv s="0">
    <fb>19.75</fb>
    <v>1</v>
  </rv>
  <rv s="0">
    <fb>308.08</fb>
    <v>1</v>
  </rv>
  <rv s="0">
    <fb>43985</fb>
    <v>0</v>
  </rv>
  <rv s="0">
    <fb>19.73</fb>
    <v>1</v>
  </rv>
  <rv s="0">
    <fb>312.18</fb>
    <v>1</v>
  </rv>
  <rv s="0">
    <fb>43986</fb>
    <v>0</v>
  </rv>
  <rv s="0">
    <fb>19.260000000000002</fb>
    <v>1</v>
  </rv>
  <rv s="0">
    <fb>311.36</fb>
    <v>1</v>
  </rv>
  <rv s="0">
    <fb>43987</fb>
    <v>0</v>
  </rv>
  <rv s="0">
    <fb>20.329999999999998</fb>
    <v>1</v>
  </rv>
  <rv s="0">
    <fb>319.33999999999997</fb>
    <v>1</v>
  </rv>
  <rv s="0">
    <fb>43990</fb>
    <v>0</v>
  </rv>
  <rv s="0">
    <fb>20.65</fb>
    <v>1</v>
  </rv>
  <rv s="0">
    <fb>323.2</fb>
    <v>1</v>
  </rv>
  <rv s="0">
    <fb>43991</fb>
    <v>0</v>
  </rv>
  <rv s="0">
    <fb>21.09</fb>
    <v>1</v>
  </rv>
  <rv s="0">
    <fb>320.79000000000002</fb>
    <v>1</v>
  </rv>
  <rv s="0">
    <fb>43992</fb>
    <v>0</v>
  </rv>
  <rv s="0">
    <fb>21.2</fb>
    <v>1</v>
  </rv>
  <rv s="0">
    <fb>319</fb>
    <v>1</v>
  </rv>
  <rv s="0">
    <fb>43993</fb>
    <v>0</v>
  </rv>
  <rv s="0">
    <fb>19.71</fb>
    <v>1</v>
  </rv>
  <rv s="0">
    <fb>300.61</fb>
    <v>1</v>
  </rv>
  <rv s="0">
    <fb>43994</fb>
    <v>0</v>
  </rv>
  <rv s="0">
    <fb>20.18</fb>
    <v>1</v>
  </rv>
  <rv s="0">
    <fb>304.20999999999998</fb>
    <v>1</v>
  </rv>
  <rv s="0">
    <fb>43997</fb>
    <v>0</v>
  </rv>
  <rv s="0">
    <fb>20.75</fb>
    <v>1</v>
  </rv>
  <rv s="0">
    <fb>307.05</fb>
    <v>1</v>
  </rv>
  <rv s="0">
    <fb>43998</fb>
    <v>0</v>
  </rv>
  <rv s="0">
    <fb>20.9</fb>
    <v>1</v>
  </rv>
  <rv s="0">
    <fb>312.95999999999998</fb>
    <v>1</v>
  </rv>
  <rv s="0">
    <fb>43999</fb>
    <v>0</v>
  </rv>
  <rv s="0">
    <fb>21.82</fb>
    <v>1</v>
  </rv>
  <rv s="0">
    <fb>311.66000000000003</fb>
    <v>1</v>
  </rv>
  <rv s="0">
    <fb>44000</fb>
    <v>0</v>
  </rv>
  <rv s="0">
    <fb>21.99</fb>
    <v>1</v>
  </rv>
  <rv s="0">
    <fb>311.77999999999997</fb>
    <v>1</v>
  </rv>
  <rv s="0">
    <fb>44001</fb>
    <v>0</v>
  </rv>
  <rv s="0">
    <fb>22.66</fb>
    <v>1</v>
  </rv>
  <rv s="0">
    <fb>308.64</fb>
    <v>1</v>
  </rv>
  <rv s="0">
    <fb>44004</fb>
    <v>0</v>
  </rv>
  <rv s="0">
    <fb>23.2</fb>
    <v>1</v>
  </rv>
  <rv s="0">
    <fb>310.62</fb>
    <v>1</v>
  </rv>
  <rv s="0">
    <fb>44005</fb>
    <v>0</v>
  </rv>
  <rv s="0">
    <fb>23.67</fb>
    <v>1</v>
  </rv>
  <rv s="0">
    <fb>312.05</fb>
    <v>1</v>
  </rv>
  <rv s="0">
    <fb>44006</fb>
    <v>0</v>
  </rv>
  <rv s="0">
    <fb>23.63</fb>
    <v>1</v>
  </rv>
  <rv s="0">
    <fb>304.08999999999997</fb>
    <v>1</v>
  </rv>
  <rv s="0">
    <fb>44007</fb>
    <v>0</v>
  </rv>
  <rv s="0">
    <fb>24.48</fb>
    <v>1</v>
  </rv>
  <rv s="0">
    <fb>307.35000000000002</fb>
    <v>1</v>
  </rv>
  <rv s="0">
    <fb>44008</fb>
    <v>0</v>
  </rv>
  <rv s="0">
    <fb>23.07</fb>
    <v>1</v>
  </rv>
  <rv s="0">
    <fb>300.05</fb>
    <v>1</v>
  </rv>
  <rv s="0">
    <fb>44011</fb>
    <v>0</v>
  </rv>
  <rv s="0">
    <fb>23.09</fb>
    <v>1</v>
  </rv>
  <rv s="0">
    <fb>304.45999999999998</fb>
    <v>1</v>
  </rv>
  <rv s="0">
    <fb>44012</fb>
    <v>0</v>
  </rv>
  <rv s="0">
    <fb>23.49</fb>
    <v>1</v>
  </rv>
  <rv s="0">
    <fb>308.36</fb>
    <v>1</v>
  </rv>
  <rv s="0">
    <fb>44013</fb>
    <v>0</v>
  </rv>
  <rv s="0">
    <fb>23.72</fb>
    <v>1</v>
  </rv>
  <rv s="0">
    <fb>310.52</fb>
    <v>1</v>
  </rv>
  <rv s="0">
    <fb>44014</fb>
    <v>0</v>
  </rv>
  <rv s="0">
    <fb>23.22</fb>
    <v>1</v>
  </rv>
  <rv s="0">
    <fb>312.23</fb>
    <v>1</v>
  </rv>
  <rv s="0">
    <fb>44018</fb>
    <v>0</v>
  </rv>
  <rv s="0">
    <fb>23.42</fb>
    <v>1</v>
  </rv>
  <rv s="0">
    <fb>317.05</fb>
    <v>1</v>
  </rv>
  <rv s="0">
    <fb>44019</fb>
    <v>0</v>
  </rv>
  <rv s="0">
    <fb>24.81</fb>
    <v>1</v>
  </rv>
  <rv s="0">
    <fb>313.77999999999997</fb>
    <v>1</v>
  </rv>
  <rv s="0">
    <fb>44020</fb>
    <v>0</v>
  </rv>
  <rv s="0">
    <fb>26.41</fb>
    <v>1</v>
  </rv>
  <rv s="0">
    <fb>316.18</fb>
    <v>1</v>
  </rv>
  <rv s="0">
    <fb>44021</fb>
    <v>0</v>
  </rv>
  <rv s="0">
    <fb>25.94</fb>
    <v>1</v>
  </rv>
  <rv s="0">
    <fb>314.38</fb>
    <v>1</v>
  </rv>
  <rv s="0">
    <fb>44022</fb>
    <v>0</v>
  </rv>
  <rv s="0">
    <fb>25.53</fb>
    <v>1</v>
  </rv>
  <rv s="0">
    <fb>317.58999999999997</fb>
    <v>1</v>
  </rv>
  <rv s="0">
    <fb>44025</fb>
    <v>0</v>
  </rv>
  <rv s="0">
    <fb>24.27</fb>
    <v>1</v>
  </rv>
  <rv s="0">
    <fb>314.83999999999997</fb>
    <v>1</v>
  </rv>
  <rv s="0">
    <fb>44026</fb>
    <v>0</v>
  </rv>
  <rv s="0">
    <fb>23.74</fb>
    <v>1</v>
  </rv>
  <rv s="0">
    <fb>318.92</fb>
    <v>1</v>
  </rv>
  <rv s="0">
    <fb>44027</fb>
    <v>0</v>
  </rv>
  <rv s="0">
    <fb>24.54</fb>
    <v>1</v>
  </rv>
  <rv s="0">
    <fb>321.85000000000002</fb>
    <v>1</v>
  </rv>
  <rv s="0">
    <fb>44028</fb>
    <v>0</v>
  </rv>
  <rv s="0">
    <fb>23.9</fb>
    <v>1</v>
  </rv>
  <rv s="0">
    <fb>44029</fb>
    <v>0</v>
  </rv>
  <rv s="0">
    <fb>321.72000000000003</fb>
    <v>1</v>
  </rv>
  <rv s="0">
    <fb>44032</fb>
    <v>0</v>
  </rv>
  <rv s="0">
    <fb>25.27</fb>
    <v>1</v>
  </rv>
  <rv s="0">
    <fb>324.32</fb>
    <v>1</v>
  </rv>
  <rv s="0">
    <fb>44033</fb>
    <v>0</v>
  </rv>
  <rv s="0">
    <fb>24.74</fb>
    <v>1</v>
  </rv>
  <rv s="0">
    <fb>325.01</fb>
    <v>1</v>
  </rv>
  <rv s="0">
    <fb>44034</fb>
    <v>0</v>
  </rv>
  <rv s="0">
    <fb>326.86</fb>
    <v>1</v>
  </rv>
  <rv s="0">
    <fb>44035</fb>
    <v>0</v>
  </rv>
  <rv s="0">
    <fb>21.97</fb>
    <v>1</v>
  </rv>
  <rv s="0">
    <fb>322.95999999999998</fb>
    <v>1</v>
  </rv>
  <rv s="0">
    <fb>44036</fb>
    <v>0</v>
  </rv>
  <rv s="0">
    <fb>22.15</fb>
    <v>1</v>
  </rv>
  <rv s="0">
    <fb>320.88</fb>
    <v>1</v>
  </rv>
  <rv s="0">
    <fb>44039</fb>
    <v>0</v>
  </rv>
  <rv s="0">
    <fb>22.84</fb>
    <v>1</v>
  </rv>
  <rv s="0">
    <fb>323.22000000000003</fb>
    <v>1</v>
  </rv>
  <rv s="0">
    <fb>44040</fb>
    <v>0</v>
  </rv>
  <rv s="0">
    <fb>22.59</fb>
    <v>1</v>
  </rv>
  <rv s="0">
    <fb>321.17</fb>
    <v>1</v>
  </rv>
  <rv s="0">
    <fb>44041</fb>
    <v>0</v>
  </rv>
  <rv s="0">
    <fb>22.9</fb>
    <v>1</v>
  </rv>
  <rv s="0">
    <fb>325.12</fb>
    <v>1</v>
  </rv>
  <rv s="0">
    <fb>44042</fb>
    <v>0</v>
  </rv>
  <rv s="0">
    <fb>22.41</fb>
    <v>1</v>
  </rv>
  <rv s="0">
    <fb>323.95999999999998</fb>
    <v>1</v>
  </rv>
  <rv s="0">
    <fb>44043</fb>
    <v>0</v>
  </rv>
  <rv s="0">
    <fb>22.42</fb>
    <v>1</v>
  </rv>
  <rv s="0">
    <fb>326.52</fb>
    <v>1</v>
  </rv>
  <rv s="0">
    <fb>44046</fb>
    <v>0</v>
  </rv>
  <rv s="0">
    <fb>21.22</fb>
    <v>1</v>
  </rv>
  <rv s="0">
    <fb>328.79</fb>
    <v>1</v>
  </rv>
  <rv s="0">
    <fb>44047</fb>
    <v>0</v>
  </rv>
  <rv s="0">
    <fb>21.76</fb>
    <v>1</v>
  </rv>
  <rv s="0">
    <fb>330.06</fb>
    <v>1</v>
  </rv>
  <rv s="0">
    <fb>44048</fb>
    <v>0</v>
  </rv>
  <rv s="0">
    <fb>21.7</fb>
    <v>1</v>
  </rv>
  <rv s="0">
    <fb>332.11</fb>
    <v>1</v>
  </rv>
  <rv s="0">
    <fb>44049</fb>
    <v>0</v>
  </rv>
  <rv s="0">
    <fb>21.35</fb>
    <v>1</v>
  </rv>
  <rv s="0">
    <fb>334.33</fb>
    <v>1</v>
  </rv>
  <rv s="0">
    <fb>44050</fb>
    <v>0</v>
  </rv>
  <rv s="0">
    <fb>21.58</fb>
    <v>1</v>
  </rv>
  <rv s="0">
    <fb>334.57</fb>
    <v>1</v>
  </rv>
  <rv s="0">
    <fb>44053</fb>
    <v>0</v>
  </rv>
  <rv s="0">
    <fb>22.02</fb>
    <v>1</v>
  </rv>
  <rv s="0">
    <fb>335.57</fb>
    <v>1</v>
  </rv>
  <rv s="0">
    <fb>44054</fb>
    <v>0</v>
  </rv>
  <rv s="0">
    <fb>21.6</fb>
    <v>1</v>
  </rv>
  <rv s="0">
    <fb>332.8</fb>
    <v>1</v>
  </rv>
  <rv s="0">
    <fb>44055</fb>
    <v>0</v>
  </rv>
  <rv s="0">
    <fb>21.86</fb>
    <v>1</v>
  </rv>
  <rv s="0">
    <fb>337.44</fb>
    <v>1</v>
  </rv>
  <rv s="0">
    <fb>44056</fb>
    <v>0</v>
  </rv>
  <rv s="0">
    <fb>21.9</fb>
    <v>1</v>
  </rv>
  <rv s="0">
    <fb>336.83</fb>
    <v>1</v>
  </rv>
  <rv s="0">
    <fb>44057</fb>
    <v>0</v>
  </rv>
  <rv s="0">
    <fb>21.69</fb>
    <v>1</v>
  </rv>
  <rv s="0">
    <fb>336.84</fb>
    <v>1</v>
  </rv>
  <rv s="0">
    <fb>44060</fb>
    <v>0</v>
  </rv>
  <rv s="0">
    <fb>21.79</fb>
    <v>1</v>
  </rv>
  <rv s="0">
    <fb>337.91</fb>
    <v>1</v>
  </rv>
  <rv s="0">
    <fb>44061</fb>
    <v>0</v>
  </rv>
  <rv s="0">
    <fb>21.77</fb>
    <v>1</v>
  </rv>
  <rv s="0">
    <fb>338.64</fb>
    <v>1</v>
  </rv>
  <rv s="0">
    <fb>44062</fb>
    <v>0</v>
  </rv>
  <rv s="0">
    <fb>21.92</fb>
    <v>1</v>
  </rv>
  <rv s="0">
    <fb>337.23</fb>
    <v>1</v>
  </rv>
  <rv s="0">
    <fb>44063</fb>
    <v>0</v>
  </rv>
  <rv s="0">
    <fb>21.83</fb>
    <v>1</v>
  </rv>
  <rv s="0">
    <fb>338.28</fb>
    <v>1</v>
  </rv>
  <rv s="0">
    <fb>44064</fb>
    <v>0</v>
  </rv>
  <rv s="0">
    <fb>339.48</fb>
    <v>1</v>
  </rv>
  <rv s="0">
    <fb>44067</fb>
    <v>0</v>
  </rv>
  <rv s="0">
    <fb>20.87</fb>
    <v>1</v>
  </rv>
  <rv s="0">
    <fb>342.92</fb>
    <v>1</v>
  </rv>
  <rv s="0">
    <fb>44068</fb>
    <v>0</v>
  </rv>
  <rv s="0">
    <fb>21.12</fb>
    <v>1</v>
  </rv>
  <rv s="0">
    <fb>344.12</fb>
    <v>1</v>
  </rv>
  <rv s="0">
    <fb>44069</fb>
    <v>0</v>
  </rv>
  <rv s="0">
    <fb>21.36</fb>
    <v>1</v>
  </rv>
  <rv s="0">
    <fb>347.57</fb>
    <v>1</v>
  </rv>
  <rv s="0">
    <fb>44070</fb>
    <v>0</v>
  </rv>
  <rv s="0">
    <fb>21.74</fb>
    <v>1</v>
  </rv>
  <rv s="0">
    <fb>348.33</fb>
    <v>1</v>
  </rv>
  <rv s="0">
    <fb>44071</fb>
    <v>0</v>
  </rv>
  <rv s="0">
    <fb>22.31</fb>
    <v>1</v>
  </rv>
  <rv s="0">
    <fb>350.58</fb>
    <v>1</v>
  </rv>
  <rv s="0">
    <fb>44074</fb>
    <v>0</v>
  </rv>
  <rv s="0">
    <fb>349.31</fb>
    <v>1</v>
  </rv>
  <rv s="0">
    <fb>44075</fb>
    <v>0</v>
  </rv>
  <rv s="0">
    <fb>352.6</fb>
    <v>1</v>
  </rv>
  <rv s="0">
    <fb>44076</fb>
    <v>0</v>
  </rv>
  <rv s="0">
    <fb>23.53</fb>
    <v>1</v>
  </rv>
  <rv s="0">
    <fb>357.7</fb>
    <v>1</v>
  </rv>
  <rv s="0">
    <fb>44077</fb>
    <v>0</v>
  </rv>
  <rv s="0">
    <fb>345.39</fb>
    <v>1</v>
  </rv>
  <rv s="0">
    <fb>44078</fb>
    <v>0</v>
  </rv>
  <rv s="0">
    <fb>22.44</fb>
    <v>1</v>
  </rv>
  <rv s="0">
    <fb>342.57</fb>
    <v>1</v>
  </rv>
  <rv s="0">
    <fb>44082</fb>
    <v>0</v>
  </rv>
  <rv s="0">
    <fb>22.69</fb>
    <v>1</v>
  </rv>
  <rv s="0">
    <fb>333.21</fb>
    <v>1</v>
  </rv>
  <rv s="0">
    <fb>44083</fb>
    <v>0</v>
  </rv>
  <rv s="0">
    <fb>23.65</fb>
    <v>1</v>
  </rv>
  <rv s="0">
    <fb>339.79</fb>
    <v>1</v>
  </rv>
  <rv s="0">
    <fb>44084</fb>
    <v>0</v>
  </rv>
  <rv s="0">
    <fb>23.31</fb>
    <v>1</v>
  </rv>
  <rv s="0">
    <fb>333.89</fb>
    <v>1</v>
  </rv>
  <rv s="0">
    <fb>44085</fb>
    <v>0</v>
  </rv>
  <rv s="0">
    <fb>24.19</fb>
    <v>1</v>
  </rv>
  <rv s="0">
    <fb>334.06</fb>
    <v>1</v>
  </rv>
  <rv s="0">
    <fb>44088</fb>
    <v>0</v>
  </rv>
  <rv s="0">
    <fb>24.13</fb>
    <v>1</v>
  </rv>
  <rv s="0">
    <fb>338.46</fb>
    <v>1</v>
  </rv>
  <rv s="0">
    <fb>44089</fb>
    <v>0</v>
  </rv>
  <rv s="0">
    <fb>24.47</fb>
    <v>1</v>
  </rv>
  <rv s="0">
    <fb>340.17</fb>
    <v>1</v>
  </rv>
  <rv s="0">
    <fb>44090</fb>
    <v>0</v>
  </rv>
  <rv s="0">
    <fb>24.86</fb>
    <v>1</v>
  </rv>
  <rv s="0">
    <fb>338.82</fb>
    <v>1</v>
  </rv>
  <rv s="0">
    <fb>44091</fb>
    <v>0</v>
  </rv>
  <rv s="0">
    <fb>24.3</fb>
    <v>1</v>
  </rv>
  <rv s="0">
    <fb>335.84</fb>
    <v>1</v>
  </rv>
  <rv s="0">
    <fb>44092</fb>
    <v>0</v>
  </rv>
  <rv s="0">
    <fb>23.82</fb>
    <v>1</v>
  </rv>
  <rv s="0">
    <fb>330.65</fb>
    <v>1</v>
  </rv>
  <rv s="0">
    <fb>44095</fb>
    <v>0</v>
  </rv>
  <rv s="0">
    <fb>23.88</fb>
    <v>1</v>
  </rv>
  <rv s="0">
    <fb>326.97000000000003</fb>
    <v>1</v>
  </rv>
  <rv s="0">
    <fb>44096</fb>
    <v>0</v>
  </rv>
  <rv s="0">
    <fb>25.47</fb>
    <v>1</v>
  </rv>
  <rv s="0">
    <fb>330.3</fb>
    <v>1</v>
  </rv>
  <rv s="0">
    <fb>44097</fb>
    <v>0</v>
  </rv>
  <rv s="0">
    <fb>25.37</fb>
    <v>1</v>
  </rv>
  <rv s="0">
    <fb>322.64</fb>
    <v>1</v>
  </rv>
  <rv s="0">
    <fb>44098</fb>
    <v>0</v>
  </rv>
  <rv s="0">
    <fb>24.32</fb>
    <v>1</v>
  </rv>
  <rv s="0">
    <fb>44099</fb>
    <v>0</v>
  </rv>
  <rv s="0">
    <fb>24.69</fb>
    <v>1</v>
  </rv>
  <rv s="0">
    <fb>328.73</fb>
    <v>1</v>
  </rv>
  <rv s="0">
    <fb>44102</fb>
    <v>0</v>
  </rv>
  <rv s="0">
    <fb>25.74</fb>
    <v>1</v>
  </rv>
  <rv s="0">
    <fb>334.19</fb>
    <v>1</v>
  </rv>
  <rv s="0">
    <fb>44103</fb>
    <v>0</v>
  </rv>
  <rv s="0">
    <fb>25.99</fb>
    <v>1</v>
  </rv>
  <rv s="0">
    <fb>332.37</fb>
    <v>1</v>
  </rv>
  <rv s="0">
    <fb>44104</fb>
    <v>0</v>
  </rv>
  <rv s="0">
    <fb>26.11</fb>
    <v>1</v>
  </rv>
  <rv s="0">
    <fb>334.89</fb>
    <v>1</v>
  </rv>
  <rv s="0">
    <fb>44105</fb>
    <v>0</v>
  </rv>
  <rv s="0">
    <fb>26.78</fb>
    <v>1</v>
  </rv>
  <rv s="0">
    <fb>337.04</fb>
    <v>1</v>
  </rv>
  <rv s="0">
    <fb>44106</fb>
    <v>0</v>
  </rv>
  <rv s="0">
    <fb>26.64</fb>
    <v>1</v>
  </rv>
  <rv s="0">
    <fb>333.84</fb>
    <v>1</v>
  </rv>
  <rv s="0">
    <fb>44109</fb>
    <v>0</v>
  </rv>
  <rv s="0">
    <fb>27.54</fb>
    <v>1</v>
  </rv>
  <rv s="0">
    <fb>339.76</fb>
    <v>1</v>
  </rv>
  <rv s="0">
    <fb>44110</fb>
    <v>0</v>
  </rv>
  <rv s="0">
    <fb>26.73</fb>
    <v>1</v>
  </rv>
  <rv s="0">
    <fb>334.93</fb>
    <v>1</v>
  </rv>
  <rv s="0">
    <fb>44111</fb>
    <v>0</v>
  </rv>
  <rv s="0">
    <fb>26.67</fb>
    <v>1</v>
  </rv>
  <rv s="0">
    <fb>340.76</fb>
    <v>1</v>
  </rv>
  <rv s="0">
    <fb>44112</fb>
    <v>0</v>
  </rv>
  <rv s="0">
    <fb>27.05</fb>
    <v>1</v>
  </rv>
  <rv s="0">
    <fb>343.78</fb>
    <v>1</v>
  </rv>
  <rv s="0">
    <fb>44113</fb>
    <v>0</v>
  </rv>
  <rv s="0">
    <fb>27</fb>
    <v>1</v>
  </rv>
  <rv s="0">
    <fb>346.85</fb>
    <v>1</v>
  </rv>
  <rv s="0">
    <fb>44116</fb>
    <v>0</v>
  </rv>
  <rv s="0">
    <fb>26.96</fb>
    <v>1</v>
  </rv>
  <rv s="0">
    <fb>352.43</fb>
    <v>1</v>
  </rv>
  <rv s="0">
    <fb>44117</fb>
    <v>0</v>
  </rv>
  <rv s="0">
    <fb>350.13</fb>
    <v>1</v>
  </rv>
  <rv s="0">
    <fb>44118</fb>
    <v>0</v>
  </rv>
  <rv s="0">
    <fb>27.32</fb>
    <v>1</v>
  </rv>
  <rv s="0">
    <fb>347.93</fb>
    <v>1</v>
  </rv>
  <rv s="0">
    <fb>44119</fb>
    <v>0</v>
  </rv>
  <rv s="0">
    <fb>28.06</fb>
    <v>1</v>
  </rv>
  <rv s="0">
    <fb>347.5</fb>
    <v>1</v>
  </rv>
  <rv s="0">
    <fb>44120</fb>
    <v>0</v>
  </rv>
  <rv s="0">
    <fb>27.83</fb>
    <v>1</v>
  </rv>
  <rv s="0">
    <fb>347.29</fb>
    <v>1</v>
  </rv>
  <rv s="0">
    <fb>44123</fb>
    <v>0</v>
  </rv>
  <rv s="0">
    <fb>28.66</fb>
    <v>1</v>
  </rv>
  <rv s="0">
    <fb>342.01</fb>
    <v>1</v>
  </rv>
  <rv s="0">
    <fb>44124</fb>
    <v>0</v>
  </rv>
  <rv s="0">
    <fb>28.45</fb>
    <v>1</v>
  </rv>
  <rv s="0">
    <fb>343.38</fb>
    <v>1</v>
  </rv>
  <rv s="0">
    <fb>44125</fb>
    <v>0</v>
  </rv>
  <rv s="0">
    <fb>36.5</fb>
    <v>1</v>
  </rv>
  <rv s="0">
    <fb>342.73</fb>
    <v>1</v>
  </rv>
  <rv s="0">
    <fb>44126</fb>
    <v>0</v>
  </rv>
  <rv s="0">
    <fb>38.97</fb>
    <v>1</v>
  </rv>
  <rv s="0">
    <fb>344.61</fb>
    <v>1</v>
  </rv>
  <rv s="0">
    <fb>44127</fb>
    <v>0</v>
  </rv>
  <rv s="0">
    <fb>43.17</fb>
    <v>1</v>
  </rv>
  <rv s="0">
    <fb>345.78</fb>
    <v>1</v>
  </rv>
  <rv s="0">
    <fb>44130</fb>
    <v>0</v>
  </rv>
  <rv s="0">
    <fb>41.27</fb>
    <v>1</v>
  </rv>
  <rv s="0">
    <fb>339.39</fb>
    <v>1</v>
  </rv>
  <rv s="0">
    <fb>44131</fb>
    <v>0</v>
  </rv>
  <rv s="0">
    <fb>41.54</fb>
    <v>1</v>
  </rv>
  <rv s="0">
    <fb>338.22</fb>
    <v>1</v>
  </rv>
  <rv s="0">
    <fb>44132</fb>
    <v>0</v>
  </rv>
  <rv s="0">
    <fb>42.86</fb>
    <v>1</v>
  </rv>
  <rv s="0">
    <fb>326.66000000000003</fb>
    <v>1</v>
  </rv>
  <rv s="0">
    <fb>44133</fb>
    <v>0</v>
  </rv>
  <rv s="0">
    <fb>42.22</fb>
    <v>1</v>
  </rv>
  <rv s="0">
    <fb>329.98</fb>
    <v>1</v>
  </rv>
  <rv s="0">
    <fb>44134</fb>
    <v>0</v>
  </rv>
  <rv s="0">
    <fb>39.39</fb>
    <v>1</v>
  </rv>
  <rv s="0">
    <fb>326.54000000000002</fb>
    <v>1</v>
  </rv>
  <rv s="0">
    <fb>44137</fb>
    <v>0</v>
  </rv>
  <rv s="0">
    <fb>40.79</fb>
    <v>1</v>
  </rv>
  <rv s="0">
    <fb>330.2</fb>
    <v>1</v>
  </rv>
  <rv s="0">
    <fb>44138</fb>
    <v>0</v>
  </rv>
  <rv s="0">
    <fb>41.17</fb>
    <v>1</v>
  </rv>
  <rv s="0">
    <fb>336.03</fb>
    <v>1</v>
  </rv>
  <rv s="0">
    <fb>44139</fb>
    <v>0</v>
  </rv>
  <rv s="0">
    <fb>41.99</fb>
    <v>1</v>
  </rv>
  <rv s="0">
    <fb>343.54</fb>
    <v>1</v>
  </rv>
  <rv s="0">
    <fb>44140</fb>
    <v>0</v>
  </rv>
  <rv s="0">
    <fb>41.55</fb>
    <v>1</v>
  </rv>
  <rv s="0">
    <fb>350.24</fb>
    <v>1</v>
  </rv>
  <rv s="0">
    <fb>44141</fb>
    <v>0</v>
  </rv>
  <rv s="0">
    <fb>45.38</fb>
    <v>1</v>
  </rv>
  <rv s="0">
    <fb>350.16</fb>
    <v>1</v>
  </rv>
  <rv s="0">
    <fb>44144</fb>
    <v>0</v>
  </rv>
  <rv s="0">
    <fb>41.1</fb>
    <v>1</v>
  </rv>
  <rv s="0">
    <fb>354.56</fb>
    <v>1</v>
  </rv>
  <rv s="0">
    <fb>44145</fb>
    <v>0</v>
  </rv>
  <rv s="0">
    <fb>38.54</fb>
    <v>1</v>
  </rv>
  <rv s="0">
    <fb>354.04</fb>
    <v>1</v>
  </rv>
  <rv s="0">
    <fb>44146</fb>
    <v>0</v>
  </rv>
  <rv s="0">
    <fb>38.46</fb>
    <v>1</v>
  </rv>
  <rv s="0">
    <fb>356.67</fb>
    <v>1</v>
  </rv>
  <rv s="0">
    <fb>44147</fb>
    <v>0</v>
  </rv>
  <rv s="0">
    <fb>40.299999999999997</fb>
    <v>1</v>
  </rv>
  <rv s="0">
    <fb>353.21</fb>
    <v>1</v>
  </rv>
  <rv s="0">
    <fb>44148</fb>
    <v>0</v>
  </rv>
  <rv s="0">
    <fb>40.43</fb>
    <v>1</v>
  </rv>
  <rv s="0">
    <fb>358.1</fb>
    <v>1</v>
  </rv>
  <rv s="0">
    <fb>44151</fb>
    <v>0</v>
  </rv>
  <rv s="0">
    <fb>39.08</fb>
    <v>1</v>
  </rv>
  <rv s="0">
    <fb>362.57</fb>
    <v>1</v>
  </rv>
  <rv s="0">
    <fb>44152</fb>
    <v>0</v>
  </rv>
  <rv s="0">
    <fb>39.270000000000003</fb>
    <v>1</v>
  </rv>
  <rv s="0">
    <fb>360.62</fb>
    <v>1</v>
  </rv>
  <rv s="0">
    <fb>44153</fb>
    <v>0</v>
  </rv>
  <rv s="0">
    <fb>40.630000000000003</fb>
    <v>1</v>
  </rv>
  <rv s="0">
    <fb>356.28</fb>
    <v>1</v>
  </rv>
  <rv s="0">
    <fb>44154</fb>
    <v>0</v>
  </rv>
  <rv s="0">
    <fb>42.29</fb>
    <v>1</v>
  </rv>
  <rv s="0">
    <fb>357.78</fb>
    <v>1</v>
  </rv>
  <rv s="0">
    <fb>44155</fb>
    <v>0</v>
  </rv>
  <rv s="0">
    <fb>44.29</fb>
    <v>1</v>
  </rv>
  <rv s="0">
    <fb>355.33</fb>
    <v>1</v>
  </rv>
  <rv s="0">
    <fb>44158</fb>
    <v>0</v>
  </rv>
  <rv s="0">
    <fb>45.26</fb>
    <v>1</v>
  </rv>
  <rv s="0">
    <fb>357.46</fb>
    <v>1</v>
  </rv>
  <rv s="0">
    <fb>44159</fb>
    <v>0</v>
  </rv>
  <rv s="0">
    <fb>363.22</fb>
    <v>1</v>
  </rv>
  <rv s="0">
    <fb>44160</fb>
    <v>0</v>
  </rv>
  <rv s="0">
    <fb>45.56</fb>
    <v>1</v>
  </rv>
  <rv s="0">
    <fb>362.66</fb>
    <v>1</v>
  </rv>
  <rv s="0">
    <fb>44162</fb>
    <v>0</v>
  </rv>
  <rv s="0">
    <fb>46.03</fb>
    <v>1</v>
  </rv>
  <rv s="0">
    <fb>363.67</fb>
    <v>1</v>
  </rv>
  <rv s="0">
    <fb>44165</fb>
    <v>0</v>
  </rv>
  <rv s="0">
    <fb>44.42</fb>
    <v>1</v>
  </rv>
  <rv s="0">
    <fb>362.06</fb>
    <v>1</v>
  </rv>
  <rv s="0">
    <fb>44166</fb>
    <v>0</v>
  </rv>
  <rv s="0">
    <fb>44.5</fb>
    <v>1</v>
  </rv>
  <rv s="0">
    <fb>366.02</fb>
    <v>1</v>
  </rv>
  <rv s="0">
    <fb>44167</fb>
    <v>0</v>
  </rv>
  <rv s="0">
    <fb>47.49</fb>
    <v>1</v>
  </rv>
  <rv s="0">
    <fb>366.79</fb>
    <v>1</v>
  </rv>
  <rv s="0">
    <fb>44168</fb>
    <v>0</v>
  </rv>
  <rv s="0">
    <fb>47.95</fb>
    <v>1</v>
  </rv>
  <rv s="0">
    <fb>366.69</fb>
    <v>1</v>
  </rv>
  <rv s="0">
    <fb>44169</fb>
    <v>0</v>
  </rv>
  <rv s="0">
    <fb>48.1</fb>
    <v>1</v>
  </rv>
  <rv s="0">
    <fb>369.85</fb>
    <v>1</v>
  </rv>
  <rv s="0">
    <fb>44172</fb>
    <v>0</v>
  </rv>
  <rv s="0">
    <fb>49.45</fb>
    <v>1</v>
  </rv>
  <rv s="0">
    <fb>369.09</fb>
    <v>1</v>
  </rv>
  <rv s="0">
    <fb>44173</fb>
    <v>0</v>
  </rv>
  <rv s="0">
    <fb>50</fb>
    <v>1</v>
  </rv>
  <rv s="0">
    <fb>370.17</fb>
    <v>1</v>
  </rv>
  <rv s="0">
    <fb>44174</fb>
    <v>0</v>
  </rv>
  <rv s="0">
    <fb>49.15</fb>
    <v>1</v>
  </rv>
  <rv s="0">
    <fb>366.85</fb>
    <v>1</v>
  </rv>
  <rv s="0">
    <fb>44175</fb>
    <v>0</v>
  </rv>
  <rv s="0">
    <fb>53.15</fb>
    <v>1</v>
  </rv>
  <rv s="0">
    <fb>366.73</fb>
    <v>1</v>
  </rv>
  <rv s="0">
    <fb>44176</fb>
    <v>0</v>
  </rv>
  <rv s="0">
    <fb>53.33</fb>
    <v>1</v>
  </rv>
  <rv s="0">
    <fb>366.3</fb>
    <v>1</v>
  </rv>
  <rv s="0">
    <fb>44179</fb>
    <v>0</v>
  </rv>
  <rv s="0">
    <fb>51.6</fb>
    <v>1</v>
  </rv>
  <rv s="0">
    <fb>364.66</fb>
    <v>1</v>
  </rv>
  <rv s="0">
    <fb>44180</fb>
    <v>0</v>
  </rv>
  <rv s="0">
    <fb>51.35</fb>
    <v>1</v>
  </rv>
  <rv s="0">
    <fb>369.59</fb>
    <v>1</v>
  </rv>
  <rv s="0">
    <fb>44181</fb>
    <v>0</v>
  </rv>
  <rv s="0">
    <fb>51.65</fb>
    <v>1</v>
  </rv>
  <rv s="0">
    <fb>44182</fb>
    <v>0</v>
  </rv>
  <rv s="0">
    <fb>53.25</fb>
    <v>1</v>
  </rv>
  <rv s="0">
    <fb>372.24</fb>
    <v>1</v>
  </rv>
  <rv s="0">
    <fb>44183</fb>
    <v>0</v>
  </rv>
  <rv s="0">
    <fb>52.99</fb>
    <v>1</v>
  </rv>
  <rv s="0">
    <fb>369.18</fb>
    <v>1</v>
  </rv>
  <rv s="0">
    <fb>44186</fb>
    <v>0</v>
  </rv>
  <rv s="0">
    <fb>52.36</fb>
    <v>1</v>
  </rv>
  <rv s="0">
    <fb>367.86</fb>
    <v>1</v>
  </rv>
  <rv s="0">
    <fb>44187</fb>
    <v>0</v>
  </rv>
  <rv s="0">
    <fb>52.09</fb>
    <v>1</v>
  </rv>
  <rv s="0">
    <fb>367.24</fb>
    <v>1</v>
  </rv>
  <rv s="0">
    <fb>44188</fb>
    <v>0</v>
  </rv>
  <rv s="0">
    <fb>51.74</fb>
    <v>1</v>
  </rv>
  <rv s="0">
    <fb>367.57</fb>
    <v>1</v>
  </rv>
  <rv s="0">
    <fb>44189</fb>
    <v>0</v>
  </rv>
  <rv s="0">
    <fb>50.15</fb>
    <v>1</v>
  </rv>
  <rv s="0">
    <fb>369</fb>
    <v>1</v>
  </rv>
  <rv s="0">
    <fb>44193</fb>
    <v>0</v>
  </rv>
  <rv s="0">
    <fb>48.26</fb>
    <v>1</v>
  </rv>
  <rv s="0">
    <fb>372.17</fb>
    <v>1</v>
  </rv>
  <rv s="0">
    <fb>44194</fb>
    <v>0</v>
  </rv>
  <rv s="0">
    <fb>51.23</fb>
    <v>1</v>
  </rv>
  <rv s="0">
    <fb>371.46</fb>
    <v>1</v>
  </rv>
  <rv s="0">
    <fb>44195</fb>
    <v>0</v>
  </rv>
  <rv s="0">
    <fb>49.35</fb>
    <v>1</v>
  </rv>
  <rv s="0">
    <fb>371.99</fb>
    <v>1</v>
  </rv>
  <rv s="0">
    <fb>44196</fb>
    <v>0</v>
  </rv>
  <rv s="0">
    <fb>50.07</fb>
    <v>1</v>
  </rv>
  <rv s="0">
    <fb>373.88</fb>
    <v>1</v>
  </rv>
  <rv s="0">
    <fb>44200</fb>
    <v>0</v>
  </rv>
  <rv s="0">
    <fb>49.59</fb>
    <v>1</v>
  </rv>
  <rv s="0">
    <fb>368.79</fb>
    <v>1</v>
  </rv>
  <rv s="0">
    <fb>44201</fb>
    <v>0</v>
  </rv>
  <rv s="0">
    <fb>50.31</fb>
    <v>1</v>
  </rv>
  <rv s="0">
    <fb>371.33</fb>
    <v>1</v>
  </rv>
  <rv s="0">
    <fb>44202</fb>
    <v>0</v>
  </rv>
  <rv s="0">
    <fb>49.82</fb>
    <v>1</v>
  </rv>
  <rv s="0">
    <fb>373.55</fb>
    <v>1</v>
  </rv>
  <rv s="0">
    <fb>44203</fb>
    <v>0</v>
  </rv>
  <rv s="0">
    <fb>52.44</fb>
    <v>1</v>
  </rv>
  <rv s="0">
    <fb>379.1</fb>
    <v>1</v>
  </rv>
  <rv s="0">
    <fb>44204</fb>
    <v>0</v>
  </rv>
  <rv s="0">
    <fb>52.73</fb>
    <v>1</v>
  </rv>
  <rv s="0">
    <fb>381.26</fb>
    <v>1</v>
  </rv>
  <rv s="0">
    <fb>44207</fb>
    <v>0</v>
  </rv>
  <rv s="0">
    <fb>54.38</fb>
    <v>1</v>
  </rv>
  <rv s="0">
    <fb>378.69</fb>
    <v>1</v>
  </rv>
  <rv s="0">
    <fb>44208</fb>
    <v>0</v>
  </rv>
  <rv s="0">
    <fb>56.45</fb>
    <v>1</v>
  </rv>
  <rv s="0">
    <fb>378.77</fb>
    <v>1</v>
  </rv>
  <rv s="0">
    <fb>44209</fb>
    <v>0</v>
  </rv>
  <rv s="0">
    <fb>53.43</fb>
    <v>1</v>
  </rv>
  <rv s="0">
    <fb>379.79</fb>
    <v>1</v>
  </rv>
  <rv s="0">
    <fb>44210</fb>
    <v>0</v>
  </rv>
  <rv s="0">
    <fb>49.03</fb>
    <v>1</v>
  </rv>
  <rv s="0">
    <fb>378.46</fb>
    <v>1</v>
  </rv>
  <rv s="0">
    <fb>44211</fb>
    <v>0</v>
  </rv>
  <rv s="0">
    <fb>375.7</fb>
    <v>1</v>
  </rv>
  <rv s="0">
    <fb>44215</fb>
    <v>0</v>
  </rv>
  <rv s="0">
    <fb>50.39</fb>
    <v>1</v>
  </rv>
  <rv s="0">
    <fb>378.65</fb>
    <v>1</v>
  </rv>
  <rv s="0">
    <fb>44216</fb>
    <v>0</v>
  </rv>
  <rv s="0">
    <fb>52.2</fb>
    <v>1</v>
  </rv>
  <rv s="0">
    <fb>383.89</fb>
    <v>1</v>
  </rv>
  <rv s="0">
    <fb>44217</fb>
    <v>0</v>
  </rv>
  <rv s="0">
    <fb>54.4</fb>
    <v>1</v>
  </rv>
  <rv s="0">
    <fb>384.24</fb>
    <v>1</v>
  </rv>
  <rv s="0">
    <fb>44218</fb>
    <v>0</v>
  </rv>
  <rv s="0">
    <fb>53.57</fb>
    <v>1</v>
  </rv>
  <rv s="0">
    <fb>382.88</fb>
    <v>1</v>
  </rv>
  <rv s="0">
    <fb>44221</fb>
    <v>0</v>
  </rv>
  <rv s="0">
    <fb>53.65</fb>
    <v>1</v>
  </rv>
  <rv s="0">
    <fb>384.39</fb>
    <v>1</v>
  </rv>
  <rv s="0">
    <fb>44222</fb>
    <v>0</v>
  </rv>
  <rv s="0">
    <fb>53.29</fb>
    <v>1</v>
  </rv>
  <rv s="0">
    <fb>383.79</fb>
    <v>1</v>
  </rv>
  <rv s="0">
    <fb>44223</fb>
    <v>0</v>
  </rv>
  <rv s="0">
    <fb>48.95</fb>
    <v>1</v>
  </rv>
  <rv s="0">
    <fb>374.41</fb>
    <v>1</v>
  </rv>
  <rv s="0">
    <fb>44224</fb>
    <v>0</v>
  </rv>
  <rv s="0">
    <fb>53.13</fb>
    <v>1</v>
  </rv>
  <rv s="0">
    <fb>377.63</fb>
    <v>1</v>
  </rv>
  <rv s="0">
    <fb>44225</fb>
    <v>0</v>
  </rv>
  <rv s="0">
    <fb>52.94</fb>
    <v>1</v>
  </rv>
  <rv s="0">
    <fb>370.07</fb>
    <v>1</v>
  </rv>
  <rv s="0">
    <fb>44228</fb>
    <v>0</v>
  </rv>
  <rv s="0">
    <fb>56.85</fb>
    <v>1</v>
  </rv>
  <rv s="0">
    <fb>376.23</fb>
    <v>1</v>
  </rv>
  <rv s="0">
    <fb>44229</fb>
    <v>0</v>
  </rv>
  <rv s="0">
    <fb>58.87</fb>
    <v>1</v>
  </rv>
  <rv s="0">
    <fb>381.55</fb>
    <v>1</v>
  </rv>
  <rv s="0">
    <fb>44230</fb>
    <v>0</v>
  </rv>
  <rv s="0">
    <fb>59.26</fb>
    <v>1</v>
  </rv>
  <rv s="0">
    <fb>381.85</fb>
    <v>1</v>
  </rv>
  <rv s="0">
    <fb>44231</fb>
    <v>0</v>
  </rv>
  <rv s="0">
    <fb>58.31</fb>
    <v>1</v>
  </rv>
  <rv s="0">
    <fb>386.19</fb>
    <v>1</v>
  </rv>
  <rv s="0">
    <fb>44232</fb>
    <v>0</v>
  </rv>
  <rv s="0">
    <fb>63.64</fb>
    <v>1</v>
  </rv>
  <rv s="0">
    <fb>387.71</fb>
    <v>1</v>
  </rv>
  <rv s="0">
    <fb>44235</fb>
    <v>0</v>
  </rv>
  <rv s="0">
    <fb>63.78</fb>
    <v>1</v>
  </rv>
  <rv s="0">
    <fb>390.51</fb>
    <v>1</v>
  </rv>
  <rv s="0">
    <fb>44236</fb>
    <v>0</v>
  </rv>
  <rv s="0">
    <fb>62.8</fb>
    <v>1</v>
  </rv>
  <rv s="0">
    <fb>390.25</fb>
    <v>1</v>
  </rv>
  <rv s="0">
    <fb>44237</fb>
    <v>0</v>
  </rv>
  <rv s="0">
    <fb>62.6</fb>
    <v>1</v>
  </rv>
  <rv s="0">
    <fb>390.08</fb>
    <v>1</v>
  </rv>
  <rv s="0">
    <fb>44238</fb>
    <v>0</v>
  </rv>
  <rv s="0">
    <fb>62.23</fb>
    <v>1</v>
  </rv>
  <rv s="0">
    <fb>390.71</fb>
    <v>1</v>
  </rv>
  <rv s="0">
    <fb>44239</fb>
    <v>0</v>
  </rv>
  <rv s="0">
    <fb>61.97</fb>
    <v>1</v>
  </rv>
  <rv s="0">
    <fb>392.64</fb>
    <v>1</v>
  </rv>
  <rv s="0">
    <fb>44243</fb>
    <v>0</v>
  </rv>
  <rv s="0">
    <fb>62.81</fb>
    <v>1</v>
  </rv>
  <rv s="0">
    <fb>392.3</fb>
    <v>1</v>
  </rv>
  <rv s="0">
    <fb>44244</fb>
    <v>0</v>
  </rv>
  <rv s="0">
    <fb>62.72</fb>
    <v>1</v>
  </rv>
  <rv s="0">
    <fb>392.39</fb>
    <v>1</v>
  </rv>
  <rv s="0">
    <fb>44245</fb>
    <v>0</v>
  </rv>
  <rv s="0">
    <fb>62.87</fb>
    <v>1</v>
  </rv>
  <rv s="0">
    <fb>390.72</fb>
    <v>1</v>
  </rv>
  <rv s="0">
    <fb>44246</fb>
    <v>0</v>
  </rv>
  <rv s="0">
    <fb>65.52</fb>
    <v>1</v>
  </rv>
  <rv s="0">
    <fb>390.03</fb>
    <v>1</v>
  </rv>
  <rv s="0">
    <fb>44249</fb>
    <v>0</v>
  </rv>
  <rv s="0">
    <fb>63.41</fb>
    <v>1</v>
  </rv>
  <rv s="0">
    <fb>387.03</fb>
    <v>1</v>
  </rv>
  <rv s="0">
    <fb>44250</fb>
    <v>0</v>
  </rv>
  <rv s="0">
    <fb>70.45</fb>
    <v>1</v>
  </rv>
  <rv s="0">
    <fb>387.5</fb>
    <v>1</v>
  </rv>
  <rv s="0">
    <fb>44251</fb>
    <v>0</v>
  </rv>
  <rv s="0">
    <fb>69.47</fb>
    <v>1</v>
  </rv>
  <rv s="0">
    <fb>391.77</fb>
    <v>1</v>
  </rv>
  <rv s="0">
    <fb>44252</fb>
    <v>0</v>
  </rv>
  <rv s="0">
    <fb>63.26</fb>
    <v>1</v>
  </rv>
  <rv s="0">
    <fb>382.33</fb>
    <v>1</v>
  </rv>
  <rv s="0">
    <fb>44253</fb>
    <v>0</v>
  </rv>
  <rv s="0">
    <fb>65.66</fb>
    <v>1</v>
  </rv>
  <rv s="0">
    <fb>380.36</fb>
    <v>1</v>
  </rv>
  <rv s="0">
    <fb>44256</fb>
    <v>0</v>
  </rv>
  <rv s="0">
    <fb>66.67</fb>
    <v>1</v>
  </rv>
  <rv s="0">
    <fb>389.58</fb>
    <v>1</v>
  </rv>
  <rv s="0">
    <fb>44257</fb>
    <v>0</v>
  </rv>
  <rv s="0">
    <fb>64.510000000000005</fb>
    <v>1</v>
  </rv>
  <rv s="0">
    <fb>386.54</fb>
    <v>1</v>
  </rv>
  <rv s="0">
    <fb>44258</fb>
    <v>0</v>
  </rv>
  <rv s="0">
    <fb>60.02</fb>
    <v>1</v>
  </rv>
  <rv s="0">
    <fb>381.42</fb>
    <v>1</v>
  </rv>
  <rv s="0">
    <fb>44259</fb>
    <v>0</v>
  </rv>
  <rv s="0">
    <fb>57.71</fb>
    <v>1</v>
  </rv>
  <rv s="0">
    <fb>376.7</fb>
    <v>1</v>
  </rv>
  <rv s="0">
    <fb>44260</fb>
    <v>0</v>
  </rv>
  <rv s="0">
    <fb>57.43</fb>
    <v>1</v>
  </rv>
  <rv s="0">
    <fb>383.63</fb>
    <v>1</v>
  </rv>
  <rv s="0">
    <fb>44263</fb>
    <v>0</v>
  </rv>
  <rv s="0">
    <fb>52.89</fb>
    <v>1</v>
  </rv>
  <rv s="0">
    <fb>381.72</fb>
    <v>1</v>
  </rv>
  <rv s="0">
    <fb>44264</fb>
    <v>0</v>
  </rv>
  <rv s="0">
    <fb>56.3</fb>
    <v>1</v>
  </rv>
  <rv s="0">
    <fb>387.17</fb>
    <v>1</v>
  </rv>
  <rv s="0">
    <fb>44265</fb>
    <v>0</v>
  </rv>
  <rv s="0">
    <fb>55.07</fb>
    <v>1</v>
  </rv>
  <rv s="0">
    <fb>44266</fb>
    <v>0</v>
  </rv>
  <rv s="0">
    <fb>59.62</fb>
    <v>1</v>
  </rv>
  <rv s="0">
    <fb>393.53</fb>
    <v>1</v>
  </rv>
  <rv s="0">
    <fb>44267</fb>
    <v>0</v>
  </rv>
  <rv s="0">
    <fb>62.69</fb>
    <v>1</v>
  </rv>
  <rv s="0">
    <fb>394.06</fb>
    <v>1</v>
  </rv>
  <rv s="0">
    <fb>44270</fb>
    <v>0</v>
  </rv>
  <rv s="0">
    <fb>63.74</fb>
    <v>1</v>
  </rv>
  <rv s="0">
    <fb>396.41</fb>
    <v>1</v>
  </rv>
  <rv s="0">
    <fb>44271</fb>
    <v>0</v>
  </rv>
  <rv s="0">
    <fb>395.91</fb>
    <v>1</v>
  </rv>
  <rv s="0">
    <fb>44272</fb>
    <v>0</v>
  </rv>
  <rv s="0">
    <fb>63.95</fb>
    <v>1</v>
  </rv>
  <rv s="0">
    <fb>397.26</fb>
    <v>1</v>
  </rv>
  <rv s="0">
    <fb>44273</fb>
    <v>0</v>
  </rv>
  <rv s="0">
    <fb>58.49</fb>
    <v>1</v>
  </rv>
  <rv s="0">
    <fb>391.48</fb>
    <v>1</v>
  </rv>
  <rv s="0">
    <fb>44274</fb>
    <v>0</v>
  </rv>
  <rv s="0">
    <fb>58.36</fb>
    <v>1</v>
  </rv>
  <rv s="0">
    <fb>389.48</fb>
    <v>1</v>
  </rv>
  <rv s="0">
    <fb>44277</fb>
    <v>0</v>
  </rv>
  <rv s="0">
    <fb>58.16</fb>
    <v>1</v>
  </rv>
  <rv s="0">
    <fb>392.59</fb>
    <v>1</v>
  </rv>
  <rv s="0">
    <fb>44278</fb>
    <v>0</v>
  </rv>
  <rv s="0">
    <fb>55.26</fb>
    <v>1</v>
  </rv>
  <rv s="0">
    <fb>389.5</fb>
    <v>1</v>
  </rv>
  <rv s="0">
    <fb>44279</fb>
    <v>0</v>
  </rv>
  <rv s="0">
    <fb>50.51</fb>
    <v>1</v>
  </rv>
  <rv s="0">
    <fb>387.52</fb>
    <v>1</v>
  </rv>
  <rv s="0">
    <fb>44280</fb>
    <v>0</v>
  </rv>
  <rv s="0">
    <fb>51.41</fb>
    <v>1</v>
  </rv>
  <rv s="0">
    <fb>389.7</fb>
    <v>1</v>
  </rv>
  <rv s="0">
    <fb>44281</fb>
    <v>0</v>
  </rv>
  <rv s="0">
    <fb>395.98</fb>
    <v>1</v>
  </rv>
  <rv s="0">
    <fb>44284</fb>
    <v>0</v>
  </rv>
  <rv s="0">
    <fb>49.57</fb>
    <v>1</v>
  </rv>
  <rv s="0">
    <fb>395.78</fb>
    <v>1</v>
  </rv>
  <rv s="0">
    <fb>44285</fb>
    <v>0</v>
  </rv>
  <rv s="0">
    <fb>49.61</fb>
    <v>1</v>
  </rv>
  <rv s="0">
    <fb>394.73</fb>
    <v>1</v>
  </rv>
  <rv s="0">
    <fb>44286</fb>
    <v>0</v>
  </rv>
  <rv s="0">
    <fb>52.29</fb>
    <v>1</v>
  </rv>
  <rv s="0">
    <fb>396.33</fb>
    <v>1</v>
  </rv>
  <rv s="0">
    <fb>44287</fb>
    <v>0</v>
  </rv>
  <rv s="0">
    <fb>54.49</fb>
    <v>1</v>
  </rv>
  <rv s="0">
    <fb>400.61</fb>
    <v>1</v>
  </rv>
  <rv s="0">
    <fb>44291</fb>
    <v>0</v>
  </rv>
  <rv s="0">
    <fb>54.11</fb>
    <v>1</v>
  </rv>
  <rv s="0">
    <fb>406.36</fb>
    <v>1</v>
  </rv>
  <rv s="0">
    <fb>44292</fb>
    <v>0</v>
  </rv>
  <rv s="0">
    <fb>56.88</fb>
    <v>1</v>
  </rv>
  <rv s="0">
    <fb>406.12</fb>
    <v>1</v>
  </rv>
  <rv s="0">
    <fb>44293</fb>
    <v>0</v>
  </rv>
  <rv s="0">
    <fb>60.23</fb>
    <v>1</v>
  </rv>
  <rv s="0">
    <fb>406.59</fb>
    <v>1</v>
  </rv>
  <rv s="0">
    <fb>44294</fb>
    <v>0</v>
  </rv>
  <rv s="0">
    <fb>63.2</fb>
    <v>1</v>
  </rv>
  <rv s="0">
    <fb>408.52</fb>
    <v>1</v>
  </rv>
  <rv s="0">
    <fb>44295</fb>
    <v>0</v>
  </rv>
  <rv s="0">
    <fb>63.27</fb>
    <v>1</v>
  </rv>
  <rv s="0">
    <fb>411.49</fb>
    <v>1</v>
  </rv>
  <rv s="0">
    <fb>44298</fb>
    <v>0</v>
  </rv>
  <rv s="0">
    <fb>62.44</fb>
    <v>1</v>
  </rv>
  <rv s="0">
    <fb>411.64</fb>
    <v>1</v>
  </rv>
  <rv s="0">
    <fb>44299</fb>
    <v>0</v>
  </rv>
  <rv s="0">
    <fb>412.86</fb>
    <v>1</v>
  </rv>
  <rv s="0">
    <fb>44300</fb>
    <v>0</v>
  </rv>
  <rv s="0">
    <fb>62.01</fb>
    <v>1</v>
  </rv>
  <rv s="0">
    <fb>411.45</fb>
    <v>1</v>
  </rv>
  <rv s="0">
    <fb>44301</fb>
    <v>0</v>
  </rv>
  <rv s="0">
    <fb>63.89</fb>
    <v>1</v>
  </rv>
  <rv s="0">
    <fb>415.87</fb>
    <v>1</v>
  </rv>
  <rv s="0">
    <fb>44302</fb>
    <v>0</v>
  </rv>
  <rv s="0">
    <fb>61.25</fb>
    <v>1</v>
  </rv>
  <rv s="0">
    <fb>417.26</fb>
    <v>1</v>
  </rv>
  <rv s="0">
    <fb>44305</fb>
    <v>0</v>
  </rv>
  <rv s="0">
    <fb>60.44</fb>
    <v>1</v>
  </rv>
  <rv s="0">
    <fb>415.21</fb>
    <v>1</v>
  </rv>
  <rv s="0">
    <fb>44306</fb>
    <v>0</v>
  </rv>
  <rv s="0">
    <fb>412.17</fb>
    <v>1</v>
  </rv>
  <rv s="0">
    <fb>44307</fb>
    <v>0</v>
  </rv>
  <rv s="0">
    <fb>58.3</fb>
    <v>1</v>
  </rv>
  <rv s="0">
    <fb>416.07</fb>
    <v>1</v>
  </rv>
  <rv s="0">
    <fb>44308</fb>
    <v>0</v>
  </rv>
  <rv s="0">
    <fb>57.05</fb>
    <v>1</v>
  </rv>
  <rv s="0">
    <fb>412.27</fb>
    <v>1</v>
  </rv>
  <rv s="0">
    <fb>44309</fb>
    <v>0</v>
  </rv>
  <rv s="0">
    <fb>61.3</fb>
    <v>1</v>
  </rv>
  <rv s="0">
    <fb>416.74</fb>
    <v>1</v>
  </rv>
  <rv s="0">
    <fb>44312</fb>
    <v>0</v>
  </rv>
  <rv s="0">
    <fb>417.61</fb>
    <v>1</v>
  </rv>
  <rv s="0">
    <fb>44313</fb>
    <v>0</v>
  </rv>
  <rv s="0">
    <fb>60.51</fb>
    <v>1</v>
  </rv>
  <rv s="0">
    <fb>417.52</fb>
    <v>1</v>
  </rv>
  <rv s="0">
    <fb>44314</fb>
    <v>0</v>
  </rv>
  <rv s="0">
    <fb>62.04</fb>
    <v>1</v>
  </rv>
  <rv s="0">
    <fb>417.4</fb>
    <v>1</v>
  </rv>
  <rv s="0">
    <fb>44315</fb>
    <v>0</v>
  </rv>
  <rv s="0">
    <fb>62.28</fb>
    <v>1</v>
  </rv>
  <rv s="0">
    <fb>420.06</fb>
    <v>1</v>
  </rv>
  <rv s="0">
    <fb>44316</fb>
    <v>0</v>
  </rv>
  <rv s="0">
    <fb>61.82</fb>
    <v>1</v>
  </rv>
  <rv s="0">
    <fb>417.3</fb>
    <v>1</v>
  </rv>
  <rv s="0">
    <fb>44319</fb>
    <v>0</v>
  </rv>
  <rv s="0">
    <fb>59.17</fb>
    <v>1</v>
  </rv>
  <rv s="0">
    <fb>418.2</fb>
    <v>1</v>
  </rv>
  <rv s="0">
    <fb>44320</fb>
    <v>0</v>
  </rv>
  <rv s="0">
    <fb>55.78</fb>
    <v>1</v>
  </rv>
  <rv s="0">
    <fb>415.62</fb>
    <v>1</v>
  </rv>
  <rv s="0">
    <fb>44321</fb>
    <v>0</v>
  </rv>
  <rv s="0">
    <fb>54.07</fb>
    <v>1</v>
  </rv>
  <rv s="0">
    <fb>415.75</fb>
    <v>1</v>
  </rv>
  <rv s="0">
    <fb>44322</fb>
    <v>0</v>
  </rv>
  <rv s="0">
    <fb>52.59</fb>
    <v>1</v>
  </rv>
  <rv s="0">
    <fb>419.07</fb>
    <v>1</v>
  </rv>
  <rv s="0">
    <fb>44323</fb>
    <v>0</v>
  </rv>
  <rv s="0">
    <fb>54.7</fb>
    <v>1</v>
  </rv>
  <rv s="0">
    <fb>422.12</fb>
    <v>1</v>
  </rv>
  <rv s="0">
    <fb>44326</fb>
    <v>0</v>
  </rv>
  <rv s="0">
    <fb>52.14</fb>
    <v>1</v>
  </rv>
  <rv s="0">
    <fb>417.94</fb>
    <v>1</v>
  </rv>
  <rv s="0">
    <fb>44327</fb>
    <v>0</v>
  </rv>
  <rv s="0">
    <fb>414.21</fb>
    <v>1</v>
  </rv>
  <rv s="0">
    <fb>44328</fb>
    <v>0</v>
  </rv>
  <rv s="0">
    <fb>51.56</fb>
    <v>1</v>
  </rv>
  <rv s="0">
    <fb>405.41</fb>
    <v>1</v>
  </rv>
  <rv s="0">
    <fb>44329</fb>
    <v>0</v>
  </rv>
  <rv s="0">
    <fb>50.96</fb>
    <v>1</v>
  </rv>
  <rv s="0">
    <fb>410.28</fb>
    <v>1</v>
  </rv>
  <rv s="0">
    <fb>44330</fb>
    <v>0</v>
  </rv>
  <rv s="0">
    <fb>416.58</fb>
    <v>1</v>
  </rv>
  <rv s="0">
    <fb>44333</fb>
    <v>0</v>
  </rv>
  <rv s="0">
    <fb>53.91</fb>
    <v>1</v>
  </rv>
  <rv s="0">
    <fb>415.52</fb>
    <v>1</v>
  </rv>
  <rv s="0">
    <fb>44334</fb>
    <v>0</v>
  </rv>
  <rv s="0">
    <fb>53.36</fb>
    <v>1</v>
  </rv>
  <rv s="0">
    <fb>411.94</fb>
    <v>1</v>
  </rv>
  <rv s="0">
    <fb>44335</fb>
    <v>0</v>
  </rv>
  <rv s="0">
    <fb>410.86</fb>
    <v>1</v>
  </rv>
  <rv s="0">
    <fb>44336</fb>
    <v>0</v>
  </rv>
  <rv s="0">
    <fb>57.07</fb>
    <v>1</v>
  </rv>
  <rv s="0">
    <fb>415.28</fb>
    <v>1</v>
  </rv>
  <rv s="0">
    <fb>44337</fb>
    <v>0</v>
  </rv>
  <rv s="0">
    <fb>56.61</fb>
    <v>1</v>
  </rv>
  <rv s="0">
    <fb>414.94</fb>
    <v>1</v>
  </rv>
  <rv s="0">
    <fb>44340</fb>
    <v>0</v>
  </rv>
  <rv s="0">
    <fb>60.12</fb>
    <v>1</v>
  </rv>
  <rv s="0">
    <fb>419.17</fb>
    <v>1</v>
  </rv>
  <rv s="0">
    <fb>44341</fb>
    <v>0</v>
  </rv>
  <rv s="0">
    <fb>59.15</fb>
    <v>1</v>
  </rv>
  <rv s="0">
    <fb>418.24</fb>
    <v>1</v>
  </rv>
  <rv s="0">
    <fb>44342</fb>
    <v>0</v>
  </rv>
  <rv s="0">
    <fb>60.59</fb>
    <v>1</v>
  </rv>
  <rv s="0">
    <fb>44343</fb>
    <v>0</v>
  </rv>
  <rv s="0">
    <fb>61.07</fb>
    <v>1</v>
  </rv>
  <rv s="0">
    <fb>419.29</fb>
    <v>1</v>
  </rv>
  <rv s="0">
    <fb>44344</fb>
    <v>0</v>
  </rv>
  <rv s="0">
    <fb>62.12</fb>
    <v>1</v>
  </rv>
  <rv s="0">
    <fb>420.04</fb>
    <v>1</v>
  </rv>
  <rv s="0">
    <fb>44348</fb>
    <v>0</v>
  </rv>
  <rv s="0">
    <fb>63.69</fb>
    <v>1</v>
  </rv>
  <rv s="0">
    <fb>419.67</fb>
    <v>1</v>
  </rv>
  <rv s="0">
    <fb>44349</fb>
    <v>0</v>
  </rv>
  <rv s="0">
    <fb>62.79</fb>
    <v>1</v>
  </rv>
  <rv s="0">
    <fb>420.33</fb>
    <v>1</v>
  </rv>
  <rv s="0">
    <fb>44350</fb>
    <v>0</v>
  </rv>
  <rv s="0">
    <fb>60.6</fb>
    <v>1</v>
  </rv>
  <rv s="0">
    <fb>418.77</fb>
    <v>1</v>
  </rv>
  <rv s="0">
    <fb>44351</fb>
    <v>0</v>
  </rv>
  <rv s="0">
    <fb>61</fb>
    <v>1</v>
  </rv>
  <rv s="0">
    <fb>422.6</fb>
    <v>1</v>
  </rv>
  <rv s="0">
    <fb>44354</fb>
    <v>0</v>
  </rv>
  <rv s="0">
    <fb>61.37</fb>
    <v>1</v>
  </rv>
  <rv s="0">
    <fb>422.19</fb>
    <v>1</v>
  </rv>
  <rv s="0">
    <fb>44355</fb>
    <v>0</v>
  </rv>
  <rv s="0">
    <fb>60.15</fb>
    <v>1</v>
  </rv>
  <rv s="0">
    <fb>422.28</fb>
    <v>1</v>
  </rv>
  <rv s="0">
    <fb>44356</fb>
    <v>0</v>
  </rv>
  <rv s="0">
    <fb>61.77</fb>
    <v>1</v>
  </rv>
  <rv s="0">
    <fb>421.65</fb>
    <v>1</v>
  </rv>
  <rv s="0">
    <fb>44357</fb>
    <v>0</v>
  </rv>
  <rv s="0">
    <fb>62.63</fb>
    <v>1</v>
  </rv>
  <rv s="0">
    <fb>423.61</fb>
    <v>1</v>
  </rv>
  <rv s="0">
    <fb>44358</fb>
    <v>0</v>
  </rv>
  <rv s="0">
    <fb>64.09</fb>
    <v>1</v>
  </rv>
  <rv s="0">
    <fb>424.31</fb>
    <v>1</v>
  </rv>
  <rv s="0">
    <fb>44361</fb>
    <v>0</v>
  </rv>
  <rv s="0">
    <fb>63.57</fb>
    <v>1</v>
  </rv>
  <rv s="0">
    <fb>425.26</fb>
    <v>1</v>
  </rv>
  <rv s="0">
    <fb>44362</fb>
    <v>0</v>
  </rv>
  <rv s="0">
    <fb>424.48</fb>
    <v>1</v>
  </rv>
  <rv s="0">
    <fb>44363</fb>
    <v>0</v>
  </rv>
  <rv s="0">
    <fb>60.2</fb>
    <v>1</v>
  </rv>
  <rv s="0">
    <fb>422.11</fb>
    <v>1</v>
  </rv>
  <rv s="0">
    <fb>44364</fb>
    <v>0</v>
  </rv>
  <rv s="0">
    <fb>62.29</fb>
    <v>1</v>
  </rv>
  <rv s="0">
    <fb>421.97</fb>
    <v>1</v>
  </rv>
  <rv s="0">
    <fb>44365</fb>
    <v>0</v>
  </rv>
  <rv s="0">
    <fb>63.17</fb>
    <v>1</v>
  </rv>
  <rv s="0">
    <fb>414.92</fb>
    <v>1</v>
  </rv>
  <rv s="0">
    <fb>44368</fb>
    <v>0</v>
  </rv>
  <rv s="0">
    <fb>63.6</fb>
    <v>1</v>
  </rv>
  <rv s="0">
    <fb>420.86</fb>
    <v>1</v>
  </rv>
  <rv s="0">
    <fb>44369</fb>
    <v>0</v>
  </rv>
  <rv s="0">
    <fb>62.93</fb>
    <v>1</v>
  </rv>
  <rv s="0">
    <fb>423.11</fb>
    <v>1</v>
  </rv>
  <rv s="0">
    <fb>44370</fb>
    <v>0</v>
  </rv>
  <rv s="0">
    <fb>66.349999999999994</fb>
    <v>1</v>
  </rv>
  <rv s="0">
    <fb>44371</fb>
    <v>0</v>
  </rv>
  <rv s="0">
    <fb>67.650000000000006</fb>
    <v>1</v>
  </rv>
  <rv s="0">
    <fb>425.1</fb>
    <v>1</v>
  </rv>
  <rv s="0">
    <fb>44372</fb>
    <v>0</v>
  </rv>
  <rv s="0">
    <fb>67.67</fb>
    <v>1</v>
  </rv>
  <rv s="0">
    <fb>426.61</fb>
    <v>1</v>
  </rv>
  <rv s="0">
    <fb>44375</fb>
    <v>0</v>
  </rv>
  <rv s="0">
    <fb>66.22</fb>
    <v>1</v>
  </rv>
  <rv s="0">
    <fb>427.47</fb>
    <v>1</v>
  </rv>
  <rv s="0">
    <fb>44376</fb>
    <v>0</v>
  </rv>
  <rv s="0">
    <fb>67.569999999999993</fb>
    <v>1</v>
  </rv>
  <rv s="0">
    <fb>427.7</fb>
    <v>1</v>
  </rv>
  <rv s="0">
    <fb>44377</fb>
    <v>0</v>
  </rv>
  <rv s="0">
    <fb>68.14</fb>
    <v>1</v>
  </rv>
  <rv s="0">
    <fb>428.06</fb>
    <v>1</v>
  </rv>
  <rv s="0">
    <fb>44378</fb>
    <v>0</v>
  </rv>
  <rv s="0">
    <fb>67.66</fb>
    <v>1</v>
  </rv>
  <rv s="0">
    <fb>430.43</fb>
    <v>1</v>
  </rv>
  <rv s="0">
    <fb>44379</fb>
    <v>0</v>
  </rv>
  <rv s="0">
    <fb>68.489999999999995</fb>
    <v>1</v>
  </rv>
  <rv s="0">
    <fb>433.72</fb>
    <v>1</v>
  </rv>
  <rv s="0">
    <fb>44383</fb>
    <v>0</v>
  </rv>
  <rv s="0">
    <fb>69.06</fb>
    <v>1</v>
  </rv>
  <rv s="0">
    <fb>432.93</fb>
    <v>1</v>
  </rv>
  <rv s="0">
    <fb>44384</fb>
    <v>0</v>
  </rv>
  <rv s="0">
    <fb>65.13</fb>
    <v>1</v>
  </rv>
  <rv s="0">
    <fb>434.46</fb>
    <v>1</v>
  </rv>
  <rv s="0">
    <fb>44385</fb>
    <v>0</v>
  </rv>
  <rv s="0">
    <fb>61.96</fb>
    <v>1</v>
  </rv>
  <rv s="0">
    <fb>430.92</fb>
    <v>1</v>
  </rv>
  <rv s="0">
    <fb>44386</fb>
    <v>0</v>
  </rv>
  <rv s="0">
    <fb>65.81</fb>
    <v>1</v>
  </rv>
  <rv s="0">
    <fb>435.52</fb>
    <v>1</v>
  </rv>
  <rv s="0">
    <fb>44389</fb>
    <v>0</v>
  </rv>
  <rv s="0">
    <fb>64.790000000000006</fb>
    <v>1</v>
  </rv>
  <rv s="0">
    <fb>437.08</fb>
    <v>1</v>
  </rv>
  <rv s="0">
    <fb>44390</fb>
    <v>0</v>
  </rv>
  <rv s="0">
    <fb>435.59</fb>
    <v>1</v>
  </rv>
  <rv s="0">
    <fb>44391</fb>
    <v>0</v>
  </rv>
  <rv s="0">
    <fb>62.47</fb>
    <v>1</v>
  </rv>
  <rv s="0">
    <fb>436.24</fb>
    <v>1</v>
  </rv>
  <rv s="0">
    <fb>44392</fb>
    <v>0</v>
  </rv>
  <rv s="0">
    <fb>60.5</fb>
    <v>1</v>
  </rv>
  <rv s="0">
    <fb>434.75</fb>
    <v>1</v>
  </rv>
  <rv s="0">
    <fb>44393</fb>
    <v>0</v>
  </rv>
  <rv s="0">
    <fb>59.31</fb>
    <v>1</v>
  </rv>
  <rv s="0">
    <fb>431.34</fb>
    <v>1</v>
  </rv>
  <rv s="0">
    <fb>44396</fb>
    <v>0</v>
  </rv>
  <rv s="0">
    <fb>59.58</fb>
    <v>1</v>
  </rv>
  <rv s="0">
    <fb>424.97</fb>
    <v>1</v>
  </rv>
  <rv s="0">
    <fb>44397</fb>
    <v>0</v>
  </rv>
  <rv s="0">
    <fb>62.33</fb>
    <v>1</v>
  </rv>
  <rv s="0">
    <fb>431.06</fb>
    <v>1</v>
  </rv>
  <rv s="0">
    <fb>44398</fb>
    <v>0</v>
  </rv>
  <rv s="0">
    <fb>63.39</fb>
    <v>1</v>
  </rv>
  <rv s="0">
    <fb>434.55</fb>
    <v>1</v>
  </rv>
  <rv s="0">
    <fb>44399</fb>
    <v>0</v>
  </rv>
  <rv s="0">
    <fb>62.97</fb>
    <v>1</v>
  </rv>
  <rv s="0">
    <fb>435.46</fb>
    <v>1</v>
  </rv>
  <rv s="0">
    <fb>44400</fb>
    <v>0</v>
  </rv>
  <rv s="0">
    <fb>77.97</fb>
    <v>1</v>
  </rv>
  <rv s="0">
    <fb>439.94</fb>
    <v>1</v>
  </rv>
  <rv s="0">
    <fb>44403</fb>
    <v>0</v>
  </rv>
  <rv s="0">
    <fb>76.319999999999993</fb>
    <v>1</v>
  </rv>
  <rv s="0">
    <fb>441.02</fb>
    <v>1</v>
  </rv>
  <rv s="0">
    <fb>44404</fb>
    <v>0</v>
  </rv>
  <rv s="0">
    <fb>73.97</fb>
    <v>1</v>
  </rv>
  <rv s="0">
    <fb>439.01</fb>
    <v>1</v>
  </rv>
  <rv s="0">
    <fb>44405</fb>
    <v>0</v>
  </rv>
  <rv s="0">
    <fb>76.16</fb>
    <v>1</v>
  </rv>
  <rv s="0">
    <fb>438.83</fb>
    <v>1</v>
  </rv>
  <rv s="0">
    <fb>44406</fb>
    <v>0</v>
  </rv>
  <rv s="0">
    <fb>74.92</fb>
    <v>1</v>
  </rv>
  <rv s="0">
    <fb>440.65</fb>
    <v>1</v>
  </rv>
  <rv s="0">
    <fb>44407</fb>
    <v>0</v>
  </rv>
  <rv s="0">
    <fb>74.42</fb>
    <v>1</v>
  </rv>
  <rv s="0">
    <fb>438.51</fb>
    <v>1</v>
  </rv>
  <rv s="0">
    <fb>44410</fb>
    <v>0</v>
  </rv>
  <rv s="0">
    <fb>73.5</fb>
    <v>1</v>
  </rv>
  <rv s="0">
    <fb>437.59</fb>
    <v>1</v>
  </rv>
  <rv s="0">
    <fb>44411</fb>
    <v>0</v>
  </rv>
  <rv s="0">
    <fb>73.38</fb>
    <v>1</v>
  </rv>
  <rv s="0">
    <fb>441.15</fb>
    <v>1</v>
  </rv>
  <rv s="0">
    <fb>44412</fb>
    <v>0</v>
  </rv>
  <rv s="0">
    <fb>76.900000000000006</fb>
    <v>1</v>
  </rv>
  <rv s="0">
    <fb>438.98</fb>
    <v>1</v>
  </rv>
  <rv s="0">
    <fb>44413</fb>
    <v>0</v>
  </rv>
  <rv s="0">
    <fb>77.319999999999993</fb>
    <v>1</v>
  </rv>
  <rv s="0">
    <fb>441.76</fb>
    <v>1</v>
  </rv>
  <rv s="0">
    <fb>44414</fb>
    <v>0</v>
  </rv>
  <rv s="0">
    <fb>75.98</fb>
    <v>1</v>
  </rv>
  <rv s="0">
    <fb>442.49</fb>
    <v>1</v>
  </rv>
  <rv s="0">
    <fb>44417</fb>
    <v>0</v>
  </rv>
  <rv s="0">
    <fb>78.150000000000006</fb>
    <v>1</v>
  </rv>
  <rv s="0">
    <fb>442.13</fb>
    <v>1</v>
  </rv>
  <rv s="0">
    <fb>44418</fb>
    <v>0</v>
  </rv>
  <rv s="0">
    <fb>75.8</fb>
    <v>1</v>
  </rv>
  <rv s="0">
    <fb>442.68</fb>
    <v>1</v>
  </rv>
  <rv s="0">
    <fb>44419</fb>
    <v>0</v>
  </rv>
  <rv s="0">
    <fb>76.53</fb>
    <v>1</v>
  </rv>
  <rv s="0">
    <fb>443.78</fb>
    <v>1</v>
  </rv>
  <rv s="0">
    <fb>44420</fb>
    <v>0</v>
  </rv>
  <rv s="0">
    <fb>75.260000000000005</fb>
    <v>1</v>
  </rv>
  <rv s="0">
    <fb>445.11</fb>
    <v>1</v>
  </rv>
  <rv s="0">
    <fb>44421</fb>
    <v>0</v>
  </rv>
  <rv s="0">
    <fb>74.62</fb>
    <v>1</v>
  </rv>
  <rv s="0">
    <fb>445.92</fb>
    <v>1</v>
  </rv>
  <rv s="0">
    <fb>44424</fb>
    <v>0</v>
  </rv>
  <rv s="0">
    <fb>72.44</fb>
    <v>1</v>
  </rv>
  <rv s="0">
    <fb>446.97</fb>
    <v>1</v>
  </rv>
  <rv s="0">
    <fb>44425</fb>
    <v>0</v>
  </rv>
  <rv s="0">
    <fb>71.81</fb>
    <v>1</v>
  </rv>
  <rv s="0">
    <fb>444.04</fb>
    <v>1</v>
  </rv>
  <rv s="0">
    <fb>44426</fb>
    <v>0</v>
  </rv>
  <rv s="0">
    <fb>71.959999999999994</fb>
    <v>1</v>
  </rv>
  <rv s="0">
    <fb>439.18</fb>
    <v>1</v>
  </rv>
  <rv s="0">
    <fb>44427</fb>
    <v>0</v>
  </rv>
  <rv s="0">
    <fb>70.86</fb>
    <v>1</v>
  </rv>
  <rv s="0">
    <fb>439.86</fb>
    <v>1</v>
  </rv>
  <rv s="0">
    <fb>44428</fb>
    <v>0</v>
  </rv>
  <rv s="0">
    <fb>72.72</fb>
    <v>1</v>
  </rv>
  <rv s="0">
    <fb>443.36</fb>
    <v>1</v>
  </rv>
  <rv s="0">
    <fb>44431</fb>
    <v>0</v>
  </rv>
  <rv s="0">
    <fb>75.5</fb>
    <v>1</v>
  </rv>
  <rv s="0">
    <fb>447.26</fb>
    <v>1</v>
  </rv>
  <rv s="0">
    <fb>44432</fb>
    <v>0</v>
  </rv>
  <rv s="0">
    <fb>74.63</fb>
    <v>1</v>
  </rv>
  <rv s="0">
    <fb>447.97</fb>
    <v>1</v>
  </rv>
  <rv s="0">
    <fb>44433</fb>
    <v>0</v>
  </rv>
  <rv s="0">
    <fb>74.69</fb>
    <v>1</v>
  </rv>
  <rv s="0">
    <fb>448.91</fb>
    <v>1</v>
  </rv>
  <rv s="0">
    <fb>44434</fb>
    <v>0</v>
  </rv>
  <rv s="0">
    <fb>71.61</fb>
    <v>1</v>
  </rv>
  <rv s="0">
    <fb>446.26</fb>
    <v>1</v>
  </rv>
  <rv s="0">
    <fb>44435</fb>
    <v>0</v>
  </rv>
  <rv s="0">
    <fb>73.12</fb>
    <v>1</v>
  </rv>
  <rv s="0">
    <fb>450.25</fb>
    <v>1</v>
  </rv>
  <rv s="0">
    <fb>44438</fb>
    <v>0</v>
  </rv>
  <rv s="0">
    <fb>74.510000000000005</fb>
    <v>1</v>
  </rv>
  <rv s="0">
    <fb>452.23</fb>
    <v>1</v>
  </rv>
  <rv s="0">
    <fb>44439</fb>
    <v>0</v>
  </rv>
  <rv s="0">
    <fb>76.11</fb>
    <v>1</v>
  </rv>
  <rv s="0">
    <fb>451.56</fb>
    <v>1</v>
  </rv>
  <rv s="0">
    <fb>44440</fb>
    <v>0</v>
  </rv>
  <rv s="0">
    <fb>74.17</fb>
    <v>1</v>
  </rv>
  <rv s="0">
    <fb>451.8</fb>
    <v>1</v>
  </rv>
  <rv s="0">
    <fb>44441</fb>
    <v>0</v>
  </rv>
  <rv s="0">
    <fb>73.92</fb>
    <v>1</v>
  </rv>
  <rv s="0">
    <fb>453.19</fb>
    <v>1</v>
  </rv>
  <rv s="0">
    <fb>44442</fb>
    <v>0</v>
  </rv>
  <rv s="0">
    <fb>75.08</fb>
    <v>1</v>
  </rv>
  <rv s="0">
    <fb>453.08</fb>
    <v>1</v>
  </rv>
  <rv s="0">
    <fb>44446</fb>
    <v>0</v>
  </rv>
  <rv s="0">
    <fb>76.489999999999995</fb>
    <v>1</v>
  </rv>
  <rv s="0">
    <fb>451.46</fb>
    <v>1</v>
  </rv>
  <rv s="0">
    <fb>44447</fb>
    <v>0</v>
  </rv>
  <rv s="0">
    <fb>74.13</fb>
    <v>1</v>
  </rv>
  <rv s="0">
    <fb>450.91</fb>
    <v>1</v>
  </rv>
  <rv s="0">
    <fb>44448</fb>
    <v>0</v>
  </rv>
  <rv s="0">
    <fb>448.98</fb>
    <v>1</v>
  </rv>
  <rv s="0">
    <fb>44449</fb>
    <v>0</v>
  </rv>
  <rv s="0">
    <fb>74.5</fb>
    <v>1</v>
  </rv>
  <rv s="0">
    <fb>445.44</fb>
    <v>1</v>
  </rv>
  <rv s="0">
    <fb>44452</fb>
    <v>0</v>
  </rv>
  <rv s="0">
    <fb>71.260000000000005</fb>
    <v>1</v>
  </rv>
  <rv s="0">
    <fb>446.58</fb>
    <v>1</v>
  </rv>
  <rv s="0">
    <fb>44453</fb>
    <v>0</v>
  </rv>
  <rv s="0">
    <fb>71.31</fb>
    <v>1</v>
  </rv>
  <rv s="0">
    <fb>444.17</fb>
    <v>1</v>
  </rv>
  <rv s="0">
    <fb>44454</fb>
    <v>0</v>
  </rv>
  <rv s="0">
    <fb>73.62</fb>
    <v>1</v>
  </rv>
  <rv s="0">
    <fb>447.88</fb>
    <v>1</v>
  </rv>
  <rv s="0">
    <fb>44455</fb>
    <v>0</v>
  </rv>
  <rv s="0">
    <fb>72.48</fb>
    <v>1</v>
  </rv>
  <rv s="0">
    <fb>447.17</fb>
    <v>1</v>
  </rv>
  <rv s="0">
    <fb>44456</fb>
    <v>0</v>
  </rv>
  <rv s="0">
    <fb>74.760000000000005</fb>
    <v>1</v>
  </rv>
  <rv s="0">
    <fb>441.4</fb>
    <v>1</v>
  </rv>
  <rv s="0">
    <fb>44459</fb>
    <v>0</v>
  </rv>
  <rv s="0">
    <fb>71.73</fb>
    <v>1</v>
  </rv>
  <rv s="0">
    <fb>434.04</fb>
    <v>1</v>
  </rv>
  <rv s="0">
    <fb>44460</fb>
    <v>0</v>
  </rv>
  <rv s="0">
    <fb>76.09</fb>
    <v>1</v>
  </rv>
  <rv s="0">
    <fb>433.63</fb>
    <v>1</v>
  </rv>
  <rv s="0">
    <fb>44461</fb>
    <v>0</v>
  </rv>
  <rv s="0">
    <fb>78.599999999999994</fb>
    <v>1</v>
  </rv>
  <rv s="0">
    <fb>437.86</fb>
    <v>1</v>
  </rv>
  <rv s="0">
    <fb>44462</fb>
    <v>0</v>
  </rv>
  <rv s="0">
    <fb>79.37</fb>
    <v>1</v>
  </rv>
  <rv s="0">
    <fb>443.18</fb>
    <v>1</v>
  </rv>
  <rv s="0">
    <fb>44463</fb>
    <v>0</v>
  </rv>
  <rv s="0">
    <fb>83.11</fb>
    <v>1</v>
  </rv>
  <rv s="0">
    <fb>443.91</fb>
    <v>1</v>
  </rv>
  <rv s="0">
    <fb>44466</fb>
    <v>0</v>
  </rv>
  <rv s="0">
    <fb>80.08</fb>
    <v>1</v>
  </rv>
  <rv s="0">
    <fb>442.64</fb>
    <v>1</v>
  </rv>
  <rv s="0">
    <fb>44467</fb>
    <v>0</v>
  </rv>
  <rv s="0">
    <fb>44468</fb>
    <v>0</v>
  </rv>
  <rv s="0">
    <fb>71.760000000000005</fb>
    <v>1</v>
  </rv>
  <rv s="0">
    <fb>434.45</fb>
    <v>1</v>
  </rv>
  <rv s="0">
    <fb>44469</fb>
    <v>0</v>
  </rv>
  <rv s="0">
    <fb>73.87</fb>
    <v>1</v>
  </rv>
  <rv s="0">
    <fb>429.14</fb>
    <v>1</v>
  </rv>
  <rv s="0">
    <fb>44470</fb>
    <v>0</v>
  </rv>
  <rv s="0">
    <fb>75.25</fb>
    <v>1</v>
  </rv>
  <rv s="0">
    <fb>434.24</fb>
    <v>1</v>
  </rv>
  <rv s="0">
    <fb>44473</fb>
    <v>0</v>
  </rv>
  <rv s="0">
    <fb>71.23</fb>
    <v>1</v>
  </rv>
  <rv s="0">
    <fb>428.64</fb>
    <v>1</v>
  </rv>
  <rv s="0">
    <fb>44474</fb>
    <v>0</v>
  </rv>
  <rv s="0">
    <fb>73.41</fb>
    <v>1</v>
  </rv>
  <rv s="0">
    <fb>433.1</fb>
    <v>1</v>
  </rv>
  <rv s="0">
    <fb>44475</fb>
    <v>0</v>
  </rv>
  <rv s="0">
    <fb>73.13</fb>
    <v>1</v>
  </rv>
  <rv s="0">
    <fb>434.9</fb>
    <v>1</v>
  </rv>
  <rv s="0">
    <fb>44476</fb>
    <v>0</v>
  </rv>
  <rv s="0">
    <fb>76.28</fb>
    <v>1</v>
  </rv>
  <rv s="0">
    <fb>438.66</fb>
    <v>1</v>
  </rv>
  <rv s="0">
    <fb>44477</fb>
    <v>0</v>
  </rv>
  <rv s="0">
    <fb>75</fb>
    <v>1</v>
  </rv>
  <rv s="0">
    <fb>44480</fb>
    <v>0</v>
  </rv>
  <rv s="0">
    <fb>73.53</fb>
    <v>1</v>
  </rv>
  <rv s="0">
    <fb>434.69</fb>
    <v>1</v>
  </rv>
  <rv s="0">
    <fb>44481</fb>
    <v>0</v>
  </rv>
  <rv s="0">
    <fb>433.62</fb>
    <v>1</v>
  </rv>
  <rv s="0">
    <fb>44482</fb>
    <v>0</v>
  </rv>
  <rv s="0">
    <fb>74.95</fb>
    <v>1</v>
  </rv>
  <rv s="0">
    <fb>435.18</fb>
    <v>1</v>
  </rv>
  <rv s="0">
    <fb>44483</fb>
    <v>0</v>
  </rv>
  <rv s="0">
    <fb>76.64</fb>
    <v>1</v>
  </rv>
  <rv s="0">
    <fb>442.5</fb>
    <v>1</v>
  </rv>
  <rv s="0">
    <fb>44484</fb>
    <v>0</v>
  </rv>
  <rv s="0">
    <fb>77.34</fb>
    <v>1</v>
  </rv>
  <rv s="0">
    <fb>445.87</fb>
    <v>1</v>
  </rv>
  <rv s="0">
    <fb>44487</fb>
    <v>0</v>
  </rv>
  <rv s="0">
    <fb>447.19</fb>
    <v>1</v>
  </rv>
  <rv s="0">
    <fb>44488</fb>
    <v>0</v>
  </rv>
  <rv s="0">
    <fb>76.430000000000007</fb>
    <v>1</v>
  </rv>
  <rv s="0">
    <fb>450.64</fb>
    <v>1</v>
  </rv>
  <rv s="0">
    <fb>44489</fb>
    <v>0</v>
  </rv>
  <rv s="0">
    <fb>75.650000000000006</fb>
    <v>1</v>
  </rv>
  <rv s="0">
    <fb>452.41</fb>
    <v>1</v>
  </rv>
  <rv s="0">
    <fb>44490</fb>
    <v>0</v>
  </rv>
  <rv s="0">
    <fb>75.11</fb>
    <v>1</v>
  </rv>
  <rv s="0">
    <fb>453.59</fb>
    <v>1</v>
  </rv>
  <rv s="0">
    <fb>44491</fb>
    <v>0</v>
  </rv>
  <rv s="0">
    <fb>55.14</fb>
    <v>1</v>
  </rv>
  <rv s="0">
    <fb>453.12</fb>
    <v>1</v>
  </rv>
  <rv s="0">
    <fb>44494</fb>
    <v>0</v>
  </rv>
  <rv s="0">
    <fb>54.5</fb>
    <v>1</v>
  </rv>
  <rv s="0">
    <fb>455.55</fb>
    <v>1</v>
  </rv>
  <rv s="0">
    <fb>44495</fb>
    <v>0</v>
  </rv>
  <rv s="0">
    <fb>55.39</fb>
    <v>1</v>
  </rv>
  <rv s="0">
    <fb>455.96</fb>
    <v>1</v>
  </rv>
  <rv s="0">
    <fb>44496</fb>
    <v>0</v>
  </rv>
  <rv s="0">
    <fb>52.02</fb>
    <v>1</v>
  </rv>
  <rv s="0">
    <fb>453.94</fb>
    <v>1</v>
  </rv>
  <rv s="0">
    <fb>44497</fb>
    <v>0</v>
  </rv>
  <rv s="0">
    <fb>54.39</fb>
    <v>1</v>
  </rv>
  <rv s="0">
    <fb>458.32</fb>
    <v>1</v>
  </rv>
  <rv s="0">
    <fb>44498</fb>
    <v>0</v>
  </rv>
  <rv s="0">
    <fb>52.58</fb>
    <v>1</v>
  </rv>
  <rv s="0">
    <fb>459.25</fb>
    <v>1</v>
  </rv>
  <rv s="0">
    <fb>44501</fb>
    <v>0</v>
  </rv>
  <rv s="0">
    <fb>53.98</fb>
    <v>1</v>
  </rv>
  <rv s="0">
    <fb>460.04</fb>
    <v>1</v>
  </rv>
  <rv s="0">
    <fb>44502</fb>
    <v>0</v>
  </rv>
  <rv s="0">
    <fb>461.9</fb>
    <v>1</v>
  </rv>
  <rv s="0">
    <fb>44503</fb>
    <v>0</v>
  </rv>
  <rv s="0">
    <fb>464.72</fb>
    <v>1</v>
  </rv>
  <rv s="0">
    <fb>44504</fb>
    <v>0</v>
  </rv>
  <rv s="0">
    <fb>52.26</fb>
    <v>1</v>
  </rv>
  <rv s="0">
    <fb>466.91</fb>
    <v>1</v>
  </rv>
  <rv s="0">
    <fb>44505</fb>
    <v>0</v>
  </rv>
  <rv s="0">
    <fb>53.17</fb>
    <v>1</v>
  </rv>
  <rv s="0">
    <fb>468.53</fb>
    <v>1</v>
  </rv>
  <rv s="0">
    <fb>44508</fb>
    <v>0</v>
  </rv>
  <rv s="0">
    <fb>54.9</fb>
    <v>1</v>
  </rv>
  <rv s="0">
    <fb>468.93</fb>
    <v>1</v>
  </rv>
  <rv s="0">
    <fb>44509</fb>
    <v>0</v>
  </rv>
  <rv s="0">
    <fb>54.82</fb>
    <v>1</v>
  </rv>
  <rv s="0">
    <fb>467.38</fb>
    <v>1</v>
  </rv>
  <rv s="0">
    <fb>44510</fb>
    <v>0</v>
  </rv>
  <rv s="0">
    <fb>52.88</fb>
    <v>1</v>
  </rv>
  <rv s="0">
    <fb>463.62</fb>
    <v>1</v>
  </rv>
  <rv s="0">
    <fb>44511</fb>
    <v>0</v>
  </rv>
  <rv s="0">
    <fb>463.77</fb>
    <v>1</v>
  </rv>
  <rv s="0">
    <fb>44512</fb>
    <v>0</v>
  </rv>
  <rv s="0">
    <fb>53.7</fb>
    <v>1</v>
  </rv>
  <rv s="0">
    <fb>467.27</fb>
    <v>1</v>
  </rv>
  <rv s="0">
    <fb>44515</fb>
    <v>0</v>
  </rv>
  <rv s="0">
    <fb>55.53</fb>
    <v>1</v>
  </rv>
  <rv s="0">
    <fb>467.43</fb>
    <v>1</v>
  </rv>
  <rv s="0">
    <fb>44516</fb>
    <v>0</v>
  </rv>
  <rv s="0">
    <fb>55.11</fb>
    <v>1</v>
  </rv>
  <rv s="0">
    <fb>469.28</fb>
    <v>1</v>
  </rv>
  <rv s="0">
    <fb>44517</fb>
    <v>0</v>
  </rv>
  <rv s="0">
    <fb>54.56</fb>
    <v>1</v>
  </rv>
  <rv s="0">
    <fb>468.14</fb>
    <v>1</v>
  </rv>
  <rv s="0">
    <fb>44518</fb>
    <v>0</v>
  </rv>
  <rv s="0">
    <fb>53.47</fb>
    <v>1</v>
  </rv>
  <rv s="0">
    <fb>469.73</fb>
    <v>1</v>
  </rv>
  <rv s="0">
    <fb>44519</fb>
    <v>0</v>
  </rv>
  <rv s="0">
    <fb>51.32</fb>
    <v>1</v>
  </rv>
  <rv s="0">
    <fb>468.89</fb>
    <v>1</v>
  </rv>
  <rv s="0">
    <fb>44522</fb>
    <v>0</v>
  </rv>
  <rv s="0">
    <fb>49.26</fb>
    <v>1</v>
  </rv>
  <rv s="0">
    <fb>467.57</fb>
    <v>1</v>
  </rv>
  <rv s="0">
    <fb>44523</fb>
    <v>0</v>
  </rv>
  <rv s="0">
    <fb>50.67</fb>
    <v>1</v>
  </rv>
  <rv s="0">
    <fb>468.19</fb>
    <v>1</v>
  </rv>
  <rv s="0">
    <fb>44524</fb>
    <v>0</v>
  </rv>
  <rv s="0">
    <fb>49.66</fb>
    <v>1</v>
  </rv>
  <rv s="0">
    <fb>469.44</fb>
    <v>1</v>
  </rv>
  <rv s="0">
    <fb>44526</fb>
    <v>0</v>
  </rv>
  <rv s="0">
    <fb>49.76</fb>
    <v>1</v>
  </rv>
  <rv s="0">
    <fb>458.97</fb>
    <v>1</v>
  </rv>
  <rv s="0">
    <fb>44529</fb>
    <v>0</v>
  </rv>
  <rv s="0">
    <fb>48.85</fb>
    <v>1</v>
  </rv>
  <rv s="0">
    <fb>464.6</fb>
    <v>1</v>
  </rv>
  <rv s="0">
    <fb>44530</fb>
    <v>0</v>
  </rv>
  <rv s="0">
    <fb>47.61</fb>
    <v>1</v>
  </rv>
  <rv s="0">
    <fb>455.56</fb>
    <v>1</v>
  </rv>
  <rv s="0">
    <fb>44531</fb>
    <v>0</v>
  </rv>
  <rv s="0">
    <fb>47.26</fb>
    <v>1</v>
  </rv>
  <rv s="0">
    <fb>450.5</fb>
    <v>1</v>
  </rv>
  <rv s="0">
    <fb>44532</fb>
    <v>0</v>
  </rv>
  <rv s="0">
    <fb>47.91</fb>
    <v>1</v>
  </rv>
  <rv s="0">
    <fb>457.4</fb>
    <v>1</v>
  </rv>
  <rv s="0">
    <fb>44533</fb>
    <v>0</v>
  </rv>
  <rv s="0">
    <fb>46.79</fb>
    <v>1</v>
  </rv>
  <rv s="0">
    <fb>453.42</fb>
    <v>1</v>
  </rv>
  <rv s="0">
    <fb>44536</fb>
    <v>0</v>
  </rv>
  <rv s="0">
    <fb>47.92</fb>
    <v>1</v>
  </rv>
  <rv s="0">
    <fb>458.79</fb>
    <v>1</v>
  </rv>
  <rv s="0">
    <fb>44537</fb>
    <v>0</v>
  </rv>
  <rv s="0">
    <fb>50.4</fb>
    <v>1</v>
  </rv>
  <rv s="0">
    <fb>468.28</fb>
    <v>1</v>
  </rv>
  <rv s="0">
    <fb>44538</fb>
    <v>0</v>
  </rv>
  <rv s="0">
    <fb>53.42</fb>
    <v>1</v>
  </rv>
  <rv s="0">
    <fb>469.52</fb>
    <v>1</v>
  </rv>
  <rv s="0">
    <fb>44539</fb>
    <v>0</v>
  </rv>
  <rv s="0">
    <fb>466.35</fb>
    <v>1</v>
  </rv>
  <rv s="0">
    <fb>44540</fb>
    <v>0</v>
  </rv>
  <rv s="0">
    <fb>50.82</fb>
    <v>1</v>
  </rv>
  <rv s="0">
    <fb>470.74</fb>
    <v>1</v>
  </rv>
  <rv s="0">
    <fb>44543</fb>
    <v>0</v>
  </rv>
  <rv s="0">
    <fb>48.14</fb>
    <v>1</v>
  </rv>
  <rv s="0">
    <fb>466.57</fb>
    <v>1</v>
  </rv>
  <rv s="0">
    <fb>44544</fb>
    <v>0</v>
  </rv>
  <rv s="0">
    <fb>46.85</fb>
    <v>1</v>
  </rv>
  <rv s="0">
    <fb>463.36</fb>
    <v>1</v>
  </rv>
  <rv s="0">
    <fb>44545</fb>
    <v>0</v>
  </rv>
  <rv s="0">
    <fb>46.41</fb>
    <v>1</v>
  </rv>
  <rv s="0">
    <fb>470.6</fb>
    <v>1</v>
  </rv>
  <rv s="0">
    <fb>44546</fb>
    <v>0</v>
  </rv>
  <rv s="0">
    <fb>44.7</fb>
    <v>1</v>
  </rv>
  <rv s="0">
    <fb>466.45</fb>
    <v>1</v>
  </rv>
  <rv s="0">
    <fb>44547</fb>
    <v>0</v>
  </rv>
  <rv s="0">
    <fb>45.29</fb>
    <v>1</v>
  </rv>
  <rv s="0">
    <fb>459.87</fb>
    <v>1</v>
  </rv>
  <rv s="0">
    <fb>44550</fb>
    <v>0</v>
  </rv>
  <rv s="0">
    <fb>454.98</fb>
    <v>1</v>
  </rv>
  <rv s="0">
    <fb>44551</fb>
    <v>0</v>
  </rv>
  <rv s="0">
    <fb>46.1</fb>
    <v>1</v>
  </rv>
  <rv s="0">
    <fb>463.06</fb>
    <v>1</v>
  </rv>
  <rv s="0">
    <fb>44552</fb>
    <v>0</v>
  </rv>
  <rv s="0">
    <fb>46.77</fb>
    <v>1</v>
  </rv>
  <rv s="0">
    <fb>467.69</fb>
    <v>1</v>
  </rv>
  <rv s="0">
    <fb>44553</fb>
    <v>0</v>
  </rv>
  <rv s="0">
    <fb>48.68</fb>
    <v>1</v>
  </rv>
  <rv s="0">
    <fb>44557</fb>
    <v>0</v>
  </rv>
  <rv s="0">
    <fb>48.64</fb>
    <v>1</v>
  </rv>
  <rv s="0">
    <fb>477.26</fb>
    <v>1</v>
  </rv>
  <rv s="0">
    <fb>44558</fb>
    <v>0</v>
  </rv>
  <rv s="0">
    <fb>47.71</fb>
    <v>1</v>
  </rv>
  <rv s="0">
    <fb>476.87</fb>
    <v>1</v>
  </rv>
  <rv s="0">
    <fb>44559</fb>
    <v>0</v>
  </rv>
  <rv s="0">
    <fb>47.06</fb>
    <v>1</v>
  </rv>
  <rv s="0">
    <fb>477.48</fb>
    <v>1</v>
  </rv>
  <rv s="0">
    <fb>44560</fb>
    <v>0</v>
  </rv>
  <rv s="0">
    <fb>48.03</fb>
    <v>1</v>
  </rv>
  <rv s="0">
    <fb>476.16</fb>
    <v>1</v>
  </rv>
  <rv s="0">
    <fb>44561</fb>
    <v>0</v>
  </rv>
  <rv s="0">
    <fb>47.03</fb>
    <v>1</v>
  </rv>
  <rv s="0">
    <fb>474.96</fb>
    <v>1</v>
  </rv>
  <rv s="0">
    <fb>44564</fb>
    <v>0</v>
  </rv>
  <rv s="0">
    <fb>46.59</fb>
    <v>1</v>
  </rv>
  <rv s="0">
    <fb>477.71</fb>
    <v>1</v>
  </rv>
  <rv s="0">
    <fb>44565</fb>
    <v>0</v>
  </rv>
  <rv s="0">
    <fb>44.03</fb>
    <v>1</v>
  </rv>
  <rv s="0">
    <fb>477.55</fb>
    <v>1</v>
  </rv>
  <rv s="0">
    <fb>44566</fb>
    <v>0</v>
  </rv>
  <rv s="0">
    <fb>41.33</fb>
    <v>1</v>
  </rv>
  <rv s="0">
    <fb>468.38</fb>
    <v>1</v>
  </rv>
  <rv s="0">
    <fb>44567</fb>
    <v>0</v>
  </rv>
  <rv s="0">
    <fb>41.68</fb>
    <v>1</v>
  </rv>
  <rv s="0">
    <fb>467.94</fb>
    <v>1</v>
  </rv>
  <rv s="0">
    <fb>44568</fb>
    <v>0</v>
  </rv>
  <rv s="0">
    <fb>41.36</fb>
    <v>1</v>
  </rv>
  <rv s="0">
    <fb>466.09</fb>
    <v>1</v>
  </rv>
  <rv s="0">
    <fb>44571</fb>
    <v>0</v>
  </rv>
  <rv s="0">
    <fb>41.71</fb>
    <v>1</v>
  </rv>
  <rv s="0">
    <fb>465.51</fb>
    <v>1</v>
  </rv>
  <rv s="0">
    <fb>44572</fb>
    <v>0</v>
  </rv>
  <rv s="0">
    <fb>43.31</fb>
    <v>1</v>
  </rv>
  <rv s="0">
    <fb>469.75</fb>
    <v>1</v>
  </rv>
  <rv s="0">
    <fb>44573</fb>
    <v>0</v>
  </rv>
  <rv s="0">
    <fb>42.73</fb>
    <v>1</v>
  </rv>
  <rv s="0">
    <fb>471.02</fb>
    <v>1</v>
  </rv>
  <rv s="0">
    <fb>44574</fb>
    <v>0</v>
  </rv>
  <rv s="0">
    <fb>38.380000000000003</fb>
    <v>1</v>
  </rv>
  <rv s="0">
    <fb>464.53</fb>
    <v>1</v>
  </rv>
  <rv s="0">
    <fb>44575</fb>
    <v>0</v>
  </rv>
  <rv s="0">
    <fb>38.04</fb>
    <v>1</v>
  </rv>
  <rv s="0">
    <fb>44579</fb>
    <v>0</v>
  </rv>
  <rv s="0">
    <fb>35.700000000000003</fb>
    <v>1</v>
  </rv>
  <rv s="0">
    <fb>456.49</fb>
    <v>1</v>
  </rv>
  <rv s="0">
    <fb>44580</fb>
    <v>0</v>
  </rv>
  <rv s="0">
    <fb>35.049999999999997</fb>
    <v>1</v>
  </rv>
  <rv s="0">
    <fb>451.75</fb>
    <v>1</v>
  </rv>
  <rv s="0">
    <fb>44581</fb>
    <v>0</v>
  </rv>
  <rv s="0">
    <fb>34.99</fb>
    <v>1</v>
  </rv>
  <rv s="0">
    <fb>446.75</fb>
    <v>1</v>
  </rv>
  <rv s="0">
    <fb>44582</fb>
    <v>0</v>
  </rv>
  <rv s="0">
    <fb>32.119999999999997</fb>
    <v>1</v>
  </rv>
  <rv s="0">
    <fb>437.98</fb>
    <v>1</v>
  </rv>
  <rv s="0">
    <fb>44585</fb>
    <v>0</v>
  </rv>
  <rv s="0">
    <fb>31.8</fb>
    <v>1</v>
  </rv>
  <rv s="0">
    <fb>439.84</fb>
    <v>1</v>
  </rv>
  <rv s="0">
    <fb>44586</fb>
    <v>0</v>
  </rv>
  <rv s="0">
    <fb>30.66</fb>
    <v>1</v>
  </rv>
  <rv s="0">
    <fb>434.47</fb>
    <v>1</v>
  </rv>
  <rv s="0">
    <fb>44587</fb>
    <v>0</v>
  </rv>
  <rv s="0">
    <fb>28.63</fb>
    <v>1</v>
  </rv>
  <rv s="0">
    <fb>433.38</fb>
    <v>1</v>
  </rv>
  <rv s="0">
    <fb>44588</fb>
    <v>0</v>
  </rv>
  <rv s="0">
    <fb>28.3</fb>
    <v>1</v>
  </rv>
  <rv s="0">
    <fb>431.24</fb>
    <v>1</v>
  </rv>
  <rv s="0">
    <fb>44589</fb>
    <v>0</v>
  </rv>
  <rv s="0">
    <fb>30.42</fb>
    <v>1</v>
  </rv>
  <rv s="0">
    <fb>441.95</fb>
    <v>1</v>
  </rv>
  <rv s="0">
    <fb>44592</fb>
    <v>0</v>
  </rv>
  <rv s="0">
    <fb>32.54</fb>
    <v>1</v>
  </rv>
  <rv s="0">
    <fb>449.91</fb>
    <v>1</v>
  </rv>
  <rv s="0">
    <fb>44593</fb>
    <v>0</v>
  </rv>
  <rv s="0">
    <fb>33.659999999999997</fb>
    <v>1</v>
  </rv>
  <rv s="0">
    <fb>452.95</fb>
    <v>1</v>
  </rv>
  <rv s="0">
    <fb>44594</fb>
    <v>0</v>
  </rv>
  <rv s="0">
    <fb>32.07</fb>
    <v>1</v>
  </rv>
  <rv s="0">
    <fb>457.35</fb>
    <v>1</v>
  </rv>
  <rv s="0">
    <fb>44595</fb>
    <v>0</v>
  </rv>
  <rv s="0">
    <fb>24.5</fb>
    <v>1</v>
  </rv>
  <rv s="0">
    <fb>446.6</fb>
    <v>1</v>
  </rv>
  <rv s="0">
    <fb>44596</fb>
    <v>0</v>
  </rv>
  <rv s="0">
    <fb>38.909999999999997</fb>
    <v>1</v>
  </rv>
  <rv s="0">
    <fb>448.7</fb>
    <v>1</v>
  </rv>
  <rv s="0">
    <fb>44599</fb>
    <v>0</v>
  </rv>
  <rv s="0">
    <fb>37.880000000000003</fb>
    <v>1</v>
  </rv>
  <rv s="0">
    <fb>44600</fb>
    <v>0</v>
  </rv>
  <rv s="0">
    <fb>37.56</fb>
    <v>1</v>
  </rv>
  <rv s="0">
    <fb>450.94</fb>
    <v>1</v>
  </rv>
  <rv s="0">
    <fb>44601</fb>
    <v>0</v>
  </rv>
  <rv s="0">
    <fb>40.28</fb>
    <v>1</v>
  </rv>
  <rv s="0">
    <fb>457.54</fb>
    <v>1</v>
  </rv>
  <rv s="0">
    <fb>44602</fb>
    <v>0</v>
  </rv>
  <rv s="0">
    <fb>40.619999999999997</fb>
    <v>1</v>
  </rv>
  <rv s="0">
    <fb>449.32</fb>
    <v>1</v>
  </rv>
  <rv s="0">
    <fb>44603</fb>
    <v>0</v>
  </rv>
  <rv s="0">
    <fb>39.49</fb>
    <v>1</v>
  </rv>
  <rv s="0">
    <fb>440.46</fb>
    <v>1</v>
  </rv>
  <rv s="0">
    <fb>44606</fb>
    <v>0</v>
  </rv>
  <rv s="0">
    <fb>39.619999999999997</fb>
    <v>1</v>
  </rv>
  <rv s="0">
    <fb>439.02</fb>
    <v>1</v>
  </rv>
  <rv s="0">
    <fb>44607</fb>
    <v>0</v>
  </rv>
  <rv s="0">
    <fb>41.43</fb>
    <v>1</v>
  </rv>
  <rv s="0">
    <fb>446.1</fb>
    <v>1</v>
  </rv>
  <rv s="0">
    <fb>44608</fb>
    <v>0</v>
  </rv>
  <rv s="0">
    <fb>40.01</fb>
    <v>1</v>
  </rv>
  <rv s="0">
    <fb>44609</fb>
    <v>0</v>
  </rv>
  <rv s="0">
    <fb>39.450000000000003</fb>
    <v>1</v>
  </rv>
  <rv s="0">
    <fb>437.06</fb>
    <v>1</v>
  </rv>
  <rv s="0">
    <fb>44610</fb>
    <v>0</v>
  </rv>
  <rv s="0">
    <fb>38.01</fb>
    <v>1</v>
  </rv>
  <rv s="0">
    <fb>434.23</fb>
    <v>1</v>
  </rv>
  <rv s="0">
    <fb>44614</fb>
    <v>0</v>
  </rv>
  <rv s="0">
    <fb>36.869999999999997</fb>
    <v>1</v>
  </rv>
  <rv s="0">
    <fb>429.57</fb>
    <v>1</v>
  </rv>
  <rv s="0">
    <fb>44615</fb>
    <v>0</v>
  </rv>
  <rv s="0">
    <fb>36.979999999999997</fb>
    <v>1</v>
  </rv>
  <rv s="0">
    <fb>421.95</fb>
    <v>1</v>
  </rv>
  <rv s="0">
    <fb>44616</fb>
    <v>0</v>
  </rv>
  <rv s="0">
    <fb>38.83</fb>
    <v>1</v>
  </rv>
  <rv s="0">
    <fb>428.3</fb>
    <v>1</v>
  </rv>
  <rv s="0">
    <fb>44617</fb>
    <v>0</v>
  </rv>
  <rv s="0">
    <fb>39.15</fb>
    <v>1</v>
  </rv>
  <rv s="0">
    <fb>437.75</fb>
    <v>1</v>
  </rv>
  <rv s="0">
    <fb>44620</fb>
    <v>0</v>
  </rv>
  <rv s="0">
    <fb>39.94</fb>
    <v>1</v>
  </rv>
  <rv s="0">
    <fb>436.63</fb>
    <v>1</v>
  </rv>
  <rv s="0">
    <fb>44621</fb>
    <v>0</v>
  </rv>
  <rv s="0">
    <fb>37.840000000000003</fb>
    <v>1</v>
  </rv>
  <rv s="0">
    <fb>429.98</fb>
    <v>1</v>
  </rv>
  <rv s="0">
    <fb>44622</fb>
    <v>0</v>
  </rv>
  <rv s="0">
    <fb>37.369999999999997</fb>
    <v>1</v>
  </rv>
  <rv s="0">
    <fb>437.89</fb>
    <v>1</v>
  </rv>
  <rv s="0">
    <fb>44623</fb>
    <v>0</v>
  </rv>
  <rv s="0">
    <fb>35.659999999999997</fb>
    <v>1</v>
  </rv>
  <rv s="0">
    <fb>435.71</fb>
    <v>1</v>
  </rv>
  <rv s="0">
    <fb>44624</fb>
    <v>0</v>
  </rv>
  <rv s="0">
    <fb>33.090000000000003</fb>
    <v>1</v>
  </rv>
  <rv s="0">
    <fb>432.17</fb>
    <v>1</v>
  </rv>
  <rv s="0">
    <fb>44627</fb>
    <v>0</v>
  </rv>
  <rv s="0">
    <fb>30.22</fb>
    <v>1</v>
  </rv>
  <rv s="0">
    <fb>419.43</fb>
    <v>1</v>
  </rv>
  <rv s="0">
    <fb>44628</fb>
    <v>0</v>
  </rv>
  <rv s="0">
    <fb>31.22</fb>
    <v>1</v>
  </rv>
  <rv s="0">
    <fb>416.25</fb>
    <v>1</v>
  </rv>
  <rv s="0">
    <fb>44629</fb>
    <v>0</v>
  </rv>
  <rv s="0">
    <fb>33.68</fb>
    <v>1</v>
  </rv>
  <rv s="0">
    <fb>427.41</fb>
    <v>1</v>
  </rv>
  <rv s="0">
    <fb>44630</fb>
    <v>0</v>
  </rv>
  <rv s="0">
    <fb>31.74</fb>
    <v>1</v>
  </rv>
  <rv s="0">
    <fb>425.48</fb>
    <v>1</v>
  </rv>
  <rv s="0">
    <fb>44631</fb>
    <v>0</v>
  </rv>
  <rv s="0">
    <fb>30.05</fb>
    <v>1</v>
  </rv>
  <rv s="0">
    <fb>420.07</fb>
    <v>1</v>
  </rv>
  <rv s="0">
    <fb>44634</fb>
    <v>0</v>
  </rv>
  <rv s="0">
    <fb>28</fb>
    <v>1</v>
  </rv>
  <rv s="0">
    <fb>417</fb>
    <v>1</v>
  </rv>
  <rv s="0">
    <fb>44635</fb>
    <v>0</v>
  </rv>
  <rv s="0">
    <fb>29.58</fb>
    <v>1</v>
  </rv>
  <rv s="0">
    <fb>426.17</fb>
    <v>1</v>
  </rv>
  <rv s="0">
    <fb>44636</fb>
    <v>0</v>
  </rv>
  <rv s="0">
    <fb>32.56</fb>
    <v>1</v>
  </rv>
  <rv s="0">
    <fb>435.62</fb>
    <v>1</v>
  </rv>
  <rv s="0">
    <fb>44637</fb>
    <v>0</v>
  </rv>
  <rv s="0">
    <fb>33.97</fb>
    <v>1</v>
  </rv>
  <rv s="0">
    <fb>441.07</fb>
    <v>1</v>
  </rv>
  <rv s="0">
    <fb>44638</fb>
    <v>0</v>
  </rv>
  <rv s="0">
    <fb>36</fb>
    <v>1</v>
  </rv>
  <rv s="0">
    <fb>444.52</fb>
    <v>1</v>
  </rv>
  <rv s="0">
    <fb>44641</fb>
    <v>0</v>
  </rv>
  <rv s="0">
    <fb>35.17</fb>
    <v>1</v>
  </rv>
  <rv s="0">
    <fb>444.39</fb>
    <v>1</v>
  </rv>
  <rv s="0">
    <fb>44642</fb>
    <v>0</v>
  </rv>
  <rv s="0">
    <fb>36.24</fb>
    <v>1</v>
  </rv>
  <rv s="0">
    <fb>449.59</fb>
    <v>1</v>
  </rv>
  <rv s="0">
    <fb>44643</fb>
    <v>0</v>
  </rv>
  <rv s="0">
    <fb>35.880000000000003</fb>
    <v>1</v>
  </rv>
  <rv s="0">
    <fb>443.8</fb>
    <v>1</v>
  </rv>
  <rv s="0">
    <fb>44644</fb>
    <v>0</v>
  </rv>
  <rv s="0">
    <fb>37.049999999999997</fb>
    <v>1</v>
  </rv>
  <rv s="0">
    <fb>450.49</fb>
    <v>1</v>
  </rv>
  <rv s="0">
    <fb>44645</fb>
    <v>0</v>
  </rv>
  <rv s="0">
    <fb>35.4</fb>
    <v>1</v>
  </rv>
  <rv s="0">
    <fb>452.69</fb>
    <v>1</v>
  </rv>
  <rv s="0">
    <fb>44648</fb>
    <v>0</v>
  </rv>
  <rv s="0">
    <fb>36.229999999999997</fb>
    <v>1</v>
  </rv>
  <rv s="0">
    <fb>455.91</fb>
    <v>1</v>
  </rv>
  <rv s="0">
    <fb>44649</fb>
    <v>0</v>
  </rv>
  <rv s="0">
    <fb>37.869999999999997</fb>
    <v>1</v>
  </rv>
  <rv s="0">
    <fb>461.55</fb>
    <v>1</v>
  </rv>
  <rv s="0">
    <fb>44650</fb>
    <v>0</v>
  </rv>
  <rv s="0">
    <fb>36.840000000000003</fb>
    <v>1</v>
  </rv>
  <rv s="0">
    <fb>458.7</fb>
    <v>1</v>
  </rv>
  <rv s="0">
    <fb>44651</fb>
    <v>0</v>
  </rv>
  <rv s="0">
    <fb>35.99</fb>
    <v>1</v>
  </rv>
  <rv s="0">
    <fb>451.64</fb>
    <v>1</v>
  </rv>
  <rv s="0">
    <fb>44652</fb>
    <v>0</v>
  </rv>
  <rv s="0">
    <fb>37.39</fb>
    <v>1</v>
  </rv>
  <rv s="0">
    <fb>452.92</fb>
    <v>1</v>
  </rv>
  <rv s="0">
    <fb>44655</fb>
    <v>0</v>
  </rv>
  <rv s="0">
    <fb>39.340000000000003</fb>
    <v>1</v>
  </rv>
  <rv s="0">
    <fb>456.8</fb>
    <v>1</v>
  </rv>
  <rv s="0">
    <fb>44656</fb>
    <v>0</v>
  </rv>
  <rv s="0">
    <fb>38.25</fb>
    <v>1</v>
  </rv>
  <rv s="0">
    <fb>451.03</fb>
    <v>1</v>
  </rv>
  <rv s="0">
    <fb>44657</fb>
    <v>0</v>
  </rv>
  <rv s="0">
    <fb>36.47</fb>
    <v>1</v>
  </rv>
  <rv s="0">
    <fb>446.52</fb>
    <v>1</v>
  </rv>
  <rv s="0">
    <fb>44658</fb>
    <v>0</v>
  </rv>
  <rv s="0">
    <fb>36.25</fb>
    <v>1</v>
  </rv>
  <rv s="0">
    <fb>448.77</fb>
    <v>1</v>
  </rv>
  <rv s="0">
    <fb>44659</fb>
    <v>0</v>
  </rv>
  <rv s="0">
    <fb>35.67</fb>
    <v>1</v>
  </rv>
  <rv s="0">
    <fb>447.57</fb>
    <v>1</v>
  </rv>
  <rv s="0">
    <fb>44662</fb>
    <v>0</v>
  </rv>
  <rv s="0">
    <fb>34.4</fb>
    <v>1</v>
  </rv>
  <rv s="0">
    <fb>439.92</fb>
    <v>1</v>
  </rv>
  <rv s="0">
    <fb>44663</fb>
    <v>0</v>
  </rv>
  <rv s="0">
    <fb>33.57</fb>
    <v>1</v>
  </rv>
  <rv s="0">
    <fb>438.29</fb>
    <v>1</v>
  </rv>
  <rv s="0">
    <fb>44664</fb>
    <v>0</v>
  </rv>
  <rv s="0">
    <fb>34.68</fb>
    <v>1</v>
  </rv>
  <rv s="0">
    <fb>443.31</fb>
    <v>1</v>
  </rv>
  <rv s="0">
    <fb>44665</fb>
    <v>0</v>
  </rv>
  <rv s="0">
    <fb>33.19</fb>
    <v>1</v>
  </rv>
  <rv s="0">
    <fb>437.79</fb>
    <v>1</v>
  </rv>
  <rv s="0">
    <fb>44669</fb>
    <v>0</v>
  </rv>
  <rv s="0">
    <fb>32.64</fb>
    <v>1</v>
  </rv>
  <rv s="0">
    <fb>437.97</fb>
    <v>1</v>
  </rv>
  <rv s="0">
    <fb>44670</fb>
    <v>0</v>
  </rv>
  <rv s="0">
    <fb>33.630000000000003</fb>
    <v>1</v>
  </rv>
  <rv s="0">
    <fb>445.04</fb>
    <v>1</v>
  </rv>
  <rv s="0">
    <fb>44671</fb>
    <v>0</v>
  </rv>
  <rv s="0">
    <fb>30.76</fb>
    <v>1</v>
  </rv>
  <rv s="0">
    <fb>444.71</fb>
    <v>1</v>
  </rv>
  <rv s="0">
    <fb>44672</fb>
    <v>0</v>
  </rv>
  <rv s="0">
    <fb>29.42</fb>
    <v>1</v>
  </rv>
  <rv s="0">
    <fb>438.06</fb>
    <v>1</v>
  </rv>
  <rv s="0">
    <fb>44673</fb>
    <v>0</v>
  </rv>
  <rv s="0">
    <fb>29.76</fb>
    <v>1</v>
  </rv>
  <rv s="0">
    <fb>426.04</fb>
    <v>1</v>
  </rv>
  <rv s="0">
    <fb>44676</fb>
    <v>0</v>
  </rv>
  <rv s="0">
    <fb>29.91</fb>
    <v>1</v>
  </rv>
  <rv s="0">
    <fb>428.51</fb>
    <v>1</v>
  </rv>
  <rv s="0">
    <fb>44677</fb>
    <v>0</v>
  </rv>
  <rv s="0">
    <fb>28.69</fb>
    <v>1</v>
  </rv>
  <rv s="0">
    <fb>416.1</fb>
    <v>1</v>
  </rv>
  <rv s="0">
    <fb>44678</fb>
    <v>0</v>
  </rv>
  <rv s="0">
    <fb>27.09</fb>
    <v>1</v>
  </rv>
  <rv s="0">
    <fb>417.27</fb>
    <v>1</v>
  </rv>
  <rv s="0">
    <fb>44679</fb>
    <v>0</v>
  </rv>
  <rv s="0">
    <fb>28.81</fb>
    <v>1</v>
  </rv>
  <rv s="0">
    <fb>427.81</fb>
    <v>1</v>
  </rv>
  <rv s="0">
    <fb>44680</fb>
    <v>0</v>
  </rv>
  <rv s="0">
    <fb>28.46</fb>
    <v>1</v>
  </rv>
  <rv s="0">
    <fb>412</fb>
    <v>1</v>
  </rv>
  <rv s="0">
    <fb>44683</fb>
    <v>0</v>
  </rv>
  <rv s="0">
    <fb>29.52</fb>
    <v>1</v>
  </rv>
  <rv s="0">
    <fb>414.48</fb>
    <v>1</v>
  </rv>
  <rv s="0">
    <fb>44684</fb>
    <v>0</v>
  </rv>
  <rv s="0">
    <fb>28.93</fb>
    <v>1</v>
  </rv>
  <rv s="0">
    <fb>416.38</fb>
    <v>1</v>
  </rv>
  <rv s="0">
    <fb>44685</fb>
    <v>0</v>
  </rv>
  <rv s="0">
    <fb>30.16</fb>
    <v>1</v>
  </rv>
  <rv s="0">
    <fb>429.06</fb>
    <v>1</v>
  </rv>
  <rv s="0">
    <fb>44686</fb>
    <v>0</v>
  </rv>
  <rv s="0">
    <fb>27.27</fb>
    <v>1</v>
  </rv>
  <rv s="0">
    <fb>413.81</fb>
    <v>1</v>
  </rv>
  <rv s="0">
    <fb>44687</fb>
    <v>0</v>
  </rv>
  <rv s="0">
    <fb>24.92</fb>
    <v>1</v>
  </rv>
  <rv s="0">
    <fb>411.34</fb>
    <v>1</v>
  </rv>
  <rv s="0">
    <fb>44690</fb>
    <v>0</v>
  </rv>
  <rv s="0">
    <fb>23.39</fb>
    <v>1</v>
  </rv>
  <rv s="0">
    <fb>398.17</fb>
    <v>1</v>
  </rv>
  <rv s="0">
    <fb>44691</fb>
    <v>0</v>
  </rv>
  <rv s="0">
    <fb>22.89</fb>
    <v>1</v>
  </rv>
  <rv s="0">
    <fb>399.09</fb>
    <v>1</v>
  </rv>
  <rv s="0">
    <fb>44692</fb>
    <v>0</v>
  </rv>
  <rv s="0">
    <fb>21.84</fb>
    <v>1</v>
  </rv>
  <rv s="0">
    <fb>392.75</fb>
    <v>1</v>
  </rv>
  <rv s="0">
    <fb>44693</fb>
    <v>0</v>
  </rv>
  <rv s="0">
    <fb>22.77</fb>
    <v>1</v>
  </rv>
  <rv s="0">
    <fb>392.34</fb>
    <v>1</v>
  </rv>
  <rv s="0">
    <fb>44694</fb>
    <v>0</v>
  </rv>
  <rv s="0">
    <fb>24.75</fb>
    <v>1</v>
  </rv>
  <rv s="0">
    <fb>401.72</fb>
    <v>1</v>
  </rv>
  <rv s="0">
    <fb>44697</fb>
    <v>0</v>
  </rv>
  <rv s="0">
    <fb>400.09</fb>
    <v>1</v>
  </rv>
  <rv s="0">
    <fb>44698</fb>
    <v>0</v>
  </rv>
  <rv s="0">
    <fb>408.32</fb>
    <v>1</v>
  </rv>
  <rv s="0">
    <fb>44699</fb>
    <v>0</v>
  </rv>
  <rv s="0">
    <fb>22.73</fb>
    <v>1</v>
  </rv>
  <rv s="0">
    <fb>391.86</fb>
    <v>1</v>
  </rv>
  <rv s="0">
    <fb>44700</fb>
    <v>0</v>
  </rv>
  <rv s="0">
    <fb>389.46</fb>
    <v>1</v>
  </rv>
  <rv s="0">
    <fb>44701</fb>
    <v>0</v>
  </rv>
  <rv s="0">
    <fb>23.26</fb>
    <v>1</v>
  </rv>
  <rv s="0">
    <fb>389.63</fb>
    <v>1</v>
  </rv>
  <rv s="0">
    <fb>44704</fb>
    <v>0</v>
  </rv>
  <rv s="0">
    <fb>22.47</fb>
    <v>1</v>
  </rv>
  <rv s="0">
    <fb>396.92</fb>
    <v>1</v>
  </rv>
  <rv s="0">
    <fb>44705</fb>
    <v>0</v>
  </rv>
  <rv s="0">
    <fb>12.79</fb>
    <v>1</v>
  </rv>
  <rv s="0">
    <fb>393.89</fb>
    <v>1</v>
  </rv>
  <rv s="0">
    <fb>44706</fb>
    <v>0</v>
  </rv>
  <rv s="0">
    <fb>397.37</fb>
    <v>1</v>
  </rv>
  <rv s="0">
    <fb>44707</fb>
    <v>0</v>
  </rv>
  <rv s="0">
    <fb>14.81</fb>
    <v>1</v>
  </rv>
  <rv s="0">
    <fb>405.31</fb>
    <v>1</v>
  </rv>
  <rv s="0">
    <fb>44708</fb>
    <v>0</v>
  </rv>
  <rv s="0">
    <fb>15.58</fb>
    <v>1</v>
  </rv>
  <rv s="0">
    <fb>415.26</fb>
    <v>1</v>
  </rv>
  <rv s="0">
    <fb>44712</fb>
    <v>0</v>
  </rv>
  <rv s="0">
    <fb>14.11</fb>
    <v>1</v>
  </rv>
  <rv s="0">
    <fb>412.93</fb>
    <v>1</v>
  </rv>
  <rv s="0">
    <fb>44713</fb>
    <v>0</v>
  </rv>
  <rv s="0">
    <fb>13.93</fb>
    <v>1</v>
  </rv>
  <rv s="0">
    <fb>409.59</fb>
    <v>1</v>
  </rv>
  <rv s="0">
    <fb>44714</fb>
    <v>0</v>
  </rv>
  <rv s="0">
    <fb>14.9</fb>
    <v>1</v>
  </rv>
  <rv s="0">
    <fb>417.39</fb>
    <v>1</v>
  </rv>
  <rv s="0">
    <fb>44715</fb>
    <v>0</v>
  </rv>
  <rv s="0">
    <fb>14.49</fb>
    <v>1</v>
  </rv>
  <rv s="0">
    <fb>410.54</fb>
    <v>1</v>
  </rv>
  <rv s="0">
    <fb>44718</fb>
    <v>0</v>
  </rv>
  <rv s="0">
    <fb>15.15</fb>
    <v>1</v>
  </rv>
  <rv s="0">
    <fb>411.79</fb>
    <v>1</v>
  </rv>
  <rv s="0">
    <fb>44719</fb>
    <v>0</v>
  </rv>
  <rv s="0">
    <fb>15.28</fb>
    <v>1</v>
  </rv>
  <rv s="0">
    <fb>415.74</fb>
    <v>1</v>
  </rv>
  <rv s="0">
    <fb>44720</fb>
    <v>0</v>
  </rv>
  <rv s="0">
    <fb>15.17</fb>
    <v>1</v>
  </rv>
  <rv s="0">
    <fb>411.22</fb>
    <v>1</v>
  </rv>
  <rv s="0">
    <fb>44721</fb>
    <v>0</v>
  </rv>
  <rv s="0">
    <fb>14.1</fb>
    <v>1</v>
  </rv>
  <rv s="0">
    <fb>401.44</fb>
    <v>1</v>
  </rv>
  <rv s="0">
    <fb>44722</fb>
    <v>0</v>
  </rv>
  <rv s="0">
    <fb>13.28</fb>
    <v>1</v>
  </rv>
  <rv s="0">
    <fb>389.8</fb>
    <v>1</v>
  </rv>
  <rv s="0">
    <fb>44725</fb>
    <v>0</v>
  </rv>
  <rv s="0">
    <fb>12.02</fb>
    <v>1</v>
  </rv>
  <rv s="0">
    <fb>375</fb>
    <v>1</v>
  </rv>
  <rv s="0">
    <fb>44726</fb>
    <v>0</v>
  </rv>
  <rv s="0">
    <fb>11.91</fb>
    <v>1</v>
  </rv>
  <rv s="0">
    <fb>373.87</fb>
    <v>1</v>
  </rv>
  <rv s="0">
    <fb>44727</fb>
    <v>0</v>
  </rv>
  <rv s="0">
    <fb>13.2</fb>
    <v>1</v>
  </rv>
  <rv s="0">
    <fb>379.2</fb>
    <v>1</v>
  </rv>
  <rv s="0">
    <fb>44728</fb>
    <v>0</v>
  </rv>
  <rv s="0">
    <fb>12.22</fb>
    <v>1</v>
  </rv>
  <rv s="0">
    <fb>366.65</fb>
    <v>1</v>
  </rv>
  <rv s="0">
    <fb>44729</fb>
    <v>0</v>
  </rv>
  <rv s="0">
    <fb>12.42</fb>
    <v>1</v>
  </rv>
  <rv s="0">
    <fb>365.86</fb>
    <v>1</v>
  </rv>
  <rv s="0">
    <fb>44733</fb>
    <v>0</v>
  </rv>
  <rv s="0">
    <fb>12.85</fb>
    <v>1</v>
  </rv>
  <rv s="0">
    <fb>375.07</fb>
    <v>1</v>
  </rv>
  <rv s="0">
    <fb>44734</fb>
    <v>0</v>
  </rv>
  <rv s="0">
    <fb>13.08</fb>
    <v>1</v>
  </rv>
  <rv s="0">
    <fb>374.39</fb>
    <v>1</v>
  </rv>
  <rv s="0">
    <fb>44735</fb>
    <v>0</v>
  </rv>
  <rv s="0">
    <fb>378.06</fb>
    <v>1</v>
  </rv>
  <rv s="0">
    <fb>44736</fb>
    <v>0</v>
  </rv>
  <rv s="0">
    <fb>14.7</fb>
    <v>1</v>
  </rv>
  <rv s="0">
    <fb>44739</fb>
    <v>0</v>
  </rv>
  <rv s="0">
    <fb>14.56</fb>
    <v>1</v>
  </rv>
  <rv s="0">
    <fb>388.59</fb>
    <v>1</v>
  </rv>
  <rv s="0">
    <fb>44740</fb>
    <v>0</v>
  </rv>
  <rv s="0">
    <fb>13.73</fb>
    <v>1</v>
  </rv>
  <rv s="0">
    <fb>380.65</fb>
    <v>1</v>
  </rv>
  <rv s="0">
    <fb>44741</fb>
    <v>0</v>
  </rv>
  <rv s="0">
    <fb>13.96</fb>
    <v>1</v>
  </rv>
  <rv s="0">
    <fb>380.34</fb>
    <v>1</v>
  </rv>
  <rv s="0">
    <fb>44742</fb>
    <v>0</v>
  </rv>
  <rv s="0">
    <fb>13.13</fb>
    <v>1</v>
  </rv>
  <rv s="0">
    <fb>377.25</fb>
    <v>1</v>
  </rv>
  <rv s="0">
    <fb>44743</fb>
    <v>0</v>
  </rv>
  <rv s="0">
    <fb>13.17</fb>
    <v>1</v>
  </rv>
  <rv s="0">
    <fb>381.24</fb>
    <v>1</v>
  </rv>
  <rv s="0">
    <fb>44747</fb>
    <v>0</v>
  </rv>
  <rv s="0">
    <fb>381.96</fb>
    <v>1</v>
  </rv>
  <rv s="0">
    <fb>44748</fb>
    <v>0</v>
  </rv>
  <rv s="0">
    <fb>14.28</fb>
    <v>1</v>
  </rv>
  <rv s="0">
    <fb>383.25</fb>
    <v>1</v>
  </rv>
  <rv s="0">
    <fb>44749</fb>
    <v>0</v>
  </rv>
  <rv s="0">
    <fb>388.99</fb>
    <v>1</v>
  </rv>
  <rv s="0">
    <fb>44750</fb>
    <v>0</v>
  </rv>
  <rv s="0">
    <fb>14.96</fb>
    <v>1</v>
  </rv>
  <rv s="0">
    <fb>388.67</fb>
    <v>1</v>
  </rv>
  <rv s="0">
    <fb>44753</fb>
    <v>0</v>
  </rv>
  <rv s="0">
    <fb>14.06</fb>
    <v>1</v>
  </rv>
  <rv s="0">
    <fb>384.23</fb>
    <v>1</v>
  </rv>
  <rv s="0">
    <fb>44754</fb>
    <v>0</v>
  </rv>
  <rv s="0">
    <fb>14.04</fb>
    <v>1</v>
  </rv>
  <rv s="0">
    <fb>380.83</fb>
    <v>1</v>
  </rv>
  <rv s="0">
    <fb>44755</fb>
    <v>0</v>
  </rv>
  <rv s="0">
    <fb>13.83</fb>
    <v>1</v>
  </rv>
  <rv s="0">
    <fb>378.83</fb>
    <v>1</v>
  </rv>
  <rv s="0">
    <fb>44756</fb>
    <v>0</v>
  </rv>
  <rv s="0">
    <fb>377.91</fb>
    <v>1</v>
  </rv>
  <rv s="0">
    <fb>44757</fb>
    <v>0</v>
  </rv>
  <rv s="0">
    <fb>13.65</fb>
    <v>1</v>
  </rv>
  <rv s="0">
    <fb>385.13</fb>
    <v>1</v>
  </rv>
  <rv s="0">
    <fb>44760</fb>
    <v>0</v>
  </rv>
  <rv s="0">
    <fb>13.92</fb>
    <v>1</v>
  </rv>
  <rv s="0">
    <fb>381.95</fb>
    <v>1</v>
  </rv>
  <rv s="0">
    <fb>44761</fb>
    <v>0</v>
  </rv>
  <rv s="0">
    <fb>14.15</fb>
    <v>1</v>
  </rv>
  <rv s="0">
    <fb>392.27</fb>
    <v>1</v>
  </rv>
  <rv s="0">
    <fb>44762</fb>
    <v>0</v>
  </rv>
  <rv s="0">
    <fb>15.51</fb>
    <v>1</v>
  </rv>
  <rv s="0">
    <fb>394.77</fb>
    <v>1</v>
  </rv>
  <rv s="0">
    <fb>44763</fb>
    <v>0</v>
  </rv>
  <rv s="0">
    <fb>16.350000000000001</fb>
    <v>1</v>
  </rv>
  <rv s="0">
    <fb>398.79</fb>
    <v>1</v>
  </rv>
  <rv s="0">
    <fb>44764</fb>
    <v>0</v>
  </rv>
  <rv s="0">
    <fb>9.9600000000000009</fb>
    <v>1</v>
  </rv>
  <rv s="0">
    <fb>395.09</fb>
    <v>1</v>
  </rv>
  <rv s="0">
    <fb>44767</fb>
    <v>0</v>
  </rv>
  <rv s="0">
    <fb>9.9499999999999993</fb>
    <v>1</v>
  </rv>
  <rv s="0">
    <fb>395.57</fb>
    <v>1</v>
  </rv>
  <rv s="0">
    <fb>44768</fb>
    <v>0</v>
  </rv>
  <rv s="0">
    <fb>9.6300000000000008</fb>
    <v>1</v>
  </rv>
  <rv s="0">
    <fb>390.89</fb>
    <v>1</v>
  </rv>
  <rv s="0">
    <fb>44769</fb>
    <v>0</v>
  </rv>
  <rv s="0">
    <fb>9.5500000000000007</fb>
    <v>1</v>
  </rv>
  <rv s="0">
    <fb>401.04</fb>
    <v>1</v>
  </rv>
  <rv s="0">
    <fb>44770</fb>
    <v>0</v>
  </rv>
  <rv s="0">
    <fb>9.67</fb>
    <v>1</v>
  </rv>
  <rv s="0">
    <fb>406.07</fb>
    <v>1</v>
  </rv>
  <rv s="0">
    <fb>44771</fb>
    <v>0</v>
  </rv>
  <rv s="0">
    <fb>9.8800000000000008</fb>
    <v>1</v>
  </rv>
  <rv s="0">
    <fb>411.99</fb>
    <v>1</v>
  </rv>
  <rv s="0">
    <fb>44774</fb>
    <v>0</v>
  </rv>
  <rv s="0">
    <fb>9.5399999999999991</fb>
    <v>1</v>
  </rv>
  <rv s="0">
    <fb>410.77</fb>
    <v>1</v>
  </rv>
  <rv s="0">
    <fb>44775</fb>
    <v>0</v>
  </rv>
  <rv s="0">
    <fb>9.8699999999999992</fb>
    <v>1</v>
  </rv>
  <rv s="0">
    <fb>408.06</fb>
    <v>1</v>
  </rv>
  <rv s="0">
    <fb>44776</fb>
    <v>0</v>
  </rv>
  <rv s="0">
    <fb>10.32</fb>
    <v>1</v>
  </rv>
  <rv s="0">
    <fb>414.45</fb>
    <v>1</v>
  </rv>
  <rv s="0">
    <fb>44777</fb>
    <v>0</v>
  </rv>
  <rv s="0">
    <fb>10.25</fb>
    <v>1</v>
  </rv>
  <rv s="0">
    <fb>414.17</fb>
    <v>1</v>
  </rv>
  <rv s="0">
    <fb>44778</fb>
    <v>0</v>
  </rv>
  <rv s="0">
    <fb>10.18</fb>
    <v>1</v>
  </rv>
  <rv s="0">
    <fb>413.47</fb>
    <v>1</v>
  </rv>
  <rv s="0">
    <fb>44781</fb>
    <v>0</v>
  </rv>
  <rv s="0">
    <fb>10.41</fb>
    <v>1</v>
  </rv>
  <rv s="0">
    <fb>412.99</fb>
    <v>1</v>
  </rv>
  <rv s="0">
    <fb>44782</fb>
    <v>0</v>
  </rv>
  <rv s="0">
    <fb>10.16</fb>
    <v>1</v>
  </rv>
  <rv s="0">
    <fb>411.35</fb>
    <v>1</v>
  </rv>
  <rv s="0">
    <fb>44783</fb>
    <v>0</v>
  </rv>
  <rv s="0">
    <fb>10.57</fb>
    <v>1</v>
  </rv>
  <rv s="0">
    <fb>419.99</fb>
    <v>1</v>
  </rv>
  <rv s="0">
    <fb>44784</fb>
    <v>0</v>
  </rv>
  <rv s="0">
    <fb>11.11</fb>
    <v>1</v>
  </rv>
  <rv s="0">
    <fb>44785</fb>
    <v>0</v>
  </rv>
  <rv s="0">
    <fb>11.62</fb>
    <v>1</v>
  </rv>
  <rv s="0">
    <fb>427.1</fb>
    <v>1</v>
  </rv>
  <rv s="0">
    <fb>44788</fb>
    <v>0</v>
  </rv>
  <rv s="0">
    <fb>12.24</fb>
    <v>1</v>
  </rv>
  <rv s="0">
    <fb>428.86</fb>
    <v>1</v>
  </rv>
  <rv s="0">
    <fb>44789</fb>
    <v>0</v>
  </rv>
  <rv s="0">
    <fb>12.61</fb>
    <v>1</v>
  </rv>
  <rv s="0">
    <fb>429.7</fb>
    <v>1</v>
  </rv>
  <rv s="0">
    <fb>44790</fb>
    <v>0</v>
  </rv>
  <rv s="0">
    <fb>12.09</fb>
    <v>1</v>
  </rv>
  <rv s="0">
    <fb>426.65</fb>
    <v>1</v>
  </rv>
  <rv s="0">
    <fb>44791</fb>
    <v>0</v>
  </rv>
  <rv s="0">
    <fb>12.56</fb>
    <v>1</v>
  </rv>
  <rv s="0">
    <fb>427.89</fb>
    <v>1</v>
  </rv>
  <rv s="0">
    <fb>44792</fb>
    <v>0</v>
  </rv>
  <rv s="0">
    <fb>11.56</fb>
    <v>1</v>
  </rv>
  <rv s="0">
    <fb>422.14</fb>
    <v>1</v>
  </rv>
  <rv s="0">
    <fb>44795</fb>
    <v>0</v>
  </rv>
  <rv s="0">
    <fb>11.01</fb>
    <v>1</v>
  </rv>
  <rv s="0">
    <fb>413.35</fb>
    <v>1</v>
  </rv>
  <rv s="0">
    <fb>44796</fb>
    <v>0</v>
  </rv>
  <rv s="0">
    <fb>10.6</fb>
    <v>1</v>
  </rv>
  <rv s="0">
    <fb>412.35</fb>
    <v>1</v>
  </rv>
  <rv s="0">
    <fb>44797</fb>
    <v>0</v>
  </rv>
  <rv s="0">
    <fb>10.86</fb>
    <v>1</v>
  </rv>
  <rv s="0">
    <fb>413.67</fb>
    <v>1</v>
  </rv>
  <rv s="0">
    <fb>44798</fb>
    <v>0</v>
  </rv>
  <rv s="0">
    <fb>419.51</fb>
    <v>1</v>
  </rv>
  <rv s="0">
    <fb>44799</fb>
    <v>0</v>
  </rv>
  <rv s="0">
    <fb>10.67</fb>
    <v>1</v>
  </rv>
  <rv s="0">
    <fb>44802</fb>
    <v>0</v>
  </rv>
  <rv s="0">
    <fb>10.27</fb>
    <v>1</v>
  </rv>
  <rv s="0">
    <fb>402.63</fb>
    <v>1</v>
  </rv>
  <rv s="0">
    <fb>44803</fb>
    <v>0</v>
  </rv>
  <rv s="0">
    <fb>10.01</fb>
    <v>1</v>
  </rv>
  <rv s="0">
    <fb>398.21</fb>
    <v>1</v>
  </rv>
  <rv s="0">
    <fb>44804</fb>
    <v>0</v>
  </rv>
  <rv s="0">
    <fb>10.88</fb>
    <v>1</v>
  </rv>
  <rv s="0">
    <fb>395.18</fb>
    <v>1</v>
  </rv>
  <rv s="0">
    <fb>44805</fb>
    <v>0</v>
  </rv>
  <rv s="0">
    <fb>11.64</fb>
    <v>1</v>
  </rv>
  <rv s="0">
    <fb>396.42</fb>
    <v>1</v>
  </rv>
  <rv s="0">
    <fb>44806</fb>
    <v>0</v>
  </rv>
  <rv s="0">
    <fb>11.22</fb>
    <v>1</v>
  </rv>
  <rv s="0">
    <fb>392.24</fb>
    <v>1</v>
  </rv>
  <rv s="0">
    <fb>44810</fb>
    <v>0</v>
  </rv>
  <rv s="0">
    <fb>10.77</fb>
    <v>1</v>
  </rv>
  <rv s="0">
    <fb>390.76</fb>
    <v>1</v>
  </rv>
  <rv s="0">
    <fb>44811</fb>
    <v>0</v>
  </rv>
  <rv s="0">
    <fb>11.46</fb>
    <v>1</v>
  </rv>
  <rv s="0">
    <fb>397.78</fb>
    <v>1</v>
  </rv>
  <rv s="0">
    <fb>44812</fb>
    <v>0</v>
  </rv>
  <rv s="0">
    <fb>12.53</fb>
    <v>1</v>
  </rv>
  <rv s="0">
    <fb>400.38</fb>
    <v>1</v>
  </rv>
  <rv s="0">
    <fb>44813</fb>
    <v>0</v>
  </rv>
  <rv s="0">
    <fb>12.65</fb>
    <v>1</v>
  </rv>
  <rv s="0">
    <fb>406.6</fb>
    <v>1</v>
  </rv>
  <rv s="0">
    <fb>44816</fb>
    <v>0</v>
  </rv>
  <rv s="0">
    <fb>410.97</fb>
    <v>1</v>
  </rv>
  <rv s="0">
    <fb>44817</fb>
    <v>0</v>
  </rv>
  <rv s="0">
    <fb>11.77</fb>
    <v>1</v>
  </rv>
  <rv s="0">
    <fb>393.1</fb>
    <v>1</v>
  </rv>
  <rv s="0">
    <fb>44818</fb>
    <v>0</v>
  </rv>
  <rv s="0">
    <fb>11.52</fb>
    <v>1</v>
  </rv>
  <rv s="0">
    <fb>394.6</fb>
    <v>1</v>
  </rv>
  <rv s="0">
    <fb>44819</fb>
    <v>0</v>
  </rv>
  <rv s="0">
    <fb>11.9</fb>
    <v>1</v>
  </rv>
  <rv s="0">
    <fb>390.12</fb>
    <v>1</v>
  </rv>
  <rv s="0">
    <fb>44820</fb>
    <v>0</v>
  </rv>
  <rv s="0">
    <fb>11.3</fb>
    <v>1</v>
  </rv>
  <rv s="0">
    <fb>385.56</fb>
    <v>1</v>
  </rv>
  <rv s="0">
    <fb>44823</fb>
    <v>0</v>
  </rv>
  <rv s="0">
    <fb>388.55</fb>
    <v>1</v>
  </rv>
  <rv s="0">
    <fb>44824</fb>
    <v>0</v>
  </rv>
  <rv s="0">
    <fb>11.12</fb>
    <v>1</v>
  </rv>
  <rv s="0">
    <fb>384.09</fb>
    <v>1</v>
  </rv>
  <rv s="0">
    <fb>44825</fb>
    <v>0</v>
  </rv>
  <rv s="0">
    <fb>10.85</fb>
    <v>1</v>
  </rv>
  <rv s="0">
    <fb>377.39</fb>
    <v>1</v>
  </rv>
  <rv s="0">
    <fb>44826</fb>
    <v>0</v>
  </rv>
  <rv s="0">
    <fb>10.46</fb>
    <v>1</v>
  </rv>
  <rv s="0">
    <fb>374.22</fb>
    <v>1</v>
  </rv>
  <rv s="0">
    <fb>44827</fb>
    <v>0</v>
  </rv>
  <rv s="0">
    <fb>367.95</fb>
    <v>1</v>
  </rv>
  <rv s="0">
    <fb>44830</fb>
    <v>0</v>
  </rv>
  <rv s="0">
    <fb>364.31</fb>
    <v>1</v>
  </rv>
  <rv s="0">
    <fb>44831</fb>
    <v>0</v>
  </rv>
  <rv s="0">
    <fb>10.45</fb>
    <v>1</v>
  </rv>
  <rv s="0">
    <fb>363.38</fb>
    <v>1</v>
  </rv>
  <rv s="0">
    <fb>44832</fb>
    <v>0</v>
  </rv>
  <rv s="0">
    <fb>10.76</fb>
    <v>1</v>
  </rv>
  <rv s="0">
    <fb>370.53</fb>
    <v>1</v>
  </rv>
  <rv s="0">
    <fb>44833</fb>
    <v>0</v>
  </rv>
  <rv s="0">
    <fb>10.19</fb>
    <v>1</v>
  </rv>
  <rv s="0">
    <fb>362.79</fb>
    <v>1</v>
  </rv>
  <rv s="0">
    <fb>44834</fb>
    <v>0</v>
  </rv>
  <rv s="0">
    <fb>9.82</fb>
    <v>1</v>
  </rv>
  <rv s="0">
    <fb>357.18</fb>
    <v>1</v>
  </rv>
  <rv s="0">
    <fb>44837</fb>
    <v>0</v>
  </rv>
  <rv s="0">
    <fb>9.98</fb>
    <v>1</v>
  </rv>
  <rv s="0">
    <fb>366.61</fb>
    <v>1</v>
  </rv>
  <rv s="0">
    <fb>44838</fb>
    <v>0</v>
  </rv>
  <rv s="0">
    <fb>10.82</fb>
    <v>1</v>
  </rv>
  <rv s="0">
    <fb>377.97</fb>
    <v>1</v>
  </rv>
  <rv s="0">
    <fb>44839</fb>
    <v>0</v>
  </rv>
  <rv s="0">
    <fb>11.2</fb>
    <v>1</v>
  </rv>
  <rv s="0">
    <fb>377.09</fb>
    <v>1</v>
  </rv>
  <rv s="0">
    <fb>44840</fb>
    <v>0</v>
  </rv>
  <rv s="0">
    <fb>373.2</fb>
    <v>1</v>
  </rv>
  <rv s="0">
    <fb>44841</fb>
    <v>0</v>
  </rv>
  <rv s="0">
    <fb>10.66</fb>
    <v>1</v>
  </rv>
  <rv s="0">
    <fb>44844</fb>
    <v>0</v>
  </rv>
  <rv s="0">
    <fb>360.02</fb>
    <v>1</v>
  </rv>
  <rv s="0">
    <fb>44845</fb>
    <v>0</v>
  </rv>
  <rv s="0">
    <fb>10.31</fb>
    <v>1</v>
  </rv>
  <rv s="0">
    <fb>357.74</fb>
    <v>1</v>
  </rv>
  <rv s="0">
    <fb>44846</fb>
    <v>0</v>
  </rv>
  <rv s="0">
    <fb>10.51</fb>
    <v>1</v>
  </rv>
  <rv s="0">
    <fb>356.56</fb>
    <v>1</v>
  </rv>
  <rv s="0">
    <fb>44847</fb>
    <v>0</v>
  </rv>
  <rv s="0">
    <fb>10.58</fb>
    <v>1</v>
  </rv>
  <rv s="0">
    <fb>365.97</fb>
    <v>1</v>
  </rv>
  <rv s="0">
    <fb>44848</fb>
    <v>0</v>
  </rv>
  <rv s="0">
    <fb>9.99</fb>
    <v>1</v>
  </rv>
  <rv s="0">
    <fb>357.63</fb>
    <v>1</v>
  </rv>
  <rv s="0">
    <fb>44851</fb>
    <v>0</v>
  </rv>
  <rv s="0">
    <fb>10.59</fb>
    <v>1</v>
  </rv>
  <rv s="0">
    <fb>366.82</fb>
    <v>1</v>
  </rv>
  <rv s="0">
    <fb>44852</fb>
    <v>0</v>
  </rv>
  <rv s="0">
    <fb>371.13</fb>
    <v>1</v>
  </rv>
  <rv s="0">
    <fb>44853</fb>
    <v>0</v>
  </rv>
  <rv s="0">
    <fb>368.5</fb>
    <v>1</v>
  </rv>
  <rv s="0">
    <fb>44854</fb>
    <v>0</v>
  </rv>
  <rv s="0">
    <fb>10.79</fb>
    <v>1</v>
  </rv>
  <rv s="0">
    <fb>365.41</fb>
    <v>1</v>
  </rv>
  <rv s="0">
    <fb>44855</fb>
    <v>0</v>
  </rv>
  <rv s="0">
    <fb>7.76</fb>
    <v>1</v>
  </rv>
  <rv s="0">
    <fb>374.29</fb>
    <v>1</v>
  </rv>
  <rv s="0">
    <fb>44858</fb>
    <v>0</v>
  </rv>
  <rv s="0">
    <fb>8.31</fb>
    <v>1</v>
  </rv>
  <rv s="0">
    <fb>378.87</fb>
    <v>1</v>
  </rv>
  <rv s="0">
    <fb>44859</fb>
    <v>0</v>
  </rv>
  <rv s="0">
    <fb>9.6</fb>
    <v>1</v>
  </rv>
  <rv s="0">
    <fb>384.92</fb>
    <v>1</v>
  </rv>
  <rv s="0">
    <fb>44860</fb>
    <v>0</v>
  </rv>
  <rv s="0">
    <fb>9.58</fb>
    <v>1</v>
  </rv>
  <rv s="0">
    <fb>382.02</fb>
    <v>1</v>
  </rv>
  <rv s="1">
    <v>2</v>
    <v>SNAP</v>
    <v>Daily</v>
    <v>43766</v>
    <v>44861</v>
    <v>0</v>
    <v>1</v>
    <v>638023392000000000,638024766962492489,0</v>
    <v>0</v>
    <v>a237m7</v>
    <v>XNYS:SNAP</v>
    <v>1</v>
  </rv>
  <rv s="1">
    <v>2</v>
    <v>SPY</v>
    <v>Daily</v>
    <v>43766</v>
    <v>44861</v>
    <v>0</v>
    <v>1</v>
    <v>638023392000000000,638024766962475435,0</v>
    <v>0</v>
    <v>a23hqh</v>
    <v>ARCX:SPY</v>
    <v>2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3">
    <spb s="0">
      <v>1</v>
    </spb>
    <spb s="0">
      <v>2</v>
    </spb>
    <spb s="1">
      <v>1</v>
      <v>2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m/d/yyyy"/>
    </x:dxf>
    <x:dxf>
      <x:numFmt numFmtId="0" formatCode="General"/>
    </x:dxf>
  </dxfs>
  <richProperties>
    <rPr n="NumberFormat" t="s"/>
  </richProperties>
  <richStyles>
    <rSty dxfid="0"/>
    <rSty dxfid="1">
      <rpv i="0">_([$$-en-US]* #,##0.00_);_([$$-en-US]* (#,##0.00);_([$$-en-US]* "-"??_);_(@_)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4131E-36DF-4F54-9F9F-863118AD745F}">
  <dimension ref="H5:L10"/>
  <sheetViews>
    <sheetView topLeftCell="H1" workbookViewId="0">
      <selection activeCell="L9" sqref="L9"/>
    </sheetView>
  </sheetViews>
  <sheetFormatPr defaultRowHeight="14.25" x14ac:dyDescent="0.2"/>
  <cols>
    <col min="8" max="8" width="9" style="2"/>
  </cols>
  <sheetData>
    <row r="5" spans="10:12" x14ac:dyDescent="0.2">
      <c r="J5" t="s">
        <v>0</v>
      </c>
      <c r="K5">
        <v>9.99</v>
      </c>
      <c r="L5" s="2"/>
    </row>
    <row r="6" spans="10:12" x14ac:dyDescent="0.2">
      <c r="J6" t="s">
        <v>1</v>
      </c>
      <c r="K6" s="1">
        <f>1394.700849+22.638471+231.626943</f>
        <v>1648.966263</v>
      </c>
      <c r="L6" s="2" t="s">
        <v>16</v>
      </c>
    </row>
    <row r="7" spans="10:12" x14ac:dyDescent="0.2">
      <c r="J7" t="s">
        <v>2</v>
      </c>
      <c r="K7" s="1">
        <f>+K5*K6</f>
        <v>16473.172967369999</v>
      </c>
      <c r="L7" s="2"/>
    </row>
    <row r="8" spans="10:12" x14ac:dyDescent="0.2">
      <c r="J8" t="s">
        <v>3</v>
      </c>
      <c r="K8" s="1">
        <f>2298.122+2574.354</f>
        <v>4872.4759999999997</v>
      </c>
      <c r="L8" s="2" t="s">
        <v>16</v>
      </c>
    </row>
    <row r="9" spans="10:12" x14ac:dyDescent="0.2">
      <c r="J9" t="s">
        <v>4</v>
      </c>
      <c r="K9" s="1">
        <v>3739.0920000000001</v>
      </c>
      <c r="L9" s="2" t="s">
        <v>16</v>
      </c>
    </row>
    <row r="10" spans="10:12" x14ac:dyDescent="0.2">
      <c r="J10" t="s">
        <v>5</v>
      </c>
      <c r="K10" s="1">
        <f>+K7-K8+K9</f>
        <v>15339.788967370001</v>
      </c>
      <c r="L10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8C044-D548-4D46-994B-EF02EDC400A9}">
  <dimension ref="A1:AF96"/>
  <sheetViews>
    <sheetView tabSelected="1" workbookViewId="0">
      <pane xSplit="2" ySplit="2" topLeftCell="H29" activePane="bottomRight" state="frozen"/>
      <selection pane="topRight" activeCell="C1" sqref="C1"/>
      <selection pane="bottomLeft" activeCell="A3" sqref="A3"/>
      <selection pane="bottomRight" activeCell="H37" sqref="H37"/>
    </sheetView>
  </sheetViews>
  <sheetFormatPr defaultRowHeight="14.25" x14ac:dyDescent="0.2"/>
  <cols>
    <col min="1" max="1" width="4.625" bestFit="1" customWidth="1"/>
    <col min="2" max="2" width="27.5" bestFit="1" customWidth="1"/>
  </cols>
  <sheetData>
    <row r="1" spans="1:32" x14ac:dyDescent="0.2">
      <c r="A1" s="3" t="s">
        <v>7</v>
      </c>
    </row>
    <row r="2" spans="1:32" x14ac:dyDescent="0.2"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6</v>
      </c>
      <c r="L2" t="s">
        <v>16</v>
      </c>
      <c r="M2" t="s">
        <v>17</v>
      </c>
      <c r="N2" t="s">
        <v>18</v>
      </c>
      <c r="O2" t="s">
        <v>119</v>
      </c>
      <c r="P2" t="s">
        <v>120</v>
      </c>
      <c r="Q2" t="s">
        <v>121</v>
      </c>
      <c r="R2" t="s">
        <v>122</v>
      </c>
      <c r="T2">
        <v>2019</v>
      </c>
      <c r="U2">
        <f>+T2+1</f>
        <v>2020</v>
      </c>
      <c r="V2">
        <f t="shared" ref="V2:AF2" si="0">+U2+1</f>
        <v>2021</v>
      </c>
      <c r="W2">
        <f t="shared" si="0"/>
        <v>2022</v>
      </c>
      <c r="X2">
        <f t="shared" si="0"/>
        <v>2023</v>
      </c>
      <c r="Y2">
        <f t="shared" si="0"/>
        <v>2024</v>
      </c>
      <c r="Z2">
        <f t="shared" si="0"/>
        <v>2025</v>
      </c>
      <c r="AA2">
        <f t="shared" si="0"/>
        <v>2026</v>
      </c>
      <c r="AB2">
        <f t="shared" si="0"/>
        <v>2027</v>
      </c>
      <c r="AC2">
        <f t="shared" si="0"/>
        <v>2028</v>
      </c>
      <c r="AD2">
        <f t="shared" si="0"/>
        <v>2029</v>
      </c>
      <c r="AE2">
        <f t="shared" si="0"/>
        <v>2030</v>
      </c>
      <c r="AF2">
        <f t="shared" si="0"/>
        <v>2031</v>
      </c>
    </row>
    <row r="3" spans="1:32" ht="15" x14ac:dyDescent="0.25">
      <c r="B3" s="8" t="s">
        <v>78</v>
      </c>
    </row>
    <row r="4" spans="1:32" s="1" customFormat="1" x14ac:dyDescent="0.2">
      <c r="B4" s="1" t="s">
        <v>19</v>
      </c>
      <c r="C4" s="1">
        <v>281.274</v>
      </c>
      <c r="D4" s="1">
        <v>263.60399999999998</v>
      </c>
      <c r="E4" s="1">
        <v>468.45</v>
      </c>
      <c r="F4" s="1">
        <f>+U4-SUM(C4:E4)</f>
        <v>636.60899999999992</v>
      </c>
      <c r="G4" s="1">
        <v>531.36300000000006</v>
      </c>
      <c r="H4" s="1">
        <v>656.48400000000004</v>
      </c>
      <c r="I4" s="1">
        <v>772.79700000000003</v>
      </c>
      <c r="J4" s="1">
        <f>+V4-SUM(G4:I4)</f>
        <v>910.72499999999991</v>
      </c>
      <c r="K4" s="1">
        <v>749.24300000000005</v>
      </c>
      <c r="L4" s="1">
        <v>774.87300000000005</v>
      </c>
      <c r="M4" s="1">
        <v>774.87300000000005</v>
      </c>
      <c r="T4" s="1">
        <v>1068.1079999999999</v>
      </c>
      <c r="U4" s="1">
        <v>1649.9369999999999</v>
      </c>
      <c r="V4" s="1">
        <v>2871.3690000000001</v>
      </c>
    </row>
    <row r="5" spans="1:32" s="1" customFormat="1" x14ac:dyDescent="0.2">
      <c r="B5" s="1" t="s">
        <v>20</v>
      </c>
      <c r="C5" s="1">
        <v>81.076999999999998</v>
      </c>
      <c r="D5" s="1">
        <v>81.488</v>
      </c>
      <c r="E5" s="1">
        <v>107.116</v>
      </c>
      <c r="F5" s="1">
        <f>+U5-SUM(C5:E5)</f>
        <v>155.76400000000001</v>
      </c>
      <c r="G5" s="1">
        <v>129.11799999999999</v>
      </c>
      <c r="H5" s="1">
        <v>167.04499999999999</v>
      </c>
      <c r="I5" s="1">
        <v>160.25700000000001</v>
      </c>
      <c r="J5" s="1">
        <f>+V5-SUM(G5:I5)</f>
        <v>204.05299999999994</v>
      </c>
      <c r="K5" s="1">
        <v>159.07599999999999</v>
      </c>
      <c r="L5" s="1">
        <v>174.94499999999999</v>
      </c>
      <c r="M5" s="1">
        <v>174.94499999999999</v>
      </c>
      <c r="T5" s="1">
        <v>299.91300000000001</v>
      </c>
      <c r="U5" s="1">
        <v>425.44499999999999</v>
      </c>
      <c r="V5" s="1">
        <v>660.47299999999996</v>
      </c>
    </row>
    <row r="6" spans="1:32" s="1" customFormat="1" x14ac:dyDescent="0.2">
      <c r="B6" s="1" t="s">
        <v>21</v>
      </c>
      <c r="C6" s="1">
        <v>100.127</v>
      </c>
      <c r="D6" s="1">
        <v>109.066</v>
      </c>
      <c r="E6" s="1">
        <v>103.102</v>
      </c>
      <c r="F6" s="1">
        <f>+U6-SUM(C6:E6)</f>
        <v>118.94900000000007</v>
      </c>
      <c r="G6" s="1">
        <v>109.10299999999999</v>
      </c>
      <c r="H6" s="1">
        <v>158.47900000000001</v>
      </c>
      <c r="I6" s="1">
        <v>134.417</v>
      </c>
      <c r="J6" s="1">
        <f>+V6-SUM(G6:I6)</f>
        <v>183.20699999999999</v>
      </c>
      <c r="K6" s="1">
        <v>154.40799999999999</v>
      </c>
      <c r="L6" s="1">
        <v>161.09100000000001</v>
      </c>
      <c r="M6" s="1">
        <v>161.09100000000001</v>
      </c>
      <c r="T6" s="1">
        <v>347.51299999999998</v>
      </c>
      <c r="U6" s="1">
        <v>431.24400000000003</v>
      </c>
      <c r="V6" s="1">
        <v>585.20600000000002</v>
      </c>
    </row>
    <row r="7" spans="1:32" s="1" customFormat="1" x14ac:dyDescent="0.2">
      <c r="K7" s="4"/>
    </row>
    <row r="8" spans="1:32" s="1" customFormat="1" x14ac:dyDescent="0.2">
      <c r="B8" s="1" t="s">
        <v>39</v>
      </c>
      <c r="C8" s="1">
        <v>238</v>
      </c>
      <c r="D8" s="1">
        <v>238</v>
      </c>
      <c r="E8" s="1">
        <v>249</v>
      </c>
      <c r="F8" s="1">
        <v>265</v>
      </c>
      <c r="G8" s="1">
        <v>280</v>
      </c>
      <c r="H8" s="1">
        <v>293</v>
      </c>
      <c r="I8" s="1">
        <v>306</v>
      </c>
      <c r="J8" s="1">
        <v>319</v>
      </c>
      <c r="K8" s="1">
        <v>332</v>
      </c>
      <c r="L8" s="1">
        <v>347</v>
      </c>
      <c r="M8" s="1">
        <v>363</v>
      </c>
      <c r="V8" s="1">
        <f>+SUM(G8:J8)</f>
        <v>1198</v>
      </c>
    </row>
    <row r="9" spans="1:32" s="1" customFormat="1" x14ac:dyDescent="0.2">
      <c r="B9" s="1" t="s">
        <v>40</v>
      </c>
      <c r="C9" s="4">
        <f>+C11/C8</f>
        <v>1.9431848739495798</v>
      </c>
      <c r="D9" s="4">
        <f t="shared" ref="D9:I9" si="1">+D11/D8</f>
        <v>1.9082268907563027</v>
      </c>
      <c r="E9" s="4">
        <f t="shared" si="1"/>
        <v>2.7255742971887549</v>
      </c>
      <c r="F9" s="4">
        <f>+F11/F8</f>
        <v>3.4389509433962266</v>
      </c>
      <c r="G9" s="4">
        <f t="shared" si="1"/>
        <v>2.7485142857142857</v>
      </c>
      <c r="H9" s="4">
        <f t="shared" si="1"/>
        <v>3.3519044368600679</v>
      </c>
      <c r="I9" s="4">
        <f t="shared" si="1"/>
        <v>3.4884673202614378</v>
      </c>
      <c r="J9" s="4">
        <f>+J11/J8</f>
        <v>4.068605015673981</v>
      </c>
      <c r="K9" s="4">
        <f>+K11/K8</f>
        <v>3.2009849397590364</v>
      </c>
      <c r="L9" s="4">
        <f>+L11/L8</f>
        <v>3.2014668587896256</v>
      </c>
      <c r="M9" s="4">
        <f>+M11/M8</f>
        <v>3.1087493112947659</v>
      </c>
      <c r="V9" s="4">
        <f>+V11/V8</f>
        <v>3.436601001669449</v>
      </c>
    </row>
    <row r="10" spans="1:32" s="1" customFormat="1" x14ac:dyDescent="0.2"/>
    <row r="11" spans="1:32" s="6" customFormat="1" ht="15" x14ac:dyDescent="0.25">
      <c r="B11" s="6" t="s">
        <v>22</v>
      </c>
      <c r="C11" s="6">
        <v>462.47800000000001</v>
      </c>
      <c r="D11" s="6">
        <v>454.15800000000002</v>
      </c>
      <c r="E11" s="6">
        <v>678.66800000000001</v>
      </c>
      <c r="F11" s="6">
        <v>911.322</v>
      </c>
      <c r="G11" s="6">
        <v>769.58399999999995</v>
      </c>
      <c r="H11" s="6">
        <v>982.10799999999995</v>
      </c>
      <c r="I11" s="6">
        <v>1067.471</v>
      </c>
      <c r="J11" s="6">
        <v>1297.885</v>
      </c>
      <c r="K11" s="6">
        <v>1062.7270000000001</v>
      </c>
      <c r="L11" s="6">
        <v>1110.9090000000001</v>
      </c>
      <c r="M11" s="6">
        <v>1128.4760000000001</v>
      </c>
      <c r="T11" s="6">
        <v>1715.5340000000001</v>
      </c>
      <c r="U11" s="6">
        <v>2506.6260000000002</v>
      </c>
      <c r="V11" s="6">
        <v>4117.0479999999998</v>
      </c>
    </row>
    <row r="12" spans="1:32" s="1" customFormat="1" x14ac:dyDescent="0.2">
      <c r="B12" s="1" t="s">
        <v>23</v>
      </c>
      <c r="C12" s="1">
        <v>253.41</v>
      </c>
      <c r="D12" s="1">
        <v>250.45400000000001</v>
      </c>
      <c r="E12" s="1">
        <v>293.09500000000003</v>
      </c>
      <c r="F12" s="1">
        <v>385.54599999999999</v>
      </c>
      <c r="G12" s="1">
        <v>412.601</v>
      </c>
      <c r="H12" s="1">
        <v>445.02100000000002</v>
      </c>
      <c r="I12" s="1">
        <v>443.47300000000001</v>
      </c>
      <c r="J12" s="1">
        <v>449.15100000000001</v>
      </c>
      <c r="K12" s="1">
        <v>420.89699999999999</v>
      </c>
      <c r="L12" s="1">
        <v>446.37700000000001</v>
      </c>
      <c r="M12" s="1">
        <v>466.75700000000001</v>
      </c>
      <c r="T12" s="1">
        <v>895.83799999999997</v>
      </c>
      <c r="U12" s="1">
        <v>1182.5050000000001</v>
      </c>
      <c r="V12" s="1">
        <v>1750.2460000000001</v>
      </c>
    </row>
    <row r="13" spans="1:32" s="1" customFormat="1" x14ac:dyDescent="0.2">
      <c r="B13" s="1" t="s">
        <v>24</v>
      </c>
      <c r="C13" s="1">
        <f t="shared" ref="C13:K13" si="2">+C11-C12</f>
        <v>209.06800000000001</v>
      </c>
      <c r="D13" s="1">
        <f t="shared" si="2"/>
        <v>203.70400000000001</v>
      </c>
      <c r="E13" s="1">
        <f t="shared" si="2"/>
        <v>385.57299999999998</v>
      </c>
      <c r="F13" s="1">
        <f t="shared" si="2"/>
        <v>525.77600000000007</v>
      </c>
      <c r="G13" s="1">
        <f t="shared" si="2"/>
        <v>356.98299999999995</v>
      </c>
      <c r="H13" s="1">
        <f t="shared" si="2"/>
        <v>537.08699999999999</v>
      </c>
      <c r="I13" s="1">
        <f t="shared" si="2"/>
        <v>623.99800000000005</v>
      </c>
      <c r="J13" s="1">
        <f t="shared" si="2"/>
        <v>848.73399999999992</v>
      </c>
      <c r="K13" s="1">
        <f t="shared" si="2"/>
        <v>641.83000000000015</v>
      </c>
      <c r="L13" s="1">
        <f t="shared" ref="L13" si="3">+L11-L12</f>
        <v>664.53200000000015</v>
      </c>
      <c r="M13" s="1">
        <f>+M11-M12</f>
        <v>661.71900000000005</v>
      </c>
      <c r="T13" s="1">
        <f>+T11-T12</f>
        <v>819.69600000000014</v>
      </c>
      <c r="U13" s="1">
        <f>+U11-U12</f>
        <v>1324.1210000000001</v>
      </c>
      <c r="V13" s="1">
        <f>+V11-V12</f>
        <v>2366.8019999999997</v>
      </c>
    </row>
    <row r="14" spans="1:32" s="1" customFormat="1" x14ac:dyDescent="0.2">
      <c r="B14" s="1" t="s">
        <v>25</v>
      </c>
      <c r="C14" s="1">
        <v>238.613</v>
      </c>
      <c r="D14" s="1">
        <v>260.863</v>
      </c>
      <c r="E14" s="1">
        <v>283.63900000000001</v>
      </c>
      <c r="F14" s="1">
        <v>318.44600000000003</v>
      </c>
      <c r="G14" s="1">
        <v>348.58</v>
      </c>
      <c r="H14" s="1">
        <v>370.67099999999999</v>
      </c>
      <c r="I14" s="1">
        <v>412.02100000000002</v>
      </c>
      <c r="J14" s="1">
        <v>434.19499999999999</v>
      </c>
      <c r="K14" s="1">
        <v>455.56299999999999</v>
      </c>
      <c r="L14" s="1">
        <v>505.03699999999998</v>
      </c>
      <c r="M14" s="1">
        <v>564.25800000000004</v>
      </c>
      <c r="T14" s="1">
        <v>883.50900000000001</v>
      </c>
      <c r="U14" s="1">
        <v>1101.5609999999999</v>
      </c>
      <c r="V14" s="1">
        <v>1565.4670000000001</v>
      </c>
    </row>
    <row r="15" spans="1:32" s="1" customFormat="1" x14ac:dyDescent="0.2">
      <c r="B15" s="1" t="s">
        <v>26</v>
      </c>
      <c r="C15" s="1">
        <v>122.205</v>
      </c>
      <c r="D15" s="1">
        <v>132.11799999999999</v>
      </c>
      <c r="E15" s="1">
        <v>143.511</v>
      </c>
      <c r="F15" s="1">
        <v>157.63399999999999</v>
      </c>
      <c r="G15" s="1">
        <v>150.286</v>
      </c>
      <c r="H15" s="1">
        <v>179.72399999999999</v>
      </c>
      <c r="I15" s="1">
        <v>217.52600000000001</v>
      </c>
      <c r="J15" s="1">
        <v>246.22800000000001</v>
      </c>
      <c r="K15" s="1">
        <v>241.886</v>
      </c>
      <c r="L15" s="1">
        <v>311.37400000000002</v>
      </c>
      <c r="M15" s="1">
        <v>270.33600000000001</v>
      </c>
      <c r="T15" s="1">
        <v>458.59800000000001</v>
      </c>
      <c r="U15" s="1">
        <v>555.46799999999996</v>
      </c>
      <c r="V15" s="1">
        <v>792.76400000000001</v>
      </c>
    </row>
    <row r="16" spans="1:32" s="1" customFormat="1" x14ac:dyDescent="0.2">
      <c r="B16" s="1" t="s">
        <v>27</v>
      </c>
      <c r="C16" s="1">
        <v>134.614</v>
      </c>
      <c r="D16" s="1">
        <v>121.331</v>
      </c>
      <c r="E16" s="1">
        <v>126.28700000000001</v>
      </c>
      <c r="F16" s="1">
        <v>146.93199999999999</v>
      </c>
      <c r="G16" s="1">
        <v>161.72300000000001</v>
      </c>
      <c r="H16" s="1">
        <v>179.20400000000001</v>
      </c>
      <c r="I16" s="1">
        <v>175.27500000000001</v>
      </c>
      <c r="J16" s="1">
        <v>194.43799999999999</v>
      </c>
      <c r="K16" s="1">
        <v>215.90799999999999</v>
      </c>
      <c r="L16" s="1">
        <v>249.06100000000001</v>
      </c>
      <c r="M16" s="1">
        <v>262.36700000000002</v>
      </c>
      <c r="T16" s="1">
        <v>580.91700000000003</v>
      </c>
      <c r="U16" s="1">
        <v>529.16399999999999</v>
      </c>
      <c r="V16" s="1">
        <v>710.64</v>
      </c>
    </row>
    <row r="17" spans="2:22" s="1" customFormat="1" x14ac:dyDescent="0.2">
      <c r="B17" s="1" t="s">
        <v>28</v>
      </c>
      <c r="C17" s="1">
        <f t="shared" ref="C17:K17" si="4">+SUM(C14:C16)</f>
        <v>495.43200000000002</v>
      </c>
      <c r="D17" s="1">
        <f t="shared" si="4"/>
        <v>514.31200000000001</v>
      </c>
      <c r="E17" s="1">
        <f t="shared" si="4"/>
        <v>553.43700000000001</v>
      </c>
      <c r="F17" s="1">
        <f t="shared" si="4"/>
        <v>623.01200000000006</v>
      </c>
      <c r="G17" s="1">
        <f t="shared" si="4"/>
        <v>660.58899999999994</v>
      </c>
      <c r="H17" s="1">
        <f t="shared" si="4"/>
        <v>729.59899999999993</v>
      </c>
      <c r="I17" s="1">
        <f t="shared" si="4"/>
        <v>804.822</v>
      </c>
      <c r="J17" s="1">
        <f t="shared" si="4"/>
        <v>874.86099999999999</v>
      </c>
      <c r="K17" s="1">
        <f t="shared" si="4"/>
        <v>913.35699999999997</v>
      </c>
      <c r="L17" s="1">
        <f t="shared" ref="L17:M17" si="5">+SUM(L14:L16)</f>
        <v>1065.472</v>
      </c>
      <c r="M17" s="1">
        <f t="shared" si="5"/>
        <v>1096.961</v>
      </c>
      <c r="T17" s="1">
        <f>+SUM(T14:T16)</f>
        <v>1923.0239999999999</v>
      </c>
      <c r="U17" s="1">
        <f>+SUM(U14:U16)</f>
        <v>2186.1930000000002</v>
      </c>
      <c r="V17" s="1">
        <f>+SUM(V14:V16)</f>
        <v>3068.8710000000001</v>
      </c>
    </row>
    <row r="18" spans="2:22" s="1" customFormat="1" x14ac:dyDescent="0.2">
      <c r="B18" s="1" t="s">
        <v>29</v>
      </c>
      <c r="C18" s="1">
        <f t="shared" ref="C18:K18" si="6">+C13-C17</f>
        <v>-286.36400000000003</v>
      </c>
      <c r="D18" s="1">
        <f t="shared" si="6"/>
        <v>-310.608</v>
      </c>
      <c r="E18" s="1">
        <f t="shared" si="6"/>
        <v>-167.86400000000003</v>
      </c>
      <c r="F18" s="1">
        <f t="shared" si="6"/>
        <v>-97.23599999999999</v>
      </c>
      <c r="G18" s="1">
        <f t="shared" si="6"/>
        <v>-303.60599999999999</v>
      </c>
      <c r="H18" s="1">
        <f t="shared" si="6"/>
        <v>-192.51199999999994</v>
      </c>
      <c r="I18" s="1">
        <f t="shared" si="6"/>
        <v>-180.82399999999996</v>
      </c>
      <c r="J18" s="1">
        <f t="shared" si="6"/>
        <v>-26.127000000000066</v>
      </c>
      <c r="K18" s="1">
        <f t="shared" si="6"/>
        <v>-271.52699999999982</v>
      </c>
      <c r="L18" s="1">
        <f t="shared" ref="L18:M18" si="7">+L13-L17</f>
        <v>-400.93999999999983</v>
      </c>
      <c r="M18" s="1">
        <f t="shared" si="7"/>
        <v>-435.24199999999996</v>
      </c>
      <c r="T18" s="1">
        <f>+T13-T17</f>
        <v>-1103.3279999999997</v>
      </c>
      <c r="U18" s="1">
        <f>+U13-U17</f>
        <v>-862.07200000000012</v>
      </c>
      <c r="V18" s="1">
        <f>+V13-V17</f>
        <v>-702.06900000000041</v>
      </c>
    </row>
    <row r="19" spans="2:22" s="1" customFormat="1" x14ac:dyDescent="0.2">
      <c r="B19" s="1" t="s">
        <v>30</v>
      </c>
      <c r="C19" s="1">
        <f>8.589+-15.113+-12.389</f>
        <v>-18.912999999999997</v>
      </c>
      <c r="D19" s="1">
        <f>4.768+-24.727+3.575</f>
        <v>-16.384</v>
      </c>
      <c r="E19" s="1">
        <f>2.801+-28.212+-5.669</f>
        <v>-31.080000000000002</v>
      </c>
      <c r="F19" s="1">
        <f>1.969+-29.176+29.471</f>
        <v>2.2640000000000029</v>
      </c>
      <c r="G19" s="1">
        <f>1.137+-5.031+22.058</f>
        <v>18.164000000000001</v>
      </c>
      <c r="H19" s="1">
        <f>1.251+-4.564+42.282</f>
        <v>38.968999999999994</v>
      </c>
      <c r="I19" s="1">
        <f>1.257+-4.031+112.631</f>
        <v>109.857</v>
      </c>
      <c r="J19" s="1">
        <f>1.554+-4.05+63.204</f>
        <v>60.707999999999998</v>
      </c>
      <c r="K19" s="1">
        <f>3.123+-5.173+-77.537</f>
        <v>-79.587000000000003</v>
      </c>
      <c r="L19" s="1">
        <f>8.331+-5.549+-16.91</f>
        <v>-14.128</v>
      </c>
      <c r="M19" s="1">
        <v>71.960999999999999</v>
      </c>
      <c r="T19" s="1">
        <f>36.042+-24.994+59.013</f>
        <v>70.061000000000007</v>
      </c>
      <c r="U19" s="1">
        <f>18.127+-97.228+14.988</f>
        <v>-64.113</v>
      </c>
      <c r="V19" s="1">
        <f>5.199+-17.676+240.175</f>
        <v>227.69800000000001</v>
      </c>
    </row>
    <row r="20" spans="2:22" s="1" customFormat="1" x14ac:dyDescent="0.2">
      <c r="B20" s="1" t="s">
        <v>31</v>
      </c>
      <c r="C20" s="1">
        <f t="shared" ref="C20:K20" si="8">+C18+C19</f>
        <v>-305.27700000000004</v>
      </c>
      <c r="D20" s="1">
        <f t="shared" si="8"/>
        <v>-326.99200000000002</v>
      </c>
      <c r="E20" s="1">
        <f t="shared" si="8"/>
        <v>-198.94400000000005</v>
      </c>
      <c r="F20" s="1">
        <f t="shared" si="8"/>
        <v>-94.97199999999998</v>
      </c>
      <c r="G20" s="1">
        <f t="shared" si="8"/>
        <v>-285.44200000000001</v>
      </c>
      <c r="H20" s="1">
        <f t="shared" si="8"/>
        <v>-153.54299999999995</v>
      </c>
      <c r="I20" s="1">
        <f t="shared" si="8"/>
        <v>-70.966999999999956</v>
      </c>
      <c r="J20" s="1">
        <f t="shared" si="8"/>
        <v>34.580999999999932</v>
      </c>
      <c r="K20" s="1">
        <f t="shared" si="8"/>
        <v>-351.11399999999981</v>
      </c>
      <c r="L20" s="1">
        <f t="shared" ref="L20:M20" si="9">+L18+L19</f>
        <v>-415.06799999999981</v>
      </c>
      <c r="M20" s="1">
        <f t="shared" si="9"/>
        <v>-363.28099999999995</v>
      </c>
      <c r="T20" s="1">
        <f>+T18+T19</f>
        <v>-1033.2669999999998</v>
      </c>
      <c r="U20" s="1">
        <f>+U18+U19</f>
        <v>-926.18500000000017</v>
      </c>
      <c r="V20" s="1">
        <f>+V18+V19</f>
        <v>-474.37100000000044</v>
      </c>
    </row>
    <row r="21" spans="2:22" s="1" customFormat="1" x14ac:dyDescent="0.2">
      <c r="B21" s="1" t="s">
        <v>32</v>
      </c>
      <c r="C21" s="1">
        <v>0.65900000000000003</v>
      </c>
      <c r="D21" s="1">
        <v>-1.0409999999999999</v>
      </c>
      <c r="E21" s="1">
        <v>0.90900000000000003</v>
      </c>
      <c r="F21" s="1">
        <v>18.126999999999999</v>
      </c>
      <c r="G21" s="1">
        <v>1.44</v>
      </c>
      <c r="H21" s="1">
        <v>-1.879</v>
      </c>
      <c r="I21" s="1">
        <v>0.99199999999999999</v>
      </c>
      <c r="J21" s="1">
        <v>13.031000000000001</v>
      </c>
      <c r="K21" s="1">
        <v>8.51</v>
      </c>
      <c r="L21" s="1">
        <v>6.9989999999999997</v>
      </c>
      <c r="M21" s="1">
        <v>9.2409999999999997</v>
      </c>
      <c r="T21" s="1">
        <v>0.39300000000000002</v>
      </c>
      <c r="U21" s="1">
        <v>18.654</v>
      </c>
      <c r="V21" s="1">
        <v>13.584</v>
      </c>
    </row>
    <row r="22" spans="2:22" s="6" customFormat="1" ht="15" x14ac:dyDescent="0.25">
      <c r="B22" s="6" t="s">
        <v>33</v>
      </c>
      <c r="C22" s="6">
        <f t="shared" ref="C22:K22" si="10">+C20-C21</f>
        <v>-305.93600000000004</v>
      </c>
      <c r="D22" s="6">
        <f t="shared" si="10"/>
        <v>-325.95100000000002</v>
      </c>
      <c r="E22" s="6">
        <f t="shared" si="10"/>
        <v>-199.85300000000004</v>
      </c>
      <c r="F22" s="6">
        <f t="shared" si="10"/>
        <v>-113.09899999999998</v>
      </c>
      <c r="G22" s="6">
        <f t="shared" si="10"/>
        <v>-286.88200000000001</v>
      </c>
      <c r="H22" s="6">
        <f t="shared" si="10"/>
        <v>-151.66399999999996</v>
      </c>
      <c r="I22" s="6">
        <f t="shared" si="10"/>
        <v>-71.958999999999961</v>
      </c>
      <c r="J22" s="6">
        <f t="shared" si="10"/>
        <v>21.549999999999933</v>
      </c>
      <c r="K22" s="6">
        <f t="shared" si="10"/>
        <v>-359.6239999999998</v>
      </c>
      <c r="L22" s="6">
        <f>+L20-L21</f>
        <v>-422.06699999999984</v>
      </c>
      <c r="M22" s="6">
        <f>+M20-M21</f>
        <v>-372.52199999999993</v>
      </c>
      <c r="T22" s="6">
        <f>+T20-T21</f>
        <v>-1033.6599999999999</v>
      </c>
      <c r="U22" s="6">
        <f>+U20-U21</f>
        <v>-944.83900000000017</v>
      </c>
      <c r="V22" s="6">
        <f>+V20-V21</f>
        <v>-487.95500000000044</v>
      </c>
    </row>
    <row r="23" spans="2:22" s="4" customFormat="1" x14ac:dyDescent="0.2">
      <c r="B23" s="4" t="s">
        <v>34</v>
      </c>
      <c r="C23" s="4">
        <f t="shared" ref="C23:K23" si="11">+C22/C24</f>
        <v>-0.21449549710615895</v>
      </c>
      <c r="D23" s="4">
        <f t="shared" si="11"/>
        <v>-0.22525642319190728</v>
      </c>
      <c r="E23" s="4">
        <f t="shared" si="11"/>
        <v>-0.1362863299736774</v>
      </c>
      <c r="F23" s="4">
        <f t="shared" si="11"/>
        <v>-7.6198041201204339E-2</v>
      </c>
      <c r="G23" s="4">
        <f t="shared" si="11"/>
        <v>-0.19104629883673541</v>
      </c>
      <c r="H23" s="4">
        <f t="shared" si="11"/>
        <v>-9.8022664962119477E-2</v>
      </c>
      <c r="I23" s="4">
        <f t="shared" si="11"/>
        <v>-4.5515842845450162E-2</v>
      </c>
      <c r="J23" s="4">
        <f t="shared" si="11"/>
        <v>1.2912859470339032E-2</v>
      </c>
      <c r="K23" s="4">
        <f t="shared" si="11"/>
        <v>-0.22211173648781757</v>
      </c>
      <c r="L23" s="4">
        <f t="shared" ref="L23:M23" si="12">+L22/L24</f>
        <v>-0.25859730170205975</v>
      </c>
      <c r="M23" s="4">
        <f t="shared" si="12"/>
        <v>-0.2315925852474599</v>
      </c>
      <c r="T23" s="4">
        <f>+T22/T24</f>
        <v>-0.75150022319773269</v>
      </c>
      <c r="U23" s="4">
        <f>+U22/U24</f>
        <v>-0.64906474098590861</v>
      </c>
      <c r="V23" s="4">
        <f>+V22/V24</f>
        <v>-0.31299290505369826</v>
      </c>
    </row>
    <row r="24" spans="2:22" s="1" customFormat="1" x14ac:dyDescent="0.2">
      <c r="B24" s="1" t="s">
        <v>1</v>
      </c>
      <c r="C24" s="1">
        <v>1426.3050000000001</v>
      </c>
      <c r="D24" s="1">
        <v>1447.0219999999999</v>
      </c>
      <c r="E24" s="1">
        <v>1466.42</v>
      </c>
      <c r="F24" s="1">
        <v>1484.277</v>
      </c>
      <c r="G24" s="1">
        <v>1501.636</v>
      </c>
      <c r="H24" s="1">
        <v>1547.2339999999999</v>
      </c>
      <c r="I24" s="1">
        <v>1580.9659999999999</v>
      </c>
      <c r="J24" s="1">
        <v>1668.8789999999999</v>
      </c>
      <c r="K24" s="1">
        <v>1619.1130000000001</v>
      </c>
      <c r="L24" s="1">
        <v>1632.14</v>
      </c>
      <c r="M24" s="1">
        <v>1608.5229999999999</v>
      </c>
      <c r="T24" s="1">
        <v>1375.462</v>
      </c>
      <c r="U24" s="1">
        <v>1455.693</v>
      </c>
      <c r="V24" s="1">
        <v>1558.9970000000001</v>
      </c>
    </row>
    <row r="26" spans="2:22" s="9" customFormat="1" x14ac:dyDescent="0.2">
      <c r="B26" s="12" t="s">
        <v>35</v>
      </c>
      <c r="C26" s="11">
        <f t="shared" ref="C26:K26" si="13">+C13/C11</f>
        <v>0.45206042233360294</v>
      </c>
      <c r="D26" s="11">
        <f t="shared" si="13"/>
        <v>0.44853112793345046</v>
      </c>
      <c r="E26" s="11">
        <f t="shared" si="13"/>
        <v>0.56813198795287234</v>
      </c>
      <c r="F26" s="11">
        <f t="shared" si="13"/>
        <v>0.57693767954685615</v>
      </c>
      <c r="G26" s="11">
        <f t="shared" si="13"/>
        <v>0.4638648932410237</v>
      </c>
      <c r="H26" s="11">
        <f t="shared" si="13"/>
        <v>0.54687162715302184</v>
      </c>
      <c r="I26" s="11">
        <f t="shared" si="13"/>
        <v>0.58455733223666029</v>
      </c>
      <c r="J26" s="11">
        <f t="shared" si="13"/>
        <v>0.65393621160580473</v>
      </c>
      <c r="K26" s="11">
        <f t="shared" si="13"/>
        <v>0.60394626277491781</v>
      </c>
      <c r="L26" s="11">
        <f t="shared" ref="L26:M26" si="14">+L13/L11</f>
        <v>0.5981876103263184</v>
      </c>
      <c r="M26" s="11">
        <f t="shared" si="14"/>
        <v>0.58638287389364063</v>
      </c>
      <c r="T26" s="11">
        <f>+T13/T11</f>
        <v>0.47780807608593012</v>
      </c>
      <c r="U26" s="11">
        <f>+U13/U11</f>
        <v>0.52824833062451282</v>
      </c>
      <c r="V26" s="11">
        <f>+V13/V11</f>
        <v>0.57487840802439027</v>
      </c>
    </row>
    <row r="27" spans="2:22" s="9" customFormat="1" x14ac:dyDescent="0.2">
      <c r="B27" s="12" t="s">
        <v>36</v>
      </c>
      <c r="C27" s="11">
        <f t="shared" ref="C27:K27" si="15">+C18/C11</f>
        <v>-0.61919485899869842</v>
      </c>
      <c r="D27" s="11">
        <f t="shared" si="15"/>
        <v>-0.68392057389718997</v>
      </c>
      <c r="E27" s="11">
        <f t="shared" si="15"/>
        <v>-0.24734332545515633</v>
      </c>
      <c r="F27" s="11">
        <f t="shared" si="15"/>
        <v>-0.10669774240060044</v>
      </c>
      <c r="G27" s="11">
        <f t="shared" si="15"/>
        <v>-0.39450664254974116</v>
      </c>
      <c r="H27" s="11">
        <f t="shared" si="15"/>
        <v>-0.19601917508054098</v>
      </c>
      <c r="I27" s="11">
        <f t="shared" si="15"/>
        <v>-0.16939476575944448</v>
      </c>
      <c r="J27" s="11">
        <f t="shared" si="15"/>
        <v>-2.0130442989941377E-2</v>
      </c>
      <c r="K27" s="11">
        <f t="shared" si="15"/>
        <v>-0.25550023665532146</v>
      </c>
      <c r="L27" s="11">
        <f t="shared" ref="L27:M27" si="16">+L18/L11</f>
        <v>-0.36091164982910373</v>
      </c>
      <c r="M27" s="11">
        <f t="shared" si="16"/>
        <v>-0.38569008113597447</v>
      </c>
      <c r="T27" s="11">
        <f>+T18/T11</f>
        <v>-0.64313968711783021</v>
      </c>
      <c r="U27" s="11">
        <f>+U18/U11</f>
        <v>-0.34391728163674995</v>
      </c>
      <c r="V27" s="11">
        <f>+V18/V11</f>
        <v>-0.17052728071181109</v>
      </c>
    </row>
    <row r="28" spans="2:22" s="9" customFormat="1" x14ac:dyDescent="0.2">
      <c r="B28" s="12" t="s">
        <v>37</v>
      </c>
      <c r="C28" s="11">
        <f t="shared" ref="C28:K28" si="17">+C21/C20</f>
        <v>-2.1586952177858141E-3</v>
      </c>
      <c r="D28" s="11">
        <f t="shared" si="17"/>
        <v>3.1835641238929387E-3</v>
      </c>
      <c r="E28" s="11">
        <f t="shared" si="17"/>
        <v>-4.5691249798938387E-3</v>
      </c>
      <c r="F28" s="11">
        <f t="shared" si="17"/>
        <v>-0.19086678178831659</v>
      </c>
      <c r="G28" s="11">
        <f t="shared" si="17"/>
        <v>-5.0448077017397576E-3</v>
      </c>
      <c r="H28" s="11">
        <f t="shared" si="17"/>
        <v>1.2237614218818185E-2</v>
      </c>
      <c r="I28" s="11">
        <f t="shared" si="17"/>
        <v>-1.3978327955246813E-2</v>
      </c>
      <c r="J28" s="11">
        <f t="shared" si="17"/>
        <v>0.3768254243659821</v>
      </c>
      <c r="K28" s="11">
        <f t="shared" si="17"/>
        <v>-2.4237142352626227E-2</v>
      </c>
      <c r="L28" s="11">
        <f t="shared" ref="L28:M28" si="18">+L21/L20</f>
        <v>-1.6862297262135367E-2</v>
      </c>
      <c r="M28" s="11">
        <f t="shared" si="18"/>
        <v>-2.5437608903300754E-2</v>
      </c>
      <c r="T28" s="11">
        <f>+T21/T20</f>
        <v>-3.8034699646848308E-4</v>
      </c>
      <c r="U28" s="11">
        <f>+U21/U20</f>
        <v>-2.014068463643872E-2</v>
      </c>
      <c r="V28" s="11">
        <f>+V21/V20</f>
        <v>-2.8635814583943764E-2</v>
      </c>
    </row>
    <row r="29" spans="2:22" s="9" customFormat="1" x14ac:dyDescent="0.2"/>
    <row r="30" spans="2:22" s="9" customFormat="1" x14ac:dyDescent="0.2">
      <c r="B30" s="12" t="s">
        <v>38</v>
      </c>
      <c r="F30" s="11"/>
      <c r="G30" s="11">
        <f t="shared" ref="G30:M30" si="19">+G11/C11-1</f>
        <v>0.66404455995744649</v>
      </c>
      <c r="H30" s="11">
        <f t="shared" si="19"/>
        <v>1.162480898718067</v>
      </c>
      <c r="I30" s="11">
        <f t="shared" si="19"/>
        <v>0.57289131062610887</v>
      </c>
      <c r="J30" s="11">
        <f t="shared" si="19"/>
        <v>0.42417828166114724</v>
      </c>
      <c r="K30" s="11">
        <f t="shared" si="19"/>
        <v>0.38091098567537807</v>
      </c>
      <c r="L30" s="11">
        <f t="shared" si="19"/>
        <v>0.13114749090731381</v>
      </c>
      <c r="M30" s="11">
        <f t="shared" si="19"/>
        <v>5.7149093511673854E-2</v>
      </c>
      <c r="U30" s="11">
        <f>+U11/T11-1</f>
        <v>0.4611345505247928</v>
      </c>
      <c r="V30" s="11">
        <f>+V11/U11-1</f>
        <v>0.64246600809215226</v>
      </c>
    </row>
    <row r="31" spans="2:22" x14ac:dyDescent="0.2">
      <c r="B31" s="1"/>
      <c r="J31" s="7"/>
      <c r="U31" s="7"/>
      <c r="V31" s="7"/>
    </row>
    <row r="32" spans="2:22" s="5" customFormat="1" ht="15" x14ac:dyDescent="0.25">
      <c r="B32" s="6" t="s">
        <v>48</v>
      </c>
      <c r="F32" s="6">
        <f t="shared" ref="F32:K32" si="20">+F33-F46</f>
        <v>862.37099999999987</v>
      </c>
      <c r="G32" s="6">
        <f t="shared" si="20"/>
        <v>311.49400000000014</v>
      </c>
      <c r="H32" s="6">
        <f t="shared" si="20"/>
        <v>916.51599999999962</v>
      </c>
      <c r="I32" s="6">
        <f t="shared" si="20"/>
        <v>1229.7419999999997</v>
      </c>
      <c r="J32" s="6">
        <f t="shared" si="20"/>
        <v>1439.7980000000002</v>
      </c>
      <c r="K32" s="6">
        <f t="shared" si="20"/>
        <v>1264.1480000000001</v>
      </c>
      <c r="L32" s="6">
        <f t="shared" ref="L32:M32" si="21">+L33-L46</f>
        <v>1133.3839999999996</v>
      </c>
      <c r="M32" s="6">
        <f t="shared" si="21"/>
        <v>688.14800000000014</v>
      </c>
    </row>
    <row r="33" spans="2:13" x14ac:dyDescent="0.2">
      <c r="B33" s="1" t="s">
        <v>3</v>
      </c>
      <c r="F33" s="1">
        <f>545.618+1991.922</f>
        <v>2537.54</v>
      </c>
      <c r="G33" s="1">
        <f>967.519+1589.178</f>
        <v>2556.6970000000001</v>
      </c>
      <c r="H33" s="1">
        <f>2051.961+1415.384</f>
        <v>3467.3449999999998</v>
      </c>
      <c r="I33" s="1">
        <f>1972.358+1509.463</f>
        <v>3481.8209999999999</v>
      </c>
      <c r="J33" s="1">
        <f>1993.809+1699.076</f>
        <v>3692.8850000000002</v>
      </c>
      <c r="K33" s="1">
        <f>2412.372+2588.619</f>
        <v>5000.991</v>
      </c>
      <c r="L33" s="1">
        <f>2298.122+2574.354</f>
        <v>4872.4759999999997</v>
      </c>
      <c r="M33" s="1">
        <f>1918.845+2510.107</f>
        <v>4428.9520000000002</v>
      </c>
    </row>
    <row r="34" spans="2:13" x14ac:dyDescent="0.2">
      <c r="B34" t="s">
        <v>41</v>
      </c>
      <c r="F34" s="1">
        <v>744.28800000000001</v>
      </c>
      <c r="G34" s="1">
        <v>612.75699999999995</v>
      </c>
      <c r="H34" s="1">
        <v>797.14599999999996</v>
      </c>
      <c r="I34" s="1">
        <v>912.53899999999999</v>
      </c>
      <c r="J34" s="1">
        <v>1068.873</v>
      </c>
      <c r="K34" s="1">
        <v>941.71500000000003</v>
      </c>
      <c r="L34" s="1">
        <v>1015.607</v>
      </c>
      <c r="M34" s="1">
        <v>992.74699999999996</v>
      </c>
    </row>
    <row r="35" spans="2:13" x14ac:dyDescent="0.2">
      <c r="B35" s="1" t="s">
        <v>42</v>
      </c>
      <c r="F35" s="1">
        <v>56.146999999999998</v>
      </c>
      <c r="G35" s="1">
        <v>69.245000000000005</v>
      </c>
      <c r="H35" s="1">
        <v>72.468000000000004</v>
      </c>
      <c r="I35" s="1">
        <v>76.668999999999997</v>
      </c>
      <c r="J35" s="1">
        <v>92.244</v>
      </c>
      <c r="K35" s="1">
        <v>117.102</v>
      </c>
      <c r="L35" s="1">
        <v>127.151</v>
      </c>
      <c r="M35" s="1">
        <v>115.973</v>
      </c>
    </row>
    <row r="36" spans="2:13" x14ac:dyDescent="0.2">
      <c r="B36" t="s">
        <v>43</v>
      </c>
      <c r="F36" s="1">
        <v>178.709</v>
      </c>
      <c r="G36" s="1">
        <v>177.071</v>
      </c>
      <c r="H36" s="1">
        <v>183.22900000000001</v>
      </c>
      <c r="I36" s="1">
        <v>189.946</v>
      </c>
      <c r="J36" s="1">
        <v>202.64400000000001</v>
      </c>
      <c r="K36" s="1">
        <v>214.441</v>
      </c>
      <c r="L36" s="1">
        <v>232.476</v>
      </c>
      <c r="M36" s="1">
        <v>240.75200000000001</v>
      </c>
    </row>
    <row r="37" spans="2:13" x14ac:dyDescent="0.2">
      <c r="B37" s="1" t="s">
        <v>44</v>
      </c>
      <c r="F37" s="1">
        <v>269.72800000000001</v>
      </c>
      <c r="G37" s="1">
        <v>269.02300000000002</v>
      </c>
      <c r="H37" s="1">
        <v>295.26600000000002</v>
      </c>
      <c r="I37" s="1">
        <v>291.18099999999998</v>
      </c>
      <c r="J37" s="1">
        <v>322.25200000000001</v>
      </c>
      <c r="K37" s="1">
        <v>426.02699999999999</v>
      </c>
      <c r="L37" s="1">
        <v>416.16899999999998</v>
      </c>
      <c r="M37" s="1">
        <v>383.03699999999998</v>
      </c>
    </row>
    <row r="38" spans="2:13" x14ac:dyDescent="0.2">
      <c r="B38" t="s">
        <v>45</v>
      </c>
      <c r="F38" s="1">
        <f>105.929+939.259</f>
        <v>1045.1880000000001</v>
      </c>
      <c r="G38" s="1">
        <f>132.483+1025.71</f>
        <v>1158.193</v>
      </c>
      <c r="H38" s="1">
        <f>264.161+1453.766</f>
        <v>1717.9270000000001</v>
      </c>
      <c r="I38" s="1">
        <f>261.131+1484.108</f>
        <v>1745.239</v>
      </c>
      <c r="J38" s="1">
        <f>277.654+1588.452</f>
        <v>1866.106</v>
      </c>
      <c r="K38" s="1">
        <f>292.31+1645.284</f>
        <v>1937.5940000000001</v>
      </c>
      <c r="L38" s="1">
        <f>234.261+1634.085</f>
        <v>1868.346</v>
      </c>
      <c r="M38" s="1">
        <f>229.128+1632.796</f>
        <v>1861.924</v>
      </c>
    </row>
    <row r="39" spans="2:13" x14ac:dyDescent="0.2">
      <c r="B39" s="1" t="s">
        <v>46</v>
      </c>
      <c r="F39" s="1">
        <v>192.63800000000001</v>
      </c>
      <c r="G39" s="1">
        <v>215.79400000000001</v>
      </c>
      <c r="H39" s="1">
        <v>287.43400000000003</v>
      </c>
      <c r="I39" s="1">
        <v>412.77</v>
      </c>
      <c r="J39" s="1">
        <v>291.30200000000002</v>
      </c>
      <c r="K39" s="1">
        <v>307.06700000000001</v>
      </c>
      <c r="L39" s="1">
        <v>258.56599999999997</v>
      </c>
      <c r="M39" s="1">
        <v>261.80900000000003</v>
      </c>
    </row>
    <row r="40" spans="2:13" s="5" customFormat="1" ht="15" x14ac:dyDescent="0.25">
      <c r="B40" s="6" t="s">
        <v>108</v>
      </c>
      <c r="F40" s="6">
        <f>+SUM(F33:F35)</f>
        <v>3337.9749999999999</v>
      </c>
      <c r="G40" s="6">
        <f t="shared" ref="G40:K40" si="22">+SUM(G33:G35)</f>
        <v>3238.6990000000001</v>
      </c>
      <c r="H40" s="6">
        <f t="shared" si="22"/>
        <v>4336.9589999999998</v>
      </c>
      <c r="I40" s="6">
        <f t="shared" si="22"/>
        <v>4471.0289999999995</v>
      </c>
      <c r="J40" s="6">
        <f t="shared" si="22"/>
        <v>4854.0019999999995</v>
      </c>
      <c r="K40" s="6">
        <f t="shared" si="22"/>
        <v>6059.808</v>
      </c>
      <c r="L40" s="6">
        <f>+SUM(L33:L35)</f>
        <v>6015.2339999999995</v>
      </c>
      <c r="M40" s="6">
        <f>+SUM(M33:M35)</f>
        <v>5537.6720000000005</v>
      </c>
    </row>
    <row r="41" spans="2:13" s="5" customFormat="1" ht="15" x14ac:dyDescent="0.25">
      <c r="B41" s="5" t="s">
        <v>47</v>
      </c>
      <c r="F41" s="6">
        <f t="shared" ref="F41:K41" si="23">+SUM(F33:F39)</f>
        <v>5024.2380000000003</v>
      </c>
      <c r="G41" s="6">
        <f t="shared" si="23"/>
        <v>5058.78</v>
      </c>
      <c r="H41" s="6">
        <f t="shared" si="23"/>
        <v>6820.8149999999996</v>
      </c>
      <c r="I41" s="6">
        <f t="shared" si="23"/>
        <v>7110.1649999999991</v>
      </c>
      <c r="J41" s="6">
        <f t="shared" si="23"/>
        <v>7536.3059999999996</v>
      </c>
      <c r="K41" s="6">
        <f t="shared" si="23"/>
        <v>8944.9369999999981</v>
      </c>
      <c r="L41" s="6">
        <f t="shared" ref="L41:M41" si="24">+SUM(L33:L39)</f>
        <v>8790.7909999999993</v>
      </c>
      <c r="M41" s="6">
        <f t="shared" si="24"/>
        <v>8285.1940000000013</v>
      </c>
    </row>
    <row r="42" spans="2:13" x14ac:dyDescent="0.2">
      <c r="F42" s="1"/>
      <c r="G42" s="1"/>
      <c r="H42" s="1"/>
      <c r="I42" s="1"/>
      <c r="J42" s="1"/>
      <c r="K42" s="1"/>
      <c r="L42" s="1"/>
      <c r="M42" s="1"/>
    </row>
    <row r="43" spans="2:13" x14ac:dyDescent="0.2">
      <c r="B43" t="s">
        <v>49</v>
      </c>
      <c r="F43" s="1">
        <v>71.908000000000001</v>
      </c>
      <c r="G43" s="1">
        <v>126.13200000000001</v>
      </c>
      <c r="H43" s="1">
        <v>79.088999999999999</v>
      </c>
      <c r="I43" s="1">
        <v>91.769000000000005</v>
      </c>
      <c r="J43" s="1">
        <v>125.282</v>
      </c>
      <c r="K43" s="1">
        <v>180.387</v>
      </c>
      <c r="L43" s="1">
        <v>184.14599999999999</v>
      </c>
      <c r="M43" s="1">
        <v>188.60499999999999</v>
      </c>
    </row>
    <row r="44" spans="2:13" x14ac:dyDescent="0.2">
      <c r="B44" t="s">
        <v>44</v>
      </c>
      <c r="F44" s="1">
        <v>41.076999999999998</v>
      </c>
      <c r="G44" s="1">
        <v>44.872</v>
      </c>
      <c r="H44" s="1">
        <v>54.121000000000002</v>
      </c>
      <c r="I44" s="1">
        <v>56.191000000000003</v>
      </c>
      <c r="J44" s="1">
        <v>52.396000000000001</v>
      </c>
      <c r="K44" s="1">
        <v>51.683999999999997</v>
      </c>
      <c r="L44" s="1">
        <v>48.978000000000002</v>
      </c>
      <c r="M44" s="1">
        <v>57.912999999999997</v>
      </c>
    </row>
    <row r="45" spans="2:13" x14ac:dyDescent="0.2">
      <c r="B45" t="s">
        <v>50</v>
      </c>
      <c r="F45" s="1">
        <v>554.34199999999998</v>
      </c>
      <c r="G45" s="1">
        <v>580.92399999999998</v>
      </c>
      <c r="H45" s="1">
        <v>614.93700000000001</v>
      </c>
      <c r="I45" s="1">
        <v>660.53599999999994</v>
      </c>
      <c r="J45" s="1">
        <v>674.10799999999995</v>
      </c>
      <c r="K45" s="1">
        <v>610.72799999999995</v>
      </c>
      <c r="L45" s="1">
        <v>830.84299999999996</v>
      </c>
      <c r="M45" s="1">
        <v>893.41399999999999</v>
      </c>
    </row>
    <row r="46" spans="2:13" x14ac:dyDescent="0.2">
      <c r="B46" t="s">
        <v>4</v>
      </c>
      <c r="F46" s="1">
        <v>1675.1690000000001</v>
      </c>
      <c r="G46" s="1">
        <v>2245.203</v>
      </c>
      <c r="H46" s="1">
        <v>2550.8290000000002</v>
      </c>
      <c r="I46" s="1">
        <v>2252.0790000000002</v>
      </c>
      <c r="J46" s="1">
        <v>2253.087</v>
      </c>
      <c r="K46" s="1">
        <v>3736.8429999999998</v>
      </c>
      <c r="L46" s="1">
        <v>3739.0920000000001</v>
      </c>
      <c r="M46" s="1">
        <v>3740.8040000000001</v>
      </c>
    </row>
    <row r="47" spans="2:13" x14ac:dyDescent="0.2">
      <c r="B47" t="s">
        <v>51</v>
      </c>
      <c r="F47" s="1">
        <v>287.29199999999997</v>
      </c>
      <c r="G47" s="1">
        <v>281.84899999999999</v>
      </c>
      <c r="H47" s="1">
        <v>301.58</v>
      </c>
      <c r="I47" s="1">
        <v>292.50599999999997</v>
      </c>
      <c r="J47" s="1">
        <v>325.50900000000001</v>
      </c>
      <c r="K47" s="1">
        <v>426.834</v>
      </c>
      <c r="L47" s="1">
        <v>416.50099999999998</v>
      </c>
      <c r="M47" s="1">
        <v>384.495</v>
      </c>
    </row>
    <row r="48" spans="2:13" x14ac:dyDescent="0.2">
      <c r="B48" t="s">
        <v>52</v>
      </c>
      <c r="F48" s="1">
        <v>64.474000000000004</v>
      </c>
      <c r="G48" s="1">
        <v>73.622</v>
      </c>
      <c r="H48" s="1">
        <v>312.25799999999998</v>
      </c>
      <c r="I48" s="1">
        <v>317.96800000000002</v>
      </c>
      <c r="J48" s="1">
        <v>315.75599999999997</v>
      </c>
      <c r="K48" s="1">
        <v>375.42500000000001</v>
      </c>
      <c r="L48" s="1">
        <v>127.47199999999999</v>
      </c>
      <c r="M48" s="1">
        <v>119.70099999999999</v>
      </c>
    </row>
    <row r="49" spans="2:13" s="5" customFormat="1" ht="15" x14ac:dyDescent="0.25">
      <c r="B49" s="5" t="s">
        <v>107</v>
      </c>
      <c r="F49" s="6">
        <f>+SUM(F43:F45)</f>
        <v>667.327</v>
      </c>
      <c r="G49" s="6">
        <f t="shared" ref="G49:L49" si="25">+SUM(G43:G45)</f>
        <v>751.928</v>
      </c>
      <c r="H49" s="6">
        <f t="shared" si="25"/>
        <v>748.14700000000005</v>
      </c>
      <c r="I49" s="6">
        <f t="shared" si="25"/>
        <v>808.49599999999998</v>
      </c>
      <c r="J49" s="6">
        <f t="shared" si="25"/>
        <v>851.78599999999994</v>
      </c>
      <c r="K49" s="6">
        <f t="shared" si="25"/>
        <v>842.79899999999998</v>
      </c>
      <c r="L49" s="6">
        <f t="shared" si="25"/>
        <v>1063.9669999999999</v>
      </c>
      <c r="M49" s="6">
        <f t="shared" ref="M49" si="26">+SUM(M43:M45)</f>
        <v>1139.932</v>
      </c>
    </row>
    <row r="50" spans="2:13" s="5" customFormat="1" ht="15" x14ac:dyDescent="0.25">
      <c r="B50" s="5" t="s">
        <v>53</v>
      </c>
      <c r="F50" s="6">
        <f t="shared" ref="F50:K50" si="27">+SUM(F43:F48)</f>
        <v>2694.2620000000002</v>
      </c>
      <c r="G50" s="6">
        <f t="shared" si="27"/>
        <v>3352.6019999999999</v>
      </c>
      <c r="H50" s="6">
        <f t="shared" si="27"/>
        <v>3912.8139999999999</v>
      </c>
      <c r="I50" s="6">
        <f t="shared" si="27"/>
        <v>3671.049</v>
      </c>
      <c r="J50" s="6">
        <f t="shared" si="27"/>
        <v>3746.1379999999999</v>
      </c>
      <c r="K50" s="6">
        <f t="shared" si="27"/>
        <v>5381.9009999999998</v>
      </c>
      <c r="L50" s="6">
        <f t="shared" ref="L50:M50" si="28">+SUM(L43:L48)</f>
        <v>5347.0320000000002</v>
      </c>
      <c r="M50" s="6">
        <f t="shared" si="28"/>
        <v>5384.9319999999998</v>
      </c>
    </row>
    <row r="51" spans="2:13" x14ac:dyDescent="0.2">
      <c r="B51" t="s">
        <v>101</v>
      </c>
      <c r="F51" s="1">
        <f>+F41-F50</f>
        <v>2329.9760000000001</v>
      </c>
      <c r="G51" s="1">
        <f t="shared" ref="G51:K51" si="29">+G41-G50</f>
        <v>1706.1779999999999</v>
      </c>
      <c r="H51" s="1">
        <f t="shared" si="29"/>
        <v>2908.0009999999997</v>
      </c>
      <c r="I51" s="1">
        <f t="shared" si="29"/>
        <v>3439.1159999999991</v>
      </c>
      <c r="J51" s="1">
        <f t="shared" si="29"/>
        <v>3790.1679999999997</v>
      </c>
      <c r="K51" s="1">
        <f t="shared" si="29"/>
        <v>3563.0359999999982</v>
      </c>
      <c r="L51" s="1">
        <v>3443.759</v>
      </c>
      <c r="M51" s="1">
        <v>2900.2620000000002</v>
      </c>
    </row>
    <row r="52" spans="2:13" x14ac:dyDescent="0.2">
      <c r="B52" t="s">
        <v>102</v>
      </c>
      <c r="F52" s="1">
        <f>+SUM(F50:F51)</f>
        <v>5024.2380000000003</v>
      </c>
      <c r="G52" s="1">
        <f t="shared" ref="G52:K52" si="30">+SUM(G50:G51)</f>
        <v>5058.78</v>
      </c>
      <c r="H52" s="1">
        <f t="shared" si="30"/>
        <v>6820.8149999999996</v>
      </c>
      <c r="I52" s="1">
        <f t="shared" si="30"/>
        <v>7110.1649999999991</v>
      </c>
      <c r="J52" s="1">
        <f t="shared" si="30"/>
        <v>7536.3059999999996</v>
      </c>
      <c r="K52" s="1">
        <f t="shared" si="30"/>
        <v>8944.9369999999981</v>
      </c>
      <c r="L52" s="1">
        <f t="shared" ref="L52:M52" si="31">+SUM(L50:L51)</f>
        <v>8790.7910000000011</v>
      </c>
      <c r="M52" s="1">
        <f t="shared" si="31"/>
        <v>8285.1939999999995</v>
      </c>
    </row>
    <row r="54" spans="2:13" s="9" customFormat="1" x14ac:dyDescent="0.2">
      <c r="B54" s="9" t="s">
        <v>98</v>
      </c>
      <c r="F54" s="10">
        <f t="shared" ref="F54:K54" si="32">+(F33+F34)/SUM(F43:F46)</f>
        <v>1.400996202341434</v>
      </c>
      <c r="G54" s="10">
        <f t="shared" si="32"/>
        <v>1.0574959853273014</v>
      </c>
      <c r="H54" s="10">
        <f t="shared" si="32"/>
        <v>1.2926711197656484</v>
      </c>
      <c r="I54" s="10">
        <f>+(I33+I34)/SUM(I43:I46)</f>
        <v>1.4357955612915871</v>
      </c>
      <c r="J54" s="10">
        <f t="shared" si="32"/>
        <v>1.5336401843167176</v>
      </c>
      <c r="K54" s="10">
        <f t="shared" si="32"/>
        <v>1.29763549203191</v>
      </c>
      <c r="L54" s="10">
        <f>+(L33+L34)/SUM(L43:L46)</f>
        <v>1.2259027007579959</v>
      </c>
      <c r="M54" s="10">
        <f>+(M33+M34)/SUM(M43:M46)</f>
        <v>1.1108363574673985</v>
      </c>
    </row>
    <row r="55" spans="2:13" s="9" customFormat="1" x14ac:dyDescent="0.2">
      <c r="B55" s="9" t="s">
        <v>100</v>
      </c>
      <c r="F55" s="10">
        <f>+F46/F51</f>
        <v>0.71896405799888063</v>
      </c>
      <c r="G55" s="10">
        <f>+G46/G51</f>
        <v>1.3159254192704397</v>
      </c>
      <c r="H55" s="10">
        <f t="shared" ref="H55:K55" si="33">+H46/H51</f>
        <v>0.87717610826131087</v>
      </c>
      <c r="I55" s="10">
        <f>+I46/I51</f>
        <v>0.65484240717672815</v>
      </c>
      <c r="J55" s="10">
        <f t="shared" si="33"/>
        <v>0.59445570750425847</v>
      </c>
      <c r="K55" s="10">
        <f t="shared" si="33"/>
        <v>1.0487805904851935</v>
      </c>
      <c r="L55" s="10">
        <f>+L46/L51</f>
        <v>1.0857589047317191</v>
      </c>
      <c r="M55" s="10">
        <f>+M46/M51</f>
        <v>1.2898158855993009</v>
      </c>
    </row>
    <row r="56" spans="2:13" s="9" customFormat="1" x14ac:dyDescent="0.2">
      <c r="B56" s="9" t="s">
        <v>99</v>
      </c>
      <c r="F56" s="11">
        <f>+F46/F41</f>
        <v>0.33341752520481716</v>
      </c>
      <c r="G56" s="11">
        <f t="shared" ref="G56:K56" si="34">+G46/G41</f>
        <v>0.44382301661665463</v>
      </c>
      <c r="H56" s="11">
        <f t="shared" si="34"/>
        <v>0.37397715668875353</v>
      </c>
      <c r="I56" s="11">
        <f>+I46/I41</f>
        <v>0.31674075074207148</v>
      </c>
      <c r="J56" s="11">
        <f t="shared" si="34"/>
        <v>0.29896437326191372</v>
      </c>
      <c r="K56" s="11">
        <f t="shared" si="34"/>
        <v>0.41776068406071509</v>
      </c>
      <c r="L56" s="11">
        <f>+L46/L41</f>
        <v>0.42534192884349092</v>
      </c>
      <c r="M56" s="11">
        <f>+M46/M41</f>
        <v>0.45150469620868255</v>
      </c>
    </row>
    <row r="59" spans="2:13" x14ac:dyDescent="0.2">
      <c r="B59" t="s">
        <v>54</v>
      </c>
      <c r="C59" s="1">
        <f t="shared" ref="C59:K59" si="35">+C22</f>
        <v>-305.93600000000004</v>
      </c>
      <c r="D59" s="1">
        <f t="shared" si="35"/>
        <v>-325.95100000000002</v>
      </c>
      <c r="E59" s="1">
        <f t="shared" si="35"/>
        <v>-199.85300000000004</v>
      </c>
      <c r="F59" s="1">
        <f t="shared" si="35"/>
        <v>-113.09899999999998</v>
      </c>
      <c r="G59" s="1">
        <f t="shared" si="35"/>
        <v>-286.88200000000001</v>
      </c>
      <c r="H59" s="1">
        <f t="shared" si="35"/>
        <v>-151.66399999999996</v>
      </c>
      <c r="I59" s="1">
        <f t="shared" si="35"/>
        <v>-71.958999999999961</v>
      </c>
      <c r="J59" s="1">
        <f t="shared" si="35"/>
        <v>21.549999999999933</v>
      </c>
      <c r="K59" s="1">
        <f t="shared" si="35"/>
        <v>-359.6239999999998</v>
      </c>
      <c r="L59" s="1">
        <f t="shared" ref="L59:M59" si="36">+L22</f>
        <v>-422.06699999999984</v>
      </c>
      <c r="M59" s="1">
        <f t="shared" si="36"/>
        <v>-372.52199999999993</v>
      </c>
    </row>
    <row r="60" spans="2:13" x14ac:dyDescent="0.2">
      <c r="B60" t="s">
        <v>55</v>
      </c>
      <c r="C60" s="1">
        <v>-305.93599999999998</v>
      </c>
      <c r="D60" s="1">
        <v>-325.95100000000002</v>
      </c>
      <c r="E60" s="1">
        <v>-199.85300000000001</v>
      </c>
      <c r="F60" s="1">
        <v>-113.099</v>
      </c>
      <c r="G60" s="1">
        <v>-286.88200000000001</v>
      </c>
      <c r="H60" s="1">
        <v>-151.66399999999999</v>
      </c>
      <c r="I60" s="1">
        <v>-71.959000000000003</v>
      </c>
      <c r="J60" s="1">
        <v>22.55</v>
      </c>
      <c r="K60" s="1">
        <v>-359.62400000000002</v>
      </c>
      <c r="L60" s="1">
        <v>-422.06700000000001</v>
      </c>
      <c r="M60" s="1">
        <v>-359.50200000000001</v>
      </c>
    </row>
    <row r="61" spans="2:13" x14ac:dyDescent="0.2">
      <c r="B61" t="s">
        <v>56</v>
      </c>
      <c r="C61" s="1">
        <v>21.204000000000001</v>
      </c>
      <c r="D61" s="1">
        <v>20.925000000000001</v>
      </c>
      <c r="E61" s="1">
        <v>21.803999999999998</v>
      </c>
      <c r="F61" s="1">
        <v>22.811</v>
      </c>
      <c r="G61" s="1">
        <v>23.498000000000001</v>
      </c>
      <c r="H61" s="1">
        <v>28.27</v>
      </c>
      <c r="I61" s="1">
        <v>32.51</v>
      </c>
      <c r="J61" s="1">
        <v>34.863</v>
      </c>
      <c r="K61" s="1">
        <v>38.1</v>
      </c>
      <c r="L61" s="1">
        <v>79.290999999999997</v>
      </c>
      <c r="M61" s="1">
        <v>36.290999999999997</v>
      </c>
    </row>
    <row r="62" spans="2:13" x14ac:dyDescent="0.2">
      <c r="B62" t="s">
        <v>57</v>
      </c>
      <c r="C62" s="1">
        <v>172.04900000000001</v>
      </c>
      <c r="D62" s="1">
        <v>186.17099999999999</v>
      </c>
      <c r="E62" s="1">
        <v>192.08</v>
      </c>
      <c r="F62" s="1">
        <v>219.88200000000001</v>
      </c>
      <c r="G62" s="1">
        <v>237.07300000000001</v>
      </c>
      <c r="H62" s="1">
        <v>256.60000000000002</v>
      </c>
      <c r="I62" s="1">
        <v>300.89800000000002</v>
      </c>
      <c r="J62" s="1">
        <v>297.56400000000002</v>
      </c>
      <c r="K62" s="1">
        <v>275.44400000000002</v>
      </c>
      <c r="L62" s="1">
        <v>318.81</v>
      </c>
      <c r="M62" s="1">
        <v>342.959</v>
      </c>
    </row>
    <row r="63" spans="2:13" x14ac:dyDescent="0.2">
      <c r="B63" t="s">
        <v>58</v>
      </c>
      <c r="C63" s="1">
        <v>11.563000000000001</v>
      </c>
      <c r="D63" s="1">
        <v>20.411999999999999</v>
      </c>
      <c r="E63" s="1">
        <v>24.503</v>
      </c>
      <c r="F63" s="1">
        <v>24.922999999999998</v>
      </c>
      <c r="G63" s="1">
        <v>1.044</v>
      </c>
      <c r="H63" s="1">
        <v>1.1479999999999999</v>
      </c>
      <c r="I63" s="1">
        <v>1.109</v>
      </c>
      <c r="J63" s="1">
        <v>1.01</v>
      </c>
      <c r="K63" s="1">
        <v>1.413</v>
      </c>
      <c r="L63" s="1">
        <v>1.78</v>
      </c>
      <c r="M63" s="1">
        <v>1.835</v>
      </c>
    </row>
    <row r="64" spans="2:13" x14ac:dyDescent="0.2">
      <c r="B64" t="s">
        <v>77</v>
      </c>
      <c r="C64" s="1"/>
      <c r="D64" s="1">
        <v>-3.0190000000000001</v>
      </c>
      <c r="E64" s="1"/>
      <c r="F64" s="1"/>
      <c r="G64" s="1"/>
      <c r="H64" s="1">
        <v>-79.94</v>
      </c>
      <c r="I64" s="1"/>
      <c r="J64" s="1"/>
      <c r="K64" s="1"/>
      <c r="L64" s="1"/>
      <c r="M64" s="1"/>
    </row>
    <row r="65" spans="2:13" x14ac:dyDescent="0.2">
      <c r="B65" t="s">
        <v>59</v>
      </c>
      <c r="C65" s="1"/>
      <c r="D65" s="1"/>
      <c r="E65" s="1">
        <v>4.1420000000000003</v>
      </c>
      <c r="F65" s="1"/>
      <c r="G65" s="1">
        <v>-22.518000000000001</v>
      </c>
      <c r="H65" s="1"/>
      <c r="I65" s="1">
        <v>-121.00700000000001</v>
      </c>
      <c r="J65" s="1">
        <v>-65.525000000000006</v>
      </c>
      <c r="K65" s="1">
        <v>79.126999999999995</v>
      </c>
      <c r="L65" s="1">
        <v>12.21</v>
      </c>
      <c r="M65" s="1">
        <v>-75.778000000000006</v>
      </c>
    </row>
    <row r="66" spans="2:13" x14ac:dyDescent="0.2">
      <c r="B66" t="s">
        <v>60</v>
      </c>
      <c r="C66" s="1"/>
      <c r="D66" s="1"/>
      <c r="E66" s="1"/>
      <c r="F66" s="1"/>
      <c r="G66" s="1"/>
      <c r="H66" s="1"/>
      <c r="I66" s="1">
        <v>4.5359999999999996</v>
      </c>
      <c r="J66" s="1"/>
      <c r="K66" s="1"/>
      <c r="L66" s="1"/>
      <c r="M66" s="1"/>
    </row>
    <row r="67" spans="2:13" x14ac:dyDescent="0.2">
      <c r="B67" t="s">
        <v>61</v>
      </c>
      <c r="C67" s="1">
        <v>10.029999999999999</v>
      </c>
      <c r="D67" s="1">
        <v>-1.4059999999999999</v>
      </c>
      <c r="E67" s="1">
        <v>1.9239999999999999</v>
      </c>
      <c r="F67" s="1">
        <v>-18.957999999999998</v>
      </c>
      <c r="G67" s="1">
        <v>6.8360000000000003</v>
      </c>
      <c r="H67" s="1">
        <v>34.856000000000002</v>
      </c>
      <c r="I67" s="1">
        <v>-0.73199999999999998</v>
      </c>
      <c r="J67" s="1">
        <v>4.6239999999999997</v>
      </c>
      <c r="K67" s="1">
        <v>1.125</v>
      </c>
      <c r="L67" s="1">
        <v>3.0790000000000002</v>
      </c>
      <c r="M67" s="1">
        <v>12.132999999999999</v>
      </c>
    </row>
    <row r="68" spans="2:13" x14ac:dyDescent="0.2">
      <c r="B68" t="s">
        <v>41</v>
      </c>
      <c r="C68" s="1">
        <v>92.891999999999996</v>
      </c>
      <c r="D68" s="1">
        <v>15.654</v>
      </c>
      <c r="E68" s="1">
        <v>-151.85599999999999</v>
      </c>
      <c r="F68" s="1">
        <v>-212.50800000000001</v>
      </c>
      <c r="G68" s="1">
        <v>129.316</v>
      </c>
      <c r="H68" s="1">
        <v>-174.452</v>
      </c>
      <c r="I68" s="1">
        <v>-132.90799999999999</v>
      </c>
      <c r="J68" s="1">
        <v>-154.923</v>
      </c>
      <c r="K68" s="1">
        <v>126.027</v>
      </c>
      <c r="L68" s="1">
        <v>-81.001000000000005</v>
      </c>
      <c r="M68" s="1">
        <v>17.41</v>
      </c>
    </row>
    <row r="69" spans="2:13" x14ac:dyDescent="0.2">
      <c r="B69" t="s">
        <v>42</v>
      </c>
      <c r="C69" s="1">
        <v>-12.867000000000001</v>
      </c>
      <c r="D69" s="1">
        <v>4.1230000000000002</v>
      </c>
      <c r="E69" s="1">
        <v>-10.608000000000001</v>
      </c>
      <c r="F69" s="1">
        <v>4.7649999999999997</v>
      </c>
      <c r="G69" s="1">
        <v>-12.436</v>
      </c>
      <c r="H69" s="1">
        <v>1.0649999999999999</v>
      </c>
      <c r="I69" s="1">
        <v>-4.1909999999999998</v>
      </c>
      <c r="J69" s="1">
        <v>-11.045</v>
      </c>
      <c r="K69" s="1">
        <v>-27.178000000000001</v>
      </c>
      <c r="L69" s="1">
        <v>-11.98</v>
      </c>
      <c r="M69" s="1">
        <v>7.0439999999999996</v>
      </c>
    </row>
    <row r="70" spans="2:13" x14ac:dyDescent="0.2">
      <c r="B70" t="s">
        <v>64</v>
      </c>
      <c r="C70" s="1">
        <v>8.7159999999999993</v>
      </c>
      <c r="D70" s="1">
        <v>9.5370000000000008</v>
      </c>
      <c r="E70" s="1">
        <v>10.054</v>
      </c>
      <c r="F70" s="1">
        <v>10.632999999999999</v>
      </c>
      <c r="G70" s="1">
        <v>11.198</v>
      </c>
      <c r="H70" s="1">
        <v>12.548999999999999</v>
      </c>
      <c r="I70" s="1">
        <v>11.47</v>
      </c>
      <c r="J70" s="1">
        <v>12.041</v>
      </c>
      <c r="K70" s="1">
        <v>16.984000000000002</v>
      </c>
      <c r="L70" s="1">
        <v>18.298999999999999</v>
      </c>
      <c r="M70" s="1">
        <v>17.922000000000001</v>
      </c>
    </row>
    <row r="71" spans="2:13" x14ac:dyDescent="0.2">
      <c r="B71" t="s">
        <v>46</v>
      </c>
      <c r="C71" s="1">
        <v>-1.155</v>
      </c>
      <c r="D71" s="1">
        <v>0.108</v>
      </c>
      <c r="E71" s="1">
        <v>3.39</v>
      </c>
      <c r="F71" s="1">
        <v>-13.785</v>
      </c>
      <c r="G71" s="1">
        <v>-0.89800000000000002</v>
      </c>
      <c r="H71" s="1">
        <v>-0.33800000000000002</v>
      </c>
      <c r="I71" s="1">
        <v>-4.2039999999999997</v>
      </c>
      <c r="J71" s="1">
        <v>-5.476</v>
      </c>
      <c r="K71" s="1">
        <v>-0.308</v>
      </c>
      <c r="L71" s="1">
        <v>-7.23</v>
      </c>
      <c r="M71" s="1">
        <v>-5.0949999999999998</v>
      </c>
    </row>
    <row r="72" spans="2:13" x14ac:dyDescent="0.2">
      <c r="B72" t="s">
        <v>49</v>
      </c>
      <c r="C72" s="1">
        <v>5.734</v>
      </c>
      <c r="D72" s="1">
        <v>2.2789999999999999</v>
      </c>
      <c r="E72" s="1">
        <v>3.4350000000000001</v>
      </c>
      <c r="F72" s="1">
        <v>8.9260000000000002</v>
      </c>
      <c r="G72" s="1">
        <v>56.505000000000003</v>
      </c>
      <c r="H72" s="1">
        <v>-50.158999999999999</v>
      </c>
      <c r="I72" s="1">
        <v>11.084</v>
      </c>
      <c r="J72" s="1">
        <v>36.149000000000001</v>
      </c>
      <c r="K72" s="1">
        <v>54.98</v>
      </c>
      <c r="L72" s="1">
        <v>-3.919</v>
      </c>
      <c r="M72" s="1">
        <v>9.3810000000000002</v>
      </c>
    </row>
    <row r="73" spans="2:13" x14ac:dyDescent="0.2">
      <c r="B73" t="s">
        <v>62</v>
      </c>
      <c r="C73" s="1">
        <v>17.91</v>
      </c>
      <c r="D73" s="1">
        <v>14.863</v>
      </c>
      <c r="E73" s="1">
        <v>61.594999999999999</v>
      </c>
      <c r="F73" s="1">
        <v>14.233000000000001</v>
      </c>
      <c r="G73" s="1">
        <v>5.3490000000000002</v>
      </c>
      <c r="H73" s="1">
        <v>27.69</v>
      </c>
      <c r="I73" s="1">
        <v>56.686999999999998</v>
      </c>
      <c r="J73" s="1">
        <v>27.366</v>
      </c>
      <c r="K73" s="1">
        <v>-62.828000000000003</v>
      </c>
      <c r="L73" s="1">
        <v>-14.391999999999999</v>
      </c>
      <c r="M73" s="1">
        <v>60.036000000000001</v>
      </c>
    </row>
    <row r="74" spans="2:13" x14ac:dyDescent="0.2">
      <c r="B74" t="s">
        <v>63</v>
      </c>
      <c r="C74" s="1">
        <v>-13.994</v>
      </c>
      <c r="D74" s="1">
        <v>-10.984999999999999</v>
      </c>
      <c r="E74" s="1">
        <v>-15.76</v>
      </c>
      <c r="F74" s="1">
        <v>-8.9909999999999997</v>
      </c>
      <c r="G74" s="1">
        <v>-13.295</v>
      </c>
      <c r="H74" s="1">
        <v>-8.0589999999999993</v>
      </c>
      <c r="I74" s="1">
        <v>-13.911</v>
      </c>
      <c r="J74" s="1">
        <v>-14.029</v>
      </c>
      <c r="K74" s="1">
        <v>-17.815999999999999</v>
      </c>
      <c r="L74" s="1">
        <v>-16.498999999999999</v>
      </c>
      <c r="M74" s="1">
        <v>-12.116</v>
      </c>
    </row>
    <row r="75" spans="2:13" x14ac:dyDescent="0.2">
      <c r="B75" t="s">
        <v>52</v>
      </c>
      <c r="C75" s="1">
        <v>0.13700000000000001</v>
      </c>
      <c r="D75" s="1">
        <v>0.73499999999999999</v>
      </c>
      <c r="E75" s="1">
        <v>0.32200000000000001</v>
      </c>
      <c r="F75" s="1">
        <v>8.6229999999999993</v>
      </c>
      <c r="G75" s="1">
        <v>2.0960000000000001</v>
      </c>
      <c r="H75" s="1">
        <v>1.3480000000000001</v>
      </c>
      <c r="I75" s="1">
        <v>2.17</v>
      </c>
      <c r="J75" s="1">
        <v>0.35899999999999999</v>
      </c>
      <c r="K75" s="1">
        <v>2.0129999999999999</v>
      </c>
      <c r="L75" s="1">
        <v>-0.46200000000000002</v>
      </c>
      <c r="M75" s="1">
        <v>3.4249999999999998</v>
      </c>
    </row>
    <row r="76" spans="2:13" s="5" customFormat="1" ht="15" x14ac:dyDescent="0.25">
      <c r="B76" s="5" t="s">
        <v>65</v>
      </c>
      <c r="C76" s="6">
        <f t="shared" ref="C76:K76" si="37">+SUM(C60:C75)</f>
        <v>6.2830000000000332</v>
      </c>
      <c r="D76" s="6">
        <f t="shared" si="37"/>
        <v>-66.554000000000016</v>
      </c>
      <c r="E76" s="6">
        <f t="shared" si="37"/>
        <v>-54.827999999999982</v>
      </c>
      <c r="F76" s="6">
        <f t="shared" si="37"/>
        <v>-52.545000000000009</v>
      </c>
      <c r="G76" s="6">
        <f t="shared" si="37"/>
        <v>136.886</v>
      </c>
      <c r="H76" s="6">
        <f t="shared" si="37"/>
        <v>-101.08599999999997</v>
      </c>
      <c r="I76" s="6">
        <f t="shared" si="37"/>
        <v>71.552000000000007</v>
      </c>
      <c r="J76" s="6">
        <f t="shared" si="37"/>
        <v>185.52800000000005</v>
      </c>
      <c r="K76" s="6">
        <f t="shared" si="37"/>
        <v>127.45900000000003</v>
      </c>
      <c r="L76" s="6">
        <f>+SUM(L60:L75)</f>
        <v>-124.081</v>
      </c>
      <c r="M76" s="6">
        <f>+SUM(M60:M75)</f>
        <v>55.944999999999993</v>
      </c>
    </row>
    <row r="77" spans="2:13" s="5" customFormat="1" ht="15" x14ac:dyDescent="0.25">
      <c r="B77" s="5" t="s">
        <v>106</v>
      </c>
      <c r="C77" s="6">
        <f t="shared" ref="C77:K77" si="38">+C76-C79</f>
        <v>17.174000000000035</v>
      </c>
      <c r="D77" s="6">
        <f t="shared" si="38"/>
        <v>-50.78700000000002</v>
      </c>
      <c r="E77" s="6">
        <f t="shared" si="38"/>
        <v>-40.100999999999985</v>
      </c>
      <c r="F77" s="6">
        <f t="shared" si="38"/>
        <v>-36.098000000000013</v>
      </c>
      <c r="G77" s="6">
        <f t="shared" si="38"/>
        <v>147.73699999999999</v>
      </c>
      <c r="H77" s="6">
        <f t="shared" si="38"/>
        <v>-86.462999999999965</v>
      </c>
      <c r="I77" s="6">
        <f t="shared" si="38"/>
        <v>91.388000000000005</v>
      </c>
      <c r="J77" s="6">
        <f t="shared" si="38"/>
        <v>210.09300000000005</v>
      </c>
      <c r="K77" s="6">
        <f t="shared" si="38"/>
        <v>148.63400000000004</v>
      </c>
      <c r="L77" s="6">
        <f>+L76-L79</f>
        <v>-100.711</v>
      </c>
      <c r="M77" s="6">
        <f>+M76-M79</f>
        <v>93.780999999999992</v>
      </c>
    </row>
    <row r="78" spans="2:13" x14ac:dyDescent="0.2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2:13" x14ac:dyDescent="0.2">
      <c r="B79" t="s">
        <v>66</v>
      </c>
      <c r="C79" s="1">
        <v>-10.891</v>
      </c>
      <c r="D79" s="1">
        <v>-15.766999999999999</v>
      </c>
      <c r="E79" s="1">
        <v>-14.727</v>
      </c>
      <c r="F79" s="1">
        <v>-16.446999999999999</v>
      </c>
      <c r="G79" s="1">
        <v>-10.851000000000001</v>
      </c>
      <c r="H79" s="1">
        <v>-14.622999999999999</v>
      </c>
      <c r="I79" s="1">
        <v>-19.835999999999999</v>
      </c>
      <c r="J79" s="1">
        <v>-24.565000000000001</v>
      </c>
      <c r="K79" s="1">
        <v>-21.175000000000001</v>
      </c>
      <c r="L79" s="1">
        <v>-23.37</v>
      </c>
      <c r="M79" s="1">
        <v>-37.835999999999999</v>
      </c>
    </row>
    <row r="80" spans="2:13" x14ac:dyDescent="0.2">
      <c r="B80" t="s">
        <v>77</v>
      </c>
      <c r="C80" s="1">
        <v>-35.5</v>
      </c>
      <c r="D80" s="1">
        <v>-56.341000000000001</v>
      </c>
      <c r="E80" s="1"/>
      <c r="F80" s="1"/>
      <c r="G80" s="1"/>
      <c r="H80" s="1">
        <v>-31.425000000000001</v>
      </c>
      <c r="I80" s="1"/>
      <c r="J80" s="1"/>
      <c r="K80" s="1"/>
      <c r="L80" s="1"/>
      <c r="M80" s="1"/>
    </row>
    <row r="81" spans="2:13" x14ac:dyDescent="0.2">
      <c r="B81" t="s">
        <v>103</v>
      </c>
      <c r="C81" s="1"/>
      <c r="D81" s="1"/>
      <c r="E81" s="1">
        <v>-3.5</v>
      </c>
      <c r="F81" s="1">
        <v>-16.245000000000001</v>
      </c>
      <c r="G81" s="1">
        <v>-1.35</v>
      </c>
      <c r="H81" s="1"/>
      <c r="I81" s="1">
        <v>-0.73499999999999999</v>
      </c>
      <c r="J81" s="1">
        <v>-7.65</v>
      </c>
      <c r="K81" s="1">
        <v>-0.15</v>
      </c>
      <c r="L81" s="1">
        <v>-6.2</v>
      </c>
      <c r="M81" s="1">
        <v>-6</v>
      </c>
    </row>
    <row r="82" spans="2:13" x14ac:dyDescent="0.2">
      <c r="B82" t="s">
        <v>104</v>
      </c>
      <c r="C82" s="1"/>
      <c r="D82" s="1"/>
      <c r="E82" s="1"/>
      <c r="F82" s="1"/>
      <c r="G82" s="1"/>
      <c r="H82" s="1"/>
      <c r="I82" s="1"/>
      <c r="J82" s="1"/>
      <c r="K82" s="1"/>
      <c r="L82" s="1">
        <v>63.276000000000003</v>
      </c>
      <c r="M82" s="1"/>
    </row>
    <row r="83" spans="2:13" x14ac:dyDescent="0.2">
      <c r="B83" t="s">
        <v>67</v>
      </c>
      <c r="C83" s="1"/>
      <c r="D83" s="1">
        <v>-20.204000000000001</v>
      </c>
      <c r="E83" s="1">
        <v>-33.508000000000003</v>
      </c>
      <c r="F83" s="1">
        <v>-115.13800000000001</v>
      </c>
      <c r="G83" s="1">
        <v>-108.91200000000001</v>
      </c>
      <c r="H83" s="1">
        <v>-30.303999999999998</v>
      </c>
      <c r="I83" s="1">
        <v>-37.375</v>
      </c>
      <c r="J83" s="1">
        <v>-134.32400000000001</v>
      </c>
      <c r="K83" s="1">
        <v>-0.78800000000000003</v>
      </c>
      <c r="L83" s="1">
        <v>-11.22</v>
      </c>
      <c r="M83" s="1">
        <v>-19.649999999999999</v>
      </c>
    </row>
    <row r="84" spans="2:13" x14ac:dyDescent="0.2">
      <c r="B84" t="s">
        <v>68</v>
      </c>
      <c r="C84" s="1">
        <v>-552.67499999999995</v>
      </c>
      <c r="D84" s="1">
        <v>-875.87300000000005</v>
      </c>
      <c r="E84" s="1">
        <v>-1148.3440000000001</v>
      </c>
      <c r="F84" s="1">
        <v>-947.70699999999999</v>
      </c>
      <c r="G84" s="1">
        <v>-523.21900000000005</v>
      </c>
      <c r="H84" s="1">
        <v>-764.37099999999998</v>
      </c>
      <c r="I84" s="1">
        <v>-609.17600000000004</v>
      </c>
      <c r="J84" s="1">
        <v>-542.21699999999998</v>
      </c>
      <c r="K84" s="1">
        <v>-1342.3810000000001</v>
      </c>
      <c r="L84" s="1">
        <v>-568.05499999999995</v>
      </c>
      <c r="M84" s="14">
        <v>-821.83</v>
      </c>
    </row>
    <row r="85" spans="2:13" x14ac:dyDescent="0.2">
      <c r="B85" t="s">
        <v>69</v>
      </c>
      <c r="C85" s="1">
        <v>217.958</v>
      </c>
      <c r="D85" s="1"/>
      <c r="E85" s="1">
        <v>155.899</v>
      </c>
      <c r="F85" s="1">
        <v>16.117000000000001</v>
      </c>
      <c r="G85" s="1">
        <v>108.056</v>
      </c>
      <c r="H85" s="1">
        <v>239.5</v>
      </c>
      <c r="I85" s="1">
        <v>19.998999999999999</v>
      </c>
      <c r="J85" s="1">
        <v>12</v>
      </c>
      <c r="K85" s="1">
        <v>9.7769999999999992</v>
      </c>
      <c r="L85" s="1">
        <v>2.9820000000000002</v>
      </c>
      <c r="M85" s="1">
        <v>39.158000000000001</v>
      </c>
    </row>
    <row r="86" spans="2:13" x14ac:dyDescent="0.2">
      <c r="B86" t="s">
        <v>70</v>
      </c>
      <c r="C86" s="1">
        <v>752.68499999999995</v>
      </c>
      <c r="D86" s="1">
        <v>476.56099999999998</v>
      </c>
      <c r="E86" s="1">
        <v>668.93</v>
      </c>
      <c r="F86" s="1">
        <v>839.34699999999998</v>
      </c>
      <c r="G86" s="1">
        <v>816.93100000000004</v>
      </c>
      <c r="H86" s="1">
        <v>696.89200000000005</v>
      </c>
      <c r="I86" s="1">
        <v>492.92099999999999</v>
      </c>
      <c r="J86" s="1">
        <v>529.98099999999999</v>
      </c>
      <c r="K86" s="1">
        <v>342.54500000000002</v>
      </c>
      <c r="L86" s="1">
        <v>554.02599999999995</v>
      </c>
      <c r="M86" s="1">
        <v>923.87099999999998</v>
      </c>
    </row>
    <row r="87" spans="2:13" x14ac:dyDescent="0.2">
      <c r="B87" t="s">
        <v>61</v>
      </c>
      <c r="C87" s="1"/>
      <c r="D87" s="1">
        <v>-0.5</v>
      </c>
      <c r="E87" s="1"/>
      <c r="F87" s="1">
        <v>6.0060000000000002</v>
      </c>
      <c r="G87" s="1">
        <v>-0.1</v>
      </c>
      <c r="H87" s="1">
        <v>36.200000000000003</v>
      </c>
      <c r="I87" s="1">
        <v>-1</v>
      </c>
      <c r="J87" s="1">
        <v>-0.22</v>
      </c>
      <c r="K87" s="1">
        <v>-5.4930000000000003</v>
      </c>
      <c r="L87" s="1"/>
      <c r="M87" s="1">
        <v>-12.648</v>
      </c>
    </row>
    <row r="88" spans="2:13" s="5" customFormat="1" ht="15" x14ac:dyDescent="0.25">
      <c r="B88" s="5" t="s">
        <v>71</v>
      </c>
      <c r="C88" s="6">
        <f t="shared" ref="C88:K88" si="39">+SUM(C79:C87)</f>
        <v>371.577</v>
      </c>
      <c r="D88" s="6">
        <f t="shared" si="39"/>
        <v>-492.12400000000008</v>
      </c>
      <c r="E88" s="6">
        <f t="shared" si="39"/>
        <v>-375.24999999999989</v>
      </c>
      <c r="F88" s="6">
        <f t="shared" si="39"/>
        <v>-234.06700000000009</v>
      </c>
      <c r="G88" s="6">
        <f t="shared" si="39"/>
        <v>280.55499999999995</v>
      </c>
      <c r="H88" s="6">
        <f t="shared" si="39"/>
        <v>131.86900000000009</v>
      </c>
      <c r="I88" s="6">
        <f t="shared" si="39"/>
        <v>-155.20200000000006</v>
      </c>
      <c r="J88" s="6">
        <f t="shared" si="39"/>
        <v>-166.99499999999998</v>
      </c>
      <c r="K88" s="6">
        <f t="shared" si="39"/>
        <v>-1017.6650000000001</v>
      </c>
      <c r="L88" s="6">
        <f t="shared" ref="L88:M88" si="40">+SUM(L79:L87)</f>
        <v>11.438999999999965</v>
      </c>
      <c r="M88" s="6">
        <f t="shared" si="40"/>
        <v>65.064999999999969</v>
      </c>
    </row>
    <row r="89" spans="2:13" x14ac:dyDescent="0.2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2:13" x14ac:dyDescent="0.2">
      <c r="B90" t="s">
        <v>72</v>
      </c>
      <c r="C90" s="1"/>
      <c r="D90" s="1">
        <v>988.58199999999999</v>
      </c>
      <c r="E90" s="1"/>
      <c r="F90" s="1">
        <v>8.1679999999999993</v>
      </c>
      <c r="G90" s="1"/>
      <c r="H90" s="1">
        <v>1137.2270000000001</v>
      </c>
      <c r="I90" s="1"/>
      <c r="J90" s="1"/>
      <c r="K90" s="1">
        <v>1483.5</v>
      </c>
      <c r="L90" s="1"/>
      <c r="M90" s="1"/>
    </row>
    <row r="91" spans="2:13" x14ac:dyDescent="0.2">
      <c r="B91" t="s">
        <v>73</v>
      </c>
      <c r="C91" s="1"/>
      <c r="D91" s="1">
        <v>-100</v>
      </c>
      <c r="E91" s="1"/>
      <c r="F91" s="1"/>
      <c r="G91" s="1"/>
      <c r="H91" s="1">
        <v>-86.825000000000003</v>
      </c>
      <c r="I91" s="1"/>
      <c r="J91" s="1"/>
      <c r="K91" s="1">
        <v>-177</v>
      </c>
      <c r="L91" s="1"/>
      <c r="M91" s="1"/>
    </row>
    <row r="92" spans="2:13" x14ac:dyDescent="0.2">
      <c r="B92" t="s">
        <v>74</v>
      </c>
      <c r="C92" s="1">
        <v>3.13</v>
      </c>
      <c r="D92" s="1">
        <v>20.477</v>
      </c>
      <c r="E92" s="1">
        <v>2.4340000000000002</v>
      </c>
      <c r="F92" s="1"/>
      <c r="G92" s="1">
        <v>4.4530000000000003</v>
      </c>
      <c r="H92" s="1">
        <v>3.2570000000000001</v>
      </c>
      <c r="I92" s="1">
        <v>4.0449999999999999</v>
      </c>
      <c r="J92" s="1">
        <v>2.9159999999999999</v>
      </c>
      <c r="K92" s="1">
        <v>2.266</v>
      </c>
      <c r="L92" s="1">
        <v>1.3879999999999999</v>
      </c>
      <c r="M92" s="1">
        <v>0.217</v>
      </c>
    </row>
    <row r="93" spans="2:13" x14ac:dyDescent="0.2">
      <c r="B93" t="s">
        <v>105</v>
      </c>
      <c r="C93" s="1"/>
      <c r="D93" s="1"/>
      <c r="E93" s="1"/>
      <c r="F93" s="1"/>
      <c r="G93" s="1"/>
      <c r="H93" s="1"/>
      <c r="I93" s="1"/>
      <c r="J93" s="1"/>
      <c r="K93" s="1"/>
      <c r="L93" s="1">
        <v>-3.0059999999999998</v>
      </c>
      <c r="M93" s="1"/>
    </row>
    <row r="94" spans="2:13" x14ac:dyDescent="0.2">
      <c r="B94" t="s">
        <v>123</v>
      </c>
      <c r="M94" s="14">
        <v>-500.51299999999998</v>
      </c>
    </row>
    <row r="95" spans="2:13" s="5" customFormat="1" ht="15" x14ac:dyDescent="0.25">
      <c r="B95" s="5" t="s">
        <v>75</v>
      </c>
      <c r="C95" s="6">
        <f t="shared" ref="C95:K95" si="41">+SUM(C90:C92)</f>
        <v>3.13</v>
      </c>
      <c r="D95" s="6">
        <f t="shared" si="41"/>
        <v>909.05899999999997</v>
      </c>
      <c r="E95" s="6">
        <f t="shared" si="41"/>
        <v>2.4340000000000002</v>
      </c>
      <c r="F95" s="6">
        <f t="shared" si="41"/>
        <v>8.1679999999999993</v>
      </c>
      <c r="G95" s="6">
        <f t="shared" si="41"/>
        <v>4.4530000000000003</v>
      </c>
      <c r="H95" s="6">
        <f t="shared" si="41"/>
        <v>1053.6590000000001</v>
      </c>
      <c r="I95" s="6">
        <f t="shared" si="41"/>
        <v>4.0449999999999999</v>
      </c>
      <c r="J95" s="6">
        <f t="shared" si="41"/>
        <v>2.9159999999999999</v>
      </c>
      <c r="K95" s="6">
        <f t="shared" si="41"/>
        <v>1308.7660000000001</v>
      </c>
      <c r="L95" s="6">
        <f>+SUM(L90:L93)</f>
        <v>-1.6179999999999999</v>
      </c>
      <c r="M95" s="6">
        <f>+SUM(M90:M94)</f>
        <v>-500.29599999999999</v>
      </c>
    </row>
    <row r="96" spans="2:13" s="5" customFormat="1" ht="15" x14ac:dyDescent="0.25">
      <c r="B96" s="5" t="s">
        <v>76</v>
      </c>
      <c r="C96" s="6">
        <f t="shared" ref="C96:K96" si="42">+C95+C88+C76</f>
        <v>380.99</v>
      </c>
      <c r="D96" s="6">
        <f t="shared" si="42"/>
        <v>350.38099999999986</v>
      </c>
      <c r="E96" s="6">
        <f t="shared" si="42"/>
        <v>-427.64399999999983</v>
      </c>
      <c r="F96" s="6">
        <f t="shared" si="42"/>
        <v>-278.44400000000007</v>
      </c>
      <c r="G96" s="6">
        <f t="shared" si="42"/>
        <v>421.89399999999989</v>
      </c>
      <c r="H96" s="6">
        <f t="shared" si="42"/>
        <v>1084.4420000000002</v>
      </c>
      <c r="I96" s="6">
        <f t="shared" si="42"/>
        <v>-79.605000000000061</v>
      </c>
      <c r="J96" s="6">
        <f t="shared" si="42"/>
        <v>21.449000000000069</v>
      </c>
      <c r="K96" s="6">
        <f t="shared" si="42"/>
        <v>418.56000000000006</v>
      </c>
      <c r="L96" s="6">
        <f t="shared" ref="L96:M96" si="43">+L95+L88+L76</f>
        <v>-114.26000000000003</v>
      </c>
      <c r="M96" s="6">
        <f t="shared" si="43"/>
        <v>-379.286</v>
      </c>
    </row>
  </sheetData>
  <hyperlinks>
    <hyperlink ref="A1" location="Main!A1" display="Main" xr:uid="{9F7BD790-FF4F-4B2B-B55D-909474817C3E}"/>
  </hyperlink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FA202-B8EA-42C4-881B-FD9D17E4766A}">
  <dimension ref="B3:Y799"/>
  <sheetViews>
    <sheetView topLeftCell="B29" zoomScale="85" zoomScaleNormal="85" workbookViewId="0">
      <selection activeCell="Q54" sqref="Q54"/>
    </sheetView>
  </sheetViews>
  <sheetFormatPr defaultRowHeight="14.25" x14ac:dyDescent="0.2"/>
  <cols>
    <col min="4" max="4" width="10.125" bestFit="1" customWidth="1"/>
    <col min="19" max="20" width="10.125" bestFit="1" customWidth="1"/>
    <col min="23" max="23" width="3.25" customWidth="1"/>
  </cols>
  <sheetData>
    <row r="3" spans="3:13" x14ac:dyDescent="0.2">
      <c r="C3" t="s">
        <v>26</v>
      </c>
      <c r="D3">
        <v>122.205</v>
      </c>
      <c r="E3">
        <v>132.11799999999999</v>
      </c>
      <c r="F3">
        <v>143.511</v>
      </c>
      <c r="G3">
        <v>157.63399999999999</v>
      </c>
      <c r="H3">
        <v>150.286</v>
      </c>
      <c r="I3">
        <v>179.72399999999999</v>
      </c>
      <c r="J3">
        <v>217.52600000000001</v>
      </c>
      <c r="K3">
        <v>246.22800000000001</v>
      </c>
      <c r="L3">
        <v>241.886</v>
      </c>
    </row>
    <row r="4" spans="3:13" x14ac:dyDescent="0.2">
      <c r="C4" t="s">
        <v>40</v>
      </c>
      <c r="D4" s="4">
        <v>1.9431848739495801</v>
      </c>
      <c r="E4" s="4">
        <v>1.9082268907563027</v>
      </c>
      <c r="F4" s="4">
        <v>2.7255742971887549</v>
      </c>
      <c r="G4" s="4">
        <v>3.4389509433962266</v>
      </c>
      <c r="H4" s="4">
        <v>2.7485142857142857</v>
      </c>
      <c r="I4" s="4">
        <v>3.3519044368600679</v>
      </c>
      <c r="J4" s="4">
        <v>3.4884673202614378</v>
      </c>
      <c r="K4" s="4">
        <v>4.068605015673981</v>
      </c>
      <c r="L4" s="4">
        <v>3.2009849397590364</v>
      </c>
    </row>
    <row r="5" spans="3:13" x14ac:dyDescent="0.2">
      <c r="D5" s="4"/>
      <c r="E5" s="4"/>
      <c r="F5" s="4"/>
      <c r="G5" s="4"/>
      <c r="H5" s="4"/>
      <c r="I5" s="4"/>
      <c r="J5" s="4"/>
      <c r="K5" s="4"/>
      <c r="L5" s="4"/>
      <c r="M5" s="4"/>
    </row>
    <row r="6" spans="3:13" x14ac:dyDescent="0.2">
      <c r="C6" t="s">
        <v>97</v>
      </c>
      <c r="D6" t="s">
        <v>96</v>
      </c>
    </row>
    <row r="7" spans="3:13" x14ac:dyDescent="0.2">
      <c r="C7" t="str" cm="1">
        <f t="array" ref="C7:D16">+TRANSPOSE(C3:L4)</f>
        <v>S&amp;M</v>
      </c>
      <c r="D7" t="str">
        <v>ARPU</v>
      </c>
      <c r="F7" t="s">
        <v>95</v>
      </c>
      <c r="H7" t="s">
        <v>81</v>
      </c>
      <c r="K7" t="s">
        <v>80</v>
      </c>
    </row>
    <row r="8" spans="3:13" x14ac:dyDescent="0.2">
      <c r="C8">
        <v>122.205</v>
      </c>
      <c r="D8">
        <v>1.9431848739495801</v>
      </c>
      <c r="F8">
        <f t="shared" ref="F8:F16" si="0">+$C$26*C8+$C$27</f>
        <v>2.3080769443355029</v>
      </c>
      <c r="H8">
        <f t="shared" ref="H8:H16" si="1">+F8-$D$19</f>
        <v>-0.67796894494890525</v>
      </c>
      <c r="I8">
        <f t="shared" ref="I8:I16" si="2">+H8^2</f>
        <v>0.4596418903151317</v>
      </c>
      <c r="K8">
        <f t="shared" ref="K8:K16" si="3">+D8-F8</f>
        <v>-0.36489207038592286</v>
      </c>
      <c r="L8">
        <f t="shared" ref="L8:L16" si="4">+K8^2</f>
        <v>0.13314622303052528</v>
      </c>
    </row>
    <row r="9" spans="3:13" x14ac:dyDescent="0.2">
      <c r="C9">
        <v>132.11799999999999</v>
      </c>
      <c r="D9">
        <v>1.9082268907563027</v>
      </c>
      <c r="F9">
        <f t="shared" si="0"/>
        <v>2.4311986207995187</v>
      </c>
      <c r="H9">
        <f t="shared" si="1"/>
        <v>-0.55484726848488952</v>
      </c>
      <c r="I9">
        <f t="shared" si="2"/>
        <v>0.30785549134514306</v>
      </c>
      <c r="K9">
        <f t="shared" si="3"/>
        <v>-0.52297173004321595</v>
      </c>
      <c r="L9">
        <f t="shared" si="4"/>
        <v>0.27349943042439434</v>
      </c>
    </row>
    <row r="10" spans="3:13" x14ac:dyDescent="0.2">
      <c r="C10">
        <v>143.511</v>
      </c>
      <c r="D10">
        <v>2.7255742971887549</v>
      </c>
      <c r="F10">
        <f t="shared" si="0"/>
        <v>2.5727022281791747</v>
      </c>
      <c r="H10">
        <f t="shared" si="1"/>
        <v>-0.41334366110523346</v>
      </c>
      <c r="I10">
        <f t="shared" si="2"/>
        <v>0.17085298217587808</v>
      </c>
      <c r="K10">
        <f t="shared" si="3"/>
        <v>0.15287206900958017</v>
      </c>
      <c r="L10">
        <f t="shared" si="4"/>
        <v>2.3369869483269842E-2</v>
      </c>
    </row>
    <row r="11" spans="3:13" x14ac:dyDescent="0.2">
      <c r="C11">
        <v>157.63399999999999</v>
      </c>
      <c r="D11">
        <v>3.4389509433962266</v>
      </c>
      <c r="F11">
        <f t="shared" si="0"/>
        <v>2.7481130459640326</v>
      </c>
      <c r="H11">
        <f t="shared" si="1"/>
        <v>-0.23793284332037556</v>
      </c>
      <c r="I11">
        <f t="shared" si="2"/>
        <v>5.6612037930518389E-2</v>
      </c>
      <c r="K11">
        <f t="shared" si="3"/>
        <v>0.69083789743219404</v>
      </c>
      <c r="L11">
        <f t="shared" si="4"/>
        <v>0.47725700052853465</v>
      </c>
    </row>
    <row r="12" spans="3:13" x14ac:dyDescent="0.2">
      <c r="C12">
        <v>150.286</v>
      </c>
      <c r="D12">
        <v>2.7485142857142857</v>
      </c>
      <c r="F12">
        <f t="shared" si="0"/>
        <v>2.656849243012597</v>
      </c>
      <c r="H12">
        <f t="shared" si="1"/>
        <v>-0.32919664627181122</v>
      </c>
      <c r="I12">
        <f t="shared" si="2"/>
        <v>0.108370431916608</v>
      </c>
      <c r="K12">
        <f t="shared" si="3"/>
        <v>9.1665042701688737E-2</v>
      </c>
      <c r="L12">
        <f t="shared" si="4"/>
        <v>8.4024800535024199E-3</v>
      </c>
    </row>
    <row r="13" spans="3:13" x14ac:dyDescent="0.2">
      <c r="C13">
        <v>179.72399999999999</v>
      </c>
      <c r="D13">
        <v>3.3519044368600679</v>
      </c>
      <c r="F13">
        <f t="shared" si="0"/>
        <v>3.0224757851035582</v>
      </c>
      <c r="H13">
        <f t="shared" si="1"/>
        <v>3.6429895819150016E-2</v>
      </c>
      <c r="I13">
        <f t="shared" si="2"/>
        <v>1.3271373093941238E-3</v>
      </c>
      <c r="K13">
        <f t="shared" si="3"/>
        <v>0.3294286517565097</v>
      </c>
      <c r="L13">
        <f t="shared" si="4"/>
        <v>0.10852323659811175</v>
      </c>
    </row>
    <row r="14" spans="3:13" x14ac:dyDescent="0.2">
      <c r="C14">
        <v>217.52600000000001</v>
      </c>
      <c r="D14">
        <v>3.4884673202614378</v>
      </c>
      <c r="F14">
        <f t="shared" si="0"/>
        <v>3.4919850773150714</v>
      </c>
      <c r="H14">
        <f t="shared" si="1"/>
        <v>0.50593918803066318</v>
      </c>
      <c r="I14">
        <f t="shared" si="2"/>
        <v>0.25597446198512674</v>
      </c>
      <c r="K14">
        <f t="shared" si="3"/>
        <v>-3.5177570536335523E-3</v>
      </c>
      <c r="L14">
        <f t="shared" si="4"/>
        <v>1.2374614688388611E-5</v>
      </c>
    </row>
    <row r="15" spans="3:13" x14ac:dyDescent="0.2">
      <c r="C15">
        <v>246.22800000000001</v>
      </c>
      <c r="D15">
        <v>4.068605015673981</v>
      </c>
      <c r="F15">
        <f t="shared" si="0"/>
        <v>3.8484703348425793</v>
      </c>
      <c r="H15">
        <f t="shared" si="1"/>
        <v>0.8624244455581711</v>
      </c>
      <c r="I15">
        <f t="shared" si="2"/>
        <v>0.74377592429631878</v>
      </c>
      <c r="K15">
        <f t="shared" si="3"/>
        <v>0.22013468083140175</v>
      </c>
      <c r="L15">
        <f t="shared" si="4"/>
        <v>4.845927770474312E-2</v>
      </c>
    </row>
    <row r="16" spans="3:13" x14ac:dyDescent="0.2">
      <c r="C16">
        <v>241.886</v>
      </c>
      <c r="D16">
        <v>3.2009849397590364</v>
      </c>
      <c r="F16">
        <f t="shared" si="0"/>
        <v>3.7945417240076393</v>
      </c>
      <c r="H16">
        <f t="shared" si="1"/>
        <v>0.80849583472323117</v>
      </c>
      <c r="I16">
        <f t="shared" si="2"/>
        <v>0.65366551476481427</v>
      </c>
      <c r="K16">
        <f t="shared" si="3"/>
        <v>-0.59355678424860292</v>
      </c>
      <c r="L16">
        <f t="shared" si="4"/>
        <v>0.35230965612754256</v>
      </c>
    </row>
    <row r="18" spans="2:7" x14ac:dyDescent="0.2">
      <c r="B18" t="s">
        <v>94</v>
      </c>
      <c r="C18">
        <f>+COUNT(C8:C16)</f>
        <v>9</v>
      </c>
    </row>
    <row r="19" spans="2:7" x14ac:dyDescent="0.2">
      <c r="B19" t="s">
        <v>93</v>
      </c>
      <c r="C19">
        <f>+AVERAGE(C8:C16)</f>
        <v>176.79088888888887</v>
      </c>
      <c r="D19">
        <f>+AVERAGE(D8:D16)</f>
        <v>2.9860458892844082</v>
      </c>
    </row>
    <row r="20" spans="2:7" x14ac:dyDescent="0.2">
      <c r="B20" t="s">
        <v>92</v>
      </c>
      <c r="C20">
        <f>+_xlfn.VAR.S(C8:C16)</f>
        <v>2234.8963883611141</v>
      </c>
      <c r="D20">
        <f>+_xlfn.VAR.S(D8:D16)</f>
        <v>0.5228819275755292</v>
      </c>
    </row>
    <row r="21" spans="2:7" x14ac:dyDescent="0.2">
      <c r="B21" t="s">
        <v>91</v>
      </c>
      <c r="C21" s="4">
        <f>+SQRT(C20)</f>
        <v>47.274690780174481</v>
      </c>
      <c r="D21" s="4">
        <f>+SQRT(D20)</f>
        <v>0.72310575130856847</v>
      </c>
    </row>
    <row r="23" spans="2:7" x14ac:dyDescent="0.2">
      <c r="B23" t="s">
        <v>90</v>
      </c>
      <c r="C23">
        <f>+_xlfn.COVARIANCE.S(C8:C16,D8:D16)</f>
        <v>27.757912847613721</v>
      </c>
    </row>
    <row r="24" spans="2:7" x14ac:dyDescent="0.2">
      <c r="B24" t="s">
        <v>89</v>
      </c>
      <c r="C24">
        <f>+C23/PRODUCT(C21:D21)</f>
        <v>0.81200049737299629</v>
      </c>
      <c r="D24" s="4">
        <f>+C24^2</f>
        <v>0.6593448077339934</v>
      </c>
    </row>
    <row r="26" spans="2:7" x14ac:dyDescent="0.2">
      <c r="B26" t="s">
        <v>88</v>
      </c>
      <c r="C26">
        <f>+C23/C20</f>
        <v>1.2420223591648939E-2</v>
      </c>
    </row>
    <row r="27" spans="2:7" x14ac:dyDescent="0.2">
      <c r="B27" t="s">
        <v>87</v>
      </c>
      <c r="C27">
        <f>+D19-C26*C19</f>
        <v>0.79026352031804414</v>
      </c>
    </row>
    <row r="29" spans="2:7" x14ac:dyDescent="0.2">
      <c r="B29" t="s">
        <v>86</v>
      </c>
      <c r="C29" s="4">
        <f>+_xlfn.F.INV(0.95,1,7)</f>
        <v>5.591447851220738</v>
      </c>
    </row>
    <row r="30" spans="2:7" x14ac:dyDescent="0.2">
      <c r="D30" t="s">
        <v>85</v>
      </c>
      <c r="E30" t="s">
        <v>84</v>
      </c>
      <c r="F30" t="s">
        <v>83</v>
      </c>
      <c r="G30" t="s">
        <v>82</v>
      </c>
    </row>
    <row r="31" spans="2:7" x14ac:dyDescent="0.2">
      <c r="B31" t="s">
        <v>81</v>
      </c>
      <c r="C31">
        <f>+SUM(I8:I16)</f>
        <v>2.7580758720389333</v>
      </c>
      <c r="D31">
        <v>1</v>
      </c>
      <c r="E31">
        <f>+C31/D31</f>
        <v>2.7580758720389333</v>
      </c>
      <c r="F31">
        <f>+E31/E32</f>
        <v>13.548637328662434</v>
      </c>
      <c r="G31" t="str">
        <f>+IF(F31&gt;C29,"Rejected","Pass")</f>
        <v>Rejected</v>
      </c>
    </row>
    <row r="32" spans="2:7" x14ac:dyDescent="0.2">
      <c r="B32" t="s">
        <v>80</v>
      </c>
      <c r="C32">
        <f>+SUM(L8:L16)</f>
        <v>1.4249795485653123</v>
      </c>
      <c r="D32">
        <v>7</v>
      </c>
      <c r="E32">
        <f>+C32/D32</f>
        <v>0.20356850693790177</v>
      </c>
    </row>
    <row r="33" spans="2:25" x14ac:dyDescent="0.2">
      <c r="B33" t="s">
        <v>79</v>
      </c>
      <c r="C33">
        <f>+C31+C32</f>
        <v>4.1830554206042461</v>
      </c>
    </row>
    <row r="41" spans="2:25" x14ac:dyDescent="0.2">
      <c r="S41" s="13">
        <f ca="1">+TODAY()</f>
        <v>44861</v>
      </c>
    </row>
    <row r="42" spans="2:25" x14ac:dyDescent="0.2">
      <c r="S42" s="13">
        <f ca="1">+S41-1095</f>
        <v>43766</v>
      </c>
    </row>
    <row r="43" spans="2:25" x14ac:dyDescent="0.2">
      <c r="U43" t="s">
        <v>109</v>
      </c>
      <c r="V43" t="s">
        <v>110</v>
      </c>
    </row>
    <row r="44" spans="2:25" x14ac:dyDescent="0.2">
      <c r="T44" cm="1" vm="1">
        <f t="array" aca="1" ref="T44:U799" ca="1">+_xlfn.STOCKHISTORY("SNAP",S42,S41,0,0)</f>
        <v>43766</v>
      </c>
      <c r="U44" vm="2">
        <f ca="1"/>
        <v>14.68</v>
      </c>
      <c r="V44" cm="1" vm="3">
        <f t="array" aca="1" ref="V44:V799" ca="1">+_xlfn.STOCKHISTORY("SPY",S42,S41,0,0,1)</f>
        <v>303.3</v>
      </c>
    </row>
    <row r="45" spans="2:25" x14ac:dyDescent="0.2">
      <c r="O45" t="s">
        <v>94</v>
      </c>
      <c r="P45">
        <f ca="1">+COUNT(X45:X798)</f>
        <v>754</v>
      </c>
      <c r="T45" vm="4">
        <f ca="1"/>
        <v>43767</v>
      </c>
      <c r="U45" vm="5">
        <f ca="1"/>
        <v>14.64</v>
      </c>
      <c r="V45" vm="6">
        <f ca="1"/>
        <v>303.20999999999998</v>
      </c>
      <c r="X45">
        <f t="shared" ref="X45:X107" ca="1" si="5">+U45/U44-1</f>
        <v>-2.7247956403269047E-3</v>
      </c>
      <c r="Y45">
        <f t="shared" ref="Y45:Y107" ca="1" si="6">+V45/V44-1</f>
        <v>-2.9673590504464276E-4</v>
      </c>
    </row>
    <row r="46" spans="2:25" x14ac:dyDescent="0.2">
      <c r="O46" t="s">
        <v>115</v>
      </c>
      <c r="P46" s="7">
        <v>0.04</v>
      </c>
      <c r="T46" vm="7">
        <f ca="1"/>
        <v>43768</v>
      </c>
      <c r="U46" vm="8">
        <f ca="1"/>
        <v>14.86</v>
      </c>
      <c r="V46" vm="9">
        <f ca="1"/>
        <v>304.14</v>
      </c>
      <c r="X46">
        <f t="shared" ca="1" si="5"/>
        <v>1.5027322404371546E-2</v>
      </c>
      <c r="Y46">
        <f t="shared" ca="1" si="6"/>
        <v>3.0671811615712308E-3</v>
      </c>
    </row>
    <row r="47" spans="2:25" x14ac:dyDescent="0.2">
      <c r="T47" vm="10">
        <f ca="1"/>
        <v>43769</v>
      </c>
      <c r="U47" vm="11">
        <f ca="1"/>
        <v>15.06</v>
      </c>
      <c r="V47" vm="12">
        <f ca="1"/>
        <v>303.33</v>
      </c>
      <c r="X47">
        <f t="shared" ca="1" si="5"/>
        <v>1.3458950201884257E-2</v>
      </c>
      <c r="Y47">
        <f t="shared" ca="1" si="6"/>
        <v>-2.6632471887946263E-3</v>
      </c>
    </row>
    <row r="48" spans="2:25" x14ac:dyDescent="0.2">
      <c r="Q48" t="s">
        <v>109</v>
      </c>
      <c r="R48" t="s">
        <v>110</v>
      </c>
      <c r="T48" vm="13">
        <f ca="1"/>
        <v>43770</v>
      </c>
      <c r="U48" vm="14">
        <f ca="1"/>
        <v>15.18</v>
      </c>
      <c r="V48" vm="15">
        <f ca="1"/>
        <v>306.14</v>
      </c>
      <c r="X48">
        <f t="shared" ca="1" si="5"/>
        <v>7.9681274900398336E-3</v>
      </c>
      <c r="Y48">
        <f t="shared" ca="1" si="6"/>
        <v>9.2638380641545393E-3</v>
      </c>
    </row>
    <row r="49" spans="15:25" ht="15" x14ac:dyDescent="0.25">
      <c r="O49" s="5" t="s">
        <v>111</v>
      </c>
      <c r="T49" vm="16">
        <f ca="1"/>
        <v>43773</v>
      </c>
      <c r="U49" vm="17">
        <f ca="1"/>
        <v>15.35</v>
      </c>
      <c r="V49" vm="18">
        <f ca="1"/>
        <v>307.37</v>
      </c>
      <c r="X49">
        <f t="shared" ca="1" si="5"/>
        <v>1.1198945981554687E-2</v>
      </c>
      <c r="Y49">
        <f t="shared" ca="1" si="6"/>
        <v>4.0177696478735925E-3</v>
      </c>
    </row>
    <row r="50" spans="15:25" x14ac:dyDescent="0.2">
      <c r="P50" t="s">
        <v>112</v>
      </c>
      <c r="Q50">
        <f ca="1">+AVERAGE(X45:X798)</f>
        <v>9.8852180419795759E-4</v>
      </c>
      <c r="R50">
        <f ca="1">+AVERAGE(Y45:Y798)</f>
        <v>4.3576077298532726E-4</v>
      </c>
      <c r="T50" vm="19">
        <f ca="1"/>
        <v>43774</v>
      </c>
      <c r="U50" vm="20">
        <f ca="1"/>
        <v>14.83</v>
      </c>
      <c r="V50" vm="21">
        <f ca="1"/>
        <v>307.02999999999997</v>
      </c>
      <c r="X50">
        <f t="shared" ca="1" si="5"/>
        <v>-3.3876221498371328E-2</v>
      </c>
      <c r="Y50">
        <f t="shared" ca="1" si="6"/>
        <v>-1.1061587012396457E-3</v>
      </c>
    </row>
    <row r="51" spans="15:25" x14ac:dyDescent="0.2">
      <c r="P51" t="s">
        <v>113</v>
      </c>
      <c r="Q51">
        <f ca="1">+_xlfn.VAR.P(X45:X798)</f>
        <v>3.0431281826559693E-3</v>
      </c>
      <c r="R51">
        <f ca="1">+_xlfn.VAR.P(Y45:Y798)</f>
        <v>2.3759674018306956E-4</v>
      </c>
      <c r="T51" vm="22">
        <f ca="1"/>
        <v>43775</v>
      </c>
      <c r="U51" vm="23">
        <f ca="1"/>
        <v>14.41</v>
      </c>
      <c r="V51" vm="24">
        <f ca="1"/>
        <v>307.10000000000002</v>
      </c>
      <c r="X51">
        <f t="shared" ca="1" si="5"/>
        <v>-2.8320971004720197E-2</v>
      </c>
      <c r="Y51">
        <f t="shared" ca="1" si="6"/>
        <v>2.279907500897238E-4</v>
      </c>
    </row>
    <row r="52" spans="15:25" x14ac:dyDescent="0.2">
      <c r="P52" t="s">
        <v>114</v>
      </c>
      <c r="Q52">
        <f ca="1">+SQRT(Q51)</f>
        <v>5.516455549223586E-2</v>
      </c>
      <c r="R52">
        <f ca="1">+SQRT(R51)</f>
        <v>1.5414173353867199E-2</v>
      </c>
      <c r="T52" vm="25">
        <f ca="1"/>
        <v>43776</v>
      </c>
      <c r="U52" vm="26">
        <f ca="1"/>
        <v>14.16</v>
      </c>
      <c r="V52" vm="27">
        <f ca="1"/>
        <v>308.18</v>
      </c>
      <c r="X52">
        <f t="shared" ca="1" si="5"/>
        <v>-1.7349063150589816E-2</v>
      </c>
      <c r="Y52">
        <f t="shared" ca="1" si="6"/>
        <v>3.5167697818299093E-3</v>
      </c>
    </row>
    <row r="53" spans="15:25" x14ac:dyDescent="0.2">
      <c r="Q53" s="4"/>
      <c r="R53" s="4"/>
      <c r="T53" vm="28">
        <f ca="1"/>
        <v>43777</v>
      </c>
      <c r="U53" vm="29">
        <f ca="1"/>
        <v>14.19</v>
      </c>
      <c r="V53" vm="30">
        <f ca="1"/>
        <v>308.94</v>
      </c>
      <c r="X53">
        <f t="shared" ca="1" si="5"/>
        <v>2.1186440677964935E-3</v>
      </c>
      <c r="Y53">
        <f t="shared" ca="1" si="6"/>
        <v>2.4660912453760009E-3</v>
      </c>
    </row>
    <row r="54" spans="15:25" x14ac:dyDescent="0.2">
      <c r="P54" t="s">
        <v>116</v>
      </c>
      <c r="Q54">
        <f ca="1">+_xlfn.COVARIANCE.P(X45:X798,Y45:Y798)</f>
        <v>3.3373938835511938E-4</v>
      </c>
      <c r="T54" vm="31">
        <f ca="1"/>
        <v>43780</v>
      </c>
      <c r="U54" vm="32">
        <f ca="1"/>
        <v>14.39</v>
      </c>
      <c r="V54" vm="33">
        <f ca="1"/>
        <v>308.35000000000002</v>
      </c>
      <c r="X54">
        <f t="shared" ca="1" si="5"/>
        <v>1.4094432699083947E-2</v>
      </c>
      <c r="Y54">
        <f t="shared" ca="1" si="6"/>
        <v>-1.9097559396645813E-3</v>
      </c>
    </row>
    <row r="55" spans="15:25" x14ac:dyDescent="0.2">
      <c r="P55" t="s">
        <v>117</v>
      </c>
      <c r="Q55" s="4">
        <f ca="1">+Q54/PRODUCT(Q52:R52)</f>
        <v>0.39248865125073396</v>
      </c>
      <c r="T55" vm="34">
        <f ca="1"/>
        <v>43781</v>
      </c>
      <c r="U55" vm="35">
        <f ca="1"/>
        <v>14.38</v>
      </c>
      <c r="V55" vm="36">
        <f ca="1"/>
        <v>309</v>
      </c>
      <c r="X55">
        <f t="shared" ca="1" si="5"/>
        <v>-6.9492703266160749E-4</v>
      </c>
      <c r="Y55">
        <f t="shared" ca="1" si="6"/>
        <v>2.1079941624775334E-3</v>
      </c>
    </row>
    <row r="56" spans="15:25" x14ac:dyDescent="0.2">
      <c r="T56" vm="37">
        <f ca="1"/>
        <v>43782</v>
      </c>
      <c r="U56" vm="38">
        <f ca="1"/>
        <v>14.47</v>
      </c>
      <c r="V56" vm="39">
        <f ca="1"/>
        <v>309.10000000000002</v>
      </c>
      <c r="X56">
        <f t="shared" ca="1" si="5"/>
        <v>6.2586926286509748E-3</v>
      </c>
      <c r="Y56">
        <f t="shared" ca="1" si="6"/>
        <v>3.2362459546941835E-4</v>
      </c>
    </row>
    <row r="57" spans="15:25" x14ac:dyDescent="0.2">
      <c r="P57" t="s">
        <v>118</v>
      </c>
      <c r="Q57" s="4">
        <f ca="1">+Q54/R51</f>
        <v>1.4046463267887068</v>
      </c>
      <c r="T57" vm="40">
        <f ca="1"/>
        <v>43783</v>
      </c>
      <c r="U57" vm="41">
        <f ca="1"/>
        <v>14.37</v>
      </c>
      <c r="V57" vm="42">
        <f ca="1"/>
        <v>309.55</v>
      </c>
      <c r="X57">
        <f t="shared" ca="1" si="5"/>
        <v>-6.9108500345543833E-3</v>
      </c>
      <c r="Y57">
        <f t="shared" ca="1" si="6"/>
        <v>1.4558395341313091E-3</v>
      </c>
    </row>
    <row r="58" spans="15:25" x14ac:dyDescent="0.2">
      <c r="T58" vm="43">
        <f ca="1"/>
        <v>43784</v>
      </c>
      <c r="U58" vm="44">
        <f ca="1"/>
        <v>13.94</v>
      </c>
      <c r="V58" vm="45">
        <f ca="1"/>
        <v>311.79000000000002</v>
      </c>
      <c r="X58">
        <f t="shared" ca="1" si="5"/>
        <v>-2.9923451635351372E-2</v>
      </c>
      <c r="Y58">
        <f t="shared" ca="1" si="6"/>
        <v>7.2363107737039023E-3</v>
      </c>
    </row>
    <row r="59" spans="15:25" x14ac:dyDescent="0.2">
      <c r="T59" vm="46">
        <f ca="1"/>
        <v>43787</v>
      </c>
      <c r="U59" vm="47">
        <f ca="1"/>
        <v>14.69</v>
      </c>
      <c r="V59" vm="48">
        <f ca="1"/>
        <v>312.02</v>
      </c>
      <c r="X59">
        <f t="shared" ca="1" si="5"/>
        <v>5.3802008608321295E-2</v>
      </c>
      <c r="Y59">
        <f t="shared" ca="1" si="6"/>
        <v>7.3767599987162313E-4</v>
      </c>
    </row>
    <row r="60" spans="15:25" x14ac:dyDescent="0.2">
      <c r="T60" vm="49">
        <f ca="1"/>
        <v>43788</v>
      </c>
      <c r="U60" vm="50">
        <f ca="1"/>
        <v>15.16</v>
      </c>
      <c r="V60" vm="51">
        <f ca="1"/>
        <v>311.93</v>
      </c>
      <c r="X60">
        <f t="shared" ca="1" si="5"/>
        <v>3.1994554118447871E-2</v>
      </c>
      <c r="Y60">
        <f t="shared" ca="1" si="6"/>
        <v>-2.8844304852249092E-4</v>
      </c>
    </row>
    <row r="61" spans="15:25" x14ac:dyDescent="0.2">
      <c r="T61" vm="52">
        <f ca="1"/>
        <v>43789</v>
      </c>
      <c r="U61" vm="53">
        <f ca="1"/>
        <v>15.31</v>
      </c>
      <c r="V61" vm="54">
        <f ca="1"/>
        <v>310.77</v>
      </c>
      <c r="X61">
        <f t="shared" ca="1" si="5"/>
        <v>9.8944591029024309E-3</v>
      </c>
      <c r="Y61">
        <f t="shared" ca="1" si="6"/>
        <v>-3.7187830603020444E-3</v>
      </c>
    </row>
    <row r="62" spans="15:25" x14ac:dyDescent="0.2">
      <c r="T62" vm="55">
        <f ca="1"/>
        <v>43790</v>
      </c>
      <c r="U62" vm="56">
        <f ca="1"/>
        <v>15.08</v>
      </c>
      <c r="V62" vm="57">
        <f ca="1"/>
        <v>310.27</v>
      </c>
      <c r="X62">
        <f t="shared" ca="1" si="5"/>
        <v>-1.5022860875244959E-2</v>
      </c>
      <c r="Y62">
        <f t="shared" ca="1" si="6"/>
        <v>-1.6089069086462349E-3</v>
      </c>
    </row>
    <row r="63" spans="15:25" x14ac:dyDescent="0.2">
      <c r="T63" vm="58">
        <f ca="1"/>
        <v>43791</v>
      </c>
      <c r="U63" vm="59">
        <f ca="1"/>
        <v>15.26</v>
      </c>
      <c r="V63" vm="60">
        <f ca="1"/>
        <v>310.95999999999998</v>
      </c>
      <c r="X63">
        <f t="shared" ca="1" si="5"/>
        <v>1.1936339522546469E-2</v>
      </c>
      <c r="Y63">
        <f t="shared" ca="1" si="6"/>
        <v>2.2238695329874769E-3</v>
      </c>
    </row>
    <row r="64" spans="15:25" x14ac:dyDescent="0.2">
      <c r="T64" vm="61">
        <f ca="1"/>
        <v>43794</v>
      </c>
      <c r="U64" vm="62">
        <f ca="1"/>
        <v>15.5</v>
      </c>
      <c r="V64" vm="63">
        <f ca="1"/>
        <v>313.37</v>
      </c>
      <c r="X64">
        <f t="shared" ca="1" si="5"/>
        <v>1.5727391874180929E-2</v>
      </c>
      <c r="Y64">
        <f t="shared" ca="1" si="6"/>
        <v>7.7501929508618783E-3</v>
      </c>
    </row>
    <row r="65" spans="20:25" x14ac:dyDescent="0.2">
      <c r="T65" vm="64">
        <f ca="1"/>
        <v>43795</v>
      </c>
      <c r="U65" vm="65">
        <f ca="1"/>
        <v>15.46</v>
      </c>
      <c r="V65" vm="66">
        <f ca="1"/>
        <v>314.08</v>
      </c>
      <c r="X65">
        <f t="shared" ca="1" si="5"/>
        <v>-2.580645161290307E-3</v>
      </c>
      <c r="Y65">
        <f t="shared" ca="1" si="6"/>
        <v>2.2656923126016526E-3</v>
      </c>
    </row>
    <row r="66" spans="20:25" x14ac:dyDescent="0.2">
      <c r="T66" vm="67">
        <f ca="1"/>
        <v>43796</v>
      </c>
      <c r="U66" vm="17">
        <f ca="1"/>
        <v>15.35</v>
      </c>
      <c r="V66" vm="68">
        <f ca="1"/>
        <v>315.48</v>
      </c>
      <c r="X66">
        <f t="shared" ca="1" si="5"/>
        <v>-7.115135834411479E-3</v>
      </c>
      <c r="Y66">
        <f t="shared" ca="1" si="6"/>
        <v>4.4574630667346682E-3</v>
      </c>
    </row>
    <row r="67" spans="20:25" x14ac:dyDescent="0.2">
      <c r="T67" vm="69">
        <f ca="1"/>
        <v>43798</v>
      </c>
      <c r="U67" vm="70">
        <f ca="1"/>
        <v>15.25</v>
      </c>
      <c r="V67" vm="71">
        <f ca="1"/>
        <v>314.31</v>
      </c>
      <c r="X67">
        <f t="shared" ca="1" si="5"/>
        <v>-6.514657980456029E-3</v>
      </c>
      <c r="Y67">
        <f t="shared" ca="1" si="6"/>
        <v>-3.7086344617726086E-3</v>
      </c>
    </row>
    <row r="68" spans="20:25" x14ac:dyDescent="0.2">
      <c r="T68" vm="72">
        <f ca="1"/>
        <v>43801</v>
      </c>
      <c r="U68" vm="73">
        <f ca="1"/>
        <v>14.6</v>
      </c>
      <c r="V68" vm="74">
        <f ca="1"/>
        <v>311.64</v>
      </c>
      <c r="X68">
        <f t="shared" ca="1" si="5"/>
        <v>-4.2622950819672156E-2</v>
      </c>
      <c r="Y68">
        <f t="shared" ca="1" si="6"/>
        <v>-8.4947981292354813E-3</v>
      </c>
    </row>
    <row r="69" spans="20:25" x14ac:dyDescent="0.2">
      <c r="T69" vm="75">
        <f ca="1"/>
        <v>43802</v>
      </c>
      <c r="U69" vm="76">
        <f ca="1"/>
        <v>14.92</v>
      </c>
      <c r="V69" vm="42">
        <f ca="1"/>
        <v>309.55</v>
      </c>
      <c r="X69">
        <f t="shared" ca="1" si="5"/>
        <v>2.1917808219177992E-2</v>
      </c>
      <c r="Y69">
        <f t="shared" ca="1" si="6"/>
        <v>-6.706456167372532E-3</v>
      </c>
    </row>
    <row r="70" spans="20:25" x14ac:dyDescent="0.2">
      <c r="T70" vm="77">
        <f ca="1"/>
        <v>43803</v>
      </c>
      <c r="U70" vm="78">
        <f ca="1"/>
        <v>15</v>
      </c>
      <c r="V70" vm="79">
        <f ca="1"/>
        <v>311.45999999999998</v>
      </c>
      <c r="X70">
        <f t="shared" ca="1" si="5"/>
        <v>5.3619302949061698E-3</v>
      </c>
      <c r="Y70">
        <f t="shared" ca="1" si="6"/>
        <v>6.1702471329347919E-3</v>
      </c>
    </row>
    <row r="71" spans="20:25" x14ac:dyDescent="0.2">
      <c r="T71" vm="80">
        <f ca="1"/>
        <v>43804</v>
      </c>
      <c r="U71" vm="2">
        <f ca="1"/>
        <v>14.68</v>
      </c>
      <c r="V71" vm="48">
        <f ca="1"/>
        <v>312.02</v>
      </c>
      <c r="X71">
        <f t="shared" ca="1" si="5"/>
        <v>-2.1333333333333315E-2</v>
      </c>
      <c r="Y71">
        <f t="shared" ca="1" si="6"/>
        <v>1.7979836897192847E-3</v>
      </c>
    </row>
    <row r="72" spans="20:25" x14ac:dyDescent="0.2">
      <c r="T72" vm="81">
        <f ca="1"/>
        <v>43805</v>
      </c>
      <c r="U72" vm="82">
        <f ca="1"/>
        <v>14.74</v>
      </c>
      <c r="V72" vm="83">
        <f ca="1"/>
        <v>314.87</v>
      </c>
      <c r="X72">
        <f t="shared" ca="1" si="5"/>
        <v>4.0871934604904681E-3</v>
      </c>
      <c r="Y72">
        <f t="shared" ca="1" si="6"/>
        <v>9.1340298698801003E-3</v>
      </c>
    </row>
    <row r="73" spans="20:25" x14ac:dyDescent="0.2">
      <c r="T73" vm="84">
        <f ca="1"/>
        <v>43808</v>
      </c>
      <c r="U73" vm="85">
        <f ca="1"/>
        <v>14.23</v>
      </c>
      <c r="V73" vm="86">
        <f ca="1"/>
        <v>313.88</v>
      </c>
      <c r="X73">
        <f t="shared" ca="1" si="5"/>
        <v>-3.4599728629579385E-2</v>
      </c>
      <c r="Y73">
        <f t="shared" ca="1" si="6"/>
        <v>-3.1441547305237627E-3</v>
      </c>
    </row>
    <row r="74" spans="20:25" x14ac:dyDescent="0.2">
      <c r="T74" vm="87">
        <f ca="1"/>
        <v>43809</v>
      </c>
      <c r="U74" vm="88">
        <f ca="1"/>
        <v>14.09</v>
      </c>
      <c r="V74" vm="89">
        <f ca="1"/>
        <v>313.52999999999997</v>
      </c>
      <c r="X74">
        <f t="shared" ca="1" si="5"/>
        <v>-9.8383696416023403E-3</v>
      </c>
      <c r="Y74">
        <f t="shared" ca="1" si="6"/>
        <v>-1.115075825156131E-3</v>
      </c>
    </row>
    <row r="75" spans="20:25" x14ac:dyDescent="0.2">
      <c r="T75" vm="90">
        <f ca="1"/>
        <v>43810</v>
      </c>
      <c r="U75" vm="85">
        <f ca="1"/>
        <v>14.23</v>
      </c>
      <c r="V75" vm="91">
        <f ca="1"/>
        <v>314.42</v>
      </c>
      <c r="X75">
        <f t="shared" ca="1" si="5"/>
        <v>9.936124911284594E-3</v>
      </c>
      <c r="Y75">
        <f t="shared" ca="1" si="6"/>
        <v>2.8386438299365935E-3</v>
      </c>
    </row>
    <row r="76" spans="20:25" x14ac:dyDescent="0.2">
      <c r="T76" vm="92">
        <f ca="1"/>
        <v>43811</v>
      </c>
      <c r="U76" vm="93">
        <f ca="1"/>
        <v>14.45</v>
      </c>
      <c r="V76" vm="94">
        <f ca="1"/>
        <v>317.13</v>
      </c>
      <c r="X76">
        <f t="shared" ca="1" si="5"/>
        <v>1.5460295151089154E-2</v>
      </c>
      <c r="Y76">
        <f t="shared" ca="1" si="6"/>
        <v>8.6190445900387047E-3</v>
      </c>
    </row>
    <row r="77" spans="20:25" x14ac:dyDescent="0.2">
      <c r="T77" vm="95">
        <f ca="1"/>
        <v>43812</v>
      </c>
      <c r="U77" vm="96">
        <f ca="1"/>
        <v>15.09</v>
      </c>
      <c r="V77" vm="97">
        <f ca="1"/>
        <v>317.32</v>
      </c>
      <c r="X77">
        <f t="shared" ca="1" si="5"/>
        <v>4.4290657439446379E-2</v>
      </c>
      <c r="Y77">
        <f t="shared" ca="1" si="6"/>
        <v>5.9912338788503661E-4</v>
      </c>
    </row>
    <row r="78" spans="20:25" x14ac:dyDescent="0.2">
      <c r="T78" vm="98">
        <f ca="1"/>
        <v>43815</v>
      </c>
      <c r="U78" vm="99">
        <f ca="1"/>
        <v>15.11</v>
      </c>
      <c r="V78" vm="100">
        <f ca="1"/>
        <v>319.5</v>
      </c>
      <c r="X78">
        <f t="shared" ca="1" si="5"/>
        <v>1.3253810470510441E-3</v>
      </c>
      <c r="Y78">
        <f t="shared" ca="1" si="6"/>
        <v>6.8700365561578103E-3</v>
      </c>
    </row>
    <row r="79" spans="20:25" x14ac:dyDescent="0.2">
      <c r="T79" vm="101">
        <f ca="1"/>
        <v>43816</v>
      </c>
      <c r="U79" vm="102">
        <f ca="1"/>
        <v>15.1</v>
      </c>
      <c r="V79" vm="103">
        <f ca="1"/>
        <v>319.57</v>
      </c>
      <c r="X79">
        <f t="shared" ca="1" si="5"/>
        <v>-6.6181336863002649E-4</v>
      </c>
      <c r="Y79">
        <f t="shared" ca="1" si="6"/>
        <v>2.1909233176842235E-4</v>
      </c>
    </row>
    <row r="80" spans="20:25" x14ac:dyDescent="0.2">
      <c r="T80" vm="104">
        <f ca="1"/>
        <v>43817</v>
      </c>
      <c r="U80" vm="99">
        <f ca="1"/>
        <v>15.11</v>
      </c>
      <c r="V80" vm="105">
        <f ca="1"/>
        <v>319.58999999999997</v>
      </c>
      <c r="X80">
        <f t="shared" ca="1" si="5"/>
        <v>6.6225165562916466E-4</v>
      </c>
      <c r="Y80">
        <f t="shared" ca="1" si="6"/>
        <v>6.2584097380691261E-5</v>
      </c>
    </row>
    <row r="81" spans="20:25" x14ac:dyDescent="0.2">
      <c r="T81" vm="106">
        <f ca="1"/>
        <v>43818</v>
      </c>
      <c r="U81" vm="65">
        <f ca="1"/>
        <v>15.46</v>
      </c>
      <c r="V81" vm="107">
        <f ca="1"/>
        <v>320.89999999999998</v>
      </c>
      <c r="X81">
        <f t="shared" ca="1" si="5"/>
        <v>2.3163467902051815E-2</v>
      </c>
      <c r="Y81">
        <f t="shared" ca="1" si="6"/>
        <v>4.0990018461153355E-3</v>
      </c>
    </row>
    <row r="82" spans="20:25" x14ac:dyDescent="0.2">
      <c r="T82" vm="108">
        <f ca="1"/>
        <v>43819</v>
      </c>
      <c r="U82" vm="109">
        <f ca="1"/>
        <v>15.55</v>
      </c>
      <c r="V82" vm="110">
        <f ca="1"/>
        <v>320.73</v>
      </c>
      <c r="X82">
        <f t="shared" ca="1" si="5"/>
        <v>5.8214747736093919E-3</v>
      </c>
      <c r="Y82">
        <f t="shared" ca="1" si="6"/>
        <v>-5.2976004985960667E-4</v>
      </c>
    </row>
    <row r="83" spans="20:25" x14ac:dyDescent="0.2">
      <c r="T83" vm="111">
        <f ca="1"/>
        <v>43822</v>
      </c>
      <c r="U83" vm="112">
        <f ca="1"/>
        <v>15.49</v>
      </c>
      <c r="V83" vm="113">
        <f ca="1"/>
        <v>321.22000000000003</v>
      </c>
      <c r="X83">
        <f t="shared" ca="1" si="5"/>
        <v>-3.8585209003215715E-3</v>
      </c>
      <c r="Y83">
        <f t="shared" ca="1" si="6"/>
        <v>1.5277647865805655E-3</v>
      </c>
    </row>
    <row r="84" spans="20:25" x14ac:dyDescent="0.2">
      <c r="T84" vm="114">
        <f ca="1"/>
        <v>43823</v>
      </c>
      <c r="U84" vm="115">
        <f ca="1"/>
        <v>15.61</v>
      </c>
      <c r="V84" vm="116">
        <f ca="1"/>
        <v>321.23</v>
      </c>
      <c r="X84">
        <f t="shared" ca="1" si="5"/>
        <v>7.7469335054873856E-3</v>
      </c>
      <c r="Y84">
        <f t="shared" ca="1" si="6"/>
        <v>3.1131311873489054E-5</v>
      </c>
    </row>
    <row r="85" spans="20:25" x14ac:dyDescent="0.2">
      <c r="T85" vm="117">
        <f ca="1"/>
        <v>43825</v>
      </c>
      <c r="U85" vm="118">
        <f ca="1"/>
        <v>15.97</v>
      </c>
      <c r="V85" vm="119">
        <f ca="1"/>
        <v>322.94</v>
      </c>
      <c r="X85">
        <f t="shared" ca="1" si="5"/>
        <v>2.3062139654068003E-2</v>
      </c>
      <c r="Y85">
        <f t="shared" ca="1" si="6"/>
        <v>5.3232886094074505E-3</v>
      </c>
    </row>
    <row r="86" spans="20:25" x14ac:dyDescent="0.2">
      <c r="T86" vm="120">
        <f ca="1"/>
        <v>43826</v>
      </c>
      <c r="U86" vm="121">
        <f ca="1"/>
        <v>16.03</v>
      </c>
      <c r="V86" vm="122">
        <f ca="1"/>
        <v>322.86</v>
      </c>
      <c r="X86">
        <f t="shared" ca="1" si="5"/>
        <v>3.7570444583594487E-3</v>
      </c>
      <c r="Y86">
        <f t="shared" ca="1" si="6"/>
        <v>-2.4772403542450139E-4</v>
      </c>
    </row>
    <row r="87" spans="20:25" x14ac:dyDescent="0.2">
      <c r="T87" vm="123">
        <f ca="1"/>
        <v>43829</v>
      </c>
      <c r="U87" vm="124">
        <f ca="1"/>
        <v>15.89</v>
      </c>
      <c r="V87" vm="125">
        <f ca="1"/>
        <v>321.08</v>
      </c>
      <c r="X87">
        <f t="shared" ca="1" si="5"/>
        <v>-8.733624454148492E-3</v>
      </c>
      <c r="Y87">
        <f t="shared" ca="1" si="6"/>
        <v>-5.5132255466766589E-3</v>
      </c>
    </row>
    <row r="88" spans="20:25" x14ac:dyDescent="0.2">
      <c r="T88" vm="126">
        <f ca="1"/>
        <v>43830</v>
      </c>
      <c r="U88" vm="127">
        <f ca="1"/>
        <v>16.329999999999998</v>
      </c>
      <c r="V88" vm="128">
        <f ca="1"/>
        <v>321.86</v>
      </c>
      <c r="X88">
        <f t="shared" ca="1" si="5"/>
        <v>2.7690371302705907E-2</v>
      </c>
      <c r="Y88">
        <f t="shared" ca="1" si="6"/>
        <v>2.4293011087579419E-3</v>
      </c>
    </row>
    <row r="89" spans="20:25" x14ac:dyDescent="0.2">
      <c r="T89" vm="129">
        <f ca="1"/>
        <v>43832</v>
      </c>
      <c r="U89" vm="130">
        <f ca="1"/>
        <v>16.78</v>
      </c>
      <c r="V89" vm="131">
        <f ca="1"/>
        <v>324.87</v>
      </c>
      <c r="X89">
        <f t="shared" ca="1" si="5"/>
        <v>2.7556644213104997E-2</v>
      </c>
      <c r="Y89">
        <f t="shared" ca="1" si="6"/>
        <v>9.3518921270117072E-3</v>
      </c>
    </row>
    <row r="90" spans="20:25" x14ac:dyDescent="0.2">
      <c r="T90" vm="132">
        <f ca="1"/>
        <v>43833</v>
      </c>
      <c r="U90" vm="133">
        <f ca="1"/>
        <v>16.75</v>
      </c>
      <c r="V90" vm="134">
        <f ca="1"/>
        <v>322.41000000000003</v>
      </c>
      <c r="X90">
        <f t="shared" ca="1" si="5"/>
        <v>-1.7878426698451078E-3</v>
      </c>
      <c r="Y90">
        <f t="shared" ca="1" si="6"/>
        <v>-7.5722596730999348E-3</v>
      </c>
    </row>
    <row r="91" spans="20:25" x14ac:dyDescent="0.2">
      <c r="T91" vm="135">
        <f ca="1"/>
        <v>43836</v>
      </c>
      <c r="U91" vm="130">
        <f ca="1"/>
        <v>16.78</v>
      </c>
      <c r="V91" vm="136">
        <f ca="1"/>
        <v>323.64</v>
      </c>
      <c r="X91">
        <f t="shared" ca="1" si="5"/>
        <v>1.7910447761195769E-3</v>
      </c>
      <c r="Y91">
        <f t="shared" ca="1" si="6"/>
        <v>3.8150181445983922E-3</v>
      </c>
    </row>
    <row r="92" spans="20:25" x14ac:dyDescent="0.2">
      <c r="T92" vm="137">
        <f ca="1"/>
        <v>43837</v>
      </c>
      <c r="U92" vm="138">
        <f ca="1"/>
        <v>17.03</v>
      </c>
      <c r="V92" vm="139">
        <f ca="1"/>
        <v>322.73</v>
      </c>
      <c r="X92">
        <f t="shared" ca="1" si="5"/>
        <v>1.4898688915375491E-2</v>
      </c>
      <c r="Y92">
        <f t="shared" ca="1" si="6"/>
        <v>-2.8117661599307286E-3</v>
      </c>
    </row>
    <row r="93" spans="20:25" x14ac:dyDescent="0.2">
      <c r="T93" vm="140">
        <f ca="1"/>
        <v>43838</v>
      </c>
      <c r="U93" vm="141">
        <f ca="1"/>
        <v>16.670000000000002</v>
      </c>
      <c r="V93" vm="142">
        <f ca="1"/>
        <v>324.45</v>
      </c>
      <c r="X93">
        <f t="shared" ca="1" si="5"/>
        <v>-2.1139166177334134E-2</v>
      </c>
      <c r="Y93">
        <f t="shared" ca="1" si="6"/>
        <v>5.3295324264863719E-3</v>
      </c>
    </row>
    <row r="94" spans="20:25" x14ac:dyDescent="0.2">
      <c r="T94" vm="143">
        <f ca="1"/>
        <v>43839</v>
      </c>
      <c r="U94" vm="144">
        <f ca="1"/>
        <v>17.36</v>
      </c>
      <c r="V94" vm="145">
        <f ca="1"/>
        <v>326.64999999999998</v>
      </c>
      <c r="X94">
        <f t="shared" ca="1" si="5"/>
        <v>4.1391721655668734E-2</v>
      </c>
      <c r="Y94">
        <f t="shared" ca="1" si="6"/>
        <v>6.7807058098319217E-3</v>
      </c>
    </row>
    <row r="95" spans="20:25" x14ac:dyDescent="0.2">
      <c r="T95" vm="146">
        <f ca="1"/>
        <v>43840</v>
      </c>
      <c r="U95" vm="147">
        <f ca="1"/>
        <v>17.41</v>
      </c>
      <c r="V95" vm="148">
        <f ca="1"/>
        <v>325.70999999999998</v>
      </c>
      <c r="X95">
        <f t="shared" ca="1" si="5"/>
        <v>2.8801843317973752E-3</v>
      </c>
      <c r="Y95">
        <f t="shared" ca="1" si="6"/>
        <v>-2.8776978417266452E-3</v>
      </c>
    </row>
    <row r="96" spans="20:25" x14ac:dyDescent="0.2">
      <c r="T96" vm="149">
        <f ca="1"/>
        <v>43843</v>
      </c>
      <c r="U96" vm="150">
        <f ca="1"/>
        <v>18</v>
      </c>
      <c r="V96" vm="151">
        <f ca="1"/>
        <v>327.95</v>
      </c>
      <c r="X96">
        <f t="shared" ca="1" si="5"/>
        <v>3.3888569787478451E-2</v>
      </c>
      <c r="Y96">
        <f t="shared" ca="1" si="6"/>
        <v>6.877283473028184E-3</v>
      </c>
    </row>
    <row r="97" spans="20:25" x14ac:dyDescent="0.2">
      <c r="T97" vm="152">
        <f ca="1"/>
        <v>43844</v>
      </c>
      <c r="U97" vm="153">
        <f ca="1"/>
        <v>17.989999999999998</v>
      </c>
      <c r="V97" vm="154">
        <f ca="1"/>
        <v>327.45</v>
      </c>
      <c r="X97">
        <f t="shared" ca="1" si="5"/>
        <v>-5.555555555556424E-4</v>
      </c>
      <c r="Y97">
        <f t="shared" ca="1" si="6"/>
        <v>-1.5246226558927045E-3</v>
      </c>
    </row>
    <row r="98" spans="20:25" x14ac:dyDescent="0.2">
      <c r="T98" vm="155">
        <f ca="1"/>
        <v>43845</v>
      </c>
      <c r="U98" vm="156">
        <f ca="1"/>
        <v>18.190000000000001</v>
      </c>
      <c r="V98" vm="157">
        <f ca="1"/>
        <v>328.19</v>
      </c>
      <c r="X98">
        <f t="shared" ca="1" si="5"/>
        <v>1.1117287381879004E-2</v>
      </c>
      <c r="Y98">
        <f t="shared" ca="1" si="6"/>
        <v>2.2598870056498299E-3</v>
      </c>
    </row>
    <row r="99" spans="20:25" x14ac:dyDescent="0.2">
      <c r="T99" vm="158">
        <f ca="1"/>
        <v>43846</v>
      </c>
      <c r="U99" vm="159">
        <f ca="1"/>
        <v>18.25</v>
      </c>
      <c r="V99" vm="160">
        <f ca="1"/>
        <v>330.92</v>
      </c>
      <c r="X99">
        <f t="shared" ca="1" si="5"/>
        <v>3.2985156679492533E-3</v>
      </c>
      <c r="Y99">
        <f t="shared" ca="1" si="6"/>
        <v>8.3183521740455291E-3</v>
      </c>
    </row>
    <row r="100" spans="20:25" x14ac:dyDescent="0.2">
      <c r="T100" vm="161">
        <f ca="1"/>
        <v>43847</v>
      </c>
      <c r="U100" vm="162">
        <f ca="1"/>
        <v>19.11</v>
      </c>
      <c r="V100" vm="163">
        <f ca="1"/>
        <v>331.95</v>
      </c>
      <c r="X100">
        <f t="shared" ca="1" si="5"/>
        <v>4.7123287671232861E-2</v>
      </c>
      <c r="Y100">
        <f t="shared" ca="1" si="6"/>
        <v>3.1125347516014479E-3</v>
      </c>
    </row>
    <row r="101" spans="20:25" x14ac:dyDescent="0.2">
      <c r="T101" vm="164">
        <f ca="1"/>
        <v>43851</v>
      </c>
      <c r="U101" vm="165">
        <f ca="1"/>
        <v>19</v>
      </c>
      <c r="V101" vm="166">
        <f ca="1"/>
        <v>331.3</v>
      </c>
      <c r="X101">
        <f t="shared" ca="1" si="5"/>
        <v>-5.7561486132914341E-3</v>
      </c>
      <c r="Y101">
        <f t="shared" ca="1" si="6"/>
        <v>-1.9581262238288488E-3</v>
      </c>
    </row>
    <row r="102" spans="20:25" x14ac:dyDescent="0.2">
      <c r="T102" vm="167">
        <f ca="1"/>
        <v>43852</v>
      </c>
      <c r="U102" vm="168">
        <f ca="1"/>
        <v>19.100000000000001</v>
      </c>
      <c r="V102" vm="169">
        <f ca="1"/>
        <v>331.34</v>
      </c>
      <c r="X102">
        <f t="shared" ca="1" si="5"/>
        <v>5.2631578947368585E-3</v>
      </c>
      <c r="Y102">
        <f t="shared" ca="1" si="6"/>
        <v>1.2073649260480046E-4</v>
      </c>
    </row>
    <row r="103" spans="20:25" x14ac:dyDescent="0.2">
      <c r="T103" vm="170">
        <f ca="1"/>
        <v>43853</v>
      </c>
      <c r="U103" vm="171">
        <f ca="1"/>
        <v>19.25</v>
      </c>
      <c r="V103" vm="172">
        <f ca="1"/>
        <v>331.72</v>
      </c>
      <c r="X103">
        <f t="shared" ca="1" si="5"/>
        <v>7.8534031413610705E-3</v>
      </c>
      <c r="Y103">
        <f t="shared" ca="1" si="6"/>
        <v>1.1468582121085813E-3</v>
      </c>
    </row>
    <row r="104" spans="20:25" x14ac:dyDescent="0.2">
      <c r="T104" vm="173">
        <f ca="1"/>
        <v>43854</v>
      </c>
      <c r="U104" vm="174">
        <f ca="1"/>
        <v>19.05</v>
      </c>
      <c r="V104" vm="175">
        <f ca="1"/>
        <v>328.77</v>
      </c>
      <c r="X104">
        <f t="shared" ca="1" si="5"/>
        <v>-1.0389610389610393E-2</v>
      </c>
      <c r="Y104">
        <f t="shared" ca="1" si="6"/>
        <v>-8.8930423248524404E-3</v>
      </c>
    </row>
    <row r="105" spans="20:25" x14ac:dyDescent="0.2">
      <c r="T105" vm="176">
        <f ca="1"/>
        <v>43857</v>
      </c>
      <c r="U105" vm="177">
        <f ca="1"/>
        <v>18.62</v>
      </c>
      <c r="V105" vm="178">
        <f ca="1"/>
        <v>323.5</v>
      </c>
      <c r="X105">
        <f t="shared" ca="1" si="5"/>
        <v>-2.2572178477690219E-2</v>
      </c>
      <c r="Y105">
        <f t="shared" ca="1" si="6"/>
        <v>-1.6029443075706418E-2</v>
      </c>
    </row>
    <row r="106" spans="20:25" x14ac:dyDescent="0.2">
      <c r="T106" vm="179">
        <f ca="1"/>
        <v>43858</v>
      </c>
      <c r="U106" vm="180">
        <f ca="1"/>
        <v>18.989999999999998</v>
      </c>
      <c r="V106" vm="181">
        <f ca="1"/>
        <v>326.89</v>
      </c>
      <c r="X106">
        <f t="shared" ca="1" si="5"/>
        <v>1.9871106337271627E-2</v>
      </c>
      <c r="Y106">
        <f t="shared" ca="1" si="6"/>
        <v>1.0479134466769624E-2</v>
      </c>
    </row>
    <row r="107" spans="20:25" x14ac:dyDescent="0.2">
      <c r="T107" vm="182">
        <f ca="1"/>
        <v>43859</v>
      </c>
      <c r="U107" vm="183">
        <f ca="1"/>
        <v>19.14</v>
      </c>
      <c r="V107" vm="184">
        <f ca="1"/>
        <v>326.62</v>
      </c>
      <c r="X107">
        <f t="shared" ca="1" si="5"/>
        <v>7.89889415481837E-3</v>
      </c>
      <c r="Y107">
        <f t="shared" ca="1" si="6"/>
        <v>-8.2596592125783186E-4</v>
      </c>
    </row>
    <row r="108" spans="20:25" x14ac:dyDescent="0.2">
      <c r="T108" vm="185">
        <f ca="1"/>
        <v>43860</v>
      </c>
      <c r="U108" vm="186">
        <f ca="1"/>
        <v>18.88</v>
      </c>
      <c r="V108" vm="187">
        <f ca="1"/>
        <v>327.68</v>
      </c>
      <c r="X108">
        <f t="shared" ref="X108:X171" ca="1" si="7">+U108/U107-1</f>
        <v>-1.3584117032392928E-2</v>
      </c>
      <c r="Y108">
        <f t="shared" ref="Y108:Y171" ca="1" si="8">+V108/V107-1</f>
        <v>3.245361582266959E-3</v>
      </c>
    </row>
    <row r="109" spans="20:25" x14ac:dyDescent="0.2">
      <c r="T109" vm="188">
        <f ca="1"/>
        <v>43861</v>
      </c>
      <c r="U109" vm="189">
        <f ca="1"/>
        <v>18.38</v>
      </c>
      <c r="V109" vm="190">
        <f ca="1"/>
        <v>321.73</v>
      </c>
      <c r="X109">
        <f t="shared" ca="1" si="7"/>
        <v>-2.6483050847457612E-2</v>
      </c>
      <c r="Y109">
        <f t="shared" ca="1" si="8"/>
        <v>-1.8157958984375E-2</v>
      </c>
    </row>
    <row r="110" spans="20:25" x14ac:dyDescent="0.2">
      <c r="T110" vm="191">
        <f ca="1"/>
        <v>43864</v>
      </c>
      <c r="U110" vm="192">
        <f ca="1"/>
        <v>18.23</v>
      </c>
      <c r="V110" vm="193">
        <f ca="1"/>
        <v>324.12</v>
      </c>
      <c r="X110">
        <f t="shared" ca="1" si="7"/>
        <v>-8.1610446137104775E-3</v>
      </c>
      <c r="Y110">
        <f t="shared" ca="1" si="8"/>
        <v>7.4285891896932466E-3</v>
      </c>
    </row>
    <row r="111" spans="20:25" x14ac:dyDescent="0.2">
      <c r="T111" vm="194">
        <f ca="1"/>
        <v>43865</v>
      </c>
      <c r="U111" vm="195">
        <f ca="1"/>
        <v>18.98</v>
      </c>
      <c r="V111" vm="196">
        <f ca="1"/>
        <v>329.06</v>
      </c>
      <c r="X111">
        <f t="shared" ca="1" si="7"/>
        <v>4.1140976412506802E-2</v>
      </c>
      <c r="Y111">
        <f t="shared" ca="1" si="8"/>
        <v>1.5241268665926233E-2</v>
      </c>
    </row>
    <row r="112" spans="20:25" x14ac:dyDescent="0.2">
      <c r="T112" vm="197">
        <f ca="1"/>
        <v>43866</v>
      </c>
      <c r="U112" vm="198">
        <f ca="1"/>
        <v>16.190000000000001</v>
      </c>
      <c r="V112" vm="199">
        <f ca="1"/>
        <v>332.86</v>
      </c>
      <c r="X112">
        <f t="shared" ca="1" si="7"/>
        <v>-0.14699683877766068</v>
      </c>
      <c r="Y112">
        <f t="shared" ca="1" si="8"/>
        <v>1.1548045949067109E-2</v>
      </c>
    </row>
    <row r="113" spans="20:25" x14ac:dyDescent="0.2">
      <c r="T113" vm="200">
        <f ca="1"/>
        <v>43867</v>
      </c>
      <c r="U113" vm="201">
        <f ca="1"/>
        <v>17</v>
      </c>
      <c r="V113" vm="202">
        <f ca="1"/>
        <v>333.98</v>
      </c>
      <c r="X113">
        <f t="shared" ca="1" si="7"/>
        <v>5.0030883261272363E-2</v>
      </c>
      <c r="Y113">
        <f t="shared" ca="1" si="8"/>
        <v>3.3647779847383319E-3</v>
      </c>
    </row>
    <row r="114" spans="20:25" x14ac:dyDescent="0.2">
      <c r="T114" vm="203">
        <f ca="1"/>
        <v>43868</v>
      </c>
      <c r="U114" vm="204">
        <f ca="1"/>
        <v>17.13</v>
      </c>
      <c r="V114" vm="205">
        <f ca="1"/>
        <v>332.2</v>
      </c>
      <c r="X114">
        <f t="shared" ca="1" si="7"/>
        <v>7.6470588235293402E-3</v>
      </c>
      <c r="Y114">
        <f t="shared" ca="1" si="8"/>
        <v>-5.3296604587101948E-3</v>
      </c>
    </row>
    <row r="115" spans="20:25" x14ac:dyDescent="0.2">
      <c r="T115" vm="206">
        <f ca="1"/>
        <v>43871</v>
      </c>
      <c r="U115" vm="207">
        <f ca="1"/>
        <v>17.600000000000001</v>
      </c>
      <c r="V115" vm="208">
        <f ca="1"/>
        <v>334.68</v>
      </c>
      <c r="X115">
        <f t="shared" ca="1" si="7"/>
        <v>2.7437244600116983E-2</v>
      </c>
      <c r="Y115">
        <f t="shared" ca="1" si="8"/>
        <v>7.4653822998194119E-3</v>
      </c>
    </row>
    <row r="116" spans="20:25" x14ac:dyDescent="0.2">
      <c r="T116" vm="209">
        <f ca="1"/>
        <v>43872</v>
      </c>
      <c r="U116" vm="210">
        <f ca="1"/>
        <v>17.61</v>
      </c>
      <c r="V116" vm="211">
        <f ca="1"/>
        <v>335.26</v>
      </c>
      <c r="X116">
        <f t="shared" ca="1" si="7"/>
        <v>5.6818181818174551E-4</v>
      </c>
      <c r="Y116">
        <f t="shared" ca="1" si="8"/>
        <v>1.7329986853114043E-3</v>
      </c>
    </row>
    <row r="117" spans="20:25" x14ac:dyDescent="0.2">
      <c r="T117" vm="212">
        <f ca="1"/>
        <v>43873</v>
      </c>
      <c r="U117" vm="213">
        <f ca="1"/>
        <v>17.399999999999999</v>
      </c>
      <c r="V117" vm="214">
        <f ca="1"/>
        <v>337.42</v>
      </c>
      <c r="X117">
        <f t="shared" ca="1" si="7"/>
        <v>-1.1925042589437829E-2</v>
      </c>
      <c r="Y117">
        <f t="shared" ca="1" si="8"/>
        <v>6.4427608423314187E-3</v>
      </c>
    </row>
    <row r="118" spans="20:25" x14ac:dyDescent="0.2">
      <c r="T118" vm="215">
        <f ca="1"/>
        <v>43874</v>
      </c>
      <c r="U118" vm="216">
        <f ca="1"/>
        <v>17.59</v>
      </c>
      <c r="V118" vm="217">
        <f ca="1"/>
        <v>337.06</v>
      </c>
      <c r="X118">
        <f t="shared" ca="1" si="7"/>
        <v>1.0919540229885172E-2</v>
      </c>
      <c r="Y118">
        <f t="shared" ca="1" si="8"/>
        <v>-1.0669195661193731E-3</v>
      </c>
    </row>
    <row r="119" spans="20:25" x14ac:dyDescent="0.2">
      <c r="T119" vm="218">
        <f ca="1"/>
        <v>43875</v>
      </c>
      <c r="U119" vm="219">
        <f ca="1"/>
        <v>17.559999999999999</v>
      </c>
      <c r="V119" vm="220">
        <f ca="1"/>
        <v>337.6</v>
      </c>
      <c r="X119">
        <f t="shared" ca="1" si="7"/>
        <v>-1.7055144968732838E-3</v>
      </c>
      <c r="Y119">
        <f t="shared" ca="1" si="8"/>
        <v>1.6020886489052089E-3</v>
      </c>
    </row>
    <row r="120" spans="20:25" x14ac:dyDescent="0.2">
      <c r="T120" vm="221">
        <f ca="1"/>
        <v>43879</v>
      </c>
      <c r="U120" vm="222">
        <f ca="1"/>
        <v>17.170000000000002</v>
      </c>
      <c r="V120" vm="223">
        <f ca="1"/>
        <v>336.73</v>
      </c>
      <c r="X120">
        <f t="shared" ca="1" si="7"/>
        <v>-2.220956719817746E-2</v>
      </c>
      <c r="Y120">
        <f t="shared" ca="1" si="8"/>
        <v>-2.5770142180094879E-3</v>
      </c>
    </row>
    <row r="121" spans="20:25" x14ac:dyDescent="0.2">
      <c r="T121" vm="224">
        <f ca="1"/>
        <v>43880</v>
      </c>
      <c r="U121" vm="225">
        <f ca="1"/>
        <v>17.2</v>
      </c>
      <c r="V121" vm="226">
        <f ca="1"/>
        <v>338.34</v>
      </c>
      <c r="X121">
        <f t="shared" ca="1" si="7"/>
        <v>1.7472335468839972E-3</v>
      </c>
      <c r="Y121">
        <f t="shared" ca="1" si="8"/>
        <v>4.7812787693402026E-3</v>
      </c>
    </row>
    <row r="122" spans="20:25" x14ac:dyDescent="0.2">
      <c r="T122" vm="227">
        <f ca="1"/>
        <v>43881</v>
      </c>
      <c r="U122" vm="228">
        <f ca="1"/>
        <v>16.920000000000002</v>
      </c>
      <c r="V122" vm="229">
        <f ca="1"/>
        <v>336.95</v>
      </c>
      <c r="X122">
        <f t="shared" ca="1" si="7"/>
        <v>-1.6279069767441756E-2</v>
      </c>
      <c r="Y122">
        <f t="shared" ca="1" si="8"/>
        <v>-4.1082934326416298E-3</v>
      </c>
    </row>
    <row r="123" spans="20:25" x14ac:dyDescent="0.2">
      <c r="T123" vm="230">
        <f ca="1"/>
        <v>43882</v>
      </c>
      <c r="U123" vm="231">
        <f ca="1"/>
        <v>16.7</v>
      </c>
      <c r="V123" vm="232">
        <f ca="1"/>
        <v>333.48</v>
      </c>
      <c r="X123">
        <f t="shared" ca="1" si="7"/>
        <v>-1.3002364066194039E-2</v>
      </c>
      <c r="Y123">
        <f t="shared" ca="1" si="8"/>
        <v>-1.0298263837364541E-2</v>
      </c>
    </row>
    <row r="124" spans="20:25" x14ac:dyDescent="0.2">
      <c r="T124" vm="233">
        <f ca="1"/>
        <v>43885</v>
      </c>
      <c r="U124" vm="234">
        <f ca="1"/>
        <v>16.149999999999999</v>
      </c>
      <c r="V124" vm="235">
        <f ca="1"/>
        <v>322.42</v>
      </c>
      <c r="X124">
        <f t="shared" ca="1" si="7"/>
        <v>-3.2934131736527039E-2</v>
      </c>
      <c r="Y124">
        <f t="shared" ca="1" si="8"/>
        <v>-3.316540722082284E-2</v>
      </c>
    </row>
    <row r="125" spans="20:25" x14ac:dyDescent="0.2">
      <c r="T125" vm="236">
        <f ca="1"/>
        <v>43886</v>
      </c>
      <c r="U125" vm="124">
        <f ca="1"/>
        <v>15.89</v>
      </c>
      <c r="V125" vm="237">
        <f ca="1"/>
        <v>312.64999999999998</v>
      </c>
      <c r="X125">
        <f t="shared" ca="1" si="7"/>
        <v>-1.609907120743026E-2</v>
      </c>
      <c r="Y125">
        <f t="shared" ca="1" si="8"/>
        <v>-3.0302090441039709E-2</v>
      </c>
    </row>
    <row r="126" spans="20:25" x14ac:dyDescent="0.2">
      <c r="T126" vm="238">
        <f ca="1"/>
        <v>43887</v>
      </c>
      <c r="U126" vm="239">
        <f ca="1"/>
        <v>15.67</v>
      </c>
      <c r="V126" vm="240">
        <f ca="1"/>
        <v>311.5</v>
      </c>
      <c r="X126">
        <f t="shared" ca="1" si="7"/>
        <v>-1.3845185651353065E-2</v>
      </c>
      <c r="Y126">
        <f t="shared" ca="1" si="8"/>
        <v>-3.6782344474651785E-3</v>
      </c>
    </row>
    <row r="127" spans="20:25" x14ac:dyDescent="0.2">
      <c r="T127" vm="241">
        <f ca="1"/>
        <v>43888</v>
      </c>
      <c r="U127" vm="242">
        <f ca="1"/>
        <v>14.66</v>
      </c>
      <c r="V127" vm="243">
        <f ca="1"/>
        <v>297.51</v>
      </c>
      <c r="X127">
        <f t="shared" ca="1" si="7"/>
        <v>-6.4454371410338163E-2</v>
      </c>
      <c r="Y127">
        <f t="shared" ca="1" si="8"/>
        <v>-4.4911717495987213E-2</v>
      </c>
    </row>
    <row r="128" spans="20:25" x14ac:dyDescent="0.2">
      <c r="T128" vm="244">
        <f ca="1"/>
        <v>43889</v>
      </c>
      <c r="U128" vm="245">
        <f ca="1"/>
        <v>14.17</v>
      </c>
      <c r="V128" vm="246">
        <f ca="1"/>
        <v>296.26</v>
      </c>
      <c r="X128">
        <f t="shared" ca="1" si="7"/>
        <v>-3.3424283765347895E-2</v>
      </c>
      <c r="Y128">
        <f t="shared" ca="1" si="8"/>
        <v>-4.2015394440523268E-3</v>
      </c>
    </row>
    <row r="129" spans="20:25" x14ac:dyDescent="0.2">
      <c r="T129" vm="247">
        <f ca="1"/>
        <v>43892</v>
      </c>
      <c r="U129" vm="32">
        <f ca="1"/>
        <v>14.39</v>
      </c>
      <c r="V129" vm="248">
        <f ca="1"/>
        <v>309.08999999999997</v>
      </c>
      <c r="X129">
        <f t="shared" ca="1" si="7"/>
        <v>1.5525758645024812E-2</v>
      </c>
      <c r="Y129">
        <f t="shared" ca="1" si="8"/>
        <v>4.3306555052993856E-2</v>
      </c>
    </row>
    <row r="130" spans="20:25" x14ac:dyDescent="0.2">
      <c r="T130" vm="249">
        <f ca="1"/>
        <v>43893</v>
      </c>
      <c r="U130" vm="250">
        <f ca="1"/>
        <v>13.55</v>
      </c>
      <c r="V130" vm="251">
        <f ca="1"/>
        <v>300.24</v>
      </c>
      <c r="X130">
        <f t="shared" ca="1" si="7"/>
        <v>-5.8373870743571921E-2</v>
      </c>
      <c r="Y130">
        <f t="shared" ca="1" si="8"/>
        <v>-2.8632437154226809E-2</v>
      </c>
    </row>
    <row r="131" spans="20:25" x14ac:dyDescent="0.2">
      <c r="T131" vm="252">
        <f ca="1"/>
        <v>43894</v>
      </c>
      <c r="U131" vm="253">
        <f ca="1"/>
        <v>13.63</v>
      </c>
      <c r="V131" vm="254">
        <f ca="1"/>
        <v>312.86</v>
      </c>
      <c r="X131">
        <f t="shared" ca="1" si="7"/>
        <v>5.9040590405903259E-3</v>
      </c>
      <c r="Y131">
        <f t="shared" ca="1" si="8"/>
        <v>4.2033040234479069E-2</v>
      </c>
    </row>
    <row r="132" spans="20:25" x14ac:dyDescent="0.2">
      <c r="T132" vm="255">
        <f ca="1"/>
        <v>43895</v>
      </c>
      <c r="U132" vm="256">
        <f ca="1"/>
        <v>13.85</v>
      </c>
      <c r="V132" vm="257">
        <f ca="1"/>
        <v>302.45999999999998</v>
      </c>
      <c r="X132">
        <f t="shared" ca="1" si="7"/>
        <v>1.6140865737344079E-2</v>
      </c>
      <c r="Y132">
        <f t="shared" ca="1" si="8"/>
        <v>-3.3241705555200562E-2</v>
      </c>
    </row>
    <row r="133" spans="20:25" x14ac:dyDescent="0.2">
      <c r="T133" vm="258">
        <f ca="1"/>
        <v>43896</v>
      </c>
      <c r="U133" vm="259">
        <f ca="1"/>
        <v>13</v>
      </c>
      <c r="V133" vm="260">
        <f ca="1"/>
        <v>297.45999999999998</v>
      </c>
      <c r="X133">
        <f t="shared" ca="1" si="7"/>
        <v>-6.1371841155234641E-2</v>
      </c>
      <c r="Y133">
        <f t="shared" ca="1" si="8"/>
        <v>-1.6531111551940758E-2</v>
      </c>
    </row>
    <row r="134" spans="20:25" x14ac:dyDescent="0.2">
      <c r="T134" vm="261">
        <f ca="1"/>
        <v>43899</v>
      </c>
      <c r="U134" vm="262">
        <f ca="1"/>
        <v>11.45</v>
      </c>
      <c r="V134" vm="263">
        <f ca="1"/>
        <v>274.23</v>
      </c>
      <c r="X134">
        <f t="shared" ca="1" si="7"/>
        <v>-0.11923076923076925</v>
      </c>
      <c r="Y134">
        <f t="shared" ca="1" si="8"/>
        <v>-7.8094533718819248E-2</v>
      </c>
    </row>
    <row r="135" spans="20:25" x14ac:dyDescent="0.2">
      <c r="T135" vm="264">
        <f ca="1"/>
        <v>43900</v>
      </c>
      <c r="U135" vm="265">
        <f ca="1"/>
        <v>11.99</v>
      </c>
      <c r="V135" vm="266">
        <f ca="1"/>
        <v>288.42</v>
      </c>
      <c r="X135">
        <f t="shared" ca="1" si="7"/>
        <v>4.7161572052401901E-2</v>
      </c>
      <c r="Y135">
        <f t="shared" ca="1" si="8"/>
        <v>5.1744885679903652E-2</v>
      </c>
    </row>
    <row r="136" spans="20:25" x14ac:dyDescent="0.2">
      <c r="T136" vm="267">
        <f ca="1"/>
        <v>43901</v>
      </c>
      <c r="U136" vm="268">
        <f ca="1"/>
        <v>10.81</v>
      </c>
      <c r="V136" vm="269">
        <f ca="1"/>
        <v>274.36</v>
      </c>
      <c r="X136">
        <f t="shared" ca="1" si="7"/>
        <v>-9.8415346121768166E-2</v>
      </c>
      <c r="Y136">
        <f t="shared" ca="1" si="8"/>
        <v>-4.8748353096179198E-2</v>
      </c>
    </row>
    <row r="137" spans="20:25" x14ac:dyDescent="0.2">
      <c r="T137" vm="270">
        <f ca="1"/>
        <v>43902</v>
      </c>
      <c r="U137" vm="271">
        <f ca="1"/>
        <v>10.42</v>
      </c>
      <c r="V137" vm="272">
        <f ca="1"/>
        <v>248.11</v>
      </c>
      <c r="X137">
        <f t="shared" ca="1" si="7"/>
        <v>-3.6077705827937123E-2</v>
      </c>
      <c r="Y137">
        <f t="shared" ca="1" si="8"/>
        <v>-9.5677212421635849E-2</v>
      </c>
    </row>
    <row r="138" spans="20:25" x14ac:dyDescent="0.2">
      <c r="T138" vm="273">
        <f ca="1"/>
        <v>43903</v>
      </c>
      <c r="U138" vm="274">
        <f ca="1"/>
        <v>11.35</v>
      </c>
      <c r="V138" vm="275">
        <f ca="1"/>
        <v>269.32</v>
      </c>
      <c r="X138">
        <f t="shared" ca="1" si="7"/>
        <v>8.9251439539347333E-2</v>
      </c>
      <c r="Y138">
        <f t="shared" ca="1" si="8"/>
        <v>8.5486276248438076E-2</v>
      </c>
    </row>
    <row r="139" spans="20:25" x14ac:dyDescent="0.2">
      <c r="T139" vm="276">
        <f ca="1"/>
        <v>43906</v>
      </c>
      <c r="U139" vm="277">
        <f ca="1"/>
        <v>9.06</v>
      </c>
      <c r="V139" vm="278">
        <f ca="1"/>
        <v>239.85</v>
      </c>
      <c r="X139">
        <f t="shared" ca="1" si="7"/>
        <v>-0.20176211453744486</v>
      </c>
      <c r="Y139">
        <f t="shared" ca="1" si="8"/>
        <v>-0.10942373384821036</v>
      </c>
    </row>
    <row r="140" spans="20:25" x14ac:dyDescent="0.2">
      <c r="T140" vm="279">
        <f ca="1"/>
        <v>43907</v>
      </c>
      <c r="U140" vm="280">
        <f ca="1"/>
        <v>8.91</v>
      </c>
      <c r="V140" vm="281">
        <f ca="1"/>
        <v>252.8</v>
      </c>
      <c r="X140">
        <f t="shared" ca="1" si="7"/>
        <v>-1.6556291390728561E-2</v>
      </c>
      <c r="Y140">
        <f t="shared" ca="1" si="8"/>
        <v>5.399207838232245E-2</v>
      </c>
    </row>
    <row r="141" spans="20:25" x14ac:dyDescent="0.2">
      <c r="T141" vm="282">
        <f ca="1"/>
        <v>43908</v>
      </c>
      <c r="U141" vm="283">
        <f ca="1"/>
        <v>8.3699999999999992</v>
      </c>
      <c r="V141" vm="284">
        <f ca="1"/>
        <v>240</v>
      </c>
      <c r="X141">
        <f t="shared" ca="1" si="7"/>
        <v>-6.0606060606060663E-2</v>
      </c>
      <c r="Y141">
        <f t="shared" ca="1" si="8"/>
        <v>-5.0632911392405111E-2</v>
      </c>
    </row>
    <row r="142" spans="20:25" x14ac:dyDescent="0.2">
      <c r="T142" vm="285">
        <f ca="1"/>
        <v>43909</v>
      </c>
      <c r="U142" vm="286">
        <f ca="1"/>
        <v>9.4700000000000006</v>
      </c>
      <c r="V142" vm="287">
        <f ca="1"/>
        <v>240.51</v>
      </c>
      <c r="X142">
        <f t="shared" ca="1" si="7"/>
        <v>0.13142174432497034</v>
      </c>
      <c r="Y142">
        <f t="shared" ca="1" si="8"/>
        <v>2.1249999999999325E-3</v>
      </c>
    </row>
    <row r="143" spans="20:25" x14ac:dyDescent="0.2">
      <c r="T143" vm="288">
        <f ca="1"/>
        <v>43910</v>
      </c>
      <c r="U143" vm="289">
        <f ca="1"/>
        <v>10.09</v>
      </c>
      <c r="V143" vm="290">
        <f ca="1"/>
        <v>228.8</v>
      </c>
      <c r="X143">
        <f t="shared" ca="1" si="7"/>
        <v>6.546990496304117E-2</v>
      </c>
      <c r="Y143">
        <f t="shared" ca="1" si="8"/>
        <v>-4.8688204232672172E-2</v>
      </c>
    </row>
    <row r="144" spans="20:25" x14ac:dyDescent="0.2">
      <c r="T144" vm="291">
        <f ca="1"/>
        <v>43913</v>
      </c>
      <c r="U144" vm="292">
        <f ca="1"/>
        <v>10.65</v>
      </c>
      <c r="V144" vm="293">
        <f ca="1"/>
        <v>222.95</v>
      </c>
      <c r="X144">
        <f t="shared" ca="1" si="7"/>
        <v>5.5500495540138806E-2</v>
      </c>
      <c r="Y144">
        <f t="shared" ca="1" si="8"/>
        <v>-2.5568181818181879E-2</v>
      </c>
    </row>
    <row r="145" spans="20:25" x14ac:dyDescent="0.2">
      <c r="T145" vm="294">
        <f ca="1"/>
        <v>43914</v>
      </c>
      <c r="U145" vm="295">
        <f ca="1"/>
        <v>11</v>
      </c>
      <c r="V145" vm="296">
        <f ca="1"/>
        <v>243.15</v>
      </c>
      <c r="X145">
        <f t="shared" ca="1" si="7"/>
        <v>3.2863849765258246E-2</v>
      </c>
      <c r="Y145">
        <f t="shared" ca="1" si="8"/>
        <v>9.060327427674375E-2</v>
      </c>
    </row>
    <row r="146" spans="20:25" x14ac:dyDescent="0.2">
      <c r="T146" vm="297">
        <f ca="1"/>
        <v>43915</v>
      </c>
      <c r="U146" vm="298">
        <f ca="1"/>
        <v>11.23</v>
      </c>
      <c r="V146" vm="299">
        <f ca="1"/>
        <v>246.79</v>
      </c>
      <c r="X146">
        <f t="shared" ca="1" si="7"/>
        <v>2.0909090909090988E-2</v>
      </c>
      <c r="Y146">
        <f t="shared" ca="1" si="8"/>
        <v>1.4970183014600069E-2</v>
      </c>
    </row>
    <row r="147" spans="20:25" x14ac:dyDescent="0.2">
      <c r="T147" vm="300">
        <f ca="1"/>
        <v>43916</v>
      </c>
      <c r="U147" vm="301">
        <f ca="1"/>
        <v>11.95</v>
      </c>
      <c r="V147" vm="302">
        <f ca="1"/>
        <v>261.2</v>
      </c>
      <c r="X147">
        <f t="shared" ca="1" si="7"/>
        <v>6.4113980409616911E-2</v>
      </c>
      <c r="Y147">
        <f t="shared" ca="1" si="8"/>
        <v>5.8389724056890469E-2</v>
      </c>
    </row>
    <row r="148" spans="20:25" x14ac:dyDescent="0.2">
      <c r="T148" vm="303">
        <f ca="1"/>
        <v>43917</v>
      </c>
      <c r="U148" vm="304">
        <f ca="1"/>
        <v>12.18</v>
      </c>
      <c r="V148" vm="305">
        <f ca="1"/>
        <v>253.42</v>
      </c>
      <c r="X148">
        <f t="shared" ca="1" si="7"/>
        <v>1.9246861924686165E-2</v>
      </c>
      <c r="Y148">
        <f t="shared" ca="1" si="8"/>
        <v>-2.978560490045945E-2</v>
      </c>
    </row>
    <row r="149" spans="20:25" x14ac:dyDescent="0.2">
      <c r="T149" vm="306">
        <f ca="1"/>
        <v>43920</v>
      </c>
      <c r="U149" vm="307">
        <f ca="1"/>
        <v>11.85</v>
      </c>
      <c r="V149" vm="308">
        <f ca="1"/>
        <v>261.64999999999998</v>
      </c>
      <c r="X149">
        <f t="shared" ca="1" si="7"/>
        <v>-2.7093596059113323E-2</v>
      </c>
      <c r="Y149">
        <f t="shared" ca="1" si="8"/>
        <v>3.2475731986425727E-2</v>
      </c>
    </row>
    <row r="150" spans="20:25" x14ac:dyDescent="0.2">
      <c r="T150" vm="309">
        <f ca="1"/>
        <v>43921</v>
      </c>
      <c r="U150" vm="310">
        <f ca="1"/>
        <v>11.89</v>
      </c>
      <c r="V150" vm="311">
        <f ca="1"/>
        <v>257.75</v>
      </c>
      <c r="X150">
        <f t="shared" ca="1" si="7"/>
        <v>3.3755274261604296E-3</v>
      </c>
      <c r="Y150">
        <f t="shared" ca="1" si="8"/>
        <v>-1.4905407987769848E-2</v>
      </c>
    </row>
    <row r="151" spans="20:25" x14ac:dyDescent="0.2">
      <c r="T151" vm="312">
        <f ca="1"/>
        <v>43922</v>
      </c>
      <c r="U151" vm="313">
        <f ca="1"/>
        <v>11.21</v>
      </c>
      <c r="V151" vm="314">
        <f ca="1"/>
        <v>246.15</v>
      </c>
      <c r="X151">
        <f t="shared" ca="1" si="7"/>
        <v>-5.7190916736753583E-2</v>
      </c>
      <c r="Y151">
        <f t="shared" ca="1" si="8"/>
        <v>-4.500484966052376E-2</v>
      </c>
    </row>
    <row r="152" spans="20:25" x14ac:dyDescent="0.2">
      <c r="T152" vm="315">
        <f ca="1"/>
        <v>43923</v>
      </c>
      <c r="U152" vm="316">
        <f ca="1"/>
        <v>11.27</v>
      </c>
      <c r="V152" vm="317">
        <f ca="1"/>
        <v>251.83</v>
      </c>
      <c r="X152">
        <f t="shared" ca="1" si="7"/>
        <v>5.352363960749118E-3</v>
      </c>
      <c r="Y152">
        <f t="shared" ca="1" si="8"/>
        <v>2.3075360552508695E-2</v>
      </c>
    </row>
    <row r="153" spans="20:25" x14ac:dyDescent="0.2">
      <c r="T153" vm="318">
        <f ca="1"/>
        <v>43924</v>
      </c>
      <c r="U153" vm="319">
        <f ca="1"/>
        <v>11.06</v>
      </c>
      <c r="V153" vm="320">
        <f ca="1"/>
        <v>248.19</v>
      </c>
      <c r="X153">
        <f t="shared" ca="1" si="7"/>
        <v>-1.8633540372670732E-2</v>
      </c>
      <c r="Y153">
        <f t="shared" ca="1" si="8"/>
        <v>-1.4454195290473759E-2</v>
      </c>
    </row>
    <row r="154" spans="20:25" x14ac:dyDescent="0.2">
      <c r="T154" vm="321">
        <f ca="1"/>
        <v>43927</v>
      </c>
      <c r="U154" vm="322">
        <f ca="1"/>
        <v>12.16</v>
      </c>
      <c r="V154" vm="323">
        <f ca="1"/>
        <v>264.86</v>
      </c>
      <c r="X154">
        <f t="shared" ca="1" si="7"/>
        <v>9.9457504520795714E-2</v>
      </c>
      <c r="Y154">
        <f t="shared" ca="1" si="8"/>
        <v>6.7166283895402801E-2</v>
      </c>
    </row>
    <row r="155" spans="20:25" x14ac:dyDescent="0.2">
      <c r="T155" vm="324">
        <f ca="1"/>
        <v>43928</v>
      </c>
      <c r="U155" vm="325">
        <f ca="1"/>
        <v>12.1</v>
      </c>
      <c r="V155" vm="326">
        <f ca="1"/>
        <v>265.13</v>
      </c>
      <c r="X155">
        <f t="shared" ca="1" si="7"/>
        <v>-4.9342105263158187E-3</v>
      </c>
      <c r="Y155">
        <f t="shared" ca="1" si="8"/>
        <v>1.0194064788944246E-3</v>
      </c>
    </row>
    <row r="156" spans="20:25" x14ac:dyDescent="0.2">
      <c r="T156" vm="327">
        <f ca="1"/>
        <v>43929</v>
      </c>
      <c r="U156" vm="328">
        <f ca="1"/>
        <v>13.22</v>
      </c>
      <c r="V156" vm="329">
        <f ca="1"/>
        <v>274.02999999999997</v>
      </c>
      <c r="X156">
        <f t="shared" ca="1" si="7"/>
        <v>9.2561983471074472E-2</v>
      </c>
      <c r="Y156">
        <f t="shared" ca="1" si="8"/>
        <v>3.3568438124693456E-2</v>
      </c>
    </row>
    <row r="157" spans="20:25" x14ac:dyDescent="0.2">
      <c r="T157" vm="330">
        <f ca="1"/>
        <v>43930</v>
      </c>
      <c r="U157" vm="331">
        <f ca="1"/>
        <v>13.61</v>
      </c>
      <c r="V157" vm="332">
        <f ca="1"/>
        <v>278.2</v>
      </c>
      <c r="X157">
        <f t="shared" ca="1" si="7"/>
        <v>2.9500756429651886E-2</v>
      </c>
      <c r="Y157">
        <f t="shared" ca="1" si="8"/>
        <v>1.5217311973141578E-2</v>
      </c>
    </row>
    <row r="158" spans="20:25" x14ac:dyDescent="0.2">
      <c r="T158" vm="333">
        <f ca="1"/>
        <v>43934</v>
      </c>
      <c r="U158" vm="334">
        <f ca="1"/>
        <v>13.54</v>
      </c>
      <c r="V158" vm="335">
        <f ca="1"/>
        <v>275.66000000000003</v>
      </c>
      <c r="X158">
        <f t="shared" ca="1" si="7"/>
        <v>-5.143277002204294E-3</v>
      </c>
      <c r="Y158">
        <f t="shared" ca="1" si="8"/>
        <v>-9.1301222142342597E-3</v>
      </c>
    </row>
    <row r="159" spans="20:25" x14ac:dyDescent="0.2">
      <c r="T159" vm="336">
        <f ca="1"/>
        <v>43935</v>
      </c>
      <c r="U159" vm="337">
        <f ca="1"/>
        <v>13.78</v>
      </c>
      <c r="V159" vm="338">
        <f ca="1"/>
        <v>283.79000000000002</v>
      </c>
      <c r="X159">
        <f t="shared" ca="1" si="7"/>
        <v>1.7725258493352936E-2</v>
      </c>
      <c r="Y159">
        <f t="shared" ca="1" si="8"/>
        <v>2.9492853515199924E-2</v>
      </c>
    </row>
    <row r="160" spans="20:25" x14ac:dyDescent="0.2">
      <c r="T160" vm="339">
        <f ca="1"/>
        <v>43936</v>
      </c>
      <c r="U160" vm="340">
        <f ca="1"/>
        <v>13.58</v>
      </c>
      <c r="V160" vm="341">
        <f ca="1"/>
        <v>277.76</v>
      </c>
      <c r="X160">
        <f t="shared" ca="1" si="7"/>
        <v>-1.4513788098693747E-2</v>
      </c>
      <c r="Y160">
        <f t="shared" ca="1" si="8"/>
        <v>-2.1248105993868838E-2</v>
      </c>
    </row>
    <row r="161" spans="20:25" x14ac:dyDescent="0.2">
      <c r="T161" vm="342">
        <f ca="1"/>
        <v>43937</v>
      </c>
      <c r="U161" vm="343">
        <f ca="1"/>
        <v>13.02</v>
      </c>
      <c r="V161" vm="344">
        <f ca="1"/>
        <v>279.10000000000002</v>
      </c>
      <c r="X161">
        <f t="shared" ca="1" si="7"/>
        <v>-4.1237113402061931E-2</v>
      </c>
      <c r="Y161">
        <f t="shared" ca="1" si="8"/>
        <v>4.8243087557604536E-3</v>
      </c>
    </row>
    <row r="162" spans="20:25" x14ac:dyDescent="0.2">
      <c r="T162" vm="345">
        <f ca="1"/>
        <v>43938</v>
      </c>
      <c r="U162" vm="346">
        <f ca="1"/>
        <v>12.98</v>
      </c>
      <c r="V162" vm="347">
        <f ca="1"/>
        <v>286.64</v>
      </c>
      <c r="X162">
        <f t="shared" ca="1" si="7"/>
        <v>-3.072196620583667E-3</v>
      </c>
      <c r="Y162">
        <f t="shared" ca="1" si="8"/>
        <v>2.7015406664277819E-2</v>
      </c>
    </row>
    <row r="163" spans="20:25" x14ac:dyDescent="0.2">
      <c r="T163" vm="348">
        <f ca="1"/>
        <v>43941</v>
      </c>
      <c r="U163" vm="349">
        <f ca="1"/>
        <v>12.92</v>
      </c>
      <c r="V163" vm="350">
        <f ca="1"/>
        <v>281.58999999999997</v>
      </c>
      <c r="X163">
        <f t="shared" ca="1" si="7"/>
        <v>-4.6224961479198745E-3</v>
      </c>
      <c r="Y163">
        <f t="shared" ca="1" si="8"/>
        <v>-1.7617917945855432E-2</v>
      </c>
    </row>
    <row r="164" spans="20:25" x14ac:dyDescent="0.2">
      <c r="T164" vm="351">
        <f ca="1"/>
        <v>43942</v>
      </c>
      <c r="U164" vm="352">
        <f ca="1"/>
        <v>12.44</v>
      </c>
      <c r="V164" vm="353">
        <f ca="1"/>
        <v>273.04000000000002</v>
      </c>
      <c r="X164">
        <f t="shared" ca="1" si="7"/>
        <v>-3.7151702786377694E-2</v>
      </c>
      <c r="Y164">
        <f t="shared" ca="1" si="8"/>
        <v>-3.036329415107053E-2</v>
      </c>
    </row>
    <row r="165" spans="20:25" x14ac:dyDescent="0.2">
      <c r="T165" vm="354">
        <f ca="1"/>
        <v>43943</v>
      </c>
      <c r="U165" vm="355">
        <f ca="1"/>
        <v>17.010000000000002</v>
      </c>
      <c r="V165" vm="344">
        <f ca="1"/>
        <v>279.10000000000002</v>
      </c>
      <c r="X165">
        <f t="shared" ca="1" si="7"/>
        <v>0.36736334405144722</v>
      </c>
      <c r="Y165">
        <f t="shared" ca="1" si="8"/>
        <v>2.2194550249047706E-2</v>
      </c>
    </row>
    <row r="166" spans="20:25" x14ac:dyDescent="0.2">
      <c r="T166" vm="356">
        <f ca="1"/>
        <v>43944</v>
      </c>
      <c r="U166" vm="357">
        <f ca="1"/>
        <v>16.059999999999999</v>
      </c>
      <c r="V166" vm="358">
        <f ca="1"/>
        <v>279.08</v>
      </c>
      <c r="X166">
        <f t="shared" ca="1" si="7"/>
        <v>-5.5849500293944865E-2</v>
      </c>
      <c r="Y166">
        <f t="shared" ca="1" si="8"/>
        <v>-7.1658903618931902E-5</v>
      </c>
    </row>
    <row r="167" spans="20:25" x14ac:dyDescent="0.2">
      <c r="T167" vm="359">
        <f ca="1"/>
        <v>43945</v>
      </c>
      <c r="U167" vm="360">
        <f ca="1"/>
        <v>16</v>
      </c>
      <c r="V167" vm="361">
        <f ca="1"/>
        <v>282.97000000000003</v>
      </c>
      <c r="X167">
        <f t="shared" ca="1" si="7"/>
        <v>-3.7359900373598043E-3</v>
      </c>
      <c r="Y167">
        <f t="shared" ca="1" si="8"/>
        <v>1.3938655582628856E-2</v>
      </c>
    </row>
    <row r="168" spans="20:25" x14ac:dyDescent="0.2">
      <c r="T168" vm="362">
        <f ca="1"/>
        <v>43948</v>
      </c>
      <c r="U168" vm="363">
        <f ca="1"/>
        <v>16.91</v>
      </c>
      <c r="V168" vm="364">
        <f ca="1"/>
        <v>287.05</v>
      </c>
      <c r="X168">
        <f t="shared" ca="1" si="7"/>
        <v>5.6875000000000009E-2</v>
      </c>
      <c r="Y168">
        <f t="shared" ca="1" si="8"/>
        <v>1.4418489592536332E-2</v>
      </c>
    </row>
    <row r="169" spans="20:25" x14ac:dyDescent="0.2">
      <c r="T169" vm="365">
        <f ca="1"/>
        <v>43949</v>
      </c>
      <c r="U169" vm="366">
        <f ca="1"/>
        <v>16.41</v>
      </c>
      <c r="V169" vm="367">
        <f ca="1"/>
        <v>285.73</v>
      </c>
      <c r="X169">
        <f t="shared" ca="1" si="7"/>
        <v>-2.9568302779420463E-2</v>
      </c>
      <c r="Y169">
        <f t="shared" ca="1" si="8"/>
        <v>-4.5985020031352741E-3</v>
      </c>
    </row>
    <row r="170" spans="20:25" x14ac:dyDescent="0.2">
      <c r="T170" vm="368">
        <f ca="1"/>
        <v>43950</v>
      </c>
      <c r="U170" vm="369">
        <f ca="1"/>
        <v>17.829999999999998</v>
      </c>
      <c r="V170" vm="370">
        <f ca="1"/>
        <v>293.20999999999998</v>
      </c>
      <c r="X170">
        <f t="shared" ca="1" si="7"/>
        <v>8.6532602071907272E-2</v>
      </c>
      <c r="Y170">
        <f t="shared" ca="1" si="8"/>
        <v>2.6178560179189958E-2</v>
      </c>
    </row>
    <row r="171" spans="20:25" x14ac:dyDescent="0.2">
      <c r="T171" vm="371">
        <f ca="1"/>
        <v>43951</v>
      </c>
      <c r="U171" vm="210">
        <f ca="1"/>
        <v>17.61</v>
      </c>
      <c r="V171" vm="372">
        <f ca="1"/>
        <v>290.48</v>
      </c>
      <c r="X171">
        <f t="shared" ca="1" si="7"/>
        <v>-1.2338754907459282E-2</v>
      </c>
      <c r="Y171">
        <f t="shared" ca="1" si="8"/>
        <v>-9.3107329217965162E-3</v>
      </c>
    </row>
    <row r="172" spans="20:25" x14ac:dyDescent="0.2">
      <c r="T172" vm="373">
        <f ca="1"/>
        <v>43952</v>
      </c>
      <c r="U172" vm="374">
        <f ca="1"/>
        <v>16.79</v>
      </c>
      <c r="V172" vm="375">
        <f ca="1"/>
        <v>282.79000000000002</v>
      </c>
      <c r="X172">
        <f t="shared" ref="X172:X235" ca="1" si="9">+U172/U171-1</f>
        <v>-4.6564452015900093E-2</v>
      </c>
      <c r="Y172">
        <f t="shared" ref="Y172:Y235" ca="1" si="10">+V172/V171-1</f>
        <v>-2.6473423299366527E-2</v>
      </c>
    </row>
    <row r="173" spans="20:25" x14ac:dyDescent="0.2">
      <c r="T173" vm="376">
        <f ca="1"/>
        <v>43955</v>
      </c>
      <c r="U173" vm="377">
        <f ca="1"/>
        <v>17.100000000000001</v>
      </c>
      <c r="V173" vm="378">
        <f ca="1"/>
        <v>283.57</v>
      </c>
      <c r="X173">
        <f t="shared" ca="1" si="9"/>
        <v>1.846337105419904E-2</v>
      </c>
      <c r="Y173">
        <f t="shared" ca="1" si="10"/>
        <v>2.7582304890554354E-3</v>
      </c>
    </row>
    <row r="174" spans="20:25" x14ac:dyDescent="0.2">
      <c r="T174" vm="379">
        <f ca="1"/>
        <v>43956</v>
      </c>
      <c r="U174" vm="380">
        <f ca="1"/>
        <v>17.510000000000002</v>
      </c>
      <c r="V174" vm="381">
        <f ca="1"/>
        <v>286.19</v>
      </c>
      <c r="X174">
        <f t="shared" ca="1" si="9"/>
        <v>2.3976608187134429E-2</v>
      </c>
      <c r="Y174">
        <f t="shared" ca="1" si="10"/>
        <v>9.2393412561273536E-3</v>
      </c>
    </row>
    <row r="175" spans="20:25" x14ac:dyDescent="0.2">
      <c r="T175" vm="382">
        <f ca="1"/>
        <v>43957</v>
      </c>
      <c r="U175" vm="383">
        <f ca="1"/>
        <v>17.329999999999998</v>
      </c>
      <c r="V175" vm="384">
        <f ca="1"/>
        <v>284.25</v>
      </c>
      <c r="X175">
        <f t="shared" ca="1" si="9"/>
        <v>-1.0279840091376502E-2</v>
      </c>
      <c r="Y175">
        <f t="shared" ca="1" si="10"/>
        <v>-6.7787134421188888E-3</v>
      </c>
    </row>
    <row r="176" spans="20:25" x14ac:dyDescent="0.2">
      <c r="T176" vm="385">
        <f ca="1"/>
        <v>43958</v>
      </c>
      <c r="U176" vm="386">
        <f ca="1"/>
        <v>18.149999999999999</v>
      </c>
      <c r="V176" vm="387">
        <f ca="1"/>
        <v>287.68</v>
      </c>
      <c r="X176">
        <f t="shared" ca="1" si="9"/>
        <v>4.7316791690709792E-2</v>
      </c>
      <c r="Y176">
        <f t="shared" ca="1" si="10"/>
        <v>1.2066842568161817E-2</v>
      </c>
    </row>
    <row r="177" spans="20:25" x14ac:dyDescent="0.2">
      <c r="T177" vm="388">
        <f ca="1"/>
        <v>43959</v>
      </c>
      <c r="U177" vm="192">
        <f ca="1"/>
        <v>18.23</v>
      </c>
      <c r="V177" vm="389">
        <f ca="1"/>
        <v>292.44</v>
      </c>
      <c r="X177">
        <f t="shared" ca="1" si="9"/>
        <v>4.4077134986226785E-3</v>
      </c>
      <c r="Y177">
        <f t="shared" ca="1" si="10"/>
        <v>1.6546162402669706E-2</v>
      </c>
    </row>
    <row r="178" spans="20:25" x14ac:dyDescent="0.2">
      <c r="T178" vm="390">
        <f ca="1"/>
        <v>43962</v>
      </c>
      <c r="U178" vm="391">
        <f ca="1"/>
        <v>18.09</v>
      </c>
      <c r="V178" vm="392">
        <f ca="1"/>
        <v>292.5</v>
      </c>
      <c r="X178">
        <f t="shared" ca="1" si="9"/>
        <v>-7.6796489303346815E-3</v>
      </c>
      <c r="Y178">
        <f t="shared" ca="1" si="10"/>
        <v>2.0517029134192732E-4</v>
      </c>
    </row>
    <row r="179" spans="20:25" x14ac:dyDescent="0.2">
      <c r="T179" vm="393">
        <f ca="1"/>
        <v>43963</v>
      </c>
      <c r="U179" vm="394">
        <f ca="1"/>
        <v>17.38</v>
      </c>
      <c r="V179" vm="395">
        <f ca="1"/>
        <v>286.67</v>
      </c>
      <c r="X179">
        <f t="shared" ca="1" si="9"/>
        <v>-3.9248203427307948E-2</v>
      </c>
      <c r="Y179">
        <f t="shared" ca="1" si="10"/>
        <v>-1.9931623931623843E-2</v>
      </c>
    </row>
    <row r="180" spans="20:25" x14ac:dyDescent="0.2">
      <c r="T180" vm="396">
        <f ca="1"/>
        <v>43964</v>
      </c>
      <c r="U180" vm="397">
        <f ca="1"/>
        <v>16.77</v>
      </c>
      <c r="V180" vm="398">
        <f ca="1"/>
        <v>281.60000000000002</v>
      </c>
      <c r="X180">
        <f t="shared" ca="1" si="9"/>
        <v>-3.5097813578826242E-2</v>
      </c>
      <c r="Y180">
        <f t="shared" ca="1" si="10"/>
        <v>-1.7685840862315505E-2</v>
      </c>
    </row>
    <row r="181" spans="20:25" x14ac:dyDescent="0.2">
      <c r="T181" vm="399">
        <f ca="1"/>
        <v>43965</v>
      </c>
      <c r="U181" vm="400">
        <f ca="1"/>
        <v>16.93</v>
      </c>
      <c r="V181" vm="401">
        <f ca="1"/>
        <v>284.97000000000003</v>
      </c>
      <c r="X181">
        <f t="shared" ca="1" si="9"/>
        <v>9.5408467501489902E-3</v>
      </c>
      <c r="Y181">
        <f t="shared" ca="1" si="10"/>
        <v>1.1967329545454541E-2</v>
      </c>
    </row>
    <row r="182" spans="20:25" x14ac:dyDescent="0.2">
      <c r="T182" vm="402">
        <f ca="1"/>
        <v>43966</v>
      </c>
      <c r="U182" vm="377">
        <f ca="1"/>
        <v>17.100000000000001</v>
      </c>
      <c r="V182" vm="403">
        <f ca="1"/>
        <v>286.27999999999997</v>
      </c>
      <c r="X182">
        <f t="shared" ca="1" si="9"/>
        <v>1.0041346721795685E-2</v>
      </c>
      <c r="Y182">
        <f t="shared" ca="1" si="10"/>
        <v>4.5969751201879738E-3</v>
      </c>
    </row>
    <row r="183" spans="20:25" x14ac:dyDescent="0.2">
      <c r="T183" vm="404">
        <f ca="1"/>
        <v>43969</v>
      </c>
      <c r="U183" vm="405">
        <f ca="1"/>
        <v>17.489999999999998</v>
      </c>
      <c r="V183" vm="406">
        <f ca="1"/>
        <v>295</v>
      </c>
      <c r="X183">
        <f t="shared" ca="1" si="9"/>
        <v>2.2807017543859498E-2</v>
      </c>
      <c r="Y183">
        <f t="shared" ca="1" si="10"/>
        <v>3.0459689814168023E-2</v>
      </c>
    </row>
    <row r="184" spans="20:25" x14ac:dyDescent="0.2">
      <c r="T184" vm="407">
        <f ca="1"/>
        <v>43970</v>
      </c>
      <c r="U184" vm="408">
        <f ca="1"/>
        <v>17.48</v>
      </c>
      <c r="V184" vm="409">
        <f ca="1"/>
        <v>291.97000000000003</v>
      </c>
      <c r="X184">
        <f t="shared" ca="1" si="9"/>
        <v>-5.7175528873631976E-4</v>
      </c>
      <c r="Y184">
        <f t="shared" ca="1" si="10"/>
        <v>-1.0271186440677926E-2</v>
      </c>
    </row>
    <row r="185" spans="20:25" x14ac:dyDescent="0.2">
      <c r="T185" vm="410">
        <f ca="1"/>
        <v>43971</v>
      </c>
      <c r="U185" vm="192">
        <f ca="1"/>
        <v>18.23</v>
      </c>
      <c r="V185" vm="411">
        <f ca="1"/>
        <v>296.93</v>
      </c>
      <c r="X185">
        <f t="shared" ca="1" si="9"/>
        <v>4.2906178489702462E-2</v>
      </c>
      <c r="Y185">
        <f t="shared" ca="1" si="10"/>
        <v>1.6988046717128391E-2</v>
      </c>
    </row>
    <row r="186" spans="20:25" x14ac:dyDescent="0.2">
      <c r="T186" vm="412">
        <f ca="1"/>
        <v>43972</v>
      </c>
      <c r="U186" vm="413">
        <f ca="1"/>
        <v>17.55</v>
      </c>
      <c r="V186" vm="414">
        <f ca="1"/>
        <v>294.88</v>
      </c>
      <c r="X186">
        <f t="shared" ca="1" si="9"/>
        <v>-3.7301151947339517E-2</v>
      </c>
      <c r="Y186">
        <f t="shared" ca="1" si="10"/>
        <v>-6.903984103997618E-3</v>
      </c>
    </row>
    <row r="187" spans="20:25" x14ac:dyDescent="0.2">
      <c r="T187" vm="415">
        <f ca="1"/>
        <v>43973</v>
      </c>
      <c r="U187" vm="416">
        <f ca="1"/>
        <v>17.670000000000002</v>
      </c>
      <c r="V187" vm="417">
        <f ca="1"/>
        <v>295.44</v>
      </c>
      <c r="X187">
        <f t="shared" ca="1" si="9"/>
        <v>6.8376068376068133E-3</v>
      </c>
      <c r="Y187">
        <f t="shared" ca="1" si="10"/>
        <v>1.8990775908844792E-3</v>
      </c>
    </row>
    <row r="188" spans="20:25" x14ac:dyDescent="0.2">
      <c r="T188" vm="418">
        <f ca="1"/>
        <v>43977</v>
      </c>
      <c r="U188" vm="147">
        <f ca="1"/>
        <v>17.41</v>
      </c>
      <c r="V188" vm="419">
        <f ca="1"/>
        <v>299.08</v>
      </c>
      <c r="X188">
        <f t="shared" ca="1" si="9"/>
        <v>-1.4714204867006364E-2</v>
      </c>
      <c r="Y188">
        <f t="shared" ca="1" si="10"/>
        <v>1.2320606552937985E-2</v>
      </c>
    </row>
    <row r="189" spans="20:25" x14ac:dyDescent="0.2">
      <c r="T189" vm="420">
        <f ca="1"/>
        <v>43978</v>
      </c>
      <c r="U189" vm="201">
        <f ca="1"/>
        <v>17</v>
      </c>
      <c r="V189" vm="421">
        <f ca="1"/>
        <v>303.52999999999997</v>
      </c>
      <c r="X189">
        <f t="shared" ca="1" si="9"/>
        <v>-2.3549684089603673E-2</v>
      </c>
      <c r="Y189">
        <f t="shared" ca="1" si="10"/>
        <v>1.4878962150595143E-2</v>
      </c>
    </row>
    <row r="190" spans="20:25" x14ac:dyDescent="0.2">
      <c r="T190" vm="422">
        <f ca="1"/>
        <v>43979</v>
      </c>
      <c r="U190" vm="159">
        <f ca="1"/>
        <v>18.25</v>
      </c>
      <c r="V190" vm="423">
        <f ca="1"/>
        <v>302.97000000000003</v>
      </c>
      <c r="X190">
        <f t="shared" ca="1" si="9"/>
        <v>7.3529411764705843E-2</v>
      </c>
      <c r="Y190">
        <f t="shared" ca="1" si="10"/>
        <v>-1.8449576648105204E-3</v>
      </c>
    </row>
    <row r="191" spans="20:25" x14ac:dyDescent="0.2">
      <c r="T191" vm="424">
        <f ca="1"/>
        <v>43980</v>
      </c>
      <c r="U191" vm="425">
        <f ca="1"/>
        <v>18.940000000000001</v>
      </c>
      <c r="V191" vm="426">
        <f ca="1"/>
        <v>304.32</v>
      </c>
      <c r="X191">
        <f t="shared" ca="1" si="9"/>
        <v>3.7808219178082192E-2</v>
      </c>
      <c r="Y191">
        <f t="shared" ca="1" si="10"/>
        <v>4.4558867214574693E-3</v>
      </c>
    </row>
    <row r="192" spans="20:25" x14ac:dyDescent="0.2">
      <c r="T192" vm="427">
        <f ca="1"/>
        <v>43983</v>
      </c>
      <c r="U192" vm="428">
        <f ca="1"/>
        <v>19.55</v>
      </c>
      <c r="V192" vm="429">
        <f ca="1"/>
        <v>305.55</v>
      </c>
      <c r="X192">
        <f t="shared" ca="1" si="9"/>
        <v>3.2206969376979977E-2</v>
      </c>
      <c r="Y192">
        <f t="shared" ca="1" si="10"/>
        <v>4.0417981072555786E-3</v>
      </c>
    </row>
    <row r="193" spans="20:25" x14ac:dyDescent="0.2">
      <c r="T193" vm="430">
        <f ca="1"/>
        <v>43984</v>
      </c>
      <c r="U193" vm="431">
        <f ca="1"/>
        <v>19.75</v>
      </c>
      <c r="V193" vm="432">
        <f ca="1"/>
        <v>308.08</v>
      </c>
      <c r="X193">
        <f t="shared" ca="1" si="9"/>
        <v>1.0230179028132946E-2</v>
      </c>
      <c r="Y193">
        <f t="shared" ca="1" si="10"/>
        <v>8.2801505481917559E-3</v>
      </c>
    </row>
    <row r="194" spans="20:25" x14ac:dyDescent="0.2">
      <c r="T194" vm="433">
        <f ca="1"/>
        <v>43985</v>
      </c>
      <c r="U194" vm="434">
        <f ca="1"/>
        <v>19.73</v>
      </c>
      <c r="V194" vm="435">
        <f ca="1"/>
        <v>312.18</v>
      </c>
      <c r="X194">
        <f t="shared" ca="1" si="9"/>
        <v>-1.0126582278481289E-3</v>
      </c>
      <c r="Y194">
        <f t="shared" ca="1" si="10"/>
        <v>1.3308231628148537E-2</v>
      </c>
    </row>
    <row r="195" spans="20:25" x14ac:dyDescent="0.2">
      <c r="T195" vm="436">
        <f ca="1"/>
        <v>43986</v>
      </c>
      <c r="U195" vm="437">
        <f ca="1"/>
        <v>19.260000000000002</v>
      </c>
      <c r="V195" vm="438">
        <f ca="1"/>
        <v>311.36</v>
      </c>
      <c r="X195">
        <f t="shared" ca="1" si="9"/>
        <v>-2.3821591485048144E-2</v>
      </c>
      <c r="Y195">
        <f t="shared" ca="1" si="10"/>
        <v>-2.6266897302837933E-3</v>
      </c>
    </row>
    <row r="196" spans="20:25" x14ac:dyDescent="0.2">
      <c r="T196" vm="439">
        <f ca="1"/>
        <v>43987</v>
      </c>
      <c r="U196" vm="440">
        <f ca="1"/>
        <v>20.329999999999998</v>
      </c>
      <c r="V196" vm="441">
        <f ca="1"/>
        <v>319.33999999999997</v>
      </c>
      <c r="X196">
        <f t="shared" ca="1" si="9"/>
        <v>5.5555555555555358E-2</v>
      </c>
      <c r="Y196">
        <f t="shared" ca="1" si="10"/>
        <v>2.5629496402877594E-2</v>
      </c>
    </row>
    <row r="197" spans="20:25" x14ac:dyDescent="0.2">
      <c r="T197" vm="442">
        <f ca="1"/>
        <v>43990</v>
      </c>
      <c r="U197" vm="443">
        <f ca="1"/>
        <v>20.65</v>
      </c>
      <c r="V197" vm="444">
        <f ca="1"/>
        <v>323.2</v>
      </c>
      <c r="X197">
        <f t="shared" ca="1" si="9"/>
        <v>1.5740285292670908E-2</v>
      </c>
      <c r="Y197">
        <f t="shared" ca="1" si="10"/>
        <v>1.2087430325045556E-2</v>
      </c>
    </row>
    <row r="198" spans="20:25" x14ac:dyDescent="0.2">
      <c r="T198" vm="445">
        <f ca="1"/>
        <v>43991</v>
      </c>
      <c r="U198" vm="446">
        <f ca="1"/>
        <v>21.09</v>
      </c>
      <c r="V198" vm="447">
        <f ca="1"/>
        <v>320.79000000000002</v>
      </c>
      <c r="X198">
        <f t="shared" ca="1" si="9"/>
        <v>2.130750605326881E-2</v>
      </c>
      <c r="Y198">
        <f t="shared" ca="1" si="10"/>
        <v>-7.4566831683167134E-3</v>
      </c>
    </row>
    <row r="199" spans="20:25" x14ac:dyDescent="0.2">
      <c r="T199" vm="448">
        <f ca="1"/>
        <v>43992</v>
      </c>
      <c r="U199" vm="449">
        <f ca="1"/>
        <v>21.2</v>
      </c>
      <c r="V199" vm="450">
        <f ca="1"/>
        <v>319</v>
      </c>
      <c r="X199">
        <f t="shared" ca="1" si="9"/>
        <v>5.2157420578473612E-3</v>
      </c>
      <c r="Y199">
        <f t="shared" ca="1" si="10"/>
        <v>-5.5799744381059835E-3</v>
      </c>
    </row>
    <row r="200" spans="20:25" x14ac:dyDescent="0.2">
      <c r="T200" vm="451">
        <f ca="1"/>
        <v>43993</v>
      </c>
      <c r="U200" vm="452">
        <f ca="1"/>
        <v>19.71</v>
      </c>
      <c r="V200" vm="453">
        <f ca="1"/>
        <v>300.61</v>
      </c>
      <c r="X200">
        <f t="shared" ca="1" si="9"/>
        <v>-7.0283018867924429E-2</v>
      </c>
      <c r="Y200">
        <f t="shared" ca="1" si="10"/>
        <v>-5.7648902821316517E-2</v>
      </c>
    </row>
    <row r="201" spans="20:25" x14ac:dyDescent="0.2">
      <c r="T201" vm="454">
        <f ca="1"/>
        <v>43994</v>
      </c>
      <c r="U201" vm="455">
        <f ca="1"/>
        <v>20.18</v>
      </c>
      <c r="V201" vm="456">
        <f ca="1"/>
        <v>304.20999999999998</v>
      </c>
      <c r="X201">
        <f t="shared" ca="1" si="9"/>
        <v>2.3845763571790801E-2</v>
      </c>
      <c r="Y201">
        <f t="shared" ca="1" si="10"/>
        <v>1.1975649512657505E-2</v>
      </c>
    </row>
    <row r="202" spans="20:25" x14ac:dyDescent="0.2">
      <c r="T202" vm="457">
        <f ca="1"/>
        <v>43997</v>
      </c>
      <c r="U202" vm="458">
        <f ca="1"/>
        <v>20.75</v>
      </c>
      <c r="V202" vm="459">
        <f ca="1"/>
        <v>307.05</v>
      </c>
      <c r="X202">
        <f t="shared" ca="1" si="9"/>
        <v>2.8245787908820708E-2</v>
      </c>
      <c r="Y202">
        <f t="shared" ca="1" si="10"/>
        <v>9.3356562900628326E-3</v>
      </c>
    </row>
    <row r="203" spans="20:25" x14ac:dyDescent="0.2">
      <c r="T203" vm="460">
        <f ca="1"/>
        <v>43998</v>
      </c>
      <c r="U203" vm="461">
        <f ca="1"/>
        <v>20.9</v>
      </c>
      <c r="V203" vm="462">
        <f ca="1"/>
        <v>312.95999999999998</v>
      </c>
      <c r="X203">
        <f t="shared" ca="1" si="9"/>
        <v>7.2289156626506035E-3</v>
      </c>
      <c r="Y203">
        <f t="shared" ca="1" si="10"/>
        <v>1.92476795310208E-2</v>
      </c>
    </row>
    <row r="204" spans="20:25" x14ac:dyDescent="0.2">
      <c r="T204" vm="463">
        <f ca="1"/>
        <v>43999</v>
      </c>
      <c r="U204" vm="464">
        <f ca="1"/>
        <v>21.82</v>
      </c>
      <c r="V204" vm="465">
        <f ca="1"/>
        <v>311.66000000000003</v>
      </c>
      <c r="X204">
        <f t="shared" ca="1" si="9"/>
        <v>4.4019138755980958E-2</v>
      </c>
      <c r="Y204">
        <f t="shared" ca="1" si="10"/>
        <v>-4.1538854805724945E-3</v>
      </c>
    </row>
    <row r="205" spans="20:25" x14ac:dyDescent="0.2">
      <c r="T205" vm="466">
        <f ca="1"/>
        <v>44000</v>
      </c>
      <c r="U205" vm="467">
        <f ca="1"/>
        <v>21.99</v>
      </c>
      <c r="V205" vm="468">
        <f ca="1"/>
        <v>311.77999999999997</v>
      </c>
      <c r="X205">
        <f t="shared" ca="1" si="9"/>
        <v>7.7910174152153733E-3</v>
      </c>
      <c r="Y205">
        <f t="shared" ca="1" si="10"/>
        <v>3.8503497400999009E-4</v>
      </c>
    </row>
    <row r="206" spans="20:25" x14ac:dyDescent="0.2">
      <c r="T206" vm="469">
        <f ca="1"/>
        <v>44001</v>
      </c>
      <c r="U206" vm="470">
        <f ca="1"/>
        <v>22.66</v>
      </c>
      <c r="V206" vm="471">
        <f ca="1"/>
        <v>308.64</v>
      </c>
      <c r="X206">
        <f t="shared" ca="1" si="9"/>
        <v>3.0468394724874948E-2</v>
      </c>
      <c r="Y206">
        <f t="shared" ca="1" si="10"/>
        <v>-1.0071204054140748E-2</v>
      </c>
    </row>
    <row r="207" spans="20:25" x14ac:dyDescent="0.2">
      <c r="T207" vm="472">
        <f ca="1"/>
        <v>44004</v>
      </c>
      <c r="U207" vm="473">
        <f ca="1"/>
        <v>23.2</v>
      </c>
      <c r="V207" vm="474">
        <f ca="1"/>
        <v>310.62</v>
      </c>
      <c r="X207">
        <f t="shared" ca="1" si="9"/>
        <v>2.383053839364524E-2</v>
      </c>
      <c r="Y207">
        <f t="shared" ca="1" si="10"/>
        <v>6.4152410575428753E-3</v>
      </c>
    </row>
    <row r="208" spans="20:25" x14ac:dyDescent="0.2">
      <c r="T208" vm="475">
        <f ca="1"/>
        <v>44005</v>
      </c>
      <c r="U208" vm="476">
        <f ca="1"/>
        <v>23.67</v>
      </c>
      <c r="V208" vm="477">
        <f ca="1"/>
        <v>312.05</v>
      </c>
      <c r="X208">
        <f t="shared" ca="1" si="9"/>
        <v>2.0258620689655338E-2</v>
      </c>
      <c r="Y208">
        <f t="shared" ca="1" si="10"/>
        <v>4.6036958341382217E-3</v>
      </c>
    </row>
    <row r="209" spans="20:25" x14ac:dyDescent="0.2">
      <c r="T209" vm="478">
        <f ca="1"/>
        <v>44006</v>
      </c>
      <c r="U209" vm="479">
        <f ca="1"/>
        <v>23.63</v>
      </c>
      <c r="V209" vm="480">
        <f ca="1"/>
        <v>304.08999999999997</v>
      </c>
      <c r="X209">
        <f t="shared" ca="1" si="9"/>
        <v>-1.689902830587342E-3</v>
      </c>
      <c r="Y209">
        <f t="shared" ca="1" si="10"/>
        <v>-2.5508732574907933E-2</v>
      </c>
    </row>
    <row r="210" spans="20:25" x14ac:dyDescent="0.2">
      <c r="T210" vm="481">
        <f ca="1"/>
        <v>44007</v>
      </c>
      <c r="U210" vm="482">
        <f ca="1"/>
        <v>24.48</v>
      </c>
      <c r="V210" vm="483">
        <f ca="1"/>
        <v>307.35000000000002</v>
      </c>
      <c r="X210">
        <f t="shared" ca="1" si="9"/>
        <v>3.5971223021582732E-2</v>
      </c>
      <c r="Y210">
        <f t="shared" ca="1" si="10"/>
        <v>1.0720510375217929E-2</v>
      </c>
    </row>
    <row r="211" spans="20:25" x14ac:dyDescent="0.2">
      <c r="T211" vm="484">
        <f ca="1"/>
        <v>44008</v>
      </c>
      <c r="U211" vm="485">
        <f ca="1"/>
        <v>23.07</v>
      </c>
      <c r="V211" vm="486">
        <f ca="1"/>
        <v>300.05</v>
      </c>
      <c r="X211">
        <f t="shared" ca="1" si="9"/>
        <v>-5.7598039215686292E-2</v>
      </c>
      <c r="Y211">
        <f t="shared" ca="1" si="10"/>
        <v>-2.3751423458597709E-2</v>
      </c>
    </row>
    <row r="212" spans="20:25" x14ac:dyDescent="0.2">
      <c r="T212" vm="487">
        <f ca="1"/>
        <v>44011</v>
      </c>
      <c r="U212" vm="488">
        <f ca="1"/>
        <v>23.09</v>
      </c>
      <c r="V212" vm="489">
        <f ca="1"/>
        <v>304.45999999999998</v>
      </c>
      <c r="X212">
        <f t="shared" ca="1" si="9"/>
        <v>8.6692674469013298E-4</v>
      </c>
      <c r="Y212">
        <f t="shared" ca="1" si="10"/>
        <v>1.4697550408265148E-2</v>
      </c>
    </row>
    <row r="213" spans="20:25" x14ac:dyDescent="0.2">
      <c r="T213" vm="490">
        <f ca="1"/>
        <v>44012</v>
      </c>
      <c r="U213" vm="491">
        <f ca="1"/>
        <v>23.49</v>
      </c>
      <c r="V213" vm="492">
        <f ca="1"/>
        <v>308.36</v>
      </c>
      <c r="X213">
        <f t="shared" ca="1" si="9"/>
        <v>1.7323516673884765E-2</v>
      </c>
      <c r="Y213">
        <f t="shared" ca="1" si="10"/>
        <v>1.2809564474808077E-2</v>
      </c>
    </row>
    <row r="214" spans="20:25" x14ac:dyDescent="0.2">
      <c r="T214" vm="493">
        <f ca="1"/>
        <v>44013</v>
      </c>
      <c r="U214" vm="494">
        <f ca="1"/>
        <v>23.72</v>
      </c>
      <c r="V214" vm="495">
        <f ca="1"/>
        <v>310.52</v>
      </c>
      <c r="X214">
        <f t="shared" ca="1" si="9"/>
        <v>9.7914005959982564E-3</v>
      </c>
      <c r="Y214">
        <f t="shared" ca="1" si="10"/>
        <v>7.0047995849007449E-3</v>
      </c>
    </row>
    <row r="215" spans="20:25" x14ac:dyDescent="0.2">
      <c r="T215" vm="496">
        <f ca="1"/>
        <v>44014</v>
      </c>
      <c r="U215" vm="497">
        <f ca="1"/>
        <v>23.22</v>
      </c>
      <c r="V215" vm="498">
        <f ca="1"/>
        <v>312.23</v>
      </c>
      <c r="X215">
        <f t="shared" ca="1" si="9"/>
        <v>-2.1079258010118007E-2</v>
      </c>
      <c r="Y215">
        <f t="shared" ca="1" si="10"/>
        <v>5.506891665593372E-3</v>
      </c>
    </row>
    <row r="216" spans="20:25" x14ac:dyDescent="0.2">
      <c r="T216" vm="499">
        <f ca="1"/>
        <v>44018</v>
      </c>
      <c r="U216" vm="500">
        <f ca="1"/>
        <v>23.42</v>
      </c>
      <c r="V216" vm="501">
        <f ca="1"/>
        <v>317.05</v>
      </c>
      <c r="X216">
        <f t="shared" ca="1" si="9"/>
        <v>8.6132644272181036E-3</v>
      </c>
      <c r="Y216">
        <f t="shared" ca="1" si="10"/>
        <v>1.543733785991086E-2</v>
      </c>
    </row>
    <row r="217" spans="20:25" x14ac:dyDescent="0.2">
      <c r="T217" vm="502">
        <f ca="1"/>
        <v>44019</v>
      </c>
      <c r="U217" vm="503">
        <f ca="1"/>
        <v>24.81</v>
      </c>
      <c r="V217" vm="504">
        <f ca="1"/>
        <v>313.77999999999997</v>
      </c>
      <c r="X217">
        <f t="shared" ca="1" si="9"/>
        <v>5.9350982066609603E-2</v>
      </c>
      <c r="Y217">
        <f t="shared" ca="1" si="10"/>
        <v>-1.0313830626084375E-2</v>
      </c>
    </row>
    <row r="218" spans="20:25" x14ac:dyDescent="0.2">
      <c r="T218" vm="505">
        <f ca="1"/>
        <v>44020</v>
      </c>
      <c r="U218" vm="506">
        <f ca="1"/>
        <v>26.41</v>
      </c>
      <c r="V218" vm="507">
        <f ca="1"/>
        <v>316.18</v>
      </c>
      <c r="X218">
        <f t="shared" ca="1" si="9"/>
        <v>6.4490124949617256E-2</v>
      </c>
      <c r="Y218">
        <f t="shared" ca="1" si="10"/>
        <v>7.6486710434062744E-3</v>
      </c>
    </row>
    <row r="219" spans="20:25" x14ac:dyDescent="0.2">
      <c r="T219" vm="508">
        <f ca="1"/>
        <v>44021</v>
      </c>
      <c r="U219" vm="509">
        <f ca="1"/>
        <v>25.94</v>
      </c>
      <c r="V219" vm="510">
        <f ca="1"/>
        <v>314.38</v>
      </c>
      <c r="X219">
        <f t="shared" ca="1" si="9"/>
        <v>-1.7796289284361944E-2</v>
      </c>
      <c r="Y219">
        <f t="shared" ca="1" si="10"/>
        <v>-5.6929597064963033E-3</v>
      </c>
    </row>
    <row r="220" spans="20:25" x14ac:dyDescent="0.2">
      <c r="T220" vm="511">
        <f ca="1"/>
        <v>44022</v>
      </c>
      <c r="U220" vm="512">
        <f ca="1"/>
        <v>25.53</v>
      </c>
      <c r="V220" vm="513">
        <f ca="1"/>
        <v>317.58999999999997</v>
      </c>
      <c r="X220">
        <f t="shared" ca="1" si="9"/>
        <v>-1.580570547417115E-2</v>
      </c>
      <c r="Y220">
        <f t="shared" ca="1" si="10"/>
        <v>1.021057319167884E-2</v>
      </c>
    </row>
    <row r="221" spans="20:25" x14ac:dyDescent="0.2">
      <c r="T221" vm="514">
        <f ca="1"/>
        <v>44025</v>
      </c>
      <c r="U221" vm="515">
        <f ca="1"/>
        <v>24.27</v>
      </c>
      <c r="V221" vm="516">
        <f ca="1"/>
        <v>314.83999999999997</v>
      </c>
      <c r="X221">
        <f t="shared" ca="1" si="9"/>
        <v>-4.9353701527614646E-2</v>
      </c>
      <c r="Y221">
        <f t="shared" ca="1" si="10"/>
        <v>-8.6589628136906072E-3</v>
      </c>
    </row>
    <row r="222" spans="20:25" x14ac:dyDescent="0.2">
      <c r="T222" vm="517">
        <f ca="1"/>
        <v>44026</v>
      </c>
      <c r="U222" vm="518">
        <f ca="1"/>
        <v>23.74</v>
      </c>
      <c r="V222" vm="519">
        <f ca="1"/>
        <v>318.92</v>
      </c>
      <c r="X222">
        <f t="shared" ca="1" si="9"/>
        <v>-2.1837659662134357E-2</v>
      </c>
      <c r="Y222">
        <f t="shared" ca="1" si="10"/>
        <v>1.2958963282937441E-2</v>
      </c>
    </row>
    <row r="223" spans="20:25" x14ac:dyDescent="0.2">
      <c r="T223" vm="520">
        <f ca="1"/>
        <v>44027</v>
      </c>
      <c r="U223" vm="521">
        <f ca="1"/>
        <v>24.54</v>
      </c>
      <c r="V223" vm="522">
        <f ca="1"/>
        <v>321.85000000000002</v>
      </c>
      <c r="X223">
        <f t="shared" ca="1" si="9"/>
        <v>3.3698399326032025E-2</v>
      </c>
      <c r="Y223">
        <f t="shared" ca="1" si="10"/>
        <v>9.1872569923492353E-3</v>
      </c>
    </row>
    <row r="224" spans="20:25" x14ac:dyDescent="0.2">
      <c r="T224" vm="523">
        <f ca="1"/>
        <v>44028</v>
      </c>
      <c r="U224" vm="524">
        <f ca="1"/>
        <v>23.9</v>
      </c>
      <c r="V224" vm="447">
        <f ca="1"/>
        <v>320.79000000000002</v>
      </c>
      <c r="X224">
        <f t="shared" ca="1" si="9"/>
        <v>-2.6079869600652006E-2</v>
      </c>
      <c r="Y224">
        <f t="shared" ca="1" si="10"/>
        <v>-3.2934596861892151E-3</v>
      </c>
    </row>
    <row r="225" spans="20:25" x14ac:dyDescent="0.2">
      <c r="T225" vm="525">
        <f ca="1"/>
        <v>44029</v>
      </c>
      <c r="U225" vm="521">
        <f ca="1"/>
        <v>24.54</v>
      </c>
      <c r="V225" vm="526">
        <f ca="1"/>
        <v>321.72000000000003</v>
      </c>
      <c r="X225">
        <f t="shared" ca="1" si="9"/>
        <v>2.6778242677824249E-2</v>
      </c>
      <c r="Y225">
        <f t="shared" ca="1" si="10"/>
        <v>2.8990928644907488E-3</v>
      </c>
    </row>
    <row r="226" spans="20:25" x14ac:dyDescent="0.2">
      <c r="T226" vm="527">
        <f ca="1"/>
        <v>44032</v>
      </c>
      <c r="U226" vm="528">
        <f ca="1"/>
        <v>25.27</v>
      </c>
      <c r="V226" vm="529">
        <f ca="1"/>
        <v>324.32</v>
      </c>
      <c r="X226">
        <f t="shared" ca="1" si="9"/>
        <v>2.9747351263243793E-2</v>
      </c>
      <c r="Y226">
        <f t="shared" ca="1" si="10"/>
        <v>8.0815616063656392E-3</v>
      </c>
    </row>
    <row r="227" spans="20:25" x14ac:dyDescent="0.2">
      <c r="T227" vm="530">
        <f ca="1"/>
        <v>44033</v>
      </c>
      <c r="U227" vm="531">
        <f ca="1"/>
        <v>24.74</v>
      </c>
      <c r="V227" vm="532">
        <f ca="1"/>
        <v>325.01</v>
      </c>
      <c r="X227">
        <f t="shared" ca="1" si="9"/>
        <v>-2.0973486347447556E-2</v>
      </c>
      <c r="Y227">
        <f t="shared" ca="1" si="10"/>
        <v>2.1275283670449952E-3</v>
      </c>
    </row>
    <row r="228" spans="20:25" x14ac:dyDescent="0.2">
      <c r="T228" vm="533">
        <f ca="1"/>
        <v>44034</v>
      </c>
      <c r="U228" vm="473">
        <f ca="1"/>
        <v>23.2</v>
      </c>
      <c r="V228" vm="534">
        <f ca="1"/>
        <v>326.86</v>
      </c>
      <c r="X228">
        <f t="shared" ca="1" si="9"/>
        <v>-6.2247372675828583E-2</v>
      </c>
      <c r="Y228">
        <f t="shared" ca="1" si="10"/>
        <v>5.6921325497678588E-3</v>
      </c>
    </row>
    <row r="229" spans="20:25" x14ac:dyDescent="0.2">
      <c r="T229" vm="535">
        <f ca="1"/>
        <v>44035</v>
      </c>
      <c r="U229" vm="536">
        <f ca="1"/>
        <v>21.97</v>
      </c>
      <c r="V229" vm="537">
        <f ca="1"/>
        <v>322.95999999999998</v>
      </c>
      <c r="X229">
        <f t="shared" ca="1" si="9"/>
        <v>-5.3017241379310409E-2</v>
      </c>
      <c r="Y229">
        <f t="shared" ca="1" si="10"/>
        <v>-1.1931713883620021E-2</v>
      </c>
    </row>
    <row r="230" spans="20:25" x14ac:dyDescent="0.2">
      <c r="T230" vm="538">
        <f ca="1"/>
        <v>44036</v>
      </c>
      <c r="U230" vm="539">
        <f ca="1"/>
        <v>22.15</v>
      </c>
      <c r="V230" vm="540">
        <f ca="1"/>
        <v>320.88</v>
      </c>
      <c r="X230">
        <f t="shared" ca="1" si="9"/>
        <v>8.1929904415112276E-3</v>
      </c>
      <c r="Y230">
        <f t="shared" ca="1" si="10"/>
        <v>-6.4404260589546736E-3</v>
      </c>
    </row>
    <row r="231" spans="20:25" x14ac:dyDescent="0.2">
      <c r="T231" vm="541">
        <f ca="1"/>
        <v>44039</v>
      </c>
      <c r="U231" vm="542">
        <f ca="1"/>
        <v>22.84</v>
      </c>
      <c r="V231" vm="543">
        <f ca="1"/>
        <v>323.22000000000003</v>
      </c>
      <c r="X231">
        <f t="shared" ca="1" si="9"/>
        <v>3.1151241534988827E-2</v>
      </c>
      <c r="Y231">
        <f t="shared" ca="1" si="10"/>
        <v>7.2924457741212478E-3</v>
      </c>
    </row>
    <row r="232" spans="20:25" x14ac:dyDescent="0.2">
      <c r="T232" vm="544">
        <f ca="1"/>
        <v>44040</v>
      </c>
      <c r="U232" vm="545">
        <f ca="1"/>
        <v>22.59</v>
      </c>
      <c r="V232" vm="546">
        <f ca="1"/>
        <v>321.17</v>
      </c>
      <c r="X232">
        <f t="shared" ca="1" si="9"/>
        <v>-1.094570928196148E-2</v>
      </c>
      <c r="Y232">
        <f t="shared" ca="1" si="10"/>
        <v>-6.3424293051173031E-3</v>
      </c>
    </row>
    <row r="233" spans="20:25" x14ac:dyDescent="0.2">
      <c r="T233" vm="547">
        <f ca="1"/>
        <v>44041</v>
      </c>
      <c r="U233" vm="548">
        <f ca="1"/>
        <v>22.9</v>
      </c>
      <c r="V233" vm="549">
        <f ca="1"/>
        <v>325.12</v>
      </c>
      <c r="X233">
        <f t="shared" ca="1" si="9"/>
        <v>1.3722886232846232E-2</v>
      </c>
      <c r="Y233">
        <f t="shared" ca="1" si="10"/>
        <v>1.2298782576205758E-2</v>
      </c>
    </row>
    <row r="234" spans="20:25" x14ac:dyDescent="0.2">
      <c r="T234" vm="550">
        <f ca="1"/>
        <v>44042</v>
      </c>
      <c r="U234" vm="551">
        <f ca="1"/>
        <v>22.41</v>
      </c>
      <c r="V234" vm="552">
        <f ca="1"/>
        <v>323.95999999999998</v>
      </c>
      <c r="X234">
        <f t="shared" ca="1" si="9"/>
        <v>-2.1397379912663661E-2</v>
      </c>
      <c r="Y234">
        <f t="shared" ca="1" si="10"/>
        <v>-3.5679133858268486E-3</v>
      </c>
    </row>
    <row r="235" spans="20:25" x14ac:dyDescent="0.2">
      <c r="T235" vm="553">
        <f ca="1"/>
        <v>44043</v>
      </c>
      <c r="U235" vm="554">
        <f ca="1"/>
        <v>22.42</v>
      </c>
      <c r="V235" vm="555">
        <f ca="1"/>
        <v>326.52</v>
      </c>
      <c r="X235">
        <f t="shared" ca="1" si="9"/>
        <v>4.4622936189209206E-4</v>
      </c>
      <c r="Y235">
        <f t="shared" ca="1" si="10"/>
        <v>7.9022101494010677E-3</v>
      </c>
    </row>
    <row r="236" spans="20:25" x14ac:dyDescent="0.2">
      <c r="T236" vm="556">
        <f ca="1"/>
        <v>44046</v>
      </c>
      <c r="U236" vm="557">
        <f ca="1"/>
        <v>21.22</v>
      </c>
      <c r="V236" vm="558">
        <f ca="1"/>
        <v>328.79</v>
      </c>
      <c r="X236">
        <f t="shared" ref="X236:X299" ca="1" si="11">+U236/U235-1</f>
        <v>-5.3523639607493401E-2</v>
      </c>
      <c r="Y236">
        <f t="shared" ref="Y236:Y299" ca="1" si="12">+V236/V235-1</f>
        <v>6.9521009432806924E-3</v>
      </c>
    </row>
    <row r="237" spans="20:25" x14ac:dyDescent="0.2">
      <c r="T237" vm="559">
        <f ca="1"/>
        <v>44047</v>
      </c>
      <c r="U237" vm="560">
        <f ca="1"/>
        <v>21.76</v>
      </c>
      <c r="V237" vm="561">
        <f ca="1"/>
        <v>330.06</v>
      </c>
      <c r="X237">
        <f t="shared" ca="1" si="11"/>
        <v>2.5447690857681504E-2</v>
      </c>
      <c r="Y237">
        <f t="shared" ca="1" si="12"/>
        <v>3.8626478907508588E-3</v>
      </c>
    </row>
    <row r="238" spans="20:25" x14ac:dyDescent="0.2">
      <c r="T238" vm="562">
        <f ca="1"/>
        <v>44048</v>
      </c>
      <c r="U238" vm="563">
        <f ca="1"/>
        <v>21.7</v>
      </c>
      <c r="V238" vm="564">
        <f ca="1"/>
        <v>332.11</v>
      </c>
      <c r="X238">
        <f t="shared" ca="1" si="11"/>
        <v>-2.7573529411766273E-3</v>
      </c>
      <c r="Y238">
        <f t="shared" ca="1" si="12"/>
        <v>6.2109919408592784E-3</v>
      </c>
    </row>
    <row r="239" spans="20:25" x14ac:dyDescent="0.2">
      <c r="T239" vm="565">
        <f ca="1"/>
        <v>44049</v>
      </c>
      <c r="U239" vm="566">
        <f ca="1"/>
        <v>21.35</v>
      </c>
      <c r="V239" vm="567">
        <f ca="1"/>
        <v>334.33</v>
      </c>
      <c r="X239">
        <f t="shared" ca="1" si="11"/>
        <v>-1.6129032258064391E-2</v>
      </c>
      <c r="Y239">
        <f t="shared" ca="1" si="12"/>
        <v>6.6845322332960144E-3</v>
      </c>
    </row>
    <row r="240" spans="20:25" x14ac:dyDescent="0.2">
      <c r="T240" vm="568">
        <f ca="1"/>
        <v>44050</v>
      </c>
      <c r="U240" vm="569">
        <f ca="1"/>
        <v>21.58</v>
      </c>
      <c r="V240" vm="570">
        <f ca="1"/>
        <v>334.57</v>
      </c>
      <c r="X240">
        <f t="shared" ca="1" si="11"/>
        <v>1.077283372365323E-2</v>
      </c>
      <c r="Y240">
        <f t="shared" ca="1" si="12"/>
        <v>7.1785361768306188E-4</v>
      </c>
    </row>
    <row r="241" spans="20:25" x14ac:dyDescent="0.2">
      <c r="T241" vm="571">
        <f ca="1"/>
        <v>44053</v>
      </c>
      <c r="U241" vm="572">
        <f ca="1"/>
        <v>22.02</v>
      </c>
      <c r="V241" vm="573">
        <f ca="1"/>
        <v>335.57</v>
      </c>
      <c r="X241">
        <f t="shared" ca="1" si="11"/>
        <v>2.0389249304912038E-2</v>
      </c>
      <c r="Y241">
        <f t="shared" ca="1" si="12"/>
        <v>2.9889111396719237E-3</v>
      </c>
    </row>
    <row r="242" spans="20:25" x14ac:dyDescent="0.2">
      <c r="T242" vm="574">
        <f ca="1"/>
        <v>44054</v>
      </c>
      <c r="U242" vm="575">
        <f ca="1"/>
        <v>21.6</v>
      </c>
      <c r="V242" vm="576">
        <f ca="1"/>
        <v>332.8</v>
      </c>
      <c r="X242">
        <f t="shared" ca="1" si="11"/>
        <v>-1.9073569482288777E-2</v>
      </c>
      <c r="Y242">
        <f t="shared" ca="1" si="12"/>
        <v>-8.2546115564561262E-3</v>
      </c>
    </row>
    <row r="243" spans="20:25" x14ac:dyDescent="0.2">
      <c r="T243" vm="577">
        <f ca="1"/>
        <v>44055</v>
      </c>
      <c r="U243" vm="578">
        <f ca="1"/>
        <v>21.86</v>
      </c>
      <c r="V243" vm="579">
        <f ca="1"/>
        <v>337.44</v>
      </c>
      <c r="X243">
        <f t="shared" ca="1" si="11"/>
        <v>1.2037037037036846E-2</v>
      </c>
      <c r="Y243">
        <f t="shared" ca="1" si="12"/>
        <v>1.3942307692307754E-2</v>
      </c>
    </row>
    <row r="244" spans="20:25" x14ac:dyDescent="0.2">
      <c r="T244" vm="580">
        <f ca="1"/>
        <v>44056</v>
      </c>
      <c r="U244" vm="581">
        <f ca="1"/>
        <v>21.9</v>
      </c>
      <c r="V244" vm="582">
        <f ca="1"/>
        <v>336.83</v>
      </c>
      <c r="X244">
        <f t="shared" ca="1" si="11"/>
        <v>1.8298261665141702E-3</v>
      </c>
      <c r="Y244">
        <f t="shared" ca="1" si="12"/>
        <v>-1.8077287814129983E-3</v>
      </c>
    </row>
    <row r="245" spans="20:25" x14ac:dyDescent="0.2">
      <c r="T245" vm="583">
        <f ca="1"/>
        <v>44057</v>
      </c>
      <c r="U245" vm="584">
        <f ca="1"/>
        <v>21.69</v>
      </c>
      <c r="V245" vm="585">
        <f ca="1"/>
        <v>336.84</v>
      </c>
      <c r="X245">
        <f t="shared" ca="1" si="11"/>
        <v>-9.5890410958903161E-3</v>
      </c>
      <c r="Y245">
        <f t="shared" ca="1" si="12"/>
        <v>2.9688566932861704E-5</v>
      </c>
    </row>
    <row r="246" spans="20:25" x14ac:dyDescent="0.2">
      <c r="T246" vm="586">
        <f ca="1"/>
        <v>44060</v>
      </c>
      <c r="U246" vm="587">
        <f ca="1"/>
        <v>21.79</v>
      </c>
      <c r="V246" vm="588">
        <f ca="1"/>
        <v>337.91</v>
      </c>
      <c r="X246">
        <f t="shared" ca="1" si="11"/>
        <v>4.6104195481788679E-3</v>
      </c>
      <c r="Y246">
        <f t="shared" ca="1" si="12"/>
        <v>3.176582353639823E-3</v>
      </c>
    </row>
    <row r="247" spans="20:25" x14ac:dyDescent="0.2">
      <c r="T247" vm="589">
        <f ca="1"/>
        <v>44061</v>
      </c>
      <c r="U247" vm="590">
        <f ca="1"/>
        <v>21.77</v>
      </c>
      <c r="V247" vm="591">
        <f ca="1"/>
        <v>338.64</v>
      </c>
      <c r="X247">
        <f t="shared" ca="1" si="11"/>
        <v>-9.1785222579165993E-4</v>
      </c>
      <c r="Y247">
        <f t="shared" ca="1" si="12"/>
        <v>2.1603385516852924E-3</v>
      </c>
    </row>
    <row r="248" spans="20:25" x14ac:dyDescent="0.2">
      <c r="T248" vm="592">
        <f ca="1"/>
        <v>44062</v>
      </c>
      <c r="U248" vm="593">
        <f ca="1"/>
        <v>21.92</v>
      </c>
      <c r="V248" vm="594">
        <f ca="1"/>
        <v>337.23</v>
      </c>
      <c r="X248">
        <f t="shared" ca="1" si="11"/>
        <v>6.8902158934314173E-3</v>
      </c>
      <c r="Y248">
        <f t="shared" ca="1" si="12"/>
        <v>-4.163713678242309E-3</v>
      </c>
    </row>
    <row r="249" spans="20:25" x14ac:dyDescent="0.2">
      <c r="T249" vm="595">
        <f ca="1"/>
        <v>44063</v>
      </c>
      <c r="U249" vm="596">
        <f ca="1"/>
        <v>21.83</v>
      </c>
      <c r="V249" vm="597">
        <f ca="1"/>
        <v>338.28</v>
      </c>
      <c r="X249">
        <f t="shared" ca="1" si="11"/>
        <v>-4.1058394160585765E-3</v>
      </c>
      <c r="Y249">
        <f t="shared" ca="1" si="12"/>
        <v>3.1136019927051617E-3</v>
      </c>
    </row>
    <row r="250" spans="20:25" x14ac:dyDescent="0.2">
      <c r="T250" vm="598">
        <f ca="1"/>
        <v>44064</v>
      </c>
      <c r="U250" vm="575">
        <f ca="1"/>
        <v>21.6</v>
      </c>
      <c r="V250" vm="599">
        <f ca="1"/>
        <v>339.48</v>
      </c>
      <c r="X250">
        <f t="shared" ca="1" si="11"/>
        <v>-1.0535959688501961E-2</v>
      </c>
      <c r="Y250">
        <f t="shared" ca="1" si="12"/>
        <v>3.5473572188720048E-3</v>
      </c>
    </row>
    <row r="251" spans="20:25" x14ac:dyDescent="0.2">
      <c r="T251" vm="600">
        <f ca="1"/>
        <v>44067</v>
      </c>
      <c r="U251" vm="601">
        <f ca="1"/>
        <v>20.87</v>
      </c>
      <c r="V251" vm="602">
        <f ca="1"/>
        <v>342.92</v>
      </c>
      <c r="X251">
        <f t="shared" ca="1" si="11"/>
        <v>-3.3796296296296324E-2</v>
      </c>
      <c r="Y251">
        <f t="shared" ca="1" si="12"/>
        <v>1.013314480970906E-2</v>
      </c>
    </row>
    <row r="252" spans="20:25" x14ac:dyDescent="0.2">
      <c r="T252" vm="603">
        <f ca="1"/>
        <v>44068</v>
      </c>
      <c r="U252" vm="604">
        <f ca="1"/>
        <v>21.12</v>
      </c>
      <c r="V252" vm="605">
        <f ca="1"/>
        <v>344.12</v>
      </c>
      <c r="X252">
        <f t="shared" ca="1" si="11"/>
        <v>1.1978917105893716E-2</v>
      </c>
      <c r="Y252">
        <f t="shared" ca="1" si="12"/>
        <v>3.4993584509506181E-3</v>
      </c>
    </row>
    <row r="253" spans="20:25" x14ac:dyDescent="0.2">
      <c r="T253" vm="606">
        <f ca="1"/>
        <v>44069</v>
      </c>
      <c r="U253" vm="607">
        <f ca="1"/>
        <v>21.36</v>
      </c>
      <c r="V253" vm="608">
        <f ca="1"/>
        <v>347.57</v>
      </c>
      <c r="X253">
        <f t="shared" ca="1" si="11"/>
        <v>1.1363636363636243E-2</v>
      </c>
      <c r="Y253">
        <f t="shared" ca="1" si="12"/>
        <v>1.0025572474718025E-2</v>
      </c>
    </row>
    <row r="254" spans="20:25" x14ac:dyDescent="0.2">
      <c r="T254" vm="609">
        <f ca="1"/>
        <v>44070</v>
      </c>
      <c r="U254" vm="610">
        <f ca="1"/>
        <v>21.74</v>
      </c>
      <c r="V254" vm="611">
        <f ca="1"/>
        <v>348.33</v>
      </c>
      <c r="X254">
        <f t="shared" ca="1" si="11"/>
        <v>1.7790262172284521E-2</v>
      </c>
      <c r="Y254">
        <f t="shared" ca="1" si="12"/>
        <v>2.1866098915326315E-3</v>
      </c>
    </row>
    <row r="255" spans="20:25" x14ac:dyDescent="0.2">
      <c r="T255" vm="612">
        <f ca="1"/>
        <v>44071</v>
      </c>
      <c r="U255" vm="613">
        <f ca="1"/>
        <v>22.31</v>
      </c>
      <c r="V255" vm="614">
        <f ca="1"/>
        <v>350.58</v>
      </c>
      <c r="X255">
        <f t="shared" ca="1" si="11"/>
        <v>2.6218951241950395E-2</v>
      </c>
      <c r="Y255">
        <f t="shared" ca="1" si="12"/>
        <v>6.4593919559039481E-3</v>
      </c>
    </row>
    <row r="256" spans="20:25" x14ac:dyDescent="0.2">
      <c r="T256" vm="615">
        <f ca="1"/>
        <v>44074</v>
      </c>
      <c r="U256" vm="545">
        <f ca="1"/>
        <v>22.59</v>
      </c>
      <c r="V256" vm="616">
        <f ca="1"/>
        <v>349.31</v>
      </c>
      <c r="X256">
        <f t="shared" ca="1" si="11"/>
        <v>1.2550425818018907E-2</v>
      </c>
      <c r="Y256">
        <f t="shared" ca="1" si="12"/>
        <v>-3.6225683153630062E-3</v>
      </c>
    </row>
    <row r="257" spans="20:25" x14ac:dyDescent="0.2">
      <c r="T257" vm="617">
        <f ca="1"/>
        <v>44075</v>
      </c>
      <c r="U257" vm="551">
        <f ca="1"/>
        <v>22.41</v>
      </c>
      <c r="V257" vm="618">
        <f ca="1"/>
        <v>352.6</v>
      </c>
      <c r="X257">
        <f t="shared" ca="1" si="11"/>
        <v>-7.9681274900398336E-3</v>
      </c>
      <c r="Y257">
        <f t="shared" ca="1" si="12"/>
        <v>9.4185680341245526E-3</v>
      </c>
    </row>
    <row r="258" spans="20:25" x14ac:dyDescent="0.2">
      <c r="T258" vm="619">
        <f ca="1"/>
        <v>44076</v>
      </c>
      <c r="U258" vm="620">
        <f ca="1"/>
        <v>23.53</v>
      </c>
      <c r="V258" vm="621">
        <f ca="1"/>
        <v>357.7</v>
      </c>
      <c r="X258">
        <f t="shared" ca="1" si="11"/>
        <v>4.9977688531905429E-2</v>
      </c>
      <c r="Y258">
        <f t="shared" ca="1" si="12"/>
        <v>1.4463981849120788E-2</v>
      </c>
    </row>
    <row r="259" spans="20:25" x14ac:dyDescent="0.2">
      <c r="T259" vm="622">
        <f ca="1"/>
        <v>44077</v>
      </c>
      <c r="U259" vm="473">
        <f ca="1"/>
        <v>23.2</v>
      </c>
      <c r="V259" vm="623">
        <f ca="1"/>
        <v>345.39</v>
      </c>
      <c r="X259">
        <f t="shared" ca="1" si="11"/>
        <v>-1.4024649383765464E-2</v>
      </c>
      <c r="Y259">
        <f t="shared" ca="1" si="12"/>
        <v>-3.4414313670673713E-2</v>
      </c>
    </row>
    <row r="260" spans="20:25" x14ac:dyDescent="0.2">
      <c r="T260" vm="624">
        <f ca="1"/>
        <v>44078</v>
      </c>
      <c r="U260" vm="625">
        <f ca="1"/>
        <v>22.44</v>
      </c>
      <c r="V260" vm="626">
        <f ca="1"/>
        <v>342.57</v>
      </c>
      <c r="X260">
        <f t="shared" ca="1" si="11"/>
        <v>-3.2758620689655071E-2</v>
      </c>
      <c r="Y260">
        <f t="shared" ca="1" si="12"/>
        <v>-8.1646834013723302E-3</v>
      </c>
    </row>
    <row r="261" spans="20:25" x14ac:dyDescent="0.2">
      <c r="T261" vm="627">
        <f ca="1"/>
        <v>44082</v>
      </c>
      <c r="U261" vm="628">
        <f ca="1"/>
        <v>22.69</v>
      </c>
      <c r="V261" vm="629">
        <f ca="1"/>
        <v>333.21</v>
      </c>
      <c r="X261">
        <f t="shared" ca="1" si="11"/>
        <v>1.1140819964349458E-2</v>
      </c>
      <c r="Y261">
        <f t="shared" ca="1" si="12"/>
        <v>-2.7322882914440849E-2</v>
      </c>
    </row>
    <row r="262" spans="20:25" x14ac:dyDescent="0.2">
      <c r="T262" vm="630">
        <f ca="1"/>
        <v>44083</v>
      </c>
      <c r="U262" vm="631">
        <f ca="1"/>
        <v>23.65</v>
      </c>
      <c r="V262" vm="632">
        <f ca="1"/>
        <v>339.79</v>
      </c>
      <c r="X262">
        <f t="shared" ca="1" si="11"/>
        <v>4.2309387395328191E-2</v>
      </c>
      <c r="Y262">
        <f t="shared" ca="1" si="12"/>
        <v>1.9747306503406392E-2</v>
      </c>
    </row>
    <row r="263" spans="20:25" x14ac:dyDescent="0.2">
      <c r="T263" vm="633">
        <f ca="1"/>
        <v>44084</v>
      </c>
      <c r="U263" vm="634">
        <f ca="1"/>
        <v>23.31</v>
      </c>
      <c r="V263" vm="635">
        <f ca="1"/>
        <v>333.89</v>
      </c>
      <c r="X263">
        <f t="shared" ca="1" si="11"/>
        <v>-1.4376321353065546E-2</v>
      </c>
      <c r="Y263">
        <f t="shared" ca="1" si="12"/>
        <v>-1.7363665793578509E-2</v>
      </c>
    </row>
    <row r="264" spans="20:25" x14ac:dyDescent="0.2">
      <c r="T264" vm="636">
        <f ca="1"/>
        <v>44085</v>
      </c>
      <c r="U264" vm="637">
        <f ca="1"/>
        <v>24.19</v>
      </c>
      <c r="V264" vm="638">
        <f ca="1"/>
        <v>334.06</v>
      </c>
      <c r="X264">
        <f t="shared" ca="1" si="11"/>
        <v>3.7752037752037948E-2</v>
      </c>
      <c r="Y264">
        <f t="shared" ca="1" si="12"/>
        <v>5.0914971996762759E-4</v>
      </c>
    </row>
    <row r="265" spans="20:25" x14ac:dyDescent="0.2">
      <c r="T265" vm="639">
        <f ca="1"/>
        <v>44088</v>
      </c>
      <c r="U265" vm="640">
        <f ca="1"/>
        <v>24.13</v>
      </c>
      <c r="V265" vm="641">
        <f ca="1"/>
        <v>338.46</v>
      </c>
      <c r="X265">
        <f t="shared" ca="1" si="11"/>
        <v>-2.4803637866888106E-3</v>
      </c>
      <c r="Y265">
        <f t="shared" ca="1" si="12"/>
        <v>1.3171286595222265E-2</v>
      </c>
    </row>
    <row r="266" spans="20:25" x14ac:dyDescent="0.2">
      <c r="T266" vm="642">
        <f ca="1"/>
        <v>44089</v>
      </c>
      <c r="U266" vm="643">
        <f ca="1"/>
        <v>24.47</v>
      </c>
      <c r="V266" vm="644">
        <f ca="1"/>
        <v>340.17</v>
      </c>
      <c r="X266">
        <f t="shared" ca="1" si="11"/>
        <v>1.4090343970161623E-2</v>
      </c>
      <c r="Y266">
        <f t="shared" ca="1" si="12"/>
        <v>5.0522956922531836E-3</v>
      </c>
    </row>
    <row r="267" spans="20:25" x14ac:dyDescent="0.2">
      <c r="T267" vm="645">
        <f ca="1"/>
        <v>44090</v>
      </c>
      <c r="U267" vm="646">
        <f ca="1"/>
        <v>24.86</v>
      </c>
      <c r="V267" vm="647">
        <f ca="1"/>
        <v>338.82</v>
      </c>
      <c r="X267">
        <f t="shared" ca="1" si="11"/>
        <v>1.5937883122190355E-2</v>
      </c>
      <c r="Y267">
        <f t="shared" ca="1" si="12"/>
        <v>-3.9686039333275414E-3</v>
      </c>
    </row>
    <row r="268" spans="20:25" x14ac:dyDescent="0.2">
      <c r="T268" vm="648">
        <f ca="1"/>
        <v>44091</v>
      </c>
      <c r="U268" vm="649">
        <f ca="1"/>
        <v>24.3</v>
      </c>
      <c r="V268" vm="650">
        <f ca="1"/>
        <v>335.84</v>
      </c>
      <c r="X268">
        <f t="shared" ca="1" si="11"/>
        <v>-2.2526146419951654E-2</v>
      </c>
      <c r="Y268">
        <f t="shared" ca="1" si="12"/>
        <v>-8.795230505873386E-3</v>
      </c>
    </row>
    <row r="269" spans="20:25" x14ac:dyDescent="0.2">
      <c r="T269" vm="651">
        <f ca="1"/>
        <v>44092</v>
      </c>
      <c r="U269" vm="652">
        <f ca="1"/>
        <v>23.82</v>
      </c>
      <c r="V269" vm="653">
        <f ca="1"/>
        <v>330.65</v>
      </c>
      <c r="X269">
        <f t="shared" ca="1" si="11"/>
        <v>-1.9753086419753152E-2</v>
      </c>
      <c r="Y269">
        <f t="shared" ca="1" si="12"/>
        <v>-1.5453787517865636E-2</v>
      </c>
    </row>
    <row r="270" spans="20:25" x14ac:dyDescent="0.2">
      <c r="T270" vm="654">
        <f ca="1"/>
        <v>44095</v>
      </c>
      <c r="U270" vm="655">
        <f ca="1"/>
        <v>23.88</v>
      </c>
      <c r="V270" vm="656">
        <f ca="1"/>
        <v>326.97000000000003</v>
      </c>
      <c r="X270">
        <f t="shared" ca="1" si="11"/>
        <v>2.5188916876572875E-3</v>
      </c>
      <c r="Y270">
        <f t="shared" ca="1" si="12"/>
        <v>-1.1129593225464807E-2</v>
      </c>
    </row>
    <row r="271" spans="20:25" x14ac:dyDescent="0.2">
      <c r="T271" vm="657">
        <f ca="1"/>
        <v>44096</v>
      </c>
      <c r="U271" vm="658">
        <f ca="1"/>
        <v>25.47</v>
      </c>
      <c r="V271" vm="659">
        <f ca="1"/>
        <v>330.3</v>
      </c>
      <c r="X271">
        <f t="shared" ca="1" si="11"/>
        <v>6.6582914572864249E-2</v>
      </c>
      <c r="Y271">
        <f t="shared" ca="1" si="12"/>
        <v>1.0184420589044896E-2</v>
      </c>
    </row>
    <row r="272" spans="20:25" x14ac:dyDescent="0.2">
      <c r="T272" vm="660">
        <f ca="1"/>
        <v>44097</v>
      </c>
      <c r="U272" vm="661">
        <f ca="1"/>
        <v>25.37</v>
      </c>
      <c r="V272" vm="662">
        <f ca="1"/>
        <v>322.64</v>
      </c>
      <c r="X272">
        <f t="shared" ca="1" si="11"/>
        <v>-3.9261876717706645E-3</v>
      </c>
      <c r="Y272">
        <f t="shared" ca="1" si="12"/>
        <v>-2.3191038449894119E-2</v>
      </c>
    </row>
    <row r="273" spans="20:25" x14ac:dyDescent="0.2">
      <c r="T273" vm="663">
        <f ca="1"/>
        <v>44098</v>
      </c>
      <c r="U273" vm="664">
        <f ca="1"/>
        <v>24.32</v>
      </c>
      <c r="V273" vm="178">
        <f ca="1"/>
        <v>323.5</v>
      </c>
      <c r="X273">
        <f t="shared" ca="1" si="11"/>
        <v>-4.1387465510445476E-2</v>
      </c>
      <c r="Y273">
        <f t="shared" ca="1" si="12"/>
        <v>2.6655095462435607E-3</v>
      </c>
    </row>
    <row r="274" spans="20:25" x14ac:dyDescent="0.2">
      <c r="T274" vm="665">
        <f ca="1"/>
        <v>44099</v>
      </c>
      <c r="U274" vm="666">
        <f ca="1"/>
        <v>24.69</v>
      </c>
      <c r="V274" vm="667">
        <f ca="1"/>
        <v>328.73</v>
      </c>
      <c r="X274">
        <f t="shared" ca="1" si="11"/>
        <v>1.5213815789473673E-2</v>
      </c>
      <c r="Y274">
        <f t="shared" ca="1" si="12"/>
        <v>1.6166924265842431E-2</v>
      </c>
    </row>
    <row r="275" spans="20:25" x14ac:dyDescent="0.2">
      <c r="T275" vm="668">
        <f ca="1"/>
        <v>44102</v>
      </c>
      <c r="U275" vm="669">
        <f ca="1"/>
        <v>25.74</v>
      </c>
      <c r="V275" vm="670">
        <f ca="1"/>
        <v>334.19</v>
      </c>
      <c r="X275">
        <f t="shared" ca="1" si="11"/>
        <v>4.2527339003645137E-2</v>
      </c>
      <c r="Y275">
        <f t="shared" ca="1" si="12"/>
        <v>1.6609375475314048E-2</v>
      </c>
    </row>
    <row r="276" spans="20:25" x14ac:dyDescent="0.2">
      <c r="T276" vm="671">
        <f ca="1"/>
        <v>44103</v>
      </c>
      <c r="U276" vm="672">
        <f ca="1"/>
        <v>25.99</v>
      </c>
      <c r="V276" vm="673">
        <f ca="1"/>
        <v>332.37</v>
      </c>
      <c r="X276">
        <f t="shared" ca="1" si="11"/>
        <v>9.7125097125096982E-3</v>
      </c>
      <c r="Y276">
        <f t="shared" ca="1" si="12"/>
        <v>-5.4460037703102371E-3</v>
      </c>
    </row>
    <row r="277" spans="20:25" x14ac:dyDescent="0.2">
      <c r="T277" vm="674">
        <f ca="1"/>
        <v>44104</v>
      </c>
      <c r="U277" vm="675">
        <f ca="1"/>
        <v>26.11</v>
      </c>
      <c r="V277" vm="676">
        <f ca="1"/>
        <v>334.89</v>
      </c>
      <c r="X277">
        <f t="shared" ca="1" si="11"/>
        <v>4.6171604463256521E-3</v>
      </c>
      <c r="Y277">
        <f t="shared" ca="1" si="12"/>
        <v>7.5819117248847601E-3</v>
      </c>
    </row>
    <row r="278" spans="20:25" x14ac:dyDescent="0.2">
      <c r="T278" vm="677">
        <f ca="1"/>
        <v>44105</v>
      </c>
      <c r="U278" vm="678">
        <f ca="1"/>
        <v>26.78</v>
      </c>
      <c r="V278" vm="679">
        <f ca="1"/>
        <v>337.04</v>
      </c>
      <c r="X278">
        <f t="shared" ca="1" si="11"/>
        <v>2.5660666411336797E-2</v>
      </c>
      <c r="Y278">
        <f t="shared" ca="1" si="12"/>
        <v>6.420018513541903E-3</v>
      </c>
    </row>
    <row r="279" spans="20:25" x14ac:dyDescent="0.2">
      <c r="T279" vm="680">
        <f ca="1"/>
        <v>44106</v>
      </c>
      <c r="U279" vm="681">
        <f ca="1"/>
        <v>26.64</v>
      </c>
      <c r="V279" vm="682">
        <f ca="1"/>
        <v>333.84</v>
      </c>
      <c r="X279">
        <f t="shared" ca="1" si="11"/>
        <v>-5.2277819268110592E-3</v>
      </c>
      <c r="Y279">
        <f t="shared" ca="1" si="12"/>
        <v>-9.4944220270591906E-3</v>
      </c>
    </row>
    <row r="280" spans="20:25" x14ac:dyDescent="0.2">
      <c r="T280" vm="683">
        <f ca="1"/>
        <v>44109</v>
      </c>
      <c r="U280" vm="684">
        <f ca="1"/>
        <v>27.54</v>
      </c>
      <c r="V280" vm="685">
        <f ca="1"/>
        <v>339.76</v>
      </c>
      <c r="X280">
        <f t="shared" ca="1" si="11"/>
        <v>3.3783783783783772E-2</v>
      </c>
      <c r="Y280">
        <f t="shared" ca="1" si="12"/>
        <v>1.7733045770429001E-2</v>
      </c>
    </row>
    <row r="281" spans="20:25" x14ac:dyDescent="0.2">
      <c r="T281" vm="686">
        <f ca="1"/>
        <v>44110</v>
      </c>
      <c r="U281" vm="687">
        <f ca="1"/>
        <v>26.73</v>
      </c>
      <c r="V281" vm="688">
        <f ca="1"/>
        <v>334.93</v>
      </c>
      <c r="X281">
        <f t="shared" ca="1" si="11"/>
        <v>-2.9411764705882359E-2</v>
      </c>
      <c r="Y281">
        <f t="shared" ca="1" si="12"/>
        <v>-1.4215917117965549E-2</v>
      </c>
    </row>
    <row r="282" spans="20:25" x14ac:dyDescent="0.2">
      <c r="T282" vm="689">
        <f ca="1"/>
        <v>44111</v>
      </c>
      <c r="U282" vm="690">
        <f ca="1"/>
        <v>26.67</v>
      </c>
      <c r="V282" vm="691">
        <f ca="1"/>
        <v>340.76</v>
      </c>
      <c r="X282">
        <f t="shared" ca="1" si="11"/>
        <v>-2.2446689113355678E-3</v>
      </c>
      <c r="Y282">
        <f t="shared" ca="1" si="12"/>
        <v>1.7406622279282136E-2</v>
      </c>
    </row>
    <row r="283" spans="20:25" x14ac:dyDescent="0.2">
      <c r="T283" vm="692">
        <f ca="1"/>
        <v>44112</v>
      </c>
      <c r="U283" vm="693">
        <f ca="1"/>
        <v>27.05</v>
      </c>
      <c r="V283" vm="694">
        <f ca="1"/>
        <v>343.78</v>
      </c>
      <c r="X283">
        <f t="shared" ca="1" si="11"/>
        <v>1.424821897262829E-2</v>
      </c>
      <c r="Y283">
        <f t="shared" ca="1" si="12"/>
        <v>8.8625425519426315E-3</v>
      </c>
    </row>
    <row r="284" spans="20:25" x14ac:dyDescent="0.2">
      <c r="T284" vm="695">
        <f ca="1"/>
        <v>44113</v>
      </c>
      <c r="U284" vm="696">
        <f ca="1"/>
        <v>27</v>
      </c>
      <c r="V284" vm="697">
        <f ca="1"/>
        <v>346.85</v>
      </c>
      <c r="X284">
        <f t="shared" ca="1" si="11"/>
        <v>-1.848428835489857E-3</v>
      </c>
      <c r="Y284">
        <f t="shared" ca="1" si="12"/>
        <v>8.9301297341324304E-3</v>
      </c>
    </row>
    <row r="285" spans="20:25" x14ac:dyDescent="0.2">
      <c r="T285" vm="698">
        <f ca="1"/>
        <v>44116</v>
      </c>
      <c r="U285" vm="699">
        <f ca="1"/>
        <v>26.96</v>
      </c>
      <c r="V285" vm="700">
        <f ca="1"/>
        <v>352.43</v>
      </c>
      <c r="X285">
        <f t="shared" ca="1" si="11"/>
        <v>-1.481481481481417E-3</v>
      </c>
      <c r="Y285">
        <f t="shared" ca="1" si="12"/>
        <v>1.6087645956465391E-2</v>
      </c>
    </row>
    <row r="286" spans="20:25" x14ac:dyDescent="0.2">
      <c r="T286" vm="701">
        <f ca="1"/>
        <v>44117</v>
      </c>
      <c r="U286" vm="696">
        <f ca="1"/>
        <v>27</v>
      </c>
      <c r="V286" vm="702">
        <f ca="1"/>
        <v>350.13</v>
      </c>
      <c r="X286">
        <f t="shared" ca="1" si="11"/>
        <v>1.4836795252224366E-3</v>
      </c>
      <c r="Y286">
        <f t="shared" ca="1" si="12"/>
        <v>-6.5261186618619238E-3</v>
      </c>
    </row>
    <row r="287" spans="20:25" x14ac:dyDescent="0.2">
      <c r="T287" vm="703">
        <f ca="1"/>
        <v>44118</v>
      </c>
      <c r="U287" vm="704">
        <f ca="1"/>
        <v>27.32</v>
      </c>
      <c r="V287" vm="705">
        <f ca="1"/>
        <v>347.93</v>
      </c>
      <c r="X287">
        <f t="shared" ca="1" si="11"/>
        <v>1.185185185185178E-2</v>
      </c>
      <c r="Y287">
        <f t="shared" ca="1" si="12"/>
        <v>-6.2833804586867048E-3</v>
      </c>
    </row>
    <row r="288" spans="20:25" x14ac:dyDescent="0.2">
      <c r="T288" vm="706">
        <f ca="1"/>
        <v>44119</v>
      </c>
      <c r="U288" vm="707">
        <f ca="1"/>
        <v>28.06</v>
      </c>
      <c r="V288" vm="708">
        <f ca="1"/>
        <v>347.5</v>
      </c>
      <c r="X288">
        <f t="shared" ca="1" si="11"/>
        <v>2.7086383601756969E-2</v>
      </c>
      <c r="Y288">
        <f t="shared" ca="1" si="12"/>
        <v>-1.2358807806167604E-3</v>
      </c>
    </row>
    <row r="289" spans="20:25" x14ac:dyDescent="0.2">
      <c r="T289" vm="709">
        <f ca="1"/>
        <v>44120</v>
      </c>
      <c r="U289" vm="710">
        <f ca="1"/>
        <v>27.83</v>
      </c>
      <c r="V289" vm="711">
        <f ca="1"/>
        <v>347.29</v>
      </c>
      <c r="X289">
        <f t="shared" ca="1" si="11"/>
        <v>-8.1967213114754189E-3</v>
      </c>
      <c r="Y289">
        <f t="shared" ca="1" si="12"/>
        <v>-6.0431654676251778E-4</v>
      </c>
    </row>
    <row r="290" spans="20:25" x14ac:dyDescent="0.2">
      <c r="T290" vm="712">
        <f ca="1"/>
        <v>44123</v>
      </c>
      <c r="U290" vm="713">
        <f ca="1"/>
        <v>28.66</v>
      </c>
      <c r="V290" vm="714">
        <f ca="1"/>
        <v>342.01</v>
      </c>
      <c r="X290">
        <f t="shared" ca="1" si="11"/>
        <v>2.9823931009701932E-2</v>
      </c>
      <c r="Y290">
        <f t="shared" ca="1" si="12"/>
        <v>-1.5203432290017083E-2</v>
      </c>
    </row>
    <row r="291" spans="20:25" x14ac:dyDescent="0.2">
      <c r="T291" vm="715">
        <f ca="1"/>
        <v>44124</v>
      </c>
      <c r="U291" vm="716">
        <f ca="1"/>
        <v>28.45</v>
      </c>
      <c r="V291" vm="717">
        <f ca="1"/>
        <v>343.38</v>
      </c>
      <c r="X291">
        <f t="shared" ca="1" si="11"/>
        <v>-7.3272854152128808E-3</v>
      </c>
      <c r="Y291">
        <f t="shared" ca="1" si="12"/>
        <v>4.0057308265839531E-3</v>
      </c>
    </row>
    <row r="292" spans="20:25" x14ac:dyDescent="0.2">
      <c r="T292" vm="718">
        <f ca="1"/>
        <v>44125</v>
      </c>
      <c r="U292" vm="719">
        <f ca="1"/>
        <v>36.5</v>
      </c>
      <c r="V292" vm="720">
        <f ca="1"/>
        <v>342.73</v>
      </c>
      <c r="X292">
        <f t="shared" ca="1" si="11"/>
        <v>0.28295254833040429</v>
      </c>
      <c r="Y292">
        <f t="shared" ca="1" si="12"/>
        <v>-1.8929465897838949E-3</v>
      </c>
    </row>
    <row r="293" spans="20:25" x14ac:dyDescent="0.2">
      <c r="T293" vm="721">
        <f ca="1"/>
        <v>44126</v>
      </c>
      <c r="U293" vm="722">
        <f ca="1"/>
        <v>38.97</v>
      </c>
      <c r="V293" vm="723">
        <f ca="1"/>
        <v>344.61</v>
      </c>
      <c r="X293">
        <f t="shared" ca="1" si="11"/>
        <v>6.7671232876712395E-2</v>
      </c>
      <c r="Y293">
        <f t="shared" ca="1" si="12"/>
        <v>5.4853674904442595E-3</v>
      </c>
    </row>
    <row r="294" spans="20:25" x14ac:dyDescent="0.2">
      <c r="T294" vm="724">
        <f ca="1"/>
        <v>44127</v>
      </c>
      <c r="U294" vm="725">
        <f ca="1"/>
        <v>43.17</v>
      </c>
      <c r="V294" vm="726">
        <f ca="1"/>
        <v>345.78</v>
      </c>
      <c r="X294">
        <f t="shared" ca="1" si="11"/>
        <v>0.10777521170130888</v>
      </c>
      <c r="Y294">
        <f t="shared" ca="1" si="12"/>
        <v>3.3951423348130838E-3</v>
      </c>
    </row>
    <row r="295" spans="20:25" x14ac:dyDescent="0.2">
      <c r="T295" vm="727">
        <f ca="1"/>
        <v>44130</v>
      </c>
      <c r="U295" vm="728">
        <f ca="1"/>
        <v>41.27</v>
      </c>
      <c r="V295" vm="729">
        <f ca="1"/>
        <v>339.39</v>
      </c>
      <c r="X295">
        <f t="shared" ca="1" si="11"/>
        <v>-4.4012045401899402E-2</v>
      </c>
      <c r="Y295">
        <f t="shared" ca="1" si="12"/>
        <v>-1.8479958355023363E-2</v>
      </c>
    </row>
    <row r="296" spans="20:25" x14ac:dyDescent="0.2">
      <c r="T296" vm="730">
        <f ca="1"/>
        <v>44131</v>
      </c>
      <c r="U296" vm="731">
        <f ca="1"/>
        <v>41.54</v>
      </c>
      <c r="V296" vm="732">
        <f ca="1"/>
        <v>338.22</v>
      </c>
      <c r="X296">
        <f t="shared" ca="1" si="11"/>
        <v>6.5422825296825859E-3</v>
      </c>
      <c r="Y296">
        <f t="shared" ca="1" si="12"/>
        <v>-3.4473614425880594E-3</v>
      </c>
    </row>
    <row r="297" spans="20:25" x14ac:dyDescent="0.2">
      <c r="T297" vm="733">
        <f ca="1"/>
        <v>44132</v>
      </c>
      <c r="U297" vm="734">
        <f ca="1"/>
        <v>42.86</v>
      </c>
      <c r="V297" vm="735">
        <f ca="1"/>
        <v>326.66000000000003</v>
      </c>
      <c r="X297">
        <f t="shared" ca="1" si="11"/>
        <v>3.1776600866634475E-2</v>
      </c>
      <c r="Y297">
        <f t="shared" ca="1" si="12"/>
        <v>-3.4178936786706915E-2</v>
      </c>
    </row>
    <row r="298" spans="20:25" x14ac:dyDescent="0.2">
      <c r="T298" vm="736">
        <f ca="1"/>
        <v>44133</v>
      </c>
      <c r="U298" vm="737">
        <f ca="1"/>
        <v>42.22</v>
      </c>
      <c r="V298" vm="738">
        <f ca="1"/>
        <v>329.98</v>
      </c>
      <c r="X298">
        <f t="shared" ca="1" si="11"/>
        <v>-1.4932337844143717E-2</v>
      </c>
      <c r="Y298">
        <f t="shared" ca="1" si="12"/>
        <v>1.0163472723933031E-2</v>
      </c>
    </row>
    <row r="299" spans="20:25" x14ac:dyDescent="0.2">
      <c r="T299" vm="739">
        <f ca="1"/>
        <v>44134</v>
      </c>
      <c r="U299" vm="740">
        <f ca="1"/>
        <v>39.39</v>
      </c>
      <c r="V299" vm="741">
        <f ca="1"/>
        <v>326.54000000000002</v>
      </c>
      <c r="X299">
        <f t="shared" ca="1" si="11"/>
        <v>-6.7029843675982859E-2</v>
      </c>
      <c r="Y299">
        <f t="shared" ca="1" si="12"/>
        <v>-1.0424874234802095E-2</v>
      </c>
    </row>
    <row r="300" spans="20:25" x14ac:dyDescent="0.2">
      <c r="T300" vm="742">
        <f ca="1"/>
        <v>44137</v>
      </c>
      <c r="U300" vm="743">
        <f ca="1"/>
        <v>40.79</v>
      </c>
      <c r="V300" vm="744">
        <f ca="1"/>
        <v>330.2</v>
      </c>
      <c r="X300">
        <f t="shared" ref="X300:X363" ca="1" si="13">+U300/U299-1</f>
        <v>3.554201574003546E-2</v>
      </c>
      <c r="Y300">
        <f t="shared" ref="Y300:Y363" ca="1" si="14">+V300/V299-1</f>
        <v>1.1208427757701811E-2</v>
      </c>
    </row>
    <row r="301" spans="20:25" x14ac:dyDescent="0.2">
      <c r="T301" vm="745">
        <f ca="1"/>
        <v>44138</v>
      </c>
      <c r="U301" vm="746">
        <f ca="1"/>
        <v>41.17</v>
      </c>
      <c r="V301" vm="747">
        <f ca="1"/>
        <v>336.03</v>
      </c>
      <c r="X301">
        <f t="shared" ca="1" si="13"/>
        <v>9.3160088256927231E-3</v>
      </c>
      <c r="Y301">
        <f t="shared" ca="1" si="14"/>
        <v>1.7655966081162822E-2</v>
      </c>
    </row>
    <row r="302" spans="20:25" x14ac:dyDescent="0.2">
      <c r="T302" vm="748">
        <f ca="1"/>
        <v>44139</v>
      </c>
      <c r="U302" vm="749">
        <f ca="1"/>
        <v>41.99</v>
      </c>
      <c r="V302" vm="750">
        <f ca="1"/>
        <v>343.54</v>
      </c>
      <c r="X302">
        <f t="shared" ca="1" si="13"/>
        <v>1.9917415593879051E-2</v>
      </c>
      <c r="Y302">
        <f t="shared" ca="1" si="14"/>
        <v>2.234919501235022E-2</v>
      </c>
    </row>
    <row r="303" spans="20:25" x14ac:dyDescent="0.2">
      <c r="T303" vm="751">
        <f ca="1"/>
        <v>44140</v>
      </c>
      <c r="U303" vm="752">
        <f ca="1"/>
        <v>41.55</v>
      </c>
      <c r="V303" vm="753">
        <f ca="1"/>
        <v>350.24</v>
      </c>
      <c r="X303">
        <f t="shared" ca="1" si="13"/>
        <v>-1.0478685401286159E-2</v>
      </c>
      <c r="Y303">
        <f t="shared" ca="1" si="14"/>
        <v>1.9502823543109837E-2</v>
      </c>
    </row>
    <row r="304" spans="20:25" x14ac:dyDescent="0.2">
      <c r="T304" vm="754">
        <f ca="1"/>
        <v>44141</v>
      </c>
      <c r="U304" vm="755">
        <f ca="1"/>
        <v>45.38</v>
      </c>
      <c r="V304" vm="756">
        <f ca="1"/>
        <v>350.16</v>
      </c>
      <c r="X304">
        <f t="shared" ca="1" si="13"/>
        <v>9.2178098676293674E-2</v>
      </c>
      <c r="Y304">
        <f t="shared" ca="1" si="14"/>
        <v>-2.2841480127910874E-4</v>
      </c>
    </row>
    <row r="305" spans="20:25" x14ac:dyDescent="0.2">
      <c r="T305" vm="757">
        <f ca="1"/>
        <v>44144</v>
      </c>
      <c r="U305" vm="758">
        <f ca="1"/>
        <v>41.1</v>
      </c>
      <c r="V305" vm="759">
        <f ca="1"/>
        <v>354.56</v>
      </c>
      <c r="X305">
        <f t="shared" ca="1" si="13"/>
        <v>-9.4314676068752767E-2</v>
      </c>
      <c r="Y305">
        <f t="shared" ca="1" si="14"/>
        <v>1.2565684258624588E-2</v>
      </c>
    </row>
    <row r="306" spans="20:25" x14ac:dyDescent="0.2">
      <c r="T306" vm="760">
        <f ca="1"/>
        <v>44145</v>
      </c>
      <c r="U306" vm="761">
        <f ca="1"/>
        <v>38.54</v>
      </c>
      <c r="V306" vm="762">
        <f ca="1"/>
        <v>354.04</v>
      </c>
      <c r="X306">
        <f t="shared" ca="1" si="13"/>
        <v>-6.2287104622871126E-2</v>
      </c>
      <c r="Y306">
        <f t="shared" ca="1" si="14"/>
        <v>-1.4666064981948557E-3</v>
      </c>
    </row>
    <row r="307" spans="20:25" x14ac:dyDescent="0.2">
      <c r="T307" vm="763">
        <f ca="1"/>
        <v>44146</v>
      </c>
      <c r="U307" vm="764">
        <f ca="1"/>
        <v>38.46</v>
      </c>
      <c r="V307" vm="765">
        <f ca="1"/>
        <v>356.67</v>
      </c>
      <c r="X307">
        <f t="shared" ca="1" si="13"/>
        <v>-2.0757654385054058E-3</v>
      </c>
      <c r="Y307">
        <f t="shared" ca="1" si="14"/>
        <v>7.4285391481188068E-3</v>
      </c>
    </row>
    <row r="308" spans="20:25" x14ac:dyDescent="0.2">
      <c r="T308" vm="766">
        <f ca="1"/>
        <v>44147</v>
      </c>
      <c r="U308" vm="767">
        <f ca="1"/>
        <v>40.299999999999997</v>
      </c>
      <c r="V308" vm="768">
        <f ca="1"/>
        <v>353.21</v>
      </c>
      <c r="X308">
        <f t="shared" ca="1" si="13"/>
        <v>4.7841913676546888E-2</v>
      </c>
      <c r="Y308">
        <f t="shared" ca="1" si="14"/>
        <v>-9.7008439173467131E-3</v>
      </c>
    </row>
    <row r="309" spans="20:25" x14ac:dyDescent="0.2">
      <c r="T309" vm="769">
        <f ca="1"/>
        <v>44148</v>
      </c>
      <c r="U309" vm="770">
        <f ca="1"/>
        <v>40.43</v>
      </c>
      <c r="V309" vm="771">
        <f ca="1"/>
        <v>358.1</v>
      </c>
      <c r="X309">
        <f t="shared" ca="1" si="13"/>
        <v>3.225806451613078E-3</v>
      </c>
      <c r="Y309">
        <f t="shared" ca="1" si="14"/>
        <v>1.3844455140001877E-2</v>
      </c>
    </row>
    <row r="310" spans="20:25" x14ac:dyDescent="0.2">
      <c r="T310" vm="772">
        <f ca="1"/>
        <v>44151</v>
      </c>
      <c r="U310" vm="773">
        <f ca="1"/>
        <v>39.08</v>
      </c>
      <c r="V310" vm="774">
        <f ca="1"/>
        <v>362.57</v>
      </c>
      <c r="X310">
        <f t="shared" ca="1" si="13"/>
        <v>-3.3391046252782663E-2</v>
      </c>
      <c r="Y310">
        <f t="shared" ca="1" si="14"/>
        <v>1.2482546774643888E-2</v>
      </c>
    </row>
    <row r="311" spans="20:25" x14ac:dyDescent="0.2">
      <c r="T311" vm="775">
        <f ca="1"/>
        <v>44152</v>
      </c>
      <c r="U311" vm="776">
        <f ca="1"/>
        <v>39.270000000000003</v>
      </c>
      <c r="V311" vm="777">
        <f ca="1"/>
        <v>360.62</v>
      </c>
      <c r="X311">
        <f t="shared" ca="1" si="13"/>
        <v>4.8618219037872556E-3</v>
      </c>
      <c r="Y311">
        <f t="shared" ca="1" si="14"/>
        <v>-5.3782717820006765E-3</v>
      </c>
    </row>
    <row r="312" spans="20:25" x14ac:dyDescent="0.2">
      <c r="T312" vm="778">
        <f ca="1"/>
        <v>44153</v>
      </c>
      <c r="U312" vm="779">
        <f ca="1"/>
        <v>40.630000000000003</v>
      </c>
      <c r="V312" vm="780">
        <f ca="1"/>
        <v>356.28</v>
      </c>
      <c r="X312">
        <f t="shared" ca="1" si="13"/>
        <v>3.463203463203457E-2</v>
      </c>
      <c r="Y312">
        <f t="shared" ca="1" si="14"/>
        <v>-1.2034828905773454E-2</v>
      </c>
    </row>
    <row r="313" spans="20:25" x14ac:dyDescent="0.2">
      <c r="T313" vm="781">
        <f ca="1"/>
        <v>44154</v>
      </c>
      <c r="U313" vm="782">
        <f ca="1"/>
        <v>42.29</v>
      </c>
      <c r="V313" vm="783">
        <f ca="1"/>
        <v>357.78</v>
      </c>
      <c r="X313">
        <f t="shared" ca="1" si="13"/>
        <v>4.0856509968003829E-2</v>
      </c>
      <c r="Y313">
        <f t="shared" ca="1" si="14"/>
        <v>4.2101717750084866E-3</v>
      </c>
    </row>
    <row r="314" spans="20:25" x14ac:dyDescent="0.2">
      <c r="T314" vm="784">
        <f ca="1"/>
        <v>44155</v>
      </c>
      <c r="U314" vm="785">
        <f ca="1"/>
        <v>44.29</v>
      </c>
      <c r="V314" vm="786">
        <f ca="1"/>
        <v>355.33</v>
      </c>
      <c r="X314">
        <f t="shared" ca="1" si="13"/>
        <v>4.7292504138094049E-2</v>
      </c>
      <c r="Y314">
        <f t="shared" ca="1" si="14"/>
        <v>-6.8477835541393972E-3</v>
      </c>
    </row>
    <row r="315" spans="20:25" x14ac:dyDescent="0.2">
      <c r="T315" vm="787">
        <f ca="1"/>
        <v>44158</v>
      </c>
      <c r="U315" vm="788">
        <f ca="1"/>
        <v>45.26</v>
      </c>
      <c r="V315" vm="789">
        <f ca="1"/>
        <v>357.46</v>
      </c>
      <c r="X315">
        <f t="shared" ca="1" si="13"/>
        <v>2.1901106344547339E-2</v>
      </c>
      <c r="Y315">
        <f t="shared" ca="1" si="14"/>
        <v>5.9944277150818515E-3</v>
      </c>
    </row>
    <row r="316" spans="20:25" x14ac:dyDescent="0.2">
      <c r="T316" vm="790">
        <f ca="1"/>
        <v>44159</v>
      </c>
      <c r="U316" vm="785">
        <f ca="1"/>
        <v>44.29</v>
      </c>
      <c r="V316" vm="791">
        <f ca="1"/>
        <v>363.22</v>
      </c>
      <c r="X316">
        <f t="shared" ca="1" si="13"/>
        <v>-2.1431727794962385E-2</v>
      </c>
      <c r="Y316">
        <f t="shared" ca="1" si="14"/>
        <v>1.6113691042354494E-2</v>
      </c>
    </row>
    <row r="317" spans="20:25" x14ac:dyDescent="0.2">
      <c r="T317" vm="792">
        <f ca="1"/>
        <v>44160</v>
      </c>
      <c r="U317" vm="793">
        <f ca="1"/>
        <v>45.56</v>
      </c>
      <c r="V317" vm="794">
        <f ca="1"/>
        <v>362.66</v>
      </c>
      <c r="X317">
        <f t="shared" ca="1" si="13"/>
        <v>2.8674644389252713E-2</v>
      </c>
      <c r="Y317">
        <f t="shared" ca="1" si="14"/>
        <v>-1.5417653212929094E-3</v>
      </c>
    </row>
    <row r="318" spans="20:25" x14ac:dyDescent="0.2">
      <c r="T318" vm="795">
        <f ca="1"/>
        <v>44162</v>
      </c>
      <c r="U318" vm="796">
        <f ca="1"/>
        <v>46.03</v>
      </c>
      <c r="V318" vm="797">
        <f ca="1"/>
        <v>363.67</v>
      </c>
      <c r="X318">
        <f t="shared" ca="1" si="13"/>
        <v>1.0316066725197581E-2</v>
      </c>
      <c r="Y318">
        <f t="shared" ca="1" si="14"/>
        <v>2.784977665030608E-3</v>
      </c>
    </row>
    <row r="319" spans="20:25" x14ac:dyDescent="0.2">
      <c r="T319" vm="798">
        <f ca="1"/>
        <v>44165</v>
      </c>
      <c r="U319" vm="799">
        <f ca="1"/>
        <v>44.42</v>
      </c>
      <c r="V319" vm="800">
        <f ca="1"/>
        <v>362.06</v>
      </c>
      <c r="X319">
        <f t="shared" ca="1" si="13"/>
        <v>-3.4977188789919622E-2</v>
      </c>
      <c r="Y319">
        <f t="shared" ca="1" si="14"/>
        <v>-4.4270904941293709E-3</v>
      </c>
    </row>
    <row r="320" spans="20:25" x14ac:dyDescent="0.2">
      <c r="T320" vm="801">
        <f ca="1"/>
        <v>44166</v>
      </c>
      <c r="U320" vm="802">
        <f ca="1"/>
        <v>44.5</v>
      </c>
      <c r="V320" vm="803">
        <f ca="1"/>
        <v>366.02</v>
      </c>
      <c r="X320">
        <f t="shared" ca="1" si="13"/>
        <v>1.8009905447995411E-3</v>
      </c>
      <c r="Y320">
        <f t="shared" ca="1" si="14"/>
        <v>1.0937413688338893E-2</v>
      </c>
    </row>
    <row r="321" spans="20:25" x14ac:dyDescent="0.2">
      <c r="T321" vm="804">
        <f ca="1"/>
        <v>44167</v>
      </c>
      <c r="U321" vm="805">
        <f ca="1"/>
        <v>47.49</v>
      </c>
      <c r="V321" vm="806">
        <f ca="1"/>
        <v>366.79</v>
      </c>
      <c r="X321">
        <f t="shared" ca="1" si="13"/>
        <v>6.7191011235955056E-2</v>
      </c>
      <c r="Y321">
        <f t="shared" ca="1" si="14"/>
        <v>2.1037101797716229E-3</v>
      </c>
    </row>
    <row r="322" spans="20:25" x14ac:dyDescent="0.2">
      <c r="T322" vm="807">
        <f ca="1"/>
        <v>44168</v>
      </c>
      <c r="U322" vm="808">
        <f ca="1"/>
        <v>47.95</v>
      </c>
      <c r="V322" vm="809">
        <f ca="1"/>
        <v>366.69</v>
      </c>
      <c r="X322">
        <f t="shared" ca="1" si="13"/>
        <v>9.6862497367866673E-3</v>
      </c>
      <c r="Y322">
        <f t="shared" ca="1" si="14"/>
        <v>-2.7263556803625022E-4</v>
      </c>
    </row>
    <row r="323" spans="20:25" x14ac:dyDescent="0.2">
      <c r="T323" vm="810">
        <f ca="1"/>
        <v>44169</v>
      </c>
      <c r="U323" vm="811">
        <f ca="1"/>
        <v>48.1</v>
      </c>
      <c r="V323" vm="812">
        <f ca="1"/>
        <v>369.85</v>
      </c>
      <c r="X323">
        <f t="shared" ca="1" si="13"/>
        <v>3.1282586027110426E-3</v>
      </c>
      <c r="Y323">
        <f t="shared" ca="1" si="14"/>
        <v>8.6176334233276641E-3</v>
      </c>
    </row>
    <row r="324" spans="20:25" x14ac:dyDescent="0.2">
      <c r="T324" vm="813">
        <f ca="1"/>
        <v>44172</v>
      </c>
      <c r="U324" vm="814">
        <f ca="1"/>
        <v>49.45</v>
      </c>
      <c r="V324" vm="815">
        <f ca="1"/>
        <v>369.09</v>
      </c>
      <c r="X324">
        <f t="shared" ca="1" si="13"/>
        <v>2.8066528066527985E-2</v>
      </c>
      <c r="Y324">
        <f t="shared" ca="1" si="14"/>
        <v>-2.0548871163986737E-3</v>
      </c>
    </row>
    <row r="325" spans="20:25" x14ac:dyDescent="0.2">
      <c r="T325" vm="816">
        <f ca="1"/>
        <v>44173</v>
      </c>
      <c r="U325" vm="817">
        <f ca="1"/>
        <v>50</v>
      </c>
      <c r="V325" vm="818">
        <f ca="1"/>
        <v>370.17</v>
      </c>
      <c r="X325">
        <f t="shared" ca="1" si="13"/>
        <v>1.1122345803842304E-2</v>
      </c>
      <c r="Y325">
        <f t="shared" ca="1" si="14"/>
        <v>2.9261155815656359E-3</v>
      </c>
    </row>
    <row r="326" spans="20:25" x14ac:dyDescent="0.2">
      <c r="T326" vm="819">
        <f ca="1"/>
        <v>44174</v>
      </c>
      <c r="U326" vm="820">
        <f ca="1"/>
        <v>49.15</v>
      </c>
      <c r="V326" vm="821">
        <f ca="1"/>
        <v>366.85</v>
      </c>
      <c r="X326">
        <f t="shared" ca="1" si="13"/>
        <v>-1.7000000000000015E-2</v>
      </c>
      <c r="Y326">
        <f t="shared" ca="1" si="14"/>
        <v>-8.9688521490125517E-3</v>
      </c>
    </row>
    <row r="327" spans="20:25" x14ac:dyDescent="0.2">
      <c r="T327" vm="822">
        <f ca="1"/>
        <v>44175</v>
      </c>
      <c r="U327" vm="823">
        <f ca="1"/>
        <v>53.15</v>
      </c>
      <c r="V327" vm="824">
        <f ca="1"/>
        <v>366.73</v>
      </c>
      <c r="X327">
        <f t="shared" ca="1" si="13"/>
        <v>8.138351983723302E-2</v>
      </c>
      <c r="Y327">
        <f t="shared" ca="1" si="14"/>
        <v>-3.2710917268641282E-4</v>
      </c>
    </row>
    <row r="328" spans="20:25" x14ac:dyDescent="0.2">
      <c r="T328" vm="825">
        <f ca="1"/>
        <v>44176</v>
      </c>
      <c r="U328" vm="826">
        <f ca="1"/>
        <v>53.33</v>
      </c>
      <c r="V328" vm="827">
        <f ca="1"/>
        <v>366.3</v>
      </c>
      <c r="X328">
        <f t="shared" ca="1" si="13"/>
        <v>3.3866415804326699E-3</v>
      </c>
      <c r="Y328">
        <f t="shared" ca="1" si="14"/>
        <v>-1.1725247457257115E-3</v>
      </c>
    </row>
    <row r="329" spans="20:25" x14ac:dyDescent="0.2">
      <c r="T329" vm="828">
        <f ca="1"/>
        <v>44179</v>
      </c>
      <c r="U329" vm="829">
        <f ca="1"/>
        <v>51.6</v>
      </c>
      <c r="V329" vm="830">
        <f ca="1"/>
        <v>364.66</v>
      </c>
      <c r="X329">
        <f t="shared" ca="1" si="13"/>
        <v>-3.2439527470466856E-2</v>
      </c>
      <c r="Y329">
        <f t="shared" ca="1" si="14"/>
        <v>-4.477204477204455E-3</v>
      </c>
    </row>
    <row r="330" spans="20:25" x14ac:dyDescent="0.2">
      <c r="T330" vm="831">
        <f ca="1"/>
        <v>44180</v>
      </c>
      <c r="U330" vm="832">
        <f ca="1"/>
        <v>51.35</v>
      </c>
      <c r="V330" vm="833">
        <f ca="1"/>
        <v>369.59</v>
      </c>
      <c r="X330">
        <f t="shared" ca="1" si="13"/>
        <v>-4.8449612403100861E-3</v>
      </c>
      <c r="Y330">
        <f t="shared" ca="1" si="14"/>
        <v>1.3519442768606282E-2</v>
      </c>
    </row>
    <row r="331" spans="20:25" x14ac:dyDescent="0.2">
      <c r="T331" vm="834">
        <f ca="1"/>
        <v>44181</v>
      </c>
      <c r="U331" vm="835">
        <f ca="1"/>
        <v>51.65</v>
      </c>
      <c r="V331" vm="818">
        <f ca="1"/>
        <v>370.17</v>
      </c>
      <c r="X331">
        <f t="shared" ca="1" si="13"/>
        <v>5.8422590068158975E-3</v>
      </c>
      <c r="Y331">
        <f t="shared" ca="1" si="14"/>
        <v>1.5693065288564512E-3</v>
      </c>
    </row>
    <row r="332" spans="20:25" x14ac:dyDescent="0.2">
      <c r="T332" vm="836">
        <f ca="1"/>
        <v>44182</v>
      </c>
      <c r="U332" vm="837">
        <f ca="1"/>
        <v>53.25</v>
      </c>
      <c r="V332" vm="838">
        <f ca="1"/>
        <v>372.24</v>
      </c>
      <c r="X332">
        <f t="shared" ca="1" si="13"/>
        <v>3.0977734753146136E-2</v>
      </c>
      <c r="Y332">
        <f t="shared" ca="1" si="14"/>
        <v>5.5920252856795916E-3</v>
      </c>
    </row>
    <row r="333" spans="20:25" x14ac:dyDescent="0.2">
      <c r="T333" vm="839">
        <f ca="1"/>
        <v>44183</v>
      </c>
      <c r="U333" vm="840">
        <f ca="1"/>
        <v>52.99</v>
      </c>
      <c r="V333" vm="841">
        <f ca="1"/>
        <v>369.18</v>
      </c>
      <c r="X333">
        <f t="shared" ca="1" si="13"/>
        <v>-4.8826291079812068E-3</v>
      </c>
      <c r="Y333">
        <f t="shared" ca="1" si="14"/>
        <v>-8.2205029013540099E-3</v>
      </c>
    </row>
    <row r="334" spans="20:25" x14ac:dyDescent="0.2">
      <c r="T334" vm="842">
        <f ca="1"/>
        <v>44186</v>
      </c>
      <c r="U334" vm="843">
        <f ca="1"/>
        <v>52.36</v>
      </c>
      <c r="V334" vm="844">
        <f ca="1"/>
        <v>367.86</v>
      </c>
      <c r="X334">
        <f t="shared" ca="1" si="13"/>
        <v>-1.1889035667107084E-2</v>
      </c>
      <c r="Y334">
        <f t="shared" ca="1" si="14"/>
        <v>-3.5754916300990702E-3</v>
      </c>
    </row>
    <row r="335" spans="20:25" x14ac:dyDescent="0.2">
      <c r="T335" vm="845">
        <f ca="1"/>
        <v>44187</v>
      </c>
      <c r="U335" vm="846">
        <f ca="1"/>
        <v>52.09</v>
      </c>
      <c r="V335" vm="847">
        <f ca="1"/>
        <v>367.24</v>
      </c>
      <c r="X335">
        <f t="shared" ca="1" si="13"/>
        <v>-5.1566080977845097E-3</v>
      </c>
      <c r="Y335">
        <f t="shared" ca="1" si="14"/>
        <v>-1.6854238025335588E-3</v>
      </c>
    </row>
    <row r="336" spans="20:25" x14ac:dyDescent="0.2">
      <c r="T336" vm="848">
        <f ca="1"/>
        <v>44188</v>
      </c>
      <c r="U336" vm="849">
        <f ca="1"/>
        <v>51.74</v>
      </c>
      <c r="V336" vm="850">
        <f ca="1"/>
        <v>367.57</v>
      </c>
      <c r="X336">
        <f t="shared" ca="1" si="13"/>
        <v>-6.7191399500864391E-3</v>
      </c>
      <c r="Y336">
        <f t="shared" ca="1" si="14"/>
        <v>8.9859492430011123E-4</v>
      </c>
    </row>
    <row r="337" spans="20:25" x14ac:dyDescent="0.2">
      <c r="T337" vm="851">
        <f ca="1"/>
        <v>44189</v>
      </c>
      <c r="U337" vm="852">
        <f ca="1"/>
        <v>50.15</v>
      </c>
      <c r="V337" vm="853">
        <f ca="1"/>
        <v>369</v>
      </c>
      <c r="X337">
        <f t="shared" ca="1" si="13"/>
        <v>-3.0730575956706696E-2</v>
      </c>
      <c r="Y337">
        <f t="shared" ca="1" si="14"/>
        <v>3.8904154310743788E-3</v>
      </c>
    </row>
    <row r="338" spans="20:25" x14ac:dyDescent="0.2">
      <c r="T338" vm="854">
        <f ca="1"/>
        <v>44193</v>
      </c>
      <c r="U338" vm="855">
        <f ca="1"/>
        <v>48.26</v>
      </c>
      <c r="V338" vm="856">
        <f ca="1"/>
        <v>372.17</v>
      </c>
      <c r="X338">
        <f t="shared" ca="1" si="13"/>
        <v>-3.7686939182452694E-2</v>
      </c>
      <c r="Y338">
        <f t="shared" ca="1" si="14"/>
        <v>8.5907859078591109E-3</v>
      </c>
    </row>
    <row r="339" spans="20:25" x14ac:dyDescent="0.2">
      <c r="T339" vm="857">
        <f ca="1"/>
        <v>44194</v>
      </c>
      <c r="U339" vm="858">
        <f ca="1"/>
        <v>51.23</v>
      </c>
      <c r="V339" vm="859">
        <f ca="1"/>
        <v>371.46</v>
      </c>
      <c r="X339">
        <f t="shared" ca="1" si="13"/>
        <v>6.154164939908835E-2</v>
      </c>
      <c r="Y339">
        <f t="shared" ca="1" si="14"/>
        <v>-1.9077303382863953E-3</v>
      </c>
    </row>
    <row r="340" spans="20:25" x14ac:dyDescent="0.2">
      <c r="T340" vm="860">
        <f ca="1"/>
        <v>44195</v>
      </c>
      <c r="U340" vm="861">
        <f ca="1"/>
        <v>49.35</v>
      </c>
      <c r="V340" vm="862">
        <f ca="1"/>
        <v>371.99</v>
      </c>
      <c r="X340">
        <f t="shared" ca="1" si="13"/>
        <v>-3.6697247706421909E-2</v>
      </c>
      <c r="Y340">
        <f t="shared" ca="1" si="14"/>
        <v>1.4268023474937053E-3</v>
      </c>
    </row>
    <row r="341" spans="20:25" x14ac:dyDescent="0.2">
      <c r="T341" vm="863">
        <f ca="1"/>
        <v>44196</v>
      </c>
      <c r="U341" vm="864">
        <f ca="1"/>
        <v>50.07</v>
      </c>
      <c r="V341" vm="865">
        <f ca="1"/>
        <v>373.88</v>
      </c>
      <c r="X341">
        <f t="shared" ca="1" si="13"/>
        <v>1.4589665653495398E-2</v>
      </c>
      <c r="Y341">
        <f t="shared" ca="1" si="14"/>
        <v>5.0807817414446621E-3</v>
      </c>
    </row>
    <row r="342" spans="20:25" x14ac:dyDescent="0.2">
      <c r="T342" vm="866">
        <f ca="1"/>
        <v>44200</v>
      </c>
      <c r="U342" vm="867">
        <f ca="1"/>
        <v>49.59</v>
      </c>
      <c r="V342" vm="868">
        <f ca="1"/>
        <v>368.79</v>
      </c>
      <c r="X342">
        <f t="shared" ca="1" si="13"/>
        <v>-9.5865787896943777E-3</v>
      </c>
      <c r="Y342">
        <f t="shared" ca="1" si="14"/>
        <v>-1.3613993794800439E-2</v>
      </c>
    </row>
    <row r="343" spans="20:25" x14ac:dyDescent="0.2">
      <c r="T343" vm="869">
        <f ca="1"/>
        <v>44201</v>
      </c>
      <c r="U343" vm="870">
        <f ca="1"/>
        <v>50.31</v>
      </c>
      <c r="V343" vm="871">
        <f ca="1"/>
        <v>371.33</v>
      </c>
      <c r="X343">
        <f t="shared" ca="1" si="13"/>
        <v>1.4519056261343088E-2</v>
      </c>
      <c r="Y343">
        <f t="shared" ca="1" si="14"/>
        <v>6.8873884866724744E-3</v>
      </c>
    </row>
    <row r="344" spans="20:25" x14ac:dyDescent="0.2">
      <c r="T344" vm="872">
        <f ca="1"/>
        <v>44202</v>
      </c>
      <c r="U344" vm="873">
        <f ca="1"/>
        <v>49.82</v>
      </c>
      <c r="V344" vm="874">
        <f ca="1"/>
        <v>373.55</v>
      </c>
      <c r="X344">
        <f t="shared" ca="1" si="13"/>
        <v>-9.7396143907771959E-3</v>
      </c>
      <c r="Y344">
        <f t="shared" ca="1" si="14"/>
        <v>5.9785096814155558E-3</v>
      </c>
    </row>
    <row r="345" spans="20:25" x14ac:dyDescent="0.2">
      <c r="T345" vm="875">
        <f ca="1"/>
        <v>44203</v>
      </c>
      <c r="U345" vm="876">
        <f ca="1"/>
        <v>52.44</v>
      </c>
      <c r="V345" vm="877">
        <f ca="1"/>
        <v>379.1</v>
      </c>
      <c r="X345">
        <f t="shared" ca="1" si="13"/>
        <v>5.2589321557607427E-2</v>
      </c>
      <c r="Y345">
        <f t="shared" ca="1" si="14"/>
        <v>1.4857448802034545E-2</v>
      </c>
    </row>
    <row r="346" spans="20:25" x14ac:dyDescent="0.2">
      <c r="T346" vm="878">
        <f ca="1"/>
        <v>44204</v>
      </c>
      <c r="U346" vm="879">
        <f ca="1"/>
        <v>52.73</v>
      </c>
      <c r="V346" vm="880">
        <f ca="1"/>
        <v>381.26</v>
      </c>
      <c r="X346">
        <f t="shared" ca="1" si="13"/>
        <v>5.5301296720060567E-3</v>
      </c>
      <c r="Y346">
        <f t="shared" ca="1" si="14"/>
        <v>5.6977050910049787E-3</v>
      </c>
    </row>
    <row r="347" spans="20:25" x14ac:dyDescent="0.2">
      <c r="T347" vm="881">
        <f ca="1"/>
        <v>44207</v>
      </c>
      <c r="U347" vm="882">
        <f ca="1"/>
        <v>54.38</v>
      </c>
      <c r="V347" vm="883">
        <f ca="1"/>
        <v>378.69</v>
      </c>
      <c r="X347">
        <f t="shared" ca="1" si="13"/>
        <v>3.129148492319378E-2</v>
      </c>
      <c r="Y347">
        <f t="shared" ca="1" si="14"/>
        <v>-6.7408067985101905E-3</v>
      </c>
    </row>
    <row r="348" spans="20:25" x14ac:dyDescent="0.2">
      <c r="T348" vm="884">
        <f ca="1"/>
        <v>44208</v>
      </c>
      <c r="U348" vm="885">
        <f ca="1"/>
        <v>56.45</v>
      </c>
      <c r="V348" vm="886">
        <f ca="1"/>
        <v>378.77</v>
      </c>
      <c r="X348">
        <f t="shared" ca="1" si="13"/>
        <v>3.8065465244575325E-2</v>
      </c>
      <c r="Y348">
        <f t="shared" ca="1" si="14"/>
        <v>2.1125458818560539E-4</v>
      </c>
    </row>
    <row r="349" spans="20:25" x14ac:dyDescent="0.2">
      <c r="T349" vm="887">
        <f ca="1"/>
        <v>44209</v>
      </c>
      <c r="U349" vm="888">
        <f ca="1"/>
        <v>53.43</v>
      </c>
      <c r="V349" vm="889">
        <f ca="1"/>
        <v>379.79</v>
      </c>
      <c r="X349">
        <f t="shared" ca="1" si="13"/>
        <v>-5.3498671390611263E-2</v>
      </c>
      <c r="Y349">
        <f t="shared" ca="1" si="14"/>
        <v>2.6929271061595372E-3</v>
      </c>
    </row>
    <row r="350" spans="20:25" x14ac:dyDescent="0.2">
      <c r="T350" vm="890">
        <f ca="1"/>
        <v>44210</v>
      </c>
      <c r="U350" vm="891">
        <f ca="1"/>
        <v>49.03</v>
      </c>
      <c r="V350" vm="892">
        <f ca="1"/>
        <v>378.46</v>
      </c>
      <c r="X350">
        <f t="shared" ca="1" si="13"/>
        <v>-8.2350739285045882E-2</v>
      </c>
      <c r="Y350">
        <f t="shared" ca="1" si="14"/>
        <v>-3.5019352800232939E-3</v>
      </c>
    </row>
    <row r="351" spans="20:25" x14ac:dyDescent="0.2">
      <c r="T351" vm="893">
        <f ca="1"/>
        <v>44211</v>
      </c>
      <c r="U351" vm="870">
        <f ca="1"/>
        <v>50.31</v>
      </c>
      <c r="V351" vm="894">
        <f ca="1"/>
        <v>375.7</v>
      </c>
      <c r="X351">
        <f t="shared" ca="1" si="13"/>
        <v>2.610646542932904E-2</v>
      </c>
      <c r="Y351">
        <f t="shared" ca="1" si="14"/>
        <v>-7.2927125720022579E-3</v>
      </c>
    </row>
    <row r="352" spans="20:25" x14ac:dyDescent="0.2">
      <c r="T352" vm="895">
        <f ca="1"/>
        <v>44215</v>
      </c>
      <c r="U352" vm="896">
        <f ca="1"/>
        <v>50.39</v>
      </c>
      <c r="V352" vm="897">
        <f ca="1"/>
        <v>378.65</v>
      </c>
      <c r="X352">
        <f t="shared" ca="1" si="13"/>
        <v>1.5901411250247577E-3</v>
      </c>
      <c r="Y352">
        <f t="shared" ca="1" si="14"/>
        <v>7.8520095821132951E-3</v>
      </c>
    </row>
    <row r="353" spans="20:25" x14ac:dyDescent="0.2">
      <c r="T353" vm="898">
        <f ca="1"/>
        <v>44216</v>
      </c>
      <c r="U353" vm="899">
        <f ca="1"/>
        <v>52.2</v>
      </c>
      <c r="V353" vm="900">
        <f ca="1"/>
        <v>383.89</v>
      </c>
      <c r="X353">
        <f t="shared" ca="1" si="13"/>
        <v>3.5919825362175084E-2</v>
      </c>
      <c r="Y353">
        <f t="shared" ca="1" si="14"/>
        <v>1.383863726396406E-2</v>
      </c>
    </row>
    <row r="354" spans="20:25" x14ac:dyDescent="0.2">
      <c r="T354" vm="901">
        <f ca="1"/>
        <v>44217</v>
      </c>
      <c r="U354" vm="902">
        <f ca="1"/>
        <v>54.4</v>
      </c>
      <c r="V354" vm="903">
        <f ca="1"/>
        <v>384.24</v>
      </c>
      <c r="X354">
        <f t="shared" ca="1" si="13"/>
        <v>4.2145593869731712E-2</v>
      </c>
      <c r="Y354">
        <f t="shared" ca="1" si="14"/>
        <v>9.1171950298263305E-4</v>
      </c>
    </row>
    <row r="355" spans="20:25" x14ac:dyDescent="0.2">
      <c r="T355" vm="904">
        <f ca="1"/>
        <v>44218</v>
      </c>
      <c r="U355" vm="905">
        <f ca="1"/>
        <v>53.57</v>
      </c>
      <c r="V355" vm="906">
        <f ca="1"/>
        <v>382.88</v>
      </c>
      <c r="X355">
        <f t="shared" ca="1" si="13"/>
        <v>-1.5257352941176472E-2</v>
      </c>
      <c r="Y355">
        <f t="shared" ca="1" si="14"/>
        <v>-3.5394545075994044E-3</v>
      </c>
    </row>
    <row r="356" spans="20:25" x14ac:dyDescent="0.2">
      <c r="T356" vm="907">
        <f ca="1"/>
        <v>44221</v>
      </c>
      <c r="U356" vm="908">
        <f ca="1"/>
        <v>53.65</v>
      </c>
      <c r="V356" vm="909">
        <f ca="1"/>
        <v>384.39</v>
      </c>
      <c r="X356">
        <f t="shared" ca="1" si="13"/>
        <v>1.4933731566175723E-3</v>
      </c>
      <c r="Y356">
        <f t="shared" ca="1" si="14"/>
        <v>3.9437944003342107E-3</v>
      </c>
    </row>
    <row r="357" spans="20:25" x14ac:dyDescent="0.2">
      <c r="T357" vm="910">
        <f ca="1"/>
        <v>44222</v>
      </c>
      <c r="U357" vm="911">
        <f ca="1"/>
        <v>53.29</v>
      </c>
      <c r="V357" vm="912">
        <f ca="1"/>
        <v>383.79</v>
      </c>
      <c r="X357">
        <f t="shared" ca="1" si="13"/>
        <v>-6.7101584342963427E-3</v>
      </c>
      <c r="Y357">
        <f t="shared" ca="1" si="14"/>
        <v>-1.5609146960118281E-3</v>
      </c>
    </row>
    <row r="358" spans="20:25" x14ac:dyDescent="0.2">
      <c r="T358" vm="913">
        <f ca="1"/>
        <v>44223</v>
      </c>
      <c r="U358" vm="914">
        <f ca="1"/>
        <v>48.95</v>
      </c>
      <c r="V358" vm="915">
        <f ca="1"/>
        <v>374.41</v>
      </c>
      <c r="X358">
        <f t="shared" ca="1" si="13"/>
        <v>-8.1441170951397912E-2</v>
      </c>
      <c r="Y358">
        <f t="shared" ca="1" si="14"/>
        <v>-2.4440449203991799E-2</v>
      </c>
    </row>
    <row r="359" spans="20:25" x14ac:dyDescent="0.2">
      <c r="T359" vm="916">
        <f ca="1"/>
        <v>44224</v>
      </c>
      <c r="U359" vm="917">
        <f ca="1"/>
        <v>53.13</v>
      </c>
      <c r="V359" vm="918">
        <f ca="1"/>
        <v>377.63</v>
      </c>
      <c r="X359">
        <f t="shared" ca="1" si="13"/>
        <v>8.5393258426966323E-2</v>
      </c>
      <c r="Y359">
        <f t="shared" ca="1" si="14"/>
        <v>8.6001976442935391E-3</v>
      </c>
    </row>
    <row r="360" spans="20:25" x14ac:dyDescent="0.2">
      <c r="T360" vm="919">
        <f ca="1"/>
        <v>44225</v>
      </c>
      <c r="U360" vm="920">
        <f ca="1"/>
        <v>52.94</v>
      </c>
      <c r="V360" vm="921">
        <f ca="1"/>
        <v>370.07</v>
      </c>
      <c r="X360">
        <f t="shared" ca="1" si="13"/>
        <v>-3.5761340109167206E-3</v>
      </c>
      <c r="Y360">
        <f t="shared" ca="1" si="14"/>
        <v>-2.0019595900749421E-2</v>
      </c>
    </row>
    <row r="361" spans="20:25" x14ac:dyDescent="0.2">
      <c r="T361" vm="922">
        <f ca="1"/>
        <v>44228</v>
      </c>
      <c r="U361" vm="923">
        <f ca="1"/>
        <v>56.85</v>
      </c>
      <c r="V361" vm="924">
        <f ca="1"/>
        <v>376.23</v>
      </c>
      <c r="X361">
        <f t="shared" ca="1" si="13"/>
        <v>7.3857196826596194E-2</v>
      </c>
      <c r="Y361">
        <f t="shared" ca="1" si="14"/>
        <v>1.664549950009464E-2</v>
      </c>
    </row>
    <row r="362" spans="20:25" x14ac:dyDescent="0.2">
      <c r="T362" vm="925">
        <f ca="1"/>
        <v>44229</v>
      </c>
      <c r="U362" vm="926">
        <f ca="1"/>
        <v>58.87</v>
      </c>
      <c r="V362" vm="927">
        <f ca="1"/>
        <v>381.55</v>
      </c>
      <c r="X362">
        <f t="shared" ca="1" si="13"/>
        <v>3.5532102022867162E-2</v>
      </c>
      <c r="Y362">
        <f t="shared" ca="1" si="14"/>
        <v>1.4140286526858503E-2</v>
      </c>
    </row>
    <row r="363" spans="20:25" x14ac:dyDescent="0.2">
      <c r="T363" vm="928">
        <f ca="1"/>
        <v>44230</v>
      </c>
      <c r="U363" vm="929">
        <f ca="1"/>
        <v>59.26</v>
      </c>
      <c r="V363" vm="930">
        <f ca="1"/>
        <v>381.85</v>
      </c>
      <c r="X363">
        <f t="shared" ca="1" si="13"/>
        <v>6.6247664345167045E-3</v>
      </c>
      <c r="Y363">
        <f t="shared" ca="1" si="14"/>
        <v>7.8626654435853816E-4</v>
      </c>
    </row>
    <row r="364" spans="20:25" x14ac:dyDescent="0.2">
      <c r="T364" vm="931">
        <f ca="1"/>
        <v>44231</v>
      </c>
      <c r="U364" vm="932">
        <f ca="1"/>
        <v>58.31</v>
      </c>
      <c r="V364" vm="933">
        <f ca="1"/>
        <v>386.19</v>
      </c>
      <c r="X364">
        <f t="shared" ref="X364:X427" ca="1" si="15">+U364/U363-1</f>
        <v>-1.6031049611879733E-2</v>
      </c>
      <c r="Y364">
        <f t="shared" ref="Y364:Y427" ca="1" si="16">+V364/V363-1</f>
        <v>1.1365719523372952E-2</v>
      </c>
    </row>
    <row r="365" spans="20:25" x14ac:dyDescent="0.2">
      <c r="T365" vm="934">
        <f ca="1"/>
        <v>44232</v>
      </c>
      <c r="U365" vm="935">
        <f ca="1"/>
        <v>63.64</v>
      </c>
      <c r="V365" vm="936">
        <f ca="1"/>
        <v>387.71</v>
      </c>
      <c r="X365">
        <f t="shared" ca="1" si="15"/>
        <v>9.1407991768135854E-2</v>
      </c>
      <c r="Y365">
        <f t="shared" ca="1" si="16"/>
        <v>3.935886480747719E-3</v>
      </c>
    </row>
    <row r="366" spans="20:25" x14ac:dyDescent="0.2">
      <c r="T366" vm="937">
        <f ca="1"/>
        <v>44235</v>
      </c>
      <c r="U366" vm="938">
        <f ca="1"/>
        <v>63.78</v>
      </c>
      <c r="V366" vm="939">
        <f ca="1"/>
        <v>390.51</v>
      </c>
      <c r="X366">
        <f t="shared" ca="1" si="15"/>
        <v>2.1998742928974746E-3</v>
      </c>
      <c r="Y366">
        <f t="shared" ca="1" si="16"/>
        <v>7.2218926517242377E-3</v>
      </c>
    </row>
    <row r="367" spans="20:25" x14ac:dyDescent="0.2">
      <c r="T367" vm="940">
        <f ca="1"/>
        <v>44236</v>
      </c>
      <c r="U367" vm="941">
        <f ca="1"/>
        <v>62.8</v>
      </c>
      <c r="V367" vm="942">
        <f ca="1"/>
        <v>390.25</v>
      </c>
      <c r="X367">
        <f t="shared" ca="1" si="15"/>
        <v>-1.5365318281593043E-2</v>
      </c>
      <c r="Y367">
        <f t="shared" ca="1" si="16"/>
        <v>-6.65796010345443E-4</v>
      </c>
    </row>
    <row r="368" spans="20:25" x14ac:dyDescent="0.2">
      <c r="T368" vm="943">
        <f ca="1"/>
        <v>44237</v>
      </c>
      <c r="U368" vm="944">
        <f ca="1"/>
        <v>62.6</v>
      </c>
      <c r="V368" vm="945">
        <f ca="1"/>
        <v>390.08</v>
      </c>
      <c r="X368">
        <f t="shared" ca="1" si="15"/>
        <v>-3.1847133757960666E-3</v>
      </c>
      <c r="Y368">
        <f t="shared" ca="1" si="16"/>
        <v>-4.356181934657144E-4</v>
      </c>
    </row>
    <row r="369" spans="20:25" x14ac:dyDescent="0.2">
      <c r="T369" vm="946">
        <f ca="1"/>
        <v>44238</v>
      </c>
      <c r="U369" vm="947">
        <f ca="1"/>
        <v>62.23</v>
      </c>
      <c r="V369" vm="948">
        <f ca="1"/>
        <v>390.71</v>
      </c>
      <c r="X369">
        <f t="shared" ca="1" si="15"/>
        <v>-5.9105431309904866E-3</v>
      </c>
      <c r="Y369">
        <f t="shared" ca="1" si="16"/>
        <v>1.6150533223953101E-3</v>
      </c>
    </row>
    <row r="370" spans="20:25" x14ac:dyDescent="0.2">
      <c r="T370" vm="949">
        <f ca="1"/>
        <v>44239</v>
      </c>
      <c r="U370" vm="950">
        <f ca="1"/>
        <v>61.97</v>
      </c>
      <c r="V370" vm="951">
        <f ca="1"/>
        <v>392.64</v>
      </c>
      <c r="X370">
        <f t="shared" ca="1" si="15"/>
        <v>-4.1780491724248137E-3</v>
      </c>
      <c r="Y370">
        <f t="shared" ca="1" si="16"/>
        <v>4.9397251158147526E-3</v>
      </c>
    </row>
    <row r="371" spans="20:25" x14ac:dyDescent="0.2">
      <c r="T371" vm="952">
        <f ca="1"/>
        <v>44243</v>
      </c>
      <c r="U371" vm="953">
        <f ca="1"/>
        <v>62.81</v>
      </c>
      <c r="V371" vm="954">
        <f ca="1"/>
        <v>392.3</v>
      </c>
      <c r="X371">
        <f t="shared" ca="1" si="15"/>
        <v>1.3554945941584684E-2</v>
      </c>
      <c r="Y371">
        <f t="shared" ca="1" si="16"/>
        <v>-8.6593317033412109E-4</v>
      </c>
    </row>
    <row r="372" spans="20:25" x14ac:dyDescent="0.2">
      <c r="T372" vm="955">
        <f ca="1"/>
        <v>44244</v>
      </c>
      <c r="U372" vm="956">
        <f ca="1"/>
        <v>62.72</v>
      </c>
      <c r="V372" vm="957">
        <f ca="1"/>
        <v>392.39</v>
      </c>
      <c r="X372">
        <f t="shared" ca="1" si="15"/>
        <v>-1.4328928514568684E-3</v>
      </c>
      <c r="Y372">
        <f t="shared" ca="1" si="16"/>
        <v>2.2941626306383078E-4</v>
      </c>
    </row>
    <row r="373" spans="20:25" x14ac:dyDescent="0.2">
      <c r="T373" vm="958">
        <f ca="1"/>
        <v>44245</v>
      </c>
      <c r="U373" vm="959">
        <f ca="1"/>
        <v>62.87</v>
      </c>
      <c r="V373" vm="960">
        <f ca="1"/>
        <v>390.72</v>
      </c>
      <c r="X373">
        <f t="shared" ca="1" si="15"/>
        <v>2.3915816326529615E-3</v>
      </c>
      <c r="Y373">
        <f t="shared" ca="1" si="16"/>
        <v>-4.2559698259383438E-3</v>
      </c>
    </row>
    <row r="374" spans="20:25" x14ac:dyDescent="0.2">
      <c r="T374" vm="961">
        <f ca="1"/>
        <v>44246</v>
      </c>
      <c r="U374" vm="962">
        <f ca="1"/>
        <v>65.52</v>
      </c>
      <c r="V374" vm="963">
        <f ca="1"/>
        <v>390.03</v>
      </c>
      <c r="X374">
        <f t="shared" ca="1" si="15"/>
        <v>4.2150469222204556E-2</v>
      </c>
      <c r="Y374">
        <f t="shared" ca="1" si="16"/>
        <v>-1.7659705159706052E-3</v>
      </c>
    </row>
    <row r="375" spans="20:25" x14ac:dyDescent="0.2">
      <c r="T375" vm="964">
        <f ca="1"/>
        <v>44249</v>
      </c>
      <c r="U375" vm="965">
        <f ca="1"/>
        <v>63.41</v>
      </c>
      <c r="V375" vm="966">
        <f ca="1"/>
        <v>387.03</v>
      </c>
      <c r="X375">
        <f t="shared" ca="1" si="15"/>
        <v>-3.2203907203907201E-2</v>
      </c>
      <c r="Y375">
        <f t="shared" ca="1" si="16"/>
        <v>-7.6917160218444858E-3</v>
      </c>
    </row>
    <row r="376" spans="20:25" x14ac:dyDescent="0.2">
      <c r="T376" vm="967">
        <f ca="1"/>
        <v>44250</v>
      </c>
      <c r="U376" vm="968">
        <f ca="1"/>
        <v>70.45</v>
      </c>
      <c r="V376" vm="969">
        <f ca="1"/>
        <v>387.5</v>
      </c>
      <c r="X376">
        <f t="shared" ca="1" si="15"/>
        <v>0.1110234978709983</v>
      </c>
      <c r="Y376">
        <f t="shared" ca="1" si="16"/>
        <v>1.2143761465519542E-3</v>
      </c>
    </row>
    <row r="377" spans="20:25" x14ac:dyDescent="0.2">
      <c r="T377" vm="970">
        <f ca="1"/>
        <v>44251</v>
      </c>
      <c r="U377" vm="971">
        <f ca="1"/>
        <v>69.47</v>
      </c>
      <c r="V377" vm="972">
        <f ca="1"/>
        <v>391.77</v>
      </c>
      <c r="X377">
        <f t="shared" ca="1" si="15"/>
        <v>-1.3910574875798498E-2</v>
      </c>
      <c r="Y377">
        <f t="shared" ca="1" si="16"/>
        <v>1.1019354838709638E-2</v>
      </c>
    </row>
    <row r="378" spans="20:25" x14ac:dyDescent="0.2">
      <c r="T378" vm="973">
        <f ca="1"/>
        <v>44252</v>
      </c>
      <c r="U378" vm="974">
        <f ca="1"/>
        <v>63.26</v>
      </c>
      <c r="V378" vm="975">
        <f ca="1"/>
        <v>382.33</v>
      </c>
      <c r="X378">
        <f t="shared" ca="1" si="15"/>
        <v>-8.9391104073700878E-2</v>
      </c>
      <c r="Y378">
        <f t="shared" ca="1" si="16"/>
        <v>-2.4095770477576162E-2</v>
      </c>
    </row>
    <row r="379" spans="20:25" x14ac:dyDescent="0.2">
      <c r="T379" vm="976">
        <f ca="1"/>
        <v>44253</v>
      </c>
      <c r="U379" vm="977">
        <f ca="1"/>
        <v>65.66</v>
      </c>
      <c r="V379" vm="978">
        <f ca="1"/>
        <v>380.36</v>
      </c>
      <c r="X379">
        <f t="shared" ca="1" si="15"/>
        <v>3.7938665823585183E-2</v>
      </c>
      <c r="Y379">
        <f t="shared" ca="1" si="16"/>
        <v>-5.1526168493185587E-3</v>
      </c>
    </row>
    <row r="380" spans="20:25" x14ac:dyDescent="0.2">
      <c r="T380" vm="979">
        <f ca="1"/>
        <v>44256</v>
      </c>
      <c r="U380" vm="980">
        <f ca="1"/>
        <v>66.67</v>
      </c>
      <c r="V380" vm="981">
        <f ca="1"/>
        <v>389.58</v>
      </c>
      <c r="X380">
        <f t="shared" ca="1" si="15"/>
        <v>1.5382272311909917E-2</v>
      </c>
      <c r="Y380">
        <f t="shared" ca="1" si="16"/>
        <v>2.4240193500893792E-2</v>
      </c>
    </row>
    <row r="381" spans="20:25" x14ac:dyDescent="0.2">
      <c r="T381" vm="982">
        <f ca="1"/>
        <v>44257</v>
      </c>
      <c r="U381" vm="983">
        <f ca="1"/>
        <v>64.510000000000005</v>
      </c>
      <c r="V381" vm="984">
        <f ca="1"/>
        <v>386.54</v>
      </c>
      <c r="X381">
        <f t="shared" ca="1" si="15"/>
        <v>-3.2398380080995937E-2</v>
      </c>
      <c r="Y381">
        <f t="shared" ca="1" si="16"/>
        <v>-7.8032753221417561E-3</v>
      </c>
    </row>
    <row r="382" spans="20:25" x14ac:dyDescent="0.2">
      <c r="T382" vm="985">
        <f ca="1"/>
        <v>44258</v>
      </c>
      <c r="U382" vm="986">
        <f ca="1"/>
        <v>60.02</v>
      </c>
      <c r="V382" vm="987">
        <f ca="1"/>
        <v>381.42</v>
      </c>
      <c r="X382">
        <f t="shared" ca="1" si="15"/>
        <v>-6.9601612153154524E-2</v>
      </c>
      <c r="Y382">
        <f t="shared" ca="1" si="16"/>
        <v>-1.3245718425001329E-2</v>
      </c>
    </row>
    <row r="383" spans="20:25" x14ac:dyDescent="0.2">
      <c r="T383" vm="988">
        <f ca="1"/>
        <v>44259</v>
      </c>
      <c r="U383" vm="989">
        <f ca="1"/>
        <v>57.71</v>
      </c>
      <c r="V383" vm="990">
        <f ca="1"/>
        <v>376.7</v>
      </c>
      <c r="X383">
        <f t="shared" ca="1" si="15"/>
        <v>-3.8487170943019011E-2</v>
      </c>
      <c r="Y383">
        <f t="shared" ca="1" si="16"/>
        <v>-1.2374809920822294E-2</v>
      </c>
    </row>
    <row r="384" spans="20:25" x14ac:dyDescent="0.2">
      <c r="T384" vm="991">
        <f ca="1"/>
        <v>44260</v>
      </c>
      <c r="U384" vm="992">
        <f ca="1"/>
        <v>57.43</v>
      </c>
      <c r="V384" vm="993">
        <f ca="1"/>
        <v>383.63</v>
      </c>
      <c r="X384">
        <f t="shared" ca="1" si="15"/>
        <v>-4.8518454340669148E-3</v>
      </c>
      <c r="Y384">
        <f t="shared" ca="1" si="16"/>
        <v>1.8396602070613222E-2</v>
      </c>
    </row>
    <row r="385" spans="20:25" x14ac:dyDescent="0.2">
      <c r="T385" vm="994">
        <f ca="1"/>
        <v>44263</v>
      </c>
      <c r="U385" vm="995">
        <f ca="1"/>
        <v>52.89</v>
      </c>
      <c r="V385" vm="996">
        <f ca="1"/>
        <v>381.72</v>
      </c>
      <c r="X385">
        <f t="shared" ca="1" si="15"/>
        <v>-7.9052759881594992E-2</v>
      </c>
      <c r="Y385">
        <f t="shared" ca="1" si="16"/>
        <v>-4.9787555717748511E-3</v>
      </c>
    </row>
    <row r="386" spans="20:25" x14ac:dyDescent="0.2">
      <c r="T386" vm="997">
        <f ca="1"/>
        <v>44264</v>
      </c>
      <c r="U386" vm="998">
        <f ca="1"/>
        <v>56.3</v>
      </c>
      <c r="V386" vm="999">
        <f ca="1"/>
        <v>387.17</v>
      </c>
      <c r="X386">
        <f t="shared" ca="1" si="15"/>
        <v>6.4473435432028658E-2</v>
      </c>
      <c r="Y386">
        <f t="shared" ca="1" si="16"/>
        <v>1.4277480876034865E-2</v>
      </c>
    </row>
    <row r="387" spans="20:25" x14ac:dyDescent="0.2">
      <c r="T387" vm="1000">
        <f ca="1"/>
        <v>44265</v>
      </c>
      <c r="U387" vm="1001">
        <f ca="1"/>
        <v>55.07</v>
      </c>
      <c r="V387" vm="981">
        <f ca="1"/>
        <v>389.58</v>
      </c>
      <c r="X387">
        <f t="shared" ca="1" si="15"/>
        <v>-2.184724689165185E-2</v>
      </c>
      <c r="Y387">
        <f t="shared" ca="1" si="16"/>
        <v>6.2246558359375648E-3</v>
      </c>
    </row>
    <row r="388" spans="20:25" x14ac:dyDescent="0.2">
      <c r="T388" vm="1002">
        <f ca="1"/>
        <v>44266</v>
      </c>
      <c r="U388" vm="1003">
        <f ca="1"/>
        <v>59.62</v>
      </c>
      <c r="V388" vm="1004">
        <f ca="1"/>
        <v>393.53</v>
      </c>
      <c r="X388">
        <f t="shared" ca="1" si="15"/>
        <v>8.2622117305247711E-2</v>
      </c>
      <c r="Y388">
        <f t="shared" ca="1" si="16"/>
        <v>1.0139124185019721E-2</v>
      </c>
    </row>
    <row r="389" spans="20:25" x14ac:dyDescent="0.2">
      <c r="T389" vm="1005">
        <f ca="1"/>
        <v>44267</v>
      </c>
      <c r="U389" vm="1006">
        <f ca="1"/>
        <v>62.69</v>
      </c>
      <c r="V389" vm="1007">
        <f ca="1"/>
        <v>394.06</v>
      </c>
      <c r="X389">
        <f t="shared" ca="1" si="15"/>
        <v>5.1492787655149197E-2</v>
      </c>
      <c r="Y389">
        <f t="shared" ca="1" si="16"/>
        <v>1.3467842350012305E-3</v>
      </c>
    </row>
    <row r="390" spans="20:25" x14ac:dyDescent="0.2">
      <c r="T390" vm="1008">
        <f ca="1"/>
        <v>44270</v>
      </c>
      <c r="U390" vm="1009">
        <f ca="1"/>
        <v>63.74</v>
      </c>
      <c r="V390" vm="1010">
        <f ca="1"/>
        <v>396.41</v>
      </c>
      <c r="X390">
        <f t="shared" ca="1" si="15"/>
        <v>1.6749082788323655E-2</v>
      </c>
      <c r="Y390">
        <f t="shared" ca="1" si="16"/>
        <v>5.9635588489064251E-3</v>
      </c>
    </row>
    <row r="391" spans="20:25" x14ac:dyDescent="0.2">
      <c r="T391" vm="1011">
        <f ca="1"/>
        <v>44271</v>
      </c>
      <c r="U391" vm="947">
        <f ca="1"/>
        <v>62.23</v>
      </c>
      <c r="V391" vm="1012">
        <f ca="1"/>
        <v>395.91</v>
      </c>
      <c r="X391">
        <f t="shared" ca="1" si="15"/>
        <v>-2.3689990586758802E-2</v>
      </c>
      <c r="Y391">
        <f t="shared" ca="1" si="16"/>
        <v>-1.2613203501424808E-3</v>
      </c>
    </row>
    <row r="392" spans="20:25" x14ac:dyDescent="0.2">
      <c r="T392" vm="1013">
        <f ca="1"/>
        <v>44272</v>
      </c>
      <c r="U392" vm="1014">
        <f ca="1"/>
        <v>63.95</v>
      </c>
      <c r="V392" vm="1015">
        <f ca="1"/>
        <v>397.26</v>
      </c>
      <c r="X392">
        <f t="shared" ca="1" si="15"/>
        <v>2.76394022175801E-2</v>
      </c>
      <c r="Y392">
        <f t="shared" ca="1" si="16"/>
        <v>3.4098658786085867E-3</v>
      </c>
    </row>
    <row r="393" spans="20:25" x14ac:dyDescent="0.2">
      <c r="T393" vm="1016">
        <f ca="1"/>
        <v>44273</v>
      </c>
      <c r="U393" vm="1017">
        <f ca="1"/>
        <v>58.49</v>
      </c>
      <c r="V393" vm="1018">
        <f ca="1"/>
        <v>391.48</v>
      </c>
      <c r="X393">
        <f t="shared" ca="1" si="15"/>
        <v>-8.5379202501954632E-2</v>
      </c>
      <c r="Y393">
        <f t="shared" ca="1" si="16"/>
        <v>-1.4549665206665563E-2</v>
      </c>
    </row>
    <row r="394" spans="20:25" x14ac:dyDescent="0.2">
      <c r="T394" vm="1019">
        <f ca="1"/>
        <v>44274</v>
      </c>
      <c r="U394" vm="1020">
        <f ca="1"/>
        <v>58.36</v>
      </c>
      <c r="V394" vm="1021">
        <f ca="1"/>
        <v>389.48</v>
      </c>
      <c r="X394">
        <f t="shared" ca="1" si="15"/>
        <v>-2.222602154214437E-3</v>
      </c>
      <c r="Y394">
        <f t="shared" ca="1" si="16"/>
        <v>-5.1088178195565215E-3</v>
      </c>
    </row>
    <row r="395" spans="20:25" x14ac:dyDescent="0.2">
      <c r="T395" vm="1022">
        <f ca="1"/>
        <v>44277</v>
      </c>
      <c r="U395" vm="1023">
        <f ca="1"/>
        <v>58.16</v>
      </c>
      <c r="V395" vm="1024">
        <f ca="1"/>
        <v>392.59</v>
      </c>
      <c r="X395">
        <f t="shared" ca="1" si="15"/>
        <v>-3.4270047978067764E-3</v>
      </c>
      <c r="Y395">
        <f t="shared" ca="1" si="16"/>
        <v>7.9850056485568643E-3</v>
      </c>
    </row>
    <row r="396" spans="20:25" x14ac:dyDescent="0.2">
      <c r="T396" vm="1025">
        <f ca="1"/>
        <v>44278</v>
      </c>
      <c r="U396" vm="1026">
        <f ca="1"/>
        <v>55.26</v>
      </c>
      <c r="V396" vm="1027">
        <f ca="1"/>
        <v>389.5</v>
      </c>
      <c r="X396">
        <f t="shared" ca="1" si="15"/>
        <v>-4.9862448418156791E-2</v>
      </c>
      <c r="Y396">
        <f t="shared" ca="1" si="16"/>
        <v>-7.8708066940064159E-3</v>
      </c>
    </row>
    <row r="397" spans="20:25" x14ac:dyDescent="0.2">
      <c r="T397" vm="1028">
        <f ca="1"/>
        <v>44279</v>
      </c>
      <c r="U397" vm="1029">
        <f ca="1"/>
        <v>50.51</v>
      </c>
      <c r="V397" vm="1030">
        <f ca="1"/>
        <v>387.52</v>
      </c>
      <c r="X397">
        <f t="shared" ca="1" si="15"/>
        <v>-8.5957292797683715E-2</v>
      </c>
      <c r="Y397">
        <f t="shared" ca="1" si="16"/>
        <v>-5.0834403080873836E-3</v>
      </c>
    </row>
    <row r="398" spans="20:25" x14ac:dyDescent="0.2">
      <c r="T398" vm="1031">
        <f ca="1"/>
        <v>44280</v>
      </c>
      <c r="U398" vm="1032">
        <f ca="1"/>
        <v>51.41</v>
      </c>
      <c r="V398" vm="1033">
        <f ca="1"/>
        <v>389.7</v>
      </c>
      <c r="X398">
        <f t="shared" ca="1" si="15"/>
        <v>1.781825381112645E-2</v>
      </c>
      <c r="Y398">
        <f t="shared" ca="1" si="16"/>
        <v>5.6255161023948119E-3</v>
      </c>
    </row>
    <row r="399" spans="20:25" x14ac:dyDescent="0.2">
      <c r="T399" vm="1034">
        <f ca="1"/>
        <v>44281</v>
      </c>
      <c r="U399" vm="829">
        <f ca="1"/>
        <v>51.6</v>
      </c>
      <c r="V399" vm="1035">
        <f ca="1"/>
        <v>395.98</v>
      </c>
      <c r="X399">
        <f t="shared" ca="1" si="15"/>
        <v>3.6957790313170147E-3</v>
      </c>
      <c r="Y399">
        <f t="shared" ca="1" si="16"/>
        <v>1.6114960225814823E-2</v>
      </c>
    </row>
    <row r="400" spans="20:25" x14ac:dyDescent="0.2">
      <c r="T400" vm="1036">
        <f ca="1"/>
        <v>44284</v>
      </c>
      <c r="U400" vm="1037">
        <f ca="1"/>
        <v>49.57</v>
      </c>
      <c r="V400" vm="1038">
        <f ca="1"/>
        <v>395.78</v>
      </c>
      <c r="X400">
        <f t="shared" ca="1" si="15"/>
        <v>-3.9341085271317855E-2</v>
      </c>
      <c r="Y400">
        <f t="shared" ca="1" si="16"/>
        <v>-5.0507601394023105E-4</v>
      </c>
    </row>
    <row r="401" spans="20:25" x14ac:dyDescent="0.2">
      <c r="T401" vm="1039">
        <f ca="1"/>
        <v>44285</v>
      </c>
      <c r="U401" vm="1040">
        <f ca="1"/>
        <v>49.61</v>
      </c>
      <c r="V401" vm="1041">
        <f ca="1"/>
        <v>394.73</v>
      </c>
      <c r="X401">
        <f t="shared" ca="1" si="15"/>
        <v>8.0693968125888915E-4</v>
      </c>
      <c r="Y401">
        <f t="shared" ca="1" si="16"/>
        <v>-2.6529890343118812E-3</v>
      </c>
    </row>
    <row r="402" spans="20:25" x14ac:dyDescent="0.2">
      <c r="T402" vm="1042">
        <f ca="1"/>
        <v>44286</v>
      </c>
      <c r="U402" vm="1043">
        <f ca="1"/>
        <v>52.29</v>
      </c>
      <c r="V402" vm="1044">
        <f ca="1"/>
        <v>396.33</v>
      </c>
      <c r="X402">
        <f t="shared" ca="1" si="15"/>
        <v>5.4021366659947612E-2</v>
      </c>
      <c r="Y402">
        <f t="shared" ca="1" si="16"/>
        <v>4.0534035923287526E-3</v>
      </c>
    </row>
    <row r="403" spans="20:25" x14ac:dyDescent="0.2">
      <c r="T403" vm="1045">
        <f ca="1"/>
        <v>44287</v>
      </c>
      <c r="U403" vm="1046">
        <f ca="1"/>
        <v>54.49</v>
      </c>
      <c r="V403" vm="1047">
        <f ca="1"/>
        <v>400.61</v>
      </c>
      <c r="X403">
        <f t="shared" ca="1" si="15"/>
        <v>4.2073054121246845E-2</v>
      </c>
      <c r="Y403">
        <f t="shared" ca="1" si="16"/>
        <v>1.0799081573436453E-2</v>
      </c>
    </row>
    <row r="404" spans="20:25" x14ac:dyDescent="0.2">
      <c r="T404" vm="1048">
        <f ca="1"/>
        <v>44291</v>
      </c>
      <c r="U404" vm="1049">
        <f ca="1"/>
        <v>54.11</v>
      </c>
      <c r="V404" vm="1050">
        <f ca="1"/>
        <v>406.36</v>
      </c>
      <c r="X404">
        <f t="shared" ca="1" si="15"/>
        <v>-6.9737566525968075E-3</v>
      </c>
      <c r="Y404">
        <f t="shared" ca="1" si="16"/>
        <v>1.4353111504954885E-2</v>
      </c>
    </row>
    <row r="405" spans="20:25" x14ac:dyDescent="0.2">
      <c r="T405" vm="1051">
        <f ca="1"/>
        <v>44292</v>
      </c>
      <c r="U405" vm="1052">
        <f ca="1"/>
        <v>56.88</v>
      </c>
      <c r="V405" vm="1053">
        <f ca="1"/>
        <v>406.12</v>
      </c>
      <c r="X405">
        <f t="shared" ca="1" si="15"/>
        <v>5.1192016263167606E-2</v>
      </c>
      <c r="Y405">
        <f t="shared" ca="1" si="16"/>
        <v>-5.906093119402156E-4</v>
      </c>
    </row>
    <row r="406" spans="20:25" x14ac:dyDescent="0.2">
      <c r="T406" vm="1054">
        <f ca="1"/>
        <v>44293</v>
      </c>
      <c r="U406" vm="1055">
        <f ca="1"/>
        <v>60.23</v>
      </c>
      <c r="V406" vm="1056">
        <f ca="1"/>
        <v>406.59</v>
      </c>
      <c r="X406">
        <f t="shared" ca="1" si="15"/>
        <v>5.8895921237693383E-2</v>
      </c>
      <c r="Y406">
        <f t="shared" ca="1" si="16"/>
        <v>1.1572934108143862E-3</v>
      </c>
    </row>
    <row r="407" spans="20:25" x14ac:dyDescent="0.2">
      <c r="T407" vm="1057">
        <f ca="1"/>
        <v>44294</v>
      </c>
      <c r="U407" vm="1058">
        <f ca="1"/>
        <v>63.2</v>
      </c>
      <c r="V407" vm="1059">
        <f ca="1"/>
        <v>408.52</v>
      </c>
      <c r="X407">
        <f t="shared" ca="1" si="15"/>
        <v>4.9310974597376767E-2</v>
      </c>
      <c r="Y407">
        <f t="shared" ca="1" si="16"/>
        <v>4.7467965272141033E-3</v>
      </c>
    </row>
    <row r="408" spans="20:25" x14ac:dyDescent="0.2">
      <c r="T408" vm="1060">
        <f ca="1"/>
        <v>44295</v>
      </c>
      <c r="U408" vm="1061">
        <f ca="1"/>
        <v>63.27</v>
      </c>
      <c r="V408" vm="1062">
        <f ca="1"/>
        <v>411.49</v>
      </c>
      <c r="X408">
        <f t="shared" ca="1" si="15"/>
        <v>1.1075949367087556E-3</v>
      </c>
      <c r="Y408">
        <f t="shared" ca="1" si="16"/>
        <v>7.2701458924899764E-3</v>
      </c>
    </row>
    <row r="409" spans="20:25" x14ac:dyDescent="0.2">
      <c r="T409" vm="1063">
        <f ca="1"/>
        <v>44298</v>
      </c>
      <c r="U409" vm="1064">
        <f ca="1"/>
        <v>62.44</v>
      </c>
      <c r="V409" vm="1065">
        <f ca="1"/>
        <v>411.64</v>
      </c>
      <c r="X409">
        <f t="shared" ca="1" si="15"/>
        <v>-1.3118381539434232E-2</v>
      </c>
      <c r="Y409">
        <f t="shared" ca="1" si="16"/>
        <v>3.6452890714233632E-4</v>
      </c>
    </row>
    <row r="410" spans="20:25" x14ac:dyDescent="0.2">
      <c r="T410" vm="1066">
        <f ca="1"/>
        <v>44299</v>
      </c>
      <c r="U410" vm="1064">
        <f ca="1"/>
        <v>62.44</v>
      </c>
      <c r="V410" vm="1067">
        <f ca="1"/>
        <v>412.86</v>
      </c>
      <c r="X410">
        <f t="shared" ca="1" si="15"/>
        <v>0</v>
      </c>
      <c r="Y410">
        <f t="shared" ca="1" si="16"/>
        <v>2.9637547371490491E-3</v>
      </c>
    </row>
    <row r="411" spans="20:25" x14ac:dyDescent="0.2">
      <c r="T411" vm="1068">
        <f ca="1"/>
        <v>44300</v>
      </c>
      <c r="U411" vm="1069">
        <f ca="1"/>
        <v>62.01</v>
      </c>
      <c r="V411" vm="1070">
        <f ca="1"/>
        <v>411.45</v>
      </c>
      <c r="X411">
        <f t="shared" ca="1" si="15"/>
        <v>-6.8866111467008606E-3</v>
      </c>
      <c r="Y411">
        <f t="shared" ca="1" si="16"/>
        <v>-3.4152012788839503E-3</v>
      </c>
    </row>
    <row r="412" spans="20:25" x14ac:dyDescent="0.2">
      <c r="T412" vm="1071">
        <f ca="1"/>
        <v>44301</v>
      </c>
      <c r="U412" vm="1072">
        <f ca="1"/>
        <v>63.89</v>
      </c>
      <c r="V412" vm="1073">
        <f ca="1"/>
        <v>415.87</v>
      </c>
      <c r="X412">
        <f t="shared" ca="1" si="15"/>
        <v>3.0317690695049304E-2</v>
      </c>
      <c r="Y412">
        <f t="shared" ca="1" si="16"/>
        <v>1.0742496050552885E-2</v>
      </c>
    </row>
    <row r="413" spans="20:25" x14ac:dyDescent="0.2">
      <c r="T413" vm="1074">
        <f ca="1"/>
        <v>44302</v>
      </c>
      <c r="U413" vm="1075">
        <f ca="1"/>
        <v>61.25</v>
      </c>
      <c r="V413" vm="1076">
        <f ca="1"/>
        <v>417.26</v>
      </c>
      <c r="X413">
        <f t="shared" ca="1" si="15"/>
        <v>-4.1321020503991224E-2</v>
      </c>
      <c r="Y413">
        <f t="shared" ca="1" si="16"/>
        <v>3.3423906509244539E-3</v>
      </c>
    </row>
    <row r="414" spans="20:25" x14ac:dyDescent="0.2">
      <c r="T414" vm="1077">
        <f ca="1"/>
        <v>44305</v>
      </c>
      <c r="U414" vm="1078">
        <f ca="1"/>
        <v>60.44</v>
      </c>
      <c r="V414" vm="1079">
        <f ca="1"/>
        <v>415.21</v>
      </c>
      <c r="X414">
        <f t="shared" ca="1" si="15"/>
        <v>-1.3224489795918393E-2</v>
      </c>
      <c r="Y414">
        <f t="shared" ca="1" si="16"/>
        <v>-4.9130038824714006E-3</v>
      </c>
    </row>
    <row r="415" spans="20:25" x14ac:dyDescent="0.2">
      <c r="T415" vm="1080">
        <f ca="1"/>
        <v>44306</v>
      </c>
      <c r="U415" vm="1017">
        <f ca="1"/>
        <v>58.49</v>
      </c>
      <c r="V415" vm="1081">
        <f ca="1"/>
        <v>412.17</v>
      </c>
      <c r="X415">
        <f t="shared" ca="1" si="15"/>
        <v>-3.2263401720714735E-2</v>
      </c>
      <c r="Y415">
        <f t="shared" ca="1" si="16"/>
        <v>-7.3215963006670881E-3</v>
      </c>
    </row>
    <row r="416" spans="20:25" x14ac:dyDescent="0.2">
      <c r="T416" vm="1082">
        <f ca="1"/>
        <v>44307</v>
      </c>
      <c r="U416" vm="1083">
        <f ca="1"/>
        <v>58.3</v>
      </c>
      <c r="V416" vm="1084">
        <f ca="1"/>
        <v>416.07</v>
      </c>
      <c r="X416">
        <f t="shared" ca="1" si="15"/>
        <v>-3.2484185330826643E-3</v>
      </c>
      <c r="Y416">
        <f t="shared" ca="1" si="16"/>
        <v>9.4621151466627307E-3</v>
      </c>
    </row>
    <row r="417" spans="20:25" x14ac:dyDescent="0.2">
      <c r="T417" vm="1085">
        <f ca="1"/>
        <v>44308</v>
      </c>
      <c r="U417" vm="1086">
        <f ca="1"/>
        <v>57.05</v>
      </c>
      <c r="V417" vm="1087">
        <f ca="1"/>
        <v>412.27</v>
      </c>
      <c r="X417">
        <f t="shared" ca="1" si="15"/>
        <v>-2.1440823327615766E-2</v>
      </c>
      <c r="Y417">
        <f t="shared" ca="1" si="16"/>
        <v>-9.133078568510089E-3</v>
      </c>
    </row>
    <row r="418" spans="20:25" x14ac:dyDescent="0.2">
      <c r="T418" vm="1088">
        <f ca="1"/>
        <v>44309</v>
      </c>
      <c r="U418" vm="1089">
        <f ca="1"/>
        <v>61.3</v>
      </c>
      <c r="V418" vm="1090">
        <f ca="1"/>
        <v>416.74</v>
      </c>
      <c r="X418">
        <f t="shared" ca="1" si="15"/>
        <v>7.4496056091148066E-2</v>
      </c>
      <c r="Y418">
        <f t="shared" ca="1" si="16"/>
        <v>1.0842409100832118E-2</v>
      </c>
    </row>
    <row r="419" spans="20:25" x14ac:dyDescent="0.2">
      <c r="T419" vm="1091">
        <f ca="1"/>
        <v>44312</v>
      </c>
      <c r="U419" vm="986">
        <f ca="1"/>
        <v>60.02</v>
      </c>
      <c r="V419" vm="1092">
        <f ca="1"/>
        <v>417.61</v>
      </c>
      <c r="X419">
        <f t="shared" ca="1" si="15"/>
        <v>-2.0880913539967239E-2</v>
      </c>
      <c r="Y419">
        <f t="shared" ca="1" si="16"/>
        <v>2.0876325766665538E-3</v>
      </c>
    </row>
    <row r="420" spans="20:25" x14ac:dyDescent="0.2">
      <c r="T420" vm="1093">
        <f ca="1"/>
        <v>44313</v>
      </c>
      <c r="U420" vm="1094">
        <f ca="1"/>
        <v>60.51</v>
      </c>
      <c r="V420" vm="1095">
        <f ca="1"/>
        <v>417.52</v>
      </c>
      <c r="X420">
        <f t="shared" ca="1" si="15"/>
        <v>8.1639453515494065E-3</v>
      </c>
      <c r="Y420">
        <f t="shared" ca="1" si="16"/>
        <v>-2.1551208064951588E-4</v>
      </c>
    </row>
    <row r="421" spans="20:25" x14ac:dyDescent="0.2">
      <c r="T421" vm="1096">
        <f ca="1"/>
        <v>44314</v>
      </c>
      <c r="U421" vm="1097">
        <f ca="1"/>
        <v>62.04</v>
      </c>
      <c r="V421" vm="1098">
        <f ca="1"/>
        <v>417.4</v>
      </c>
      <c r="X421">
        <f t="shared" ca="1" si="15"/>
        <v>2.5285076846802257E-2</v>
      </c>
      <c r="Y421">
        <f t="shared" ca="1" si="16"/>
        <v>-2.8741138149068757E-4</v>
      </c>
    </row>
    <row r="422" spans="20:25" x14ac:dyDescent="0.2">
      <c r="T422" vm="1099">
        <f ca="1"/>
        <v>44315</v>
      </c>
      <c r="U422" vm="1100">
        <f ca="1"/>
        <v>62.28</v>
      </c>
      <c r="V422" vm="1101">
        <f ca="1"/>
        <v>420.06</v>
      </c>
      <c r="X422">
        <f t="shared" ca="1" si="15"/>
        <v>3.8684719535784229E-3</v>
      </c>
      <c r="Y422">
        <f t="shared" ca="1" si="16"/>
        <v>6.3727839003355768E-3</v>
      </c>
    </row>
    <row r="423" spans="20:25" x14ac:dyDescent="0.2">
      <c r="T423" vm="1102">
        <f ca="1"/>
        <v>44316</v>
      </c>
      <c r="U423" vm="1103">
        <f ca="1"/>
        <v>61.82</v>
      </c>
      <c r="V423" vm="1104">
        <f ca="1"/>
        <v>417.3</v>
      </c>
      <c r="X423">
        <f t="shared" ca="1" si="15"/>
        <v>-7.3859987154785145E-3</v>
      </c>
      <c r="Y423">
        <f t="shared" ca="1" si="16"/>
        <v>-6.5704899300099706E-3</v>
      </c>
    </row>
    <row r="424" spans="20:25" x14ac:dyDescent="0.2">
      <c r="T424" vm="1105">
        <f ca="1"/>
        <v>44319</v>
      </c>
      <c r="U424" vm="1106">
        <f ca="1"/>
        <v>59.17</v>
      </c>
      <c r="V424" vm="1107">
        <f ca="1"/>
        <v>418.2</v>
      </c>
      <c r="X424">
        <f t="shared" ca="1" si="15"/>
        <v>-4.2866386282756408E-2</v>
      </c>
      <c r="Y424">
        <f t="shared" ca="1" si="16"/>
        <v>2.1567217828899476E-3</v>
      </c>
    </row>
    <row r="425" spans="20:25" x14ac:dyDescent="0.2">
      <c r="T425" vm="1108">
        <f ca="1"/>
        <v>44320</v>
      </c>
      <c r="U425" vm="1109">
        <f ca="1"/>
        <v>55.78</v>
      </c>
      <c r="V425" vm="1110">
        <f ca="1"/>
        <v>415.62</v>
      </c>
      <c r="X425">
        <f t="shared" ca="1" si="15"/>
        <v>-5.7292546898766283E-2</v>
      </c>
      <c r="Y425">
        <f t="shared" ca="1" si="16"/>
        <v>-6.1692969870874581E-3</v>
      </c>
    </row>
    <row r="426" spans="20:25" x14ac:dyDescent="0.2">
      <c r="T426" vm="1111">
        <f ca="1"/>
        <v>44321</v>
      </c>
      <c r="U426" vm="1112">
        <f ca="1"/>
        <v>54.07</v>
      </c>
      <c r="V426" vm="1113">
        <f ca="1"/>
        <v>415.75</v>
      </c>
      <c r="X426">
        <f t="shared" ca="1" si="15"/>
        <v>-3.0656149157404111E-2</v>
      </c>
      <c r="Y426">
        <f t="shared" ca="1" si="16"/>
        <v>3.1278571772297425E-4</v>
      </c>
    </row>
    <row r="427" spans="20:25" x14ac:dyDescent="0.2">
      <c r="T427" vm="1114">
        <f ca="1"/>
        <v>44322</v>
      </c>
      <c r="U427" vm="1115">
        <f ca="1"/>
        <v>52.59</v>
      </c>
      <c r="V427" vm="1116">
        <f ca="1"/>
        <v>419.07</v>
      </c>
      <c r="X427">
        <f t="shared" ca="1" si="15"/>
        <v>-2.7371925282041687E-2</v>
      </c>
      <c r="Y427">
        <f t="shared" ca="1" si="16"/>
        <v>7.9855682501503988E-3</v>
      </c>
    </row>
    <row r="428" spans="20:25" x14ac:dyDescent="0.2">
      <c r="T428" vm="1117">
        <f ca="1"/>
        <v>44323</v>
      </c>
      <c r="U428" vm="1118">
        <f ca="1"/>
        <v>54.7</v>
      </c>
      <c r="V428" vm="1119">
        <f ca="1"/>
        <v>422.12</v>
      </c>
      <c r="X428">
        <f t="shared" ref="X428:X491" ca="1" si="17">+U428/U427-1</f>
        <v>4.0121696139950647E-2</v>
      </c>
      <c r="Y428">
        <f t="shared" ref="Y428:Y491" ca="1" si="18">+V428/V427-1</f>
        <v>7.2780203784570396E-3</v>
      </c>
    </row>
    <row r="429" spans="20:25" x14ac:dyDescent="0.2">
      <c r="T429" vm="1120">
        <f ca="1"/>
        <v>44326</v>
      </c>
      <c r="U429" vm="1121">
        <f ca="1"/>
        <v>52.14</v>
      </c>
      <c r="V429" vm="1122">
        <f ca="1"/>
        <v>417.94</v>
      </c>
      <c r="X429">
        <f t="shared" ca="1" si="17"/>
        <v>-4.6800731261426032E-2</v>
      </c>
      <c r="Y429">
        <f t="shared" ca="1" si="18"/>
        <v>-9.9023974225338485E-3</v>
      </c>
    </row>
    <row r="430" spans="20:25" x14ac:dyDescent="0.2">
      <c r="T430" vm="1123">
        <f ca="1"/>
        <v>44327</v>
      </c>
      <c r="U430" vm="911">
        <f ca="1"/>
        <v>53.29</v>
      </c>
      <c r="V430" vm="1124">
        <f ca="1"/>
        <v>414.21</v>
      </c>
      <c r="X430">
        <f t="shared" ca="1" si="17"/>
        <v>2.2056003068661179E-2</v>
      </c>
      <c r="Y430">
        <f t="shared" ca="1" si="18"/>
        <v>-8.9247260372302684E-3</v>
      </c>
    </row>
    <row r="431" spans="20:25" x14ac:dyDescent="0.2">
      <c r="T431" vm="1125">
        <f ca="1"/>
        <v>44328</v>
      </c>
      <c r="U431" vm="1126">
        <f ca="1"/>
        <v>51.56</v>
      </c>
      <c r="V431" vm="1127">
        <f ca="1"/>
        <v>405.41</v>
      </c>
      <c r="X431">
        <f t="shared" ca="1" si="17"/>
        <v>-3.2463876899981203E-2</v>
      </c>
      <c r="Y431">
        <f t="shared" ca="1" si="18"/>
        <v>-2.1245262065135884E-2</v>
      </c>
    </row>
    <row r="432" spans="20:25" x14ac:dyDescent="0.2">
      <c r="T432" vm="1128">
        <f ca="1"/>
        <v>44329</v>
      </c>
      <c r="U432" vm="1129">
        <f ca="1"/>
        <v>50.96</v>
      </c>
      <c r="V432" vm="1130">
        <f ca="1"/>
        <v>410.28</v>
      </c>
      <c r="X432">
        <f t="shared" ca="1" si="17"/>
        <v>-1.1636927851047307E-2</v>
      </c>
      <c r="Y432">
        <f t="shared" ca="1" si="18"/>
        <v>1.2012530524653897E-2</v>
      </c>
    </row>
    <row r="433" spans="20:25" x14ac:dyDescent="0.2">
      <c r="T433" vm="1131">
        <f ca="1"/>
        <v>44330</v>
      </c>
      <c r="U433" vm="840">
        <f ca="1"/>
        <v>52.99</v>
      </c>
      <c r="V433" vm="1132">
        <f ca="1"/>
        <v>416.58</v>
      </c>
      <c r="X433">
        <f t="shared" ca="1" si="17"/>
        <v>3.9835164835164916E-2</v>
      </c>
      <c r="Y433">
        <f t="shared" ca="1" si="18"/>
        <v>1.5355367066393733E-2</v>
      </c>
    </row>
    <row r="434" spans="20:25" x14ac:dyDescent="0.2">
      <c r="T434" vm="1133">
        <f ca="1"/>
        <v>44333</v>
      </c>
      <c r="U434" vm="1134">
        <f ca="1"/>
        <v>53.91</v>
      </c>
      <c r="V434" vm="1135">
        <f ca="1"/>
        <v>415.52</v>
      </c>
      <c r="X434">
        <f t="shared" ca="1" si="17"/>
        <v>1.7361766371013276E-2</v>
      </c>
      <c r="Y434">
        <f t="shared" ca="1" si="18"/>
        <v>-2.5445292620864812E-3</v>
      </c>
    </row>
    <row r="435" spans="20:25" x14ac:dyDescent="0.2">
      <c r="T435" vm="1136">
        <f ca="1"/>
        <v>44334</v>
      </c>
      <c r="U435" vm="1137">
        <f ca="1"/>
        <v>53.36</v>
      </c>
      <c r="V435" vm="1138">
        <f ca="1"/>
        <v>411.94</v>
      </c>
      <c r="X435">
        <f t="shared" ca="1" si="17"/>
        <v>-1.0202188833240533E-2</v>
      </c>
      <c r="Y435">
        <f t="shared" ca="1" si="18"/>
        <v>-8.6157104351174407E-3</v>
      </c>
    </row>
    <row r="436" spans="20:25" x14ac:dyDescent="0.2">
      <c r="T436" vm="1139">
        <f ca="1"/>
        <v>44335</v>
      </c>
      <c r="U436" vm="1134">
        <f ca="1"/>
        <v>53.91</v>
      </c>
      <c r="V436" vm="1140">
        <f ca="1"/>
        <v>410.86</v>
      </c>
      <c r="X436">
        <f t="shared" ca="1" si="17"/>
        <v>1.0307346326836608E-2</v>
      </c>
      <c r="Y436">
        <f t="shared" ca="1" si="18"/>
        <v>-2.6217410302470379E-3</v>
      </c>
    </row>
    <row r="437" spans="20:25" x14ac:dyDescent="0.2">
      <c r="T437" vm="1141">
        <f ca="1"/>
        <v>44336</v>
      </c>
      <c r="U437" vm="1142">
        <f ca="1"/>
        <v>57.07</v>
      </c>
      <c r="V437" vm="1143">
        <f ca="1"/>
        <v>415.28</v>
      </c>
      <c r="X437">
        <f t="shared" ca="1" si="17"/>
        <v>5.8616212205527818E-2</v>
      </c>
      <c r="Y437">
        <f t="shared" ca="1" si="18"/>
        <v>1.0757922406659182E-2</v>
      </c>
    </row>
    <row r="438" spans="20:25" x14ac:dyDescent="0.2">
      <c r="T438" vm="1144">
        <f ca="1"/>
        <v>44337</v>
      </c>
      <c r="U438" vm="1145">
        <f ca="1"/>
        <v>56.61</v>
      </c>
      <c r="V438" vm="1146">
        <f ca="1"/>
        <v>414.94</v>
      </c>
      <c r="X438">
        <f t="shared" ca="1" si="17"/>
        <v>-8.0602768529876023E-3</v>
      </c>
      <c r="Y438">
        <f t="shared" ca="1" si="18"/>
        <v>-8.1872471585431317E-4</v>
      </c>
    </row>
    <row r="439" spans="20:25" x14ac:dyDescent="0.2">
      <c r="T439" vm="1147">
        <f ca="1"/>
        <v>44340</v>
      </c>
      <c r="U439" vm="1148">
        <f ca="1"/>
        <v>60.12</v>
      </c>
      <c r="V439" vm="1149">
        <f ca="1"/>
        <v>419.17</v>
      </c>
      <c r="X439">
        <f t="shared" ca="1" si="17"/>
        <v>6.2003179650238494E-2</v>
      </c>
      <c r="Y439">
        <f t="shared" ca="1" si="18"/>
        <v>1.0194244951077236E-2</v>
      </c>
    </row>
    <row r="440" spans="20:25" x14ac:dyDescent="0.2">
      <c r="T440" vm="1150">
        <f ca="1"/>
        <v>44341</v>
      </c>
      <c r="U440" vm="1151">
        <f ca="1"/>
        <v>59.15</v>
      </c>
      <c r="V440" vm="1152">
        <f ca="1"/>
        <v>418.24</v>
      </c>
      <c r="X440">
        <f t="shared" ca="1" si="17"/>
        <v>-1.6134397870924744E-2</v>
      </c>
      <c r="Y440">
        <f t="shared" ca="1" si="18"/>
        <v>-2.2186702292625871E-3</v>
      </c>
    </row>
    <row r="441" spans="20:25" x14ac:dyDescent="0.2">
      <c r="T441" vm="1153">
        <f ca="1"/>
        <v>44342</v>
      </c>
      <c r="U441" vm="1154">
        <f ca="1"/>
        <v>60.59</v>
      </c>
      <c r="V441" vm="1116">
        <f ca="1"/>
        <v>419.07</v>
      </c>
      <c r="X441">
        <f t="shared" ca="1" si="17"/>
        <v>2.4344885883347489E-2</v>
      </c>
      <c r="Y441">
        <f t="shared" ca="1" si="18"/>
        <v>1.984506503442951E-3</v>
      </c>
    </row>
    <row r="442" spans="20:25" x14ac:dyDescent="0.2">
      <c r="T442" vm="1155">
        <f ca="1"/>
        <v>44343</v>
      </c>
      <c r="U442" vm="1156">
        <f ca="1"/>
        <v>61.07</v>
      </c>
      <c r="V442" vm="1157">
        <f ca="1"/>
        <v>419.29</v>
      </c>
      <c r="X442">
        <f t="shared" ca="1" si="17"/>
        <v>7.9220993563293707E-3</v>
      </c>
      <c r="Y442">
        <f t="shared" ca="1" si="18"/>
        <v>5.2497196172485161E-4</v>
      </c>
    </row>
    <row r="443" spans="20:25" x14ac:dyDescent="0.2">
      <c r="T443" vm="1158">
        <f ca="1"/>
        <v>44344</v>
      </c>
      <c r="U443" vm="1159">
        <f ca="1"/>
        <v>62.12</v>
      </c>
      <c r="V443" vm="1160">
        <f ca="1"/>
        <v>420.04</v>
      </c>
      <c r="X443">
        <f t="shared" ca="1" si="17"/>
        <v>1.7193384640576292E-2</v>
      </c>
      <c r="Y443">
        <f t="shared" ca="1" si="18"/>
        <v>1.7887381048915518E-3</v>
      </c>
    </row>
    <row r="444" spans="20:25" x14ac:dyDescent="0.2">
      <c r="T444" vm="1161">
        <f ca="1"/>
        <v>44348</v>
      </c>
      <c r="U444" vm="1162">
        <f ca="1"/>
        <v>63.69</v>
      </c>
      <c r="V444" vm="1163">
        <f ca="1"/>
        <v>419.67</v>
      </c>
      <c r="X444">
        <f t="shared" ca="1" si="17"/>
        <v>2.5273663876368424E-2</v>
      </c>
      <c r="Y444">
        <f t="shared" ca="1" si="18"/>
        <v>-8.8086848871538059E-4</v>
      </c>
    </row>
    <row r="445" spans="20:25" x14ac:dyDescent="0.2">
      <c r="T445" vm="1164">
        <f ca="1"/>
        <v>44349</v>
      </c>
      <c r="U445" vm="1165">
        <f ca="1"/>
        <v>62.79</v>
      </c>
      <c r="V445" vm="1166">
        <f ca="1"/>
        <v>420.33</v>
      </c>
      <c r="X445">
        <f t="shared" ca="1" si="17"/>
        <v>-1.413094677343385E-2</v>
      </c>
      <c r="Y445">
        <f t="shared" ca="1" si="18"/>
        <v>1.572664236185517E-3</v>
      </c>
    </row>
    <row r="446" spans="20:25" x14ac:dyDescent="0.2">
      <c r="T446" vm="1167">
        <f ca="1"/>
        <v>44350</v>
      </c>
      <c r="U446" vm="1168">
        <f ca="1"/>
        <v>60.6</v>
      </c>
      <c r="V446" vm="1169">
        <f ca="1"/>
        <v>418.77</v>
      </c>
      <c r="X446">
        <f t="shared" ca="1" si="17"/>
        <v>-3.4878165312947851E-2</v>
      </c>
      <c r="Y446">
        <f t="shared" ca="1" si="18"/>
        <v>-3.7113696381414485E-3</v>
      </c>
    </row>
    <row r="447" spans="20:25" x14ac:dyDescent="0.2">
      <c r="T447" vm="1170">
        <f ca="1"/>
        <v>44351</v>
      </c>
      <c r="U447" vm="1171">
        <f ca="1"/>
        <v>61</v>
      </c>
      <c r="V447" vm="1172">
        <f ca="1"/>
        <v>422.6</v>
      </c>
      <c r="X447">
        <f t="shared" ca="1" si="17"/>
        <v>6.6006600660066805E-3</v>
      </c>
      <c r="Y447">
        <f t="shared" ca="1" si="18"/>
        <v>9.1458318408674799E-3</v>
      </c>
    </row>
    <row r="448" spans="20:25" x14ac:dyDescent="0.2">
      <c r="T448" vm="1173">
        <f ca="1"/>
        <v>44354</v>
      </c>
      <c r="U448" vm="1174">
        <f ca="1"/>
        <v>61.37</v>
      </c>
      <c r="V448" vm="1175">
        <f ca="1"/>
        <v>422.19</v>
      </c>
      <c r="X448">
        <f t="shared" ca="1" si="17"/>
        <v>6.0655737704917723E-3</v>
      </c>
      <c r="Y448">
        <f t="shared" ca="1" si="18"/>
        <v>-9.7018457169906203E-4</v>
      </c>
    </row>
    <row r="449" spans="20:25" x14ac:dyDescent="0.2">
      <c r="T449" vm="1176">
        <f ca="1"/>
        <v>44355</v>
      </c>
      <c r="U449" vm="1177">
        <f ca="1"/>
        <v>60.15</v>
      </c>
      <c r="V449" vm="1178">
        <f ca="1"/>
        <v>422.28</v>
      </c>
      <c r="X449">
        <f t="shared" ca="1" si="17"/>
        <v>-1.9879419912009144E-2</v>
      </c>
      <c r="Y449">
        <f t="shared" ca="1" si="18"/>
        <v>2.1317416329136307E-4</v>
      </c>
    </row>
    <row r="450" spans="20:25" x14ac:dyDescent="0.2">
      <c r="T450" vm="1179">
        <f ca="1"/>
        <v>44356</v>
      </c>
      <c r="U450" vm="1180">
        <f ca="1"/>
        <v>61.77</v>
      </c>
      <c r="V450" vm="1181">
        <f ca="1"/>
        <v>421.65</v>
      </c>
      <c r="X450">
        <f t="shared" ca="1" si="17"/>
        <v>2.6932668329177067E-2</v>
      </c>
      <c r="Y450">
        <f t="shared" ca="1" si="18"/>
        <v>-1.4919011082693556E-3</v>
      </c>
    </row>
    <row r="451" spans="20:25" x14ac:dyDescent="0.2">
      <c r="T451" vm="1182">
        <f ca="1"/>
        <v>44357</v>
      </c>
      <c r="U451" vm="1183">
        <f ca="1"/>
        <v>62.63</v>
      </c>
      <c r="V451" vm="1184">
        <f ca="1"/>
        <v>423.61</v>
      </c>
      <c r="X451">
        <f t="shared" ca="1" si="17"/>
        <v>1.392261615671031E-2</v>
      </c>
      <c r="Y451">
        <f t="shared" ca="1" si="18"/>
        <v>4.648405075299511E-3</v>
      </c>
    </row>
    <row r="452" spans="20:25" x14ac:dyDescent="0.2">
      <c r="T452" vm="1185">
        <f ca="1"/>
        <v>44358</v>
      </c>
      <c r="U452" vm="1186">
        <f ca="1"/>
        <v>64.09</v>
      </c>
      <c r="V452" vm="1187">
        <f ca="1"/>
        <v>424.31</v>
      </c>
      <c r="X452">
        <f t="shared" ca="1" si="17"/>
        <v>2.3311512054925876E-2</v>
      </c>
      <c r="Y452">
        <f t="shared" ca="1" si="18"/>
        <v>1.6524633507235542E-3</v>
      </c>
    </row>
    <row r="453" spans="20:25" x14ac:dyDescent="0.2">
      <c r="T453" vm="1188">
        <f ca="1"/>
        <v>44361</v>
      </c>
      <c r="U453" vm="1189">
        <f ca="1"/>
        <v>63.57</v>
      </c>
      <c r="V453" vm="1190">
        <f ca="1"/>
        <v>425.26</v>
      </c>
      <c r="X453">
        <f t="shared" ca="1" si="17"/>
        <v>-8.113590263691739E-3</v>
      </c>
      <c r="Y453">
        <f t="shared" ca="1" si="18"/>
        <v>2.238929084867225E-3</v>
      </c>
    </row>
    <row r="454" spans="20:25" x14ac:dyDescent="0.2">
      <c r="T454" vm="1191">
        <f ca="1"/>
        <v>44362</v>
      </c>
      <c r="U454" vm="1100">
        <f ca="1"/>
        <v>62.28</v>
      </c>
      <c r="V454" vm="1192">
        <f ca="1"/>
        <v>424.48</v>
      </c>
      <c r="X454">
        <f t="shared" ca="1" si="17"/>
        <v>-2.0292590844738112E-2</v>
      </c>
      <c r="Y454">
        <f t="shared" ca="1" si="18"/>
        <v>-1.8341720359309477E-3</v>
      </c>
    </row>
    <row r="455" spans="20:25" x14ac:dyDescent="0.2">
      <c r="T455" vm="1193">
        <f ca="1"/>
        <v>44363</v>
      </c>
      <c r="U455" vm="1194">
        <f ca="1"/>
        <v>60.2</v>
      </c>
      <c r="V455" vm="1195">
        <f ca="1"/>
        <v>422.11</v>
      </c>
      <c r="X455">
        <f t="shared" ca="1" si="17"/>
        <v>-3.3397559409120037E-2</v>
      </c>
      <c r="Y455">
        <f t="shared" ca="1" si="18"/>
        <v>-5.5833019223520131E-3</v>
      </c>
    </row>
    <row r="456" spans="20:25" x14ac:dyDescent="0.2">
      <c r="T456" vm="1196">
        <f ca="1"/>
        <v>44364</v>
      </c>
      <c r="U456" vm="1197">
        <f ca="1"/>
        <v>62.29</v>
      </c>
      <c r="V456" vm="1198">
        <f ca="1"/>
        <v>421.97</v>
      </c>
      <c r="X456">
        <f t="shared" ca="1" si="17"/>
        <v>3.4717607973421938E-2</v>
      </c>
      <c r="Y456">
        <f t="shared" ca="1" si="18"/>
        <v>-3.3166710099263863E-4</v>
      </c>
    </row>
    <row r="457" spans="20:25" x14ac:dyDescent="0.2">
      <c r="T457" vm="1199">
        <f ca="1"/>
        <v>44365</v>
      </c>
      <c r="U457" vm="1200">
        <f ca="1"/>
        <v>63.17</v>
      </c>
      <c r="V457" vm="1201">
        <f ca="1"/>
        <v>414.92</v>
      </c>
      <c r="X457">
        <f t="shared" ca="1" si="17"/>
        <v>1.4127468293466006E-2</v>
      </c>
      <c r="Y457">
        <f t="shared" ca="1" si="18"/>
        <v>-1.6707348863663318E-2</v>
      </c>
    </row>
    <row r="458" spans="20:25" x14ac:dyDescent="0.2">
      <c r="T458" vm="1202">
        <f ca="1"/>
        <v>44368</v>
      </c>
      <c r="U458" vm="1203">
        <f ca="1"/>
        <v>63.6</v>
      </c>
      <c r="V458" vm="1204">
        <f ca="1"/>
        <v>420.86</v>
      </c>
      <c r="X458">
        <f t="shared" ca="1" si="17"/>
        <v>6.8070286528414403E-3</v>
      </c>
      <c r="Y458">
        <f t="shared" ca="1" si="18"/>
        <v>1.4316012725344551E-2</v>
      </c>
    </row>
    <row r="459" spans="20:25" x14ac:dyDescent="0.2">
      <c r="T459" vm="1205">
        <f ca="1"/>
        <v>44369</v>
      </c>
      <c r="U459" vm="1206">
        <f ca="1"/>
        <v>62.93</v>
      </c>
      <c r="V459" vm="1207">
        <f ca="1"/>
        <v>423.11</v>
      </c>
      <c r="X459">
        <f t="shared" ca="1" si="17"/>
        <v>-1.0534591194968579E-2</v>
      </c>
      <c r="Y459">
        <f t="shared" ca="1" si="18"/>
        <v>5.3461958846172664E-3</v>
      </c>
    </row>
    <row r="460" spans="20:25" x14ac:dyDescent="0.2">
      <c r="T460" vm="1208">
        <f ca="1"/>
        <v>44370</v>
      </c>
      <c r="U460" vm="1209">
        <f ca="1"/>
        <v>66.349999999999994</v>
      </c>
      <c r="V460" vm="1172">
        <f ca="1"/>
        <v>422.6</v>
      </c>
      <c r="X460">
        <f t="shared" ca="1" si="17"/>
        <v>5.4346098839980872E-2</v>
      </c>
      <c r="Y460">
        <f t="shared" ca="1" si="18"/>
        <v>-1.20536030819407E-3</v>
      </c>
    </row>
    <row r="461" spans="20:25" x14ac:dyDescent="0.2">
      <c r="T461" vm="1210">
        <f ca="1"/>
        <v>44371</v>
      </c>
      <c r="U461" vm="1211">
        <f ca="1"/>
        <v>67.650000000000006</v>
      </c>
      <c r="V461" vm="1212">
        <f ca="1"/>
        <v>425.1</v>
      </c>
      <c r="X461">
        <f t="shared" ca="1" si="17"/>
        <v>1.9593067068575998E-2</v>
      </c>
      <c r="Y461">
        <f t="shared" ca="1" si="18"/>
        <v>5.9157595835306331E-3</v>
      </c>
    </row>
    <row r="462" spans="20:25" x14ac:dyDescent="0.2">
      <c r="T462" vm="1213">
        <f ca="1"/>
        <v>44372</v>
      </c>
      <c r="U462" vm="1214">
        <f ca="1"/>
        <v>67.67</v>
      </c>
      <c r="V462" vm="1215">
        <f ca="1"/>
        <v>426.61</v>
      </c>
      <c r="X462">
        <f t="shared" ca="1" si="17"/>
        <v>2.9563932002951709E-4</v>
      </c>
      <c r="Y462">
        <f t="shared" ca="1" si="18"/>
        <v>3.5521053869678187E-3</v>
      </c>
    </row>
    <row r="463" spans="20:25" x14ac:dyDescent="0.2">
      <c r="T463" vm="1216">
        <f ca="1"/>
        <v>44375</v>
      </c>
      <c r="U463" vm="1217">
        <f ca="1"/>
        <v>66.22</v>
      </c>
      <c r="V463" vm="1218">
        <f ca="1"/>
        <v>427.47</v>
      </c>
      <c r="X463">
        <f t="shared" ca="1" si="17"/>
        <v>-2.1427515885916959E-2</v>
      </c>
      <c r="Y463">
        <f t="shared" ca="1" si="18"/>
        <v>2.0158927357540879E-3</v>
      </c>
    </row>
    <row r="464" spans="20:25" x14ac:dyDescent="0.2">
      <c r="T464" vm="1219">
        <f ca="1"/>
        <v>44376</v>
      </c>
      <c r="U464" vm="1220">
        <f ca="1"/>
        <v>67.569999999999993</v>
      </c>
      <c r="V464" vm="1221">
        <f ca="1"/>
        <v>427.7</v>
      </c>
      <c r="X464">
        <f t="shared" ca="1" si="17"/>
        <v>2.0386590154031881E-2</v>
      </c>
      <c r="Y464">
        <f t="shared" ca="1" si="18"/>
        <v>5.3804945376279001E-4</v>
      </c>
    </row>
    <row r="465" spans="20:25" x14ac:dyDescent="0.2">
      <c r="T465" vm="1222">
        <f ca="1"/>
        <v>44377</v>
      </c>
      <c r="U465" vm="1223">
        <f ca="1"/>
        <v>68.14</v>
      </c>
      <c r="V465" vm="1224">
        <f ca="1"/>
        <v>428.06</v>
      </c>
      <c r="X465">
        <f t="shared" ca="1" si="17"/>
        <v>8.4356963149327946E-3</v>
      </c>
      <c r="Y465">
        <f t="shared" ca="1" si="18"/>
        <v>8.4171148000944385E-4</v>
      </c>
    </row>
    <row r="466" spans="20:25" x14ac:dyDescent="0.2">
      <c r="T466" vm="1225">
        <f ca="1"/>
        <v>44378</v>
      </c>
      <c r="U466" vm="1226">
        <f ca="1"/>
        <v>67.66</v>
      </c>
      <c r="V466" vm="1227">
        <f ca="1"/>
        <v>430.43</v>
      </c>
      <c r="X466">
        <f t="shared" ca="1" si="17"/>
        <v>-7.0443205165835465E-3</v>
      </c>
      <c r="Y466">
        <f t="shared" ca="1" si="18"/>
        <v>5.5366070177078619E-3</v>
      </c>
    </row>
    <row r="467" spans="20:25" x14ac:dyDescent="0.2">
      <c r="T467" vm="1228">
        <f ca="1"/>
        <v>44379</v>
      </c>
      <c r="U467" vm="1229">
        <f ca="1"/>
        <v>68.489999999999995</v>
      </c>
      <c r="V467" vm="1230">
        <f ca="1"/>
        <v>433.72</v>
      </c>
      <c r="X467">
        <f t="shared" ca="1" si="17"/>
        <v>1.2267218445167094E-2</v>
      </c>
      <c r="Y467">
        <f t="shared" ca="1" si="18"/>
        <v>7.6435192714263689E-3</v>
      </c>
    </row>
    <row r="468" spans="20:25" x14ac:dyDescent="0.2">
      <c r="T468" vm="1231">
        <f ca="1"/>
        <v>44383</v>
      </c>
      <c r="U468" vm="1232">
        <f ca="1"/>
        <v>69.06</v>
      </c>
      <c r="V468" vm="1233">
        <f ca="1"/>
        <v>432.93</v>
      </c>
      <c r="X468">
        <f t="shared" ca="1" si="17"/>
        <v>8.3223828296101754E-3</v>
      </c>
      <c r="Y468">
        <f t="shared" ca="1" si="18"/>
        <v>-1.8214516277783588E-3</v>
      </c>
    </row>
    <row r="469" spans="20:25" x14ac:dyDescent="0.2">
      <c r="T469" vm="1234">
        <f ca="1"/>
        <v>44384</v>
      </c>
      <c r="U469" vm="1235">
        <f ca="1"/>
        <v>65.13</v>
      </c>
      <c r="V469" vm="1236">
        <f ca="1"/>
        <v>434.46</v>
      </c>
      <c r="X469">
        <f t="shared" ca="1" si="17"/>
        <v>-5.6907037358818524E-2</v>
      </c>
      <c r="Y469">
        <f t="shared" ca="1" si="18"/>
        <v>3.5340586237959659E-3</v>
      </c>
    </row>
    <row r="470" spans="20:25" x14ac:dyDescent="0.2">
      <c r="T470" vm="1237">
        <f ca="1"/>
        <v>44385</v>
      </c>
      <c r="U470" vm="1238">
        <f ca="1"/>
        <v>61.96</v>
      </c>
      <c r="V470" vm="1239">
        <f ca="1"/>
        <v>430.92</v>
      </c>
      <c r="X470">
        <f t="shared" ca="1" si="17"/>
        <v>-4.8671886995240166E-2</v>
      </c>
      <c r="Y470">
        <f t="shared" ca="1" si="18"/>
        <v>-8.1480458500206021E-3</v>
      </c>
    </row>
    <row r="471" spans="20:25" x14ac:dyDescent="0.2">
      <c r="T471" vm="1240">
        <f ca="1"/>
        <v>44386</v>
      </c>
      <c r="U471" vm="1241">
        <f ca="1"/>
        <v>65.81</v>
      </c>
      <c r="V471" vm="1242">
        <f ca="1"/>
        <v>435.52</v>
      </c>
      <c r="X471">
        <f t="shared" ca="1" si="17"/>
        <v>6.2136862491930289E-2</v>
      </c>
      <c r="Y471">
        <f t="shared" ca="1" si="18"/>
        <v>1.0674835236238689E-2</v>
      </c>
    </row>
    <row r="472" spans="20:25" x14ac:dyDescent="0.2">
      <c r="T472" vm="1243">
        <f ca="1"/>
        <v>44389</v>
      </c>
      <c r="U472" vm="1244">
        <f ca="1"/>
        <v>64.790000000000006</v>
      </c>
      <c r="V472" vm="1245">
        <f ca="1"/>
        <v>437.08</v>
      </c>
      <c r="X472">
        <f t="shared" ca="1" si="17"/>
        <v>-1.5499164260750597E-2</v>
      </c>
      <c r="Y472">
        <f t="shared" ca="1" si="18"/>
        <v>3.5819250551065718E-3</v>
      </c>
    </row>
    <row r="473" spans="20:25" x14ac:dyDescent="0.2">
      <c r="T473" vm="1246">
        <f ca="1"/>
        <v>44390</v>
      </c>
      <c r="U473" vm="1014">
        <f ca="1"/>
        <v>63.95</v>
      </c>
      <c r="V473" vm="1247">
        <f ca="1"/>
        <v>435.59</v>
      </c>
      <c r="X473">
        <f t="shared" ca="1" si="17"/>
        <v>-1.2964963728970602E-2</v>
      </c>
      <c r="Y473">
        <f t="shared" ca="1" si="18"/>
        <v>-3.4089869131509465E-3</v>
      </c>
    </row>
    <row r="474" spans="20:25" x14ac:dyDescent="0.2">
      <c r="T474" vm="1248">
        <f ca="1"/>
        <v>44391</v>
      </c>
      <c r="U474" vm="1249">
        <f ca="1"/>
        <v>62.47</v>
      </c>
      <c r="V474" vm="1250">
        <f ca="1"/>
        <v>436.24</v>
      </c>
      <c r="X474">
        <f t="shared" ca="1" si="17"/>
        <v>-2.3143080531665472E-2</v>
      </c>
      <c r="Y474">
        <f t="shared" ca="1" si="18"/>
        <v>1.4922289308754166E-3</v>
      </c>
    </row>
    <row r="475" spans="20:25" x14ac:dyDescent="0.2">
      <c r="T475" vm="1251">
        <f ca="1"/>
        <v>44392</v>
      </c>
      <c r="U475" vm="1252">
        <f ca="1"/>
        <v>60.5</v>
      </c>
      <c r="V475" vm="1253">
        <f ca="1"/>
        <v>434.75</v>
      </c>
      <c r="X475">
        <f t="shared" ca="1" si="17"/>
        <v>-3.1535136865695534E-2</v>
      </c>
      <c r="Y475">
        <f t="shared" ca="1" si="18"/>
        <v>-3.4155510728040017E-3</v>
      </c>
    </row>
    <row r="476" spans="20:25" x14ac:dyDescent="0.2">
      <c r="T476" vm="1254">
        <f ca="1"/>
        <v>44393</v>
      </c>
      <c r="U476" vm="1255">
        <f ca="1"/>
        <v>59.31</v>
      </c>
      <c r="V476" vm="1256">
        <f ca="1"/>
        <v>431.34</v>
      </c>
      <c r="X476">
        <f t="shared" ca="1" si="17"/>
        <v>-1.9669421487603311E-2</v>
      </c>
      <c r="Y476">
        <f t="shared" ca="1" si="18"/>
        <v>-7.8435882691202385E-3</v>
      </c>
    </row>
    <row r="477" spans="20:25" x14ac:dyDescent="0.2">
      <c r="T477" vm="1257">
        <f ca="1"/>
        <v>44396</v>
      </c>
      <c r="U477" vm="1258">
        <f ca="1"/>
        <v>59.58</v>
      </c>
      <c r="V477" vm="1259">
        <f ca="1"/>
        <v>424.97</v>
      </c>
      <c r="X477">
        <f t="shared" ca="1" si="17"/>
        <v>4.5523520485584168E-3</v>
      </c>
      <c r="Y477">
        <f t="shared" ca="1" si="18"/>
        <v>-1.4767932489451407E-2</v>
      </c>
    </row>
    <row r="478" spans="20:25" x14ac:dyDescent="0.2">
      <c r="T478" vm="1260">
        <f ca="1"/>
        <v>44397</v>
      </c>
      <c r="U478" vm="1261">
        <f ca="1"/>
        <v>62.33</v>
      </c>
      <c r="V478" vm="1262">
        <f ca="1"/>
        <v>431.06</v>
      </c>
      <c r="X478">
        <f t="shared" ca="1" si="17"/>
        <v>4.6156428331654897E-2</v>
      </c>
      <c r="Y478">
        <f t="shared" ca="1" si="18"/>
        <v>1.4330423323999364E-2</v>
      </c>
    </row>
    <row r="479" spans="20:25" x14ac:dyDescent="0.2">
      <c r="T479" vm="1263">
        <f ca="1"/>
        <v>44398</v>
      </c>
      <c r="U479" vm="1264">
        <f ca="1"/>
        <v>63.39</v>
      </c>
      <c r="V479" vm="1265">
        <f ca="1"/>
        <v>434.55</v>
      </c>
      <c r="X479">
        <f t="shared" ca="1" si="17"/>
        <v>1.7006257019091864E-2</v>
      </c>
      <c r="Y479">
        <f t="shared" ca="1" si="18"/>
        <v>8.0963206978146296E-3</v>
      </c>
    </row>
    <row r="480" spans="20:25" x14ac:dyDescent="0.2">
      <c r="T480" vm="1266">
        <f ca="1"/>
        <v>44399</v>
      </c>
      <c r="U480" vm="1267">
        <f ca="1"/>
        <v>62.97</v>
      </c>
      <c r="V480" vm="1268">
        <f ca="1"/>
        <v>435.46</v>
      </c>
      <c r="X480">
        <f t="shared" ca="1" si="17"/>
        <v>-6.6256507335542558E-3</v>
      </c>
      <c r="Y480">
        <f t="shared" ca="1" si="18"/>
        <v>2.0941203543896059E-3</v>
      </c>
    </row>
    <row r="481" spans="20:25" x14ac:dyDescent="0.2">
      <c r="T481" vm="1269">
        <f ca="1"/>
        <v>44400</v>
      </c>
      <c r="U481" vm="1270">
        <f ca="1"/>
        <v>77.97</v>
      </c>
      <c r="V481" vm="1271">
        <f ca="1"/>
        <v>439.94</v>
      </c>
      <c r="X481">
        <f t="shared" ca="1" si="17"/>
        <v>0.23820867079561703</v>
      </c>
      <c r="Y481">
        <f t="shared" ca="1" si="18"/>
        <v>1.0287971340651403E-2</v>
      </c>
    </row>
    <row r="482" spans="20:25" x14ac:dyDescent="0.2">
      <c r="T482" vm="1272">
        <f ca="1"/>
        <v>44403</v>
      </c>
      <c r="U482" vm="1273">
        <f ca="1"/>
        <v>76.319999999999993</v>
      </c>
      <c r="V482" vm="1274">
        <f ca="1"/>
        <v>441.02</v>
      </c>
      <c r="X482">
        <f t="shared" ca="1" si="17"/>
        <v>-2.1161985378991943E-2</v>
      </c>
      <c r="Y482">
        <f t="shared" ca="1" si="18"/>
        <v>2.4548802109378709E-3</v>
      </c>
    </row>
    <row r="483" spans="20:25" x14ac:dyDescent="0.2">
      <c r="T483" vm="1275">
        <f ca="1"/>
        <v>44404</v>
      </c>
      <c r="U483" vm="1276">
        <f ca="1"/>
        <v>73.97</v>
      </c>
      <c r="V483" vm="1277">
        <f ca="1"/>
        <v>439.01</v>
      </c>
      <c r="X483">
        <f t="shared" ca="1" si="17"/>
        <v>-3.0791404612159234E-2</v>
      </c>
      <c r="Y483">
        <f t="shared" ca="1" si="18"/>
        <v>-4.5576164346288195E-3</v>
      </c>
    </row>
    <row r="484" spans="20:25" x14ac:dyDescent="0.2">
      <c r="T484" vm="1278">
        <f ca="1"/>
        <v>44405</v>
      </c>
      <c r="U484" vm="1279">
        <f ca="1"/>
        <v>76.16</v>
      </c>
      <c r="V484" vm="1280">
        <f ca="1"/>
        <v>438.83</v>
      </c>
      <c r="X484">
        <f t="shared" ca="1" si="17"/>
        <v>2.9606597269163037E-2</v>
      </c>
      <c r="Y484">
        <f t="shared" ca="1" si="18"/>
        <v>-4.1001343932944856E-4</v>
      </c>
    </row>
    <row r="485" spans="20:25" x14ac:dyDescent="0.2">
      <c r="T485" vm="1281">
        <f ca="1"/>
        <v>44406</v>
      </c>
      <c r="U485" vm="1282">
        <f ca="1"/>
        <v>74.92</v>
      </c>
      <c r="V485" vm="1283">
        <f ca="1"/>
        <v>440.65</v>
      </c>
      <c r="X485">
        <f t="shared" ca="1" si="17"/>
        <v>-1.6281512605041959E-2</v>
      </c>
      <c r="Y485">
        <f t="shared" ca="1" si="18"/>
        <v>4.1473919285373029E-3</v>
      </c>
    </row>
    <row r="486" spans="20:25" x14ac:dyDescent="0.2">
      <c r="T486" vm="1284">
        <f ca="1"/>
        <v>44407</v>
      </c>
      <c r="U486" vm="1285">
        <f ca="1"/>
        <v>74.42</v>
      </c>
      <c r="V486" vm="1286">
        <f ca="1"/>
        <v>438.51</v>
      </c>
      <c r="X486">
        <f t="shared" ca="1" si="17"/>
        <v>-6.6737853710624462E-3</v>
      </c>
      <c r="Y486">
        <f t="shared" ca="1" si="18"/>
        <v>-4.8564620447066886E-3</v>
      </c>
    </row>
    <row r="487" spans="20:25" x14ac:dyDescent="0.2">
      <c r="T487" vm="1287">
        <f ca="1"/>
        <v>44410</v>
      </c>
      <c r="U487" vm="1288">
        <f ca="1"/>
        <v>73.5</v>
      </c>
      <c r="V487" vm="1289">
        <f ca="1"/>
        <v>437.59</v>
      </c>
      <c r="X487">
        <f t="shared" ca="1" si="17"/>
        <v>-1.2362268207471105E-2</v>
      </c>
      <c r="Y487">
        <f t="shared" ca="1" si="18"/>
        <v>-2.098013728307313E-3</v>
      </c>
    </row>
    <row r="488" spans="20:25" x14ac:dyDescent="0.2">
      <c r="T488" vm="1290">
        <f ca="1"/>
        <v>44411</v>
      </c>
      <c r="U488" vm="1291">
        <f ca="1"/>
        <v>73.38</v>
      </c>
      <c r="V488" vm="1292">
        <f ca="1"/>
        <v>441.15</v>
      </c>
      <c r="X488">
        <f t="shared" ca="1" si="17"/>
        <v>-1.6326530612245094E-3</v>
      </c>
      <c r="Y488">
        <f t="shared" ca="1" si="18"/>
        <v>8.1354692748920598E-3</v>
      </c>
    </row>
    <row r="489" spans="20:25" x14ac:dyDescent="0.2">
      <c r="T489" vm="1293">
        <f ca="1"/>
        <v>44412</v>
      </c>
      <c r="U489" vm="1294">
        <f ca="1"/>
        <v>76.900000000000006</v>
      </c>
      <c r="V489" vm="1295">
        <f ca="1"/>
        <v>438.98</v>
      </c>
      <c r="X489">
        <f t="shared" ca="1" si="17"/>
        <v>4.79694739711094E-2</v>
      </c>
      <c r="Y489">
        <f t="shared" ca="1" si="18"/>
        <v>-4.9189618043747885E-3</v>
      </c>
    </row>
    <row r="490" spans="20:25" x14ac:dyDescent="0.2">
      <c r="T490" vm="1296">
        <f ca="1"/>
        <v>44413</v>
      </c>
      <c r="U490" vm="1297">
        <f ca="1"/>
        <v>77.319999999999993</v>
      </c>
      <c r="V490" vm="1298">
        <f ca="1"/>
        <v>441.76</v>
      </c>
      <c r="X490">
        <f t="shared" ca="1" si="17"/>
        <v>5.4616384915473493E-3</v>
      </c>
      <c r="Y490">
        <f t="shared" ca="1" si="18"/>
        <v>6.3328625449905473E-3</v>
      </c>
    </row>
    <row r="491" spans="20:25" x14ac:dyDescent="0.2">
      <c r="T491" vm="1299">
        <f ca="1"/>
        <v>44414</v>
      </c>
      <c r="U491" vm="1300">
        <f ca="1"/>
        <v>75.98</v>
      </c>
      <c r="V491" vm="1301">
        <f ca="1"/>
        <v>442.49</v>
      </c>
      <c r="X491">
        <f t="shared" ca="1" si="17"/>
        <v>-1.7330574236937291E-2</v>
      </c>
      <c r="Y491">
        <f t="shared" ca="1" si="18"/>
        <v>1.6524809851503619E-3</v>
      </c>
    </row>
    <row r="492" spans="20:25" x14ac:dyDescent="0.2">
      <c r="T492" vm="1302">
        <f ca="1"/>
        <v>44417</v>
      </c>
      <c r="U492" vm="1303">
        <f ca="1"/>
        <v>78.150000000000006</v>
      </c>
      <c r="V492" vm="1304">
        <f ca="1"/>
        <v>442.13</v>
      </c>
      <c r="X492">
        <f t="shared" ref="X492:X555" ca="1" si="19">+U492/U491-1</f>
        <v>2.8560147407212355E-2</v>
      </c>
      <c r="Y492">
        <f t="shared" ref="Y492:Y555" ca="1" si="20">+V492/V491-1</f>
        <v>-8.1357770797085838E-4</v>
      </c>
    </row>
    <row r="493" spans="20:25" x14ac:dyDescent="0.2">
      <c r="T493" vm="1305">
        <f ca="1"/>
        <v>44418</v>
      </c>
      <c r="U493" vm="1306">
        <f ca="1"/>
        <v>75.8</v>
      </c>
      <c r="V493" vm="1307">
        <f ca="1"/>
        <v>442.68</v>
      </c>
      <c r="X493">
        <f t="shared" ca="1" si="19"/>
        <v>-3.0070377479206711E-2</v>
      </c>
      <c r="Y493">
        <f t="shared" ca="1" si="20"/>
        <v>1.2439780155157898E-3</v>
      </c>
    </row>
    <row r="494" spans="20:25" x14ac:dyDescent="0.2">
      <c r="T494" vm="1308">
        <f ca="1"/>
        <v>44419</v>
      </c>
      <c r="U494" vm="1309">
        <f ca="1"/>
        <v>76.53</v>
      </c>
      <c r="V494" vm="1310">
        <f ca="1"/>
        <v>443.78</v>
      </c>
      <c r="X494">
        <f t="shared" ca="1" si="19"/>
        <v>9.630606860158375E-3</v>
      </c>
      <c r="Y494">
        <f t="shared" ca="1" si="20"/>
        <v>2.484864913707252E-3</v>
      </c>
    </row>
    <row r="495" spans="20:25" x14ac:dyDescent="0.2">
      <c r="T495" vm="1311">
        <f ca="1"/>
        <v>44420</v>
      </c>
      <c r="U495" vm="1312">
        <f ca="1"/>
        <v>75.260000000000005</v>
      </c>
      <c r="V495" vm="1313">
        <f ca="1"/>
        <v>445.11</v>
      </c>
      <c r="X495">
        <f t="shared" ca="1" si="19"/>
        <v>-1.6594799425062035E-2</v>
      </c>
      <c r="Y495">
        <f t="shared" ca="1" si="20"/>
        <v>2.9969804858263061E-3</v>
      </c>
    </row>
    <row r="496" spans="20:25" x14ac:dyDescent="0.2">
      <c r="T496" vm="1314">
        <f ca="1"/>
        <v>44421</v>
      </c>
      <c r="U496" vm="1315">
        <f ca="1"/>
        <v>74.62</v>
      </c>
      <c r="V496" vm="1316">
        <f ca="1"/>
        <v>445.92</v>
      </c>
      <c r="X496">
        <f t="shared" ca="1" si="19"/>
        <v>-8.5038533085304291E-3</v>
      </c>
      <c r="Y496">
        <f t="shared" ca="1" si="20"/>
        <v>1.8197748871064956E-3</v>
      </c>
    </row>
    <row r="497" spans="20:25" x14ac:dyDescent="0.2">
      <c r="T497" vm="1317">
        <f ca="1"/>
        <v>44424</v>
      </c>
      <c r="U497" vm="1318">
        <f ca="1"/>
        <v>72.44</v>
      </c>
      <c r="V497" vm="1319">
        <f ca="1"/>
        <v>446.97</v>
      </c>
      <c r="X497">
        <f t="shared" ca="1" si="19"/>
        <v>-2.9214687751273227E-2</v>
      </c>
      <c r="Y497">
        <f t="shared" ca="1" si="20"/>
        <v>2.3546824542519662E-3</v>
      </c>
    </row>
    <row r="498" spans="20:25" x14ac:dyDescent="0.2">
      <c r="T498" vm="1320">
        <f ca="1"/>
        <v>44425</v>
      </c>
      <c r="U498" vm="1321">
        <f ca="1"/>
        <v>71.81</v>
      </c>
      <c r="V498" vm="1322">
        <f ca="1"/>
        <v>444.04</v>
      </c>
      <c r="X498">
        <f t="shared" ca="1" si="19"/>
        <v>-8.6968525676420771E-3</v>
      </c>
      <c r="Y498">
        <f t="shared" ca="1" si="20"/>
        <v>-6.555249793050999E-3</v>
      </c>
    </row>
    <row r="499" spans="20:25" x14ac:dyDescent="0.2">
      <c r="T499" vm="1323">
        <f ca="1"/>
        <v>44426</v>
      </c>
      <c r="U499" vm="1324">
        <f ca="1"/>
        <v>71.959999999999994</v>
      </c>
      <c r="V499" vm="1325">
        <f ca="1"/>
        <v>439.18</v>
      </c>
      <c r="X499">
        <f t="shared" ca="1" si="19"/>
        <v>2.0888455646843607E-3</v>
      </c>
      <c r="Y499">
        <f t="shared" ca="1" si="20"/>
        <v>-1.094495991352129E-2</v>
      </c>
    </row>
    <row r="500" spans="20:25" x14ac:dyDescent="0.2">
      <c r="T500" vm="1326">
        <f ca="1"/>
        <v>44427</v>
      </c>
      <c r="U500" vm="1327">
        <f ca="1"/>
        <v>70.86</v>
      </c>
      <c r="V500" vm="1328">
        <f ca="1"/>
        <v>439.86</v>
      </c>
      <c r="X500">
        <f t="shared" ca="1" si="19"/>
        <v>-1.5286270150083325E-2</v>
      </c>
      <c r="Y500">
        <f t="shared" ca="1" si="20"/>
        <v>1.5483400883464782E-3</v>
      </c>
    </row>
    <row r="501" spans="20:25" x14ac:dyDescent="0.2">
      <c r="T501" vm="1329">
        <f ca="1"/>
        <v>44428</v>
      </c>
      <c r="U501" vm="1330">
        <f ca="1"/>
        <v>72.72</v>
      </c>
      <c r="V501" vm="1331">
        <f ca="1"/>
        <v>443.36</v>
      </c>
      <c r="X501">
        <f t="shared" ca="1" si="19"/>
        <v>2.6248941574936513E-2</v>
      </c>
      <c r="Y501">
        <f t="shared" ca="1" si="20"/>
        <v>7.9570772518529065E-3</v>
      </c>
    </row>
    <row r="502" spans="20:25" x14ac:dyDescent="0.2">
      <c r="T502" vm="1332">
        <f ca="1"/>
        <v>44431</v>
      </c>
      <c r="U502" vm="1333">
        <f ca="1"/>
        <v>75.5</v>
      </c>
      <c r="V502" vm="1334">
        <f ca="1"/>
        <v>447.26</v>
      </c>
      <c r="X502">
        <f t="shared" ca="1" si="19"/>
        <v>3.8228822882288238E-2</v>
      </c>
      <c r="Y502">
        <f t="shared" ca="1" si="20"/>
        <v>8.7964633706243411E-3</v>
      </c>
    </row>
    <row r="503" spans="20:25" x14ac:dyDescent="0.2">
      <c r="T503" vm="1335">
        <f ca="1"/>
        <v>44432</v>
      </c>
      <c r="U503" vm="1336">
        <f ca="1"/>
        <v>74.63</v>
      </c>
      <c r="V503" vm="1337">
        <f ca="1"/>
        <v>447.97</v>
      </c>
      <c r="X503">
        <f t="shared" ca="1" si="19"/>
        <v>-1.1523178807947065E-2</v>
      </c>
      <c r="Y503">
        <f t="shared" ca="1" si="20"/>
        <v>1.5874435451415092E-3</v>
      </c>
    </row>
    <row r="504" spans="20:25" x14ac:dyDescent="0.2">
      <c r="T504" vm="1338">
        <f ca="1"/>
        <v>44433</v>
      </c>
      <c r="U504" vm="1339">
        <f ca="1"/>
        <v>74.69</v>
      </c>
      <c r="V504" vm="1340">
        <f ca="1"/>
        <v>448.91</v>
      </c>
      <c r="X504">
        <f t="shared" ca="1" si="19"/>
        <v>8.03966233418274E-4</v>
      </c>
      <c r="Y504">
        <f t="shared" ca="1" si="20"/>
        <v>2.0983548005446551E-3</v>
      </c>
    </row>
    <row r="505" spans="20:25" x14ac:dyDescent="0.2">
      <c r="T505" vm="1341">
        <f ca="1"/>
        <v>44434</v>
      </c>
      <c r="U505" vm="1342">
        <f ca="1"/>
        <v>71.61</v>
      </c>
      <c r="V505" vm="1343">
        <f ca="1"/>
        <v>446.26</v>
      </c>
      <c r="X505">
        <f t="shared" ca="1" si="19"/>
        <v>-4.123711340206182E-2</v>
      </c>
      <c r="Y505">
        <f t="shared" ca="1" si="20"/>
        <v>-5.9031877213696626E-3</v>
      </c>
    </row>
    <row r="506" spans="20:25" x14ac:dyDescent="0.2">
      <c r="T506" vm="1344">
        <f ca="1"/>
        <v>44435</v>
      </c>
      <c r="U506" vm="1345">
        <f ca="1"/>
        <v>73.12</v>
      </c>
      <c r="V506" vm="1346">
        <f ca="1"/>
        <v>450.25</v>
      </c>
      <c r="X506">
        <f t="shared" ca="1" si="19"/>
        <v>2.1086440441279164E-2</v>
      </c>
      <c r="Y506">
        <f t="shared" ca="1" si="20"/>
        <v>8.9409761125800458E-3</v>
      </c>
    </row>
    <row r="507" spans="20:25" x14ac:dyDescent="0.2">
      <c r="T507" vm="1347">
        <f ca="1"/>
        <v>44438</v>
      </c>
      <c r="U507" vm="1348">
        <f ca="1"/>
        <v>74.510000000000005</v>
      </c>
      <c r="V507" vm="1349">
        <f ca="1"/>
        <v>452.23</v>
      </c>
      <c r="X507">
        <f t="shared" ca="1" si="19"/>
        <v>1.9009846827133581E-2</v>
      </c>
      <c r="Y507">
        <f t="shared" ca="1" si="20"/>
        <v>4.3975569128262837E-3</v>
      </c>
    </row>
    <row r="508" spans="20:25" x14ac:dyDescent="0.2">
      <c r="T508" vm="1350">
        <f ca="1"/>
        <v>44439</v>
      </c>
      <c r="U508" vm="1351">
        <f ca="1"/>
        <v>76.11</v>
      </c>
      <c r="V508" vm="1352">
        <f ca="1"/>
        <v>451.56</v>
      </c>
      <c r="X508">
        <f t="shared" ca="1" si="19"/>
        <v>2.1473627700979714E-2</v>
      </c>
      <c r="Y508">
        <f t="shared" ca="1" si="20"/>
        <v>-1.4815470004201359E-3</v>
      </c>
    </row>
    <row r="509" spans="20:25" x14ac:dyDescent="0.2">
      <c r="T509" vm="1353">
        <f ca="1"/>
        <v>44440</v>
      </c>
      <c r="U509" vm="1354">
        <f ca="1"/>
        <v>74.17</v>
      </c>
      <c r="V509" vm="1355">
        <f ca="1"/>
        <v>451.8</v>
      </c>
      <c r="X509">
        <f t="shared" ca="1" si="19"/>
        <v>-2.5489423203258421E-2</v>
      </c>
      <c r="Y509">
        <f t="shared" ca="1" si="20"/>
        <v>5.3149083178327672E-4</v>
      </c>
    </row>
    <row r="510" spans="20:25" x14ac:dyDescent="0.2">
      <c r="T510" vm="1356">
        <f ca="1"/>
        <v>44441</v>
      </c>
      <c r="U510" vm="1357">
        <f ca="1"/>
        <v>73.92</v>
      </c>
      <c r="V510" vm="1358">
        <f ca="1"/>
        <v>453.19</v>
      </c>
      <c r="X510">
        <f t="shared" ca="1" si="19"/>
        <v>-3.3706350276392349E-3</v>
      </c>
      <c r="Y510">
        <f t="shared" ca="1" si="20"/>
        <v>3.0765825586542839E-3</v>
      </c>
    </row>
    <row r="511" spans="20:25" x14ac:dyDescent="0.2">
      <c r="T511" vm="1359">
        <f ca="1"/>
        <v>44442</v>
      </c>
      <c r="U511" vm="1360">
        <f ca="1"/>
        <v>75.08</v>
      </c>
      <c r="V511" vm="1361">
        <f ca="1"/>
        <v>453.08</v>
      </c>
      <c r="X511">
        <f t="shared" ca="1" si="19"/>
        <v>1.5692640692640536E-2</v>
      </c>
      <c r="Y511">
        <f t="shared" ca="1" si="20"/>
        <v>-2.4272380237877478E-4</v>
      </c>
    </row>
    <row r="512" spans="20:25" x14ac:dyDescent="0.2">
      <c r="T512" vm="1362">
        <f ca="1"/>
        <v>44446</v>
      </c>
      <c r="U512" vm="1363">
        <f ca="1"/>
        <v>76.489999999999995</v>
      </c>
      <c r="V512" vm="1364">
        <f ca="1"/>
        <v>451.46</v>
      </c>
      <c r="X512">
        <f t="shared" ca="1" si="19"/>
        <v>1.8779968034096983E-2</v>
      </c>
      <c r="Y512">
        <f t="shared" ca="1" si="20"/>
        <v>-3.5755275006621456E-3</v>
      </c>
    </row>
    <row r="513" spans="20:25" x14ac:dyDescent="0.2">
      <c r="T513" vm="1365">
        <f ca="1"/>
        <v>44447</v>
      </c>
      <c r="U513" vm="1366">
        <f ca="1"/>
        <v>74.13</v>
      </c>
      <c r="V513" vm="1367">
        <f ca="1"/>
        <v>450.91</v>
      </c>
      <c r="X513">
        <f t="shared" ca="1" si="19"/>
        <v>-3.0853706366845368E-2</v>
      </c>
      <c r="Y513">
        <f t="shared" ca="1" si="20"/>
        <v>-1.2182696141407323E-3</v>
      </c>
    </row>
    <row r="514" spans="20:25" x14ac:dyDescent="0.2">
      <c r="T514" vm="1368">
        <f ca="1"/>
        <v>44448</v>
      </c>
      <c r="U514" vm="1315">
        <f ca="1"/>
        <v>74.62</v>
      </c>
      <c r="V514" vm="1369">
        <f ca="1"/>
        <v>448.98</v>
      </c>
      <c r="X514">
        <f t="shared" ca="1" si="19"/>
        <v>6.6100094428707123E-3</v>
      </c>
      <c r="Y514">
        <f t="shared" ca="1" si="20"/>
        <v>-4.2802333059812625E-3</v>
      </c>
    </row>
    <row r="515" spans="20:25" x14ac:dyDescent="0.2">
      <c r="T515" vm="1370">
        <f ca="1"/>
        <v>44449</v>
      </c>
      <c r="U515" vm="1371">
        <f ca="1"/>
        <v>74.5</v>
      </c>
      <c r="V515" vm="1372">
        <f ca="1"/>
        <v>445.44</v>
      </c>
      <c r="X515">
        <f t="shared" ca="1" si="19"/>
        <v>-1.6081479496113937E-3</v>
      </c>
      <c r="Y515">
        <f t="shared" ca="1" si="20"/>
        <v>-7.8845382867833713E-3</v>
      </c>
    </row>
    <row r="516" spans="20:25" x14ac:dyDescent="0.2">
      <c r="T516" vm="1373">
        <f ca="1"/>
        <v>44452</v>
      </c>
      <c r="U516" vm="1374">
        <f ca="1"/>
        <v>71.260000000000005</v>
      </c>
      <c r="V516" vm="1375">
        <f ca="1"/>
        <v>446.58</v>
      </c>
      <c r="X516">
        <f t="shared" ca="1" si="19"/>
        <v>-4.3489932885905969E-2</v>
      </c>
      <c r="Y516">
        <f t="shared" ca="1" si="20"/>
        <v>2.5592672413792261E-3</v>
      </c>
    </row>
    <row r="517" spans="20:25" x14ac:dyDescent="0.2">
      <c r="T517" vm="1376">
        <f ca="1"/>
        <v>44453</v>
      </c>
      <c r="U517" vm="1377">
        <f ca="1"/>
        <v>71.31</v>
      </c>
      <c r="V517" vm="1378">
        <f ca="1"/>
        <v>444.17</v>
      </c>
      <c r="X517">
        <f t="shared" ca="1" si="19"/>
        <v>7.0165590794268873E-4</v>
      </c>
      <c r="Y517">
        <f t="shared" ca="1" si="20"/>
        <v>-5.3965694836310973E-3</v>
      </c>
    </row>
    <row r="518" spans="20:25" x14ac:dyDescent="0.2">
      <c r="T518" vm="1379">
        <f ca="1"/>
        <v>44454</v>
      </c>
      <c r="U518" vm="1380">
        <f ca="1"/>
        <v>73.62</v>
      </c>
      <c r="V518" vm="1381">
        <f ca="1"/>
        <v>447.88</v>
      </c>
      <c r="X518">
        <f t="shared" ca="1" si="19"/>
        <v>3.2393773664282755E-2</v>
      </c>
      <c r="Y518">
        <f t="shared" ca="1" si="20"/>
        <v>8.352657766170557E-3</v>
      </c>
    </row>
    <row r="519" spans="20:25" x14ac:dyDescent="0.2">
      <c r="T519" vm="1382">
        <f ca="1"/>
        <v>44455</v>
      </c>
      <c r="U519" vm="1383">
        <f ca="1"/>
        <v>72.48</v>
      </c>
      <c r="V519" vm="1384">
        <f ca="1"/>
        <v>447.17</v>
      </c>
      <c r="X519">
        <f t="shared" ca="1" si="19"/>
        <v>-1.5484922575387139E-2</v>
      </c>
      <c r="Y519">
        <f t="shared" ca="1" si="20"/>
        <v>-1.5852460480485497E-3</v>
      </c>
    </row>
    <row r="520" spans="20:25" x14ac:dyDescent="0.2">
      <c r="T520" vm="1385">
        <f ca="1"/>
        <v>44456</v>
      </c>
      <c r="U520" vm="1386">
        <f ca="1"/>
        <v>74.760000000000005</v>
      </c>
      <c r="V520" vm="1387">
        <f ca="1"/>
        <v>441.4</v>
      </c>
      <c r="X520">
        <f t="shared" ca="1" si="19"/>
        <v>3.14569536423841E-2</v>
      </c>
      <c r="Y520">
        <f t="shared" ca="1" si="20"/>
        <v>-1.290337008296627E-2</v>
      </c>
    </row>
    <row r="521" spans="20:25" x14ac:dyDescent="0.2">
      <c r="T521" vm="1388">
        <f ca="1"/>
        <v>44459</v>
      </c>
      <c r="U521" vm="1389">
        <f ca="1"/>
        <v>71.73</v>
      </c>
      <c r="V521" vm="1390">
        <f ca="1"/>
        <v>434.04</v>
      </c>
      <c r="X521">
        <f t="shared" ca="1" si="19"/>
        <v>-4.0529695024077106E-2</v>
      </c>
      <c r="Y521">
        <f t="shared" ca="1" si="20"/>
        <v>-1.6674218396012574E-2</v>
      </c>
    </row>
    <row r="522" spans="20:25" x14ac:dyDescent="0.2">
      <c r="T522" vm="1391">
        <f ca="1"/>
        <v>44460</v>
      </c>
      <c r="U522" vm="1392">
        <f ca="1"/>
        <v>76.09</v>
      </c>
      <c r="V522" vm="1393">
        <f ca="1"/>
        <v>433.63</v>
      </c>
      <c r="X522">
        <f t="shared" ca="1" si="19"/>
        <v>6.0783493656768384E-2</v>
      </c>
      <c r="Y522">
        <f t="shared" ca="1" si="20"/>
        <v>-9.4461339968676672E-4</v>
      </c>
    </row>
    <row r="523" spans="20:25" x14ac:dyDescent="0.2">
      <c r="T523" vm="1394">
        <f ca="1"/>
        <v>44461</v>
      </c>
      <c r="U523" vm="1395">
        <f ca="1"/>
        <v>78.599999999999994</v>
      </c>
      <c r="V523" vm="1396">
        <f ca="1"/>
        <v>437.86</v>
      </c>
      <c r="X523">
        <f t="shared" ca="1" si="19"/>
        <v>3.2987251938493722E-2</v>
      </c>
      <c r="Y523">
        <f t="shared" ca="1" si="20"/>
        <v>9.7548601342158925E-3</v>
      </c>
    </row>
    <row r="524" spans="20:25" x14ac:dyDescent="0.2">
      <c r="T524" vm="1397">
        <f ca="1"/>
        <v>44462</v>
      </c>
      <c r="U524" vm="1398">
        <f ca="1"/>
        <v>79.37</v>
      </c>
      <c r="V524" vm="1399">
        <f ca="1"/>
        <v>443.18</v>
      </c>
      <c r="X524">
        <f t="shared" ca="1" si="19"/>
        <v>9.7964376590331526E-3</v>
      </c>
      <c r="Y524">
        <f t="shared" ca="1" si="20"/>
        <v>1.2150002283835004E-2</v>
      </c>
    </row>
    <row r="525" spans="20:25" x14ac:dyDescent="0.2">
      <c r="T525" vm="1400">
        <f ca="1"/>
        <v>44463</v>
      </c>
      <c r="U525" vm="1401">
        <f ca="1"/>
        <v>83.11</v>
      </c>
      <c r="V525" vm="1402">
        <f ca="1"/>
        <v>443.91</v>
      </c>
      <c r="X525">
        <f t="shared" ca="1" si="19"/>
        <v>4.7121078493133295E-2</v>
      </c>
      <c r="Y525">
        <f t="shared" ca="1" si="20"/>
        <v>1.6471862448665942E-3</v>
      </c>
    </row>
    <row r="526" spans="20:25" x14ac:dyDescent="0.2">
      <c r="T526" vm="1403">
        <f ca="1"/>
        <v>44466</v>
      </c>
      <c r="U526" vm="1404">
        <f ca="1"/>
        <v>80.08</v>
      </c>
      <c r="V526" vm="1405">
        <f ca="1"/>
        <v>442.64</v>
      </c>
      <c r="X526">
        <f t="shared" ca="1" si="19"/>
        <v>-3.64577066538323E-2</v>
      </c>
      <c r="Y526">
        <f t="shared" ca="1" si="20"/>
        <v>-2.8609402806876183E-3</v>
      </c>
    </row>
    <row r="527" spans="20:25" x14ac:dyDescent="0.2">
      <c r="T527" vm="1406">
        <f ca="1"/>
        <v>44467</v>
      </c>
      <c r="U527" vm="1285">
        <f ca="1"/>
        <v>74.42</v>
      </c>
      <c r="V527" vm="1230">
        <f ca="1"/>
        <v>433.72</v>
      </c>
      <c r="X527">
        <f t="shared" ca="1" si="19"/>
        <v>-7.067932067932059E-2</v>
      </c>
      <c r="Y527">
        <f t="shared" ca="1" si="20"/>
        <v>-2.0151816374480269E-2</v>
      </c>
    </row>
    <row r="528" spans="20:25" x14ac:dyDescent="0.2">
      <c r="T528" vm="1407">
        <f ca="1"/>
        <v>44468</v>
      </c>
      <c r="U528" vm="1408">
        <f ca="1"/>
        <v>71.760000000000005</v>
      </c>
      <c r="V528" vm="1409">
        <f ca="1"/>
        <v>434.45</v>
      </c>
      <c r="X528">
        <f t="shared" ca="1" si="19"/>
        <v>-3.5743079817253331E-2</v>
      </c>
      <c r="Y528">
        <f t="shared" ca="1" si="20"/>
        <v>1.6831135294659294E-3</v>
      </c>
    </row>
    <row r="529" spans="20:25" x14ac:dyDescent="0.2">
      <c r="T529" vm="1410">
        <f ca="1"/>
        <v>44469</v>
      </c>
      <c r="U529" vm="1411">
        <f ca="1"/>
        <v>73.87</v>
      </c>
      <c r="V529" vm="1412">
        <f ca="1"/>
        <v>429.14</v>
      </c>
      <c r="X529">
        <f t="shared" ca="1" si="19"/>
        <v>2.9403567447045642E-2</v>
      </c>
      <c r="Y529">
        <f t="shared" ca="1" si="20"/>
        <v>-1.2222350097824797E-2</v>
      </c>
    </row>
    <row r="530" spans="20:25" x14ac:dyDescent="0.2">
      <c r="T530" vm="1413">
        <f ca="1"/>
        <v>44470</v>
      </c>
      <c r="U530" vm="1414">
        <f ca="1"/>
        <v>75.25</v>
      </c>
      <c r="V530" vm="1415">
        <f ca="1"/>
        <v>434.24</v>
      </c>
      <c r="X530">
        <f t="shared" ca="1" si="19"/>
        <v>1.8681467442804855E-2</v>
      </c>
      <c r="Y530">
        <f t="shared" ca="1" si="20"/>
        <v>1.1884233583445925E-2</v>
      </c>
    </row>
    <row r="531" spans="20:25" x14ac:dyDescent="0.2">
      <c r="T531" vm="1416">
        <f ca="1"/>
        <v>44473</v>
      </c>
      <c r="U531" vm="1417">
        <f ca="1"/>
        <v>71.23</v>
      </c>
      <c r="V531" vm="1418">
        <f ca="1"/>
        <v>428.64</v>
      </c>
      <c r="X531">
        <f t="shared" ca="1" si="19"/>
        <v>-5.34219269102989E-2</v>
      </c>
      <c r="Y531">
        <f t="shared" ca="1" si="20"/>
        <v>-1.2896094325718588E-2</v>
      </c>
    </row>
    <row r="532" spans="20:25" x14ac:dyDescent="0.2">
      <c r="T532" vm="1419">
        <f ca="1"/>
        <v>44474</v>
      </c>
      <c r="U532" vm="1420">
        <f ca="1"/>
        <v>73.41</v>
      </c>
      <c r="V532" vm="1421">
        <f ca="1"/>
        <v>433.1</v>
      </c>
      <c r="X532">
        <f t="shared" ca="1" si="19"/>
        <v>3.0605082128316585E-2</v>
      </c>
      <c r="Y532">
        <f t="shared" ca="1" si="20"/>
        <v>1.0405001866368169E-2</v>
      </c>
    </row>
    <row r="533" spans="20:25" x14ac:dyDescent="0.2">
      <c r="T533" vm="1422">
        <f ca="1"/>
        <v>44475</v>
      </c>
      <c r="U533" vm="1423">
        <f ca="1"/>
        <v>73.13</v>
      </c>
      <c r="V533" vm="1424">
        <f ca="1"/>
        <v>434.9</v>
      </c>
      <c r="X533">
        <f t="shared" ca="1" si="19"/>
        <v>-3.8141942514643423E-3</v>
      </c>
      <c r="Y533">
        <f t="shared" ca="1" si="20"/>
        <v>4.1560840452550263E-3</v>
      </c>
    </row>
    <row r="534" spans="20:25" x14ac:dyDescent="0.2">
      <c r="T534" vm="1425">
        <f ca="1"/>
        <v>44476</v>
      </c>
      <c r="U534" vm="1426">
        <f ca="1"/>
        <v>76.28</v>
      </c>
      <c r="V534" vm="1427">
        <f ca="1"/>
        <v>438.66</v>
      </c>
      <c r="X534">
        <f t="shared" ca="1" si="19"/>
        <v>4.3073977847668532E-2</v>
      </c>
      <c r="Y534">
        <f t="shared" ca="1" si="20"/>
        <v>8.6456656702691426E-3</v>
      </c>
    </row>
    <row r="535" spans="20:25" x14ac:dyDescent="0.2">
      <c r="T535" vm="1428">
        <f ca="1"/>
        <v>44477</v>
      </c>
      <c r="U535" vm="1429">
        <f ca="1"/>
        <v>75</v>
      </c>
      <c r="V535" vm="1396">
        <f ca="1"/>
        <v>437.86</v>
      </c>
      <c r="X535">
        <f t="shared" ca="1" si="19"/>
        <v>-1.678028316727842E-2</v>
      </c>
      <c r="Y535">
        <f t="shared" ca="1" si="20"/>
        <v>-1.8237359230384165E-3</v>
      </c>
    </row>
    <row r="536" spans="20:25" x14ac:dyDescent="0.2">
      <c r="T536" vm="1430">
        <f ca="1"/>
        <v>44480</v>
      </c>
      <c r="U536" vm="1431">
        <f ca="1"/>
        <v>73.53</v>
      </c>
      <c r="V536" vm="1432">
        <f ca="1"/>
        <v>434.69</v>
      </c>
      <c r="X536">
        <f t="shared" ca="1" si="19"/>
        <v>-1.9599999999999951E-2</v>
      </c>
      <c r="Y536">
        <f t="shared" ca="1" si="20"/>
        <v>-7.2397569999543832E-3</v>
      </c>
    </row>
    <row r="537" spans="20:25" x14ac:dyDescent="0.2">
      <c r="T537" vm="1433">
        <f ca="1"/>
        <v>44481</v>
      </c>
      <c r="U537" vm="1312">
        <f ca="1"/>
        <v>75.260000000000005</v>
      </c>
      <c r="V537" vm="1434">
        <f ca="1"/>
        <v>433.62</v>
      </c>
      <c r="X537">
        <f t="shared" ca="1" si="19"/>
        <v>2.3527811777505736E-2</v>
      </c>
      <c r="Y537">
        <f t="shared" ca="1" si="20"/>
        <v>-2.461524304676832E-3</v>
      </c>
    </row>
    <row r="538" spans="20:25" x14ac:dyDescent="0.2">
      <c r="T538" vm="1435">
        <f ca="1"/>
        <v>44482</v>
      </c>
      <c r="U538" vm="1436">
        <f ca="1"/>
        <v>74.95</v>
      </c>
      <c r="V538" vm="1437">
        <f ca="1"/>
        <v>435.18</v>
      </c>
      <c r="X538">
        <f t="shared" ca="1" si="19"/>
        <v>-4.1190539463195064E-3</v>
      </c>
      <c r="Y538">
        <f t="shared" ca="1" si="20"/>
        <v>3.5976200359761901E-3</v>
      </c>
    </row>
    <row r="539" spans="20:25" x14ac:dyDescent="0.2">
      <c r="T539" vm="1438">
        <f ca="1"/>
        <v>44483</v>
      </c>
      <c r="U539" vm="1439">
        <f ca="1"/>
        <v>76.64</v>
      </c>
      <c r="V539" vm="1440">
        <f ca="1"/>
        <v>442.5</v>
      </c>
      <c r="X539">
        <f t="shared" ca="1" si="19"/>
        <v>2.254836557705131E-2</v>
      </c>
      <c r="Y539">
        <f t="shared" ca="1" si="20"/>
        <v>1.6820625947883583E-2</v>
      </c>
    </row>
    <row r="540" spans="20:25" x14ac:dyDescent="0.2">
      <c r="T540" vm="1441">
        <f ca="1"/>
        <v>44484</v>
      </c>
      <c r="U540" vm="1442">
        <f ca="1"/>
        <v>77.34</v>
      </c>
      <c r="V540" vm="1443">
        <f ca="1"/>
        <v>445.87</v>
      </c>
      <c r="X540">
        <f t="shared" ca="1" si="19"/>
        <v>9.1336116910230025E-3</v>
      </c>
      <c r="Y540">
        <f t="shared" ca="1" si="20"/>
        <v>7.6158192090396426E-3</v>
      </c>
    </row>
    <row r="541" spans="20:25" x14ac:dyDescent="0.2">
      <c r="T541" vm="1444">
        <f ca="1"/>
        <v>44487</v>
      </c>
      <c r="U541" vm="1306">
        <f ca="1"/>
        <v>75.8</v>
      </c>
      <c r="V541" vm="1445">
        <f ca="1"/>
        <v>447.19</v>
      </c>
      <c r="X541">
        <f t="shared" ca="1" si="19"/>
        <v>-1.9912076545125501E-2</v>
      </c>
      <c r="Y541">
        <f t="shared" ca="1" si="20"/>
        <v>2.9605041828335565E-3</v>
      </c>
    </row>
    <row r="542" spans="20:25" x14ac:dyDescent="0.2">
      <c r="T542" vm="1446">
        <f ca="1"/>
        <v>44488</v>
      </c>
      <c r="U542" vm="1447">
        <f ca="1"/>
        <v>76.430000000000007</v>
      </c>
      <c r="V542" vm="1448">
        <f ca="1"/>
        <v>450.64</v>
      </c>
      <c r="X542">
        <f t="shared" ca="1" si="19"/>
        <v>8.3113456464380953E-3</v>
      </c>
      <c r="Y542">
        <f t="shared" ca="1" si="20"/>
        <v>7.7148415662247061E-3</v>
      </c>
    </row>
    <row r="543" spans="20:25" x14ac:dyDescent="0.2">
      <c r="T543" vm="1449">
        <f ca="1"/>
        <v>44489</v>
      </c>
      <c r="U543" vm="1450">
        <f ca="1"/>
        <v>75.650000000000006</v>
      </c>
      <c r="V543" vm="1451">
        <f ca="1"/>
        <v>452.41</v>
      </c>
      <c r="X543">
        <f t="shared" ca="1" si="19"/>
        <v>-1.0205416721182803E-2</v>
      </c>
      <c r="Y543">
        <f t="shared" ca="1" si="20"/>
        <v>3.9277472039767058E-3</v>
      </c>
    </row>
    <row r="544" spans="20:25" x14ac:dyDescent="0.2">
      <c r="T544" vm="1452">
        <f ca="1"/>
        <v>44490</v>
      </c>
      <c r="U544" vm="1453">
        <f ca="1"/>
        <v>75.11</v>
      </c>
      <c r="V544" vm="1454">
        <f ca="1"/>
        <v>453.59</v>
      </c>
      <c r="X544">
        <f t="shared" ca="1" si="19"/>
        <v>-7.138136153337804E-3</v>
      </c>
      <c r="Y544">
        <f t="shared" ca="1" si="20"/>
        <v>2.608253575296704E-3</v>
      </c>
    </row>
    <row r="545" spans="20:25" x14ac:dyDescent="0.2">
      <c r="T545" vm="1455">
        <f ca="1"/>
        <v>44491</v>
      </c>
      <c r="U545" vm="1456">
        <f ca="1"/>
        <v>55.14</v>
      </c>
      <c r="V545" vm="1457">
        <f ca="1"/>
        <v>453.12</v>
      </c>
      <c r="X545">
        <f t="shared" ca="1" si="19"/>
        <v>-0.26587671415257619</v>
      </c>
      <c r="Y545">
        <f t="shared" ca="1" si="20"/>
        <v>-1.0361780462531112E-3</v>
      </c>
    </row>
    <row r="546" spans="20:25" x14ac:dyDescent="0.2">
      <c r="T546" vm="1458">
        <f ca="1"/>
        <v>44494</v>
      </c>
      <c r="U546" vm="1459">
        <f ca="1"/>
        <v>54.5</v>
      </c>
      <c r="V546" vm="1460">
        <f ca="1"/>
        <v>455.55</v>
      </c>
      <c r="X546">
        <f t="shared" ca="1" si="19"/>
        <v>-1.1606819006166114E-2</v>
      </c>
      <c r="Y546">
        <f t="shared" ca="1" si="20"/>
        <v>5.3628177966100754E-3</v>
      </c>
    </row>
    <row r="547" spans="20:25" x14ac:dyDescent="0.2">
      <c r="T547" vm="1461">
        <f ca="1"/>
        <v>44495</v>
      </c>
      <c r="U547" vm="1462">
        <f ca="1"/>
        <v>55.39</v>
      </c>
      <c r="V547" vm="1463">
        <f ca="1"/>
        <v>455.96</v>
      </c>
      <c r="X547">
        <f t="shared" ca="1" si="19"/>
        <v>1.6330275229357705E-2</v>
      </c>
      <c r="Y547">
        <f t="shared" ca="1" si="20"/>
        <v>9.0001097574354816E-4</v>
      </c>
    </row>
    <row r="548" spans="20:25" x14ac:dyDescent="0.2">
      <c r="T548" vm="1464">
        <f ca="1"/>
        <v>44496</v>
      </c>
      <c r="U548" vm="1465">
        <f ca="1"/>
        <v>52.02</v>
      </c>
      <c r="V548" vm="1466">
        <f ca="1"/>
        <v>453.94</v>
      </c>
      <c r="X548">
        <f t="shared" ca="1" si="19"/>
        <v>-6.084130709514346E-2</v>
      </c>
      <c r="Y548">
        <f t="shared" ca="1" si="20"/>
        <v>-4.4302131765944219E-3</v>
      </c>
    </row>
    <row r="549" spans="20:25" x14ac:dyDescent="0.2">
      <c r="T549" vm="1467">
        <f ca="1"/>
        <v>44497</v>
      </c>
      <c r="U549" vm="1468">
        <f ca="1"/>
        <v>54.39</v>
      </c>
      <c r="V549" vm="1469">
        <f ca="1"/>
        <v>458.32</v>
      </c>
      <c r="X549">
        <f t="shared" ca="1" si="19"/>
        <v>4.5559400230680502E-2</v>
      </c>
      <c r="Y549">
        <f t="shared" ca="1" si="20"/>
        <v>9.64885227122525E-3</v>
      </c>
    </row>
    <row r="550" spans="20:25" x14ac:dyDescent="0.2">
      <c r="T550" vm="1470">
        <f ca="1"/>
        <v>44498</v>
      </c>
      <c r="U550" vm="1471">
        <f ca="1"/>
        <v>52.58</v>
      </c>
      <c r="V550" vm="1472">
        <f ca="1"/>
        <v>459.25</v>
      </c>
      <c r="X550">
        <f t="shared" ca="1" si="19"/>
        <v>-3.3278176135319026E-2</v>
      </c>
      <c r="Y550">
        <f t="shared" ca="1" si="20"/>
        <v>2.0291499389073486E-3</v>
      </c>
    </row>
    <row r="551" spans="20:25" x14ac:dyDescent="0.2">
      <c r="T551" vm="1473">
        <f ca="1"/>
        <v>44501</v>
      </c>
      <c r="U551" vm="1474">
        <f ca="1"/>
        <v>53.98</v>
      </c>
      <c r="V551" vm="1475">
        <f ca="1"/>
        <v>460.04</v>
      </c>
      <c r="X551">
        <f t="shared" ca="1" si="19"/>
        <v>2.6626093571700205E-2</v>
      </c>
      <c r="Y551">
        <f t="shared" ca="1" si="20"/>
        <v>1.7201959716930393E-3</v>
      </c>
    </row>
    <row r="552" spans="20:25" x14ac:dyDescent="0.2">
      <c r="T552" vm="1476">
        <f ca="1"/>
        <v>44502</v>
      </c>
      <c r="U552" vm="899">
        <f ca="1"/>
        <v>52.2</v>
      </c>
      <c r="V552" vm="1477">
        <f ca="1"/>
        <v>461.9</v>
      </c>
      <c r="X552">
        <f t="shared" ca="1" si="19"/>
        <v>-3.2975175991107664E-2</v>
      </c>
      <c r="Y552">
        <f t="shared" ca="1" si="20"/>
        <v>4.0431266846361336E-3</v>
      </c>
    </row>
    <row r="553" spans="20:25" x14ac:dyDescent="0.2">
      <c r="T553" vm="1478">
        <f ca="1"/>
        <v>44503</v>
      </c>
      <c r="U553" vm="920">
        <f ca="1"/>
        <v>52.94</v>
      </c>
      <c r="V553" vm="1479">
        <f ca="1"/>
        <v>464.72</v>
      </c>
      <c r="X553">
        <f t="shared" ca="1" si="19"/>
        <v>1.4176245210727911E-2</v>
      </c>
      <c r="Y553">
        <f t="shared" ca="1" si="20"/>
        <v>6.1052175795628383E-3</v>
      </c>
    </row>
    <row r="554" spans="20:25" x14ac:dyDescent="0.2">
      <c r="T554" vm="1480">
        <f ca="1"/>
        <v>44504</v>
      </c>
      <c r="U554" vm="1481">
        <f ca="1"/>
        <v>52.26</v>
      </c>
      <c r="V554" vm="1482">
        <f ca="1"/>
        <v>466.91</v>
      </c>
      <c r="X554">
        <f t="shared" ca="1" si="19"/>
        <v>-1.2844729882886319E-2</v>
      </c>
      <c r="Y554">
        <f t="shared" ca="1" si="20"/>
        <v>4.7125150628335444E-3</v>
      </c>
    </row>
    <row r="555" spans="20:25" x14ac:dyDescent="0.2">
      <c r="T555" vm="1483">
        <f ca="1"/>
        <v>44505</v>
      </c>
      <c r="U555" vm="1484">
        <f ca="1"/>
        <v>53.17</v>
      </c>
      <c r="V555" vm="1485">
        <f ca="1"/>
        <v>468.53</v>
      </c>
      <c r="X555">
        <f t="shared" ca="1" si="19"/>
        <v>1.7412935323383172E-2</v>
      </c>
      <c r="Y555">
        <f t="shared" ca="1" si="20"/>
        <v>3.4696194127346036E-3</v>
      </c>
    </row>
    <row r="556" spans="20:25" x14ac:dyDescent="0.2">
      <c r="T556" vm="1486">
        <f ca="1"/>
        <v>44508</v>
      </c>
      <c r="U556" vm="1487">
        <f ca="1"/>
        <v>54.9</v>
      </c>
      <c r="V556" vm="1488">
        <f ca="1"/>
        <v>468.93</v>
      </c>
      <c r="X556">
        <f t="shared" ref="X556:X619" ca="1" si="21">+U556/U555-1</f>
        <v>3.2537145006582557E-2</v>
      </c>
      <c r="Y556">
        <f t="shared" ref="Y556:Y619" ca="1" si="22">+V556/V555-1</f>
        <v>8.5373401916633007E-4</v>
      </c>
    </row>
    <row r="557" spans="20:25" x14ac:dyDescent="0.2">
      <c r="T557" vm="1489">
        <f ca="1"/>
        <v>44509</v>
      </c>
      <c r="U557" vm="1490">
        <f ca="1"/>
        <v>54.82</v>
      </c>
      <c r="V557" vm="1491">
        <f ca="1"/>
        <v>467.38</v>
      </c>
      <c r="X557">
        <f t="shared" ca="1" si="21"/>
        <v>-1.4571948998177708E-3</v>
      </c>
      <c r="Y557">
        <f t="shared" ca="1" si="22"/>
        <v>-3.305397394067322E-3</v>
      </c>
    </row>
    <row r="558" spans="20:25" x14ac:dyDescent="0.2">
      <c r="T558" vm="1492">
        <f ca="1"/>
        <v>44510</v>
      </c>
      <c r="U558" vm="1493">
        <f ca="1"/>
        <v>52.88</v>
      </c>
      <c r="V558" vm="1494">
        <f ca="1"/>
        <v>463.62</v>
      </c>
      <c r="X558">
        <f t="shared" ca="1" si="21"/>
        <v>-3.5388544326887983E-2</v>
      </c>
      <c r="Y558">
        <f t="shared" ca="1" si="22"/>
        <v>-8.0448457358037739E-3</v>
      </c>
    </row>
    <row r="559" spans="20:25" x14ac:dyDescent="0.2">
      <c r="T559" vm="1495">
        <f ca="1"/>
        <v>44511</v>
      </c>
      <c r="U559" vm="911">
        <f ca="1"/>
        <v>53.29</v>
      </c>
      <c r="V559" vm="1496">
        <f ca="1"/>
        <v>463.77</v>
      </c>
      <c r="X559">
        <f t="shared" ca="1" si="21"/>
        <v>7.7534039334341553E-3</v>
      </c>
      <c r="Y559">
        <f t="shared" ca="1" si="22"/>
        <v>3.2354083085284202E-4</v>
      </c>
    </row>
    <row r="560" spans="20:25" x14ac:dyDescent="0.2">
      <c r="T560" vm="1497">
        <f ca="1"/>
        <v>44512</v>
      </c>
      <c r="U560" vm="1498">
        <f ca="1"/>
        <v>53.7</v>
      </c>
      <c r="V560" vm="1499">
        <f ca="1"/>
        <v>467.27</v>
      </c>
      <c r="X560">
        <f t="shared" ca="1" si="21"/>
        <v>7.6937511728278896E-3</v>
      </c>
      <c r="Y560">
        <f t="shared" ca="1" si="22"/>
        <v>7.5468443409447694E-3</v>
      </c>
    </row>
    <row r="561" spans="20:25" x14ac:dyDescent="0.2">
      <c r="T561" vm="1500">
        <f ca="1"/>
        <v>44515</v>
      </c>
      <c r="U561" vm="1501">
        <f ca="1"/>
        <v>55.53</v>
      </c>
      <c r="V561" vm="1502">
        <f ca="1"/>
        <v>467.43</v>
      </c>
      <c r="X561">
        <f t="shared" ca="1" si="21"/>
        <v>3.4078212290502785E-2</v>
      </c>
      <c r="Y561">
        <f t="shared" ca="1" si="22"/>
        <v>3.4241444988980518E-4</v>
      </c>
    </row>
    <row r="562" spans="20:25" x14ac:dyDescent="0.2">
      <c r="T562" vm="1503">
        <f ca="1"/>
        <v>44516</v>
      </c>
      <c r="U562" vm="1504">
        <f ca="1"/>
        <v>55.11</v>
      </c>
      <c r="V562" vm="1505">
        <f ca="1"/>
        <v>469.28</v>
      </c>
      <c r="X562">
        <f t="shared" ca="1" si="21"/>
        <v>-7.5634792004322104E-3</v>
      </c>
      <c r="Y562">
        <f t="shared" ca="1" si="22"/>
        <v>3.9578118648779803E-3</v>
      </c>
    </row>
    <row r="563" spans="20:25" x14ac:dyDescent="0.2">
      <c r="T563" vm="1506">
        <f ca="1"/>
        <v>44517</v>
      </c>
      <c r="U563" vm="1507">
        <f ca="1"/>
        <v>54.56</v>
      </c>
      <c r="V563" vm="1508">
        <f ca="1"/>
        <v>468.14</v>
      </c>
      <c r="X563">
        <f t="shared" ca="1" si="21"/>
        <v>-9.9800399201596113E-3</v>
      </c>
      <c r="Y563">
        <f t="shared" ca="1" si="22"/>
        <v>-2.4292533242413761E-3</v>
      </c>
    </row>
    <row r="564" spans="20:25" x14ac:dyDescent="0.2">
      <c r="T564" vm="1509">
        <f ca="1"/>
        <v>44518</v>
      </c>
      <c r="U564" vm="1510">
        <f ca="1"/>
        <v>53.47</v>
      </c>
      <c r="V564" vm="1511">
        <f ca="1"/>
        <v>469.73</v>
      </c>
      <c r="X564">
        <f t="shared" ca="1" si="21"/>
        <v>-1.9978005865102677E-2</v>
      </c>
      <c r="Y564">
        <f t="shared" ca="1" si="22"/>
        <v>3.396419874396539E-3</v>
      </c>
    </row>
    <row r="565" spans="20:25" x14ac:dyDescent="0.2">
      <c r="T565" vm="1512">
        <f ca="1"/>
        <v>44519</v>
      </c>
      <c r="U565" vm="1513">
        <f ca="1"/>
        <v>51.32</v>
      </c>
      <c r="V565" vm="1514">
        <f ca="1"/>
        <v>468.89</v>
      </c>
      <c r="X565">
        <f t="shared" ca="1" si="21"/>
        <v>-4.0209463250420741E-2</v>
      </c>
      <c r="Y565">
        <f t="shared" ca="1" si="22"/>
        <v>-1.7882613416217996E-3</v>
      </c>
    </row>
    <row r="566" spans="20:25" x14ac:dyDescent="0.2">
      <c r="T566" vm="1515">
        <f ca="1"/>
        <v>44522</v>
      </c>
      <c r="U566" vm="1516">
        <f ca="1"/>
        <v>49.26</v>
      </c>
      <c r="V566" vm="1517">
        <f ca="1"/>
        <v>467.57</v>
      </c>
      <c r="X566">
        <f t="shared" ca="1" si="21"/>
        <v>-4.0140296180826263E-2</v>
      </c>
      <c r="Y566">
        <f t="shared" ca="1" si="22"/>
        <v>-2.8151592057839014E-3</v>
      </c>
    </row>
    <row r="567" spans="20:25" x14ac:dyDescent="0.2">
      <c r="T567" vm="1518">
        <f ca="1"/>
        <v>44523</v>
      </c>
      <c r="U567" vm="1519">
        <f ca="1"/>
        <v>50.67</v>
      </c>
      <c r="V567" vm="1520">
        <f ca="1"/>
        <v>468.19</v>
      </c>
      <c r="X567">
        <f t="shared" ca="1" si="21"/>
        <v>2.8623629719853882E-2</v>
      </c>
      <c r="Y567">
        <f t="shared" ca="1" si="22"/>
        <v>1.3260046624035127E-3</v>
      </c>
    </row>
    <row r="568" spans="20:25" x14ac:dyDescent="0.2">
      <c r="T568" vm="1521">
        <f ca="1"/>
        <v>44524</v>
      </c>
      <c r="U568" vm="1522">
        <f ca="1"/>
        <v>49.66</v>
      </c>
      <c r="V568" vm="1523">
        <f ca="1"/>
        <v>469.44</v>
      </c>
      <c r="X568">
        <f t="shared" ca="1" si="21"/>
        <v>-1.9932899151371752E-2</v>
      </c>
      <c r="Y568">
        <f t="shared" ca="1" si="22"/>
        <v>2.6698562549392069E-3</v>
      </c>
    </row>
    <row r="569" spans="20:25" x14ac:dyDescent="0.2">
      <c r="T569" vm="1524">
        <f ca="1"/>
        <v>44526</v>
      </c>
      <c r="U569" vm="1525">
        <f ca="1"/>
        <v>49.76</v>
      </c>
      <c r="V569" vm="1526">
        <f ca="1"/>
        <v>458.97</v>
      </c>
      <c r="X569">
        <f t="shared" ca="1" si="21"/>
        <v>2.0136931131695679E-3</v>
      </c>
      <c r="Y569">
        <f t="shared" ca="1" si="22"/>
        <v>-2.2303169734151251E-2</v>
      </c>
    </row>
    <row r="570" spans="20:25" x14ac:dyDescent="0.2">
      <c r="T570" vm="1527">
        <f ca="1"/>
        <v>44529</v>
      </c>
      <c r="U570" vm="1528">
        <f ca="1"/>
        <v>48.85</v>
      </c>
      <c r="V570" vm="1529">
        <f ca="1"/>
        <v>464.6</v>
      </c>
      <c r="X570">
        <f t="shared" ca="1" si="21"/>
        <v>-1.8287781350482257E-2</v>
      </c>
      <c r="Y570">
        <f t="shared" ca="1" si="22"/>
        <v>1.2266596945334163E-2</v>
      </c>
    </row>
    <row r="571" spans="20:25" x14ac:dyDescent="0.2">
      <c r="T571" vm="1530">
        <f ca="1"/>
        <v>44530</v>
      </c>
      <c r="U571" vm="1531">
        <f ca="1"/>
        <v>47.61</v>
      </c>
      <c r="V571" vm="1532">
        <f ca="1"/>
        <v>455.56</v>
      </c>
      <c r="X571">
        <f t="shared" ca="1" si="21"/>
        <v>-2.5383828045035917E-2</v>
      </c>
      <c r="Y571">
        <f t="shared" ca="1" si="22"/>
        <v>-1.9457597933706494E-2</v>
      </c>
    </row>
    <row r="572" spans="20:25" x14ac:dyDescent="0.2">
      <c r="T572" vm="1533">
        <f ca="1"/>
        <v>44531</v>
      </c>
      <c r="U572" vm="1534">
        <f ca="1"/>
        <v>47.26</v>
      </c>
      <c r="V572" vm="1535">
        <f ca="1"/>
        <v>450.5</v>
      </c>
      <c r="X572">
        <f t="shared" ca="1" si="21"/>
        <v>-7.3513967653854317E-3</v>
      </c>
      <c r="Y572">
        <f t="shared" ca="1" si="22"/>
        <v>-1.1107208710158911E-2</v>
      </c>
    </row>
    <row r="573" spans="20:25" x14ac:dyDescent="0.2">
      <c r="T573" vm="1536">
        <f ca="1"/>
        <v>44532</v>
      </c>
      <c r="U573" vm="1537">
        <f ca="1"/>
        <v>47.91</v>
      </c>
      <c r="V573" vm="1538">
        <f ca="1"/>
        <v>457.4</v>
      </c>
      <c r="X573">
        <f t="shared" ca="1" si="21"/>
        <v>1.3753702920016986E-2</v>
      </c>
      <c r="Y573">
        <f t="shared" ca="1" si="22"/>
        <v>1.531631520532728E-2</v>
      </c>
    </row>
    <row r="574" spans="20:25" x14ac:dyDescent="0.2">
      <c r="T574" vm="1539">
        <f ca="1"/>
        <v>44533</v>
      </c>
      <c r="U574" vm="1540">
        <f ca="1"/>
        <v>46.79</v>
      </c>
      <c r="V574" vm="1541">
        <f ca="1"/>
        <v>453.42</v>
      </c>
      <c r="X574">
        <f t="shared" ca="1" si="21"/>
        <v>-2.3377165518680854E-2</v>
      </c>
      <c r="Y574">
        <f t="shared" ca="1" si="22"/>
        <v>-8.7013554875381427E-3</v>
      </c>
    </row>
    <row r="575" spans="20:25" x14ac:dyDescent="0.2">
      <c r="T575" vm="1542">
        <f ca="1"/>
        <v>44536</v>
      </c>
      <c r="U575" vm="1543">
        <f ca="1"/>
        <v>47.92</v>
      </c>
      <c r="V575" vm="1544">
        <f ca="1"/>
        <v>458.79</v>
      </c>
      <c r="X575">
        <f t="shared" ca="1" si="21"/>
        <v>2.415045949989314E-2</v>
      </c>
      <c r="Y575">
        <f t="shared" ca="1" si="22"/>
        <v>1.1843324070398342E-2</v>
      </c>
    </row>
    <row r="576" spans="20:25" x14ac:dyDescent="0.2">
      <c r="T576" vm="1545">
        <f ca="1"/>
        <v>44537</v>
      </c>
      <c r="U576" vm="1546">
        <f ca="1"/>
        <v>50.4</v>
      </c>
      <c r="V576" vm="1547">
        <f ca="1"/>
        <v>468.28</v>
      </c>
      <c r="X576">
        <f t="shared" ca="1" si="21"/>
        <v>5.175292153589317E-2</v>
      </c>
      <c r="Y576">
        <f t="shared" ca="1" si="22"/>
        <v>2.0684844918154255E-2</v>
      </c>
    </row>
    <row r="577" spans="20:25" x14ac:dyDescent="0.2">
      <c r="T577" vm="1548">
        <f ca="1"/>
        <v>44538</v>
      </c>
      <c r="U577" vm="1549">
        <f ca="1"/>
        <v>53.42</v>
      </c>
      <c r="V577" vm="1550">
        <f ca="1"/>
        <v>469.52</v>
      </c>
      <c r="X577">
        <f t="shared" ca="1" si="21"/>
        <v>5.992063492063493E-2</v>
      </c>
      <c r="Y577">
        <f t="shared" ca="1" si="22"/>
        <v>2.6479883830188289E-3</v>
      </c>
    </row>
    <row r="578" spans="20:25" x14ac:dyDescent="0.2">
      <c r="T578" vm="1551">
        <f ca="1"/>
        <v>44539</v>
      </c>
      <c r="U578" vm="843">
        <f ca="1"/>
        <v>52.36</v>
      </c>
      <c r="V578" vm="1552">
        <f ca="1"/>
        <v>466.35</v>
      </c>
      <c r="X578">
        <f t="shared" ca="1" si="21"/>
        <v>-1.9842755522276323E-2</v>
      </c>
      <c r="Y578">
        <f t="shared" ca="1" si="22"/>
        <v>-6.7515760776962752E-3</v>
      </c>
    </row>
    <row r="579" spans="20:25" x14ac:dyDescent="0.2">
      <c r="T579" vm="1553">
        <f ca="1"/>
        <v>44540</v>
      </c>
      <c r="U579" vm="1554">
        <f ca="1"/>
        <v>50.82</v>
      </c>
      <c r="V579" vm="1555">
        <f ca="1"/>
        <v>470.74</v>
      </c>
      <c r="X579">
        <f t="shared" ca="1" si="21"/>
        <v>-2.9411764705882359E-2</v>
      </c>
      <c r="Y579">
        <f t="shared" ca="1" si="22"/>
        <v>9.4135306100568972E-3</v>
      </c>
    </row>
    <row r="580" spans="20:25" x14ac:dyDescent="0.2">
      <c r="T580" vm="1556">
        <f ca="1"/>
        <v>44543</v>
      </c>
      <c r="U580" vm="1557">
        <f ca="1"/>
        <v>48.14</v>
      </c>
      <c r="V580" vm="1558">
        <f ca="1"/>
        <v>466.57</v>
      </c>
      <c r="X580">
        <f t="shared" ca="1" si="21"/>
        <v>-5.2735143644234594E-2</v>
      </c>
      <c r="Y580">
        <f t="shared" ca="1" si="22"/>
        <v>-8.8583931682032491E-3</v>
      </c>
    </row>
    <row r="581" spans="20:25" x14ac:dyDescent="0.2">
      <c r="T581" vm="1559">
        <f ca="1"/>
        <v>44544</v>
      </c>
      <c r="U581" vm="1560">
        <f ca="1"/>
        <v>46.85</v>
      </c>
      <c r="V581" vm="1561">
        <f ca="1"/>
        <v>463.36</v>
      </c>
      <c r="X581">
        <f t="shared" ca="1" si="21"/>
        <v>-2.6796842542584076E-2</v>
      </c>
      <c r="Y581">
        <f t="shared" ca="1" si="22"/>
        <v>-6.8799965707181387E-3</v>
      </c>
    </row>
    <row r="582" spans="20:25" x14ac:dyDescent="0.2">
      <c r="T582" vm="1562">
        <f ca="1"/>
        <v>44545</v>
      </c>
      <c r="U582" vm="1563">
        <f ca="1"/>
        <v>46.41</v>
      </c>
      <c r="V582" vm="1564">
        <f ca="1"/>
        <v>470.6</v>
      </c>
      <c r="X582">
        <f t="shared" ca="1" si="21"/>
        <v>-9.3916755602989621E-3</v>
      </c>
      <c r="Y582">
        <f t="shared" ca="1" si="22"/>
        <v>1.5625E-2</v>
      </c>
    </row>
    <row r="583" spans="20:25" x14ac:dyDescent="0.2">
      <c r="T583" vm="1565">
        <f ca="1"/>
        <v>44546</v>
      </c>
      <c r="U583" vm="1566">
        <f ca="1"/>
        <v>44.7</v>
      </c>
      <c r="V583" vm="1567">
        <f ca="1"/>
        <v>466.45</v>
      </c>
      <c r="X583">
        <f t="shared" ca="1" si="21"/>
        <v>-3.6845507433742597E-2</v>
      </c>
      <c r="Y583">
        <f t="shared" ca="1" si="22"/>
        <v>-8.8185295367616545E-3</v>
      </c>
    </row>
    <row r="584" spans="20:25" x14ac:dyDescent="0.2">
      <c r="T584" vm="1568">
        <f ca="1"/>
        <v>44547</v>
      </c>
      <c r="U584" vm="1569">
        <f ca="1"/>
        <v>45.29</v>
      </c>
      <c r="V584" vm="1570">
        <f ca="1"/>
        <v>459.87</v>
      </c>
      <c r="X584">
        <f t="shared" ca="1" si="21"/>
        <v>1.3199105145413892E-2</v>
      </c>
      <c r="Y584">
        <f t="shared" ca="1" si="22"/>
        <v>-1.410654946939649E-2</v>
      </c>
    </row>
    <row r="585" spans="20:25" x14ac:dyDescent="0.2">
      <c r="T585" vm="1571">
        <f ca="1"/>
        <v>44550</v>
      </c>
      <c r="U585" vm="799">
        <f ca="1"/>
        <v>44.42</v>
      </c>
      <c r="V585" vm="1572">
        <f ca="1"/>
        <v>454.98</v>
      </c>
      <c r="X585">
        <f t="shared" ca="1" si="21"/>
        <v>-1.92095385294766E-2</v>
      </c>
      <c r="Y585">
        <f t="shared" ca="1" si="22"/>
        <v>-1.0633439885184948E-2</v>
      </c>
    </row>
    <row r="586" spans="20:25" x14ac:dyDescent="0.2">
      <c r="T586" vm="1573">
        <f ca="1"/>
        <v>44551</v>
      </c>
      <c r="U586" vm="1574">
        <f ca="1"/>
        <v>46.1</v>
      </c>
      <c r="V586" vm="1575">
        <f ca="1"/>
        <v>463.06</v>
      </c>
      <c r="X586">
        <f t="shared" ca="1" si="21"/>
        <v>3.7820801440792362E-2</v>
      </c>
      <c r="Y586">
        <f t="shared" ca="1" si="22"/>
        <v>1.7759022374609801E-2</v>
      </c>
    </row>
    <row r="587" spans="20:25" x14ac:dyDescent="0.2">
      <c r="T587" vm="1576">
        <f ca="1"/>
        <v>44552</v>
      </c>
      <c r="U587" vm="1577">
        <f ca="1"/>
        <v>46.77</v>
      </c>
      <c r="V587" vm="1578">
        <f ca="1"/>
        <v>467.69</v>
      </c>
      <c r="X587">
        <f t="shared" ca="1" si="21"/>
        <v>1.453362255965307E-2</v>
      </c>
      <c r="Y587">
        <f t="shared" ca="1" si="22"/>
        <v>9.9987042715845575E-3</v>
      </c>
    </row>
    <row r="588" spans="20:25" x14ac:dyDescent="0.2">
      <c r="T588" vm="1579">
        <f ca="1"/>
        <v>44553</v>
      </c>
      <c r="U588" vm="1580">
        <f ca="1"/>
        <v>48.68</v>
      </c>
      <c r="V588" vm="1564">
        <f ca="1"/>
        <v>470.6</v>
      </c>
      <c r="X588">
        <f t="shared" ca="1" si="21"/>
        <v>4.0838144109471841E-2</v>
      </c>
      <c r="Y588">
        <f t="shared" ca="1" si="22"/>
        <v>6.2220701746884544E-3</v>
      </c>
    </row>
    <row r="589" spans="20:25" x14ac:dyDescent="0.2">
      <c r="T589" vm="1581">
        <f ca="1"/>
        <v>44557</v>
      </c>
      <c r="U589" vm="1582">
        <f ca="1"/>
        <v>48.64</v>
      </c>
      <c r="V589" vm="1583">
        <f ca="1"/>
        <v>477.26</v>
      </c>
      <c r="X589">
        <f t="shared" ca="1" si="21"/>
        <v>-8.2169268693510489E-4</v>
      </c>
      <c r="Y589">
        <f t="shared" ca="1" si="22"/>
        <v>1.4152146196344972E-2</v>
      </c>
    </row>
    <row r="590" spans="20:25" x14ac:dyDescent="0.2">
      <c r="T590" vm="1584">
        <f ca="1"/>
        <v>44558</v>
      </c>
      <c r="U590" vm="1585">
        <f ca="1"/>
        <v>47.71</v>
      </c>
      <c r="V590" vm="1586">
        <f ca="1"/>
        <v>476.87</v>
      </c>
      <c r="X590">
        <f t="shared" ca="1" si="21"/>
        <v>-1.9120065789473673E-2</v>
      </c>
      <c r="Y590">
        <f t="shared" ca="1" si="22"/>
        <v>-8.1716464820014156E-4</v>
      </c>
    </row>
    <row r="591" spans="20:25" x14ac:dyDescent="0.2">
      <c r="T591" vm="1587">
        <f ca="1"/>
        <v>44559</v>
      </c>
      <c r="U591" vm="1588">
        <f ca="1"/>
        <v>47.06</v>
      </c>
      <c r="V591" vm="1589">
        <f ca="1"/>
        <v>477.48</v>
      </c>
      <c r="X591">
        <f t="shared" ca="1" si="21"/>
        <v>-1.3623978201634857E-2</v>
      </c>
      <c r="Y591">
        <f t="shared" ca="1" si="22"/>
        <v>1.2791746178204555E-3</v>
      </c>
    </row>
    <row r="592" spans="20:25" x14ac:dyDescent="0.2">
      <c r="T592" vm="1590">
        <f ca="1"/>
        <v>44560</v>
      </c>
      <c r="U592" vm="1591">
        <f ca="1"/>
        <v>48.03</v>
      </c>
      <c r="V592" vm="1592">
        <f ca="1"/>
        <v>476.16</v>
      </c>
      <c r="X592">
        <f t="shared" ca="1" si="21"/>
        <v>2.0611984700382502E-2</v>
      </c>
      <c r="Y592">
        <f t="shared" ca="1" si="22"/>
        <v>-2.7645136969087769E-3</v>
      </c>
    </row>
    <row r="593" spans="20:25" x14ac:dyDescent="0.2">
      <c r="T593" vm="1593">
        <f ca="1"/>
        <v>44561</v>
      </c>
      <c r="U593" vm="1594">
        <f ca="1"/>
        <v>47.03</v>
      </c>
      <c r="V593" vm="1595">
        <f ca="1"/>
        <v>474.96</v>
      </c>
      <c r="X593">
        <f t="shared" ca="1" si="21"/>
        <v>-2.0820320632937706E-2</v>
      </c>
      <c r="Y593">
        <f t="shared" ca="1" si="22"/>
        <v>-2.5201612903227311E-3</v>
      </c>
    </row>
    <row r="594" spans="20:25" x14ac:dyDescent="0.2">
      <c r="T594" vm="1596">
        <f ca="1"/>
        <v>44564</v>
      </c>
      <c r="U594" vm="1597">
        <f ca="1"/>
        <v>46.59</v>
      </c>
      <c r="V594" vm="1598">
        <f ca="1"/>
        <v>477.71</v>
      </c>
      <c r="X594">
        <f t="shared" ca="1" si="21"/>
        <v>-9.3557303848607054E-3</v>
      </c>
      <c r="Y594">
        <f t="shared" ca="1" si="22"/>
        <v>5.7899612598955041E-3</v>
      </c>
    </row>
    <row r="595" spans="20:25" x14ac:dyDescent="0.2">
      <c r="T595" vm="1599">
        <f ca="1"/>
        <v>44565</v>
      </c>
      <c r="U595" vm="1600">
        <f ca="1"/>
        <v>44.03</v>
      </c>
      <c r="V595" vm="1601">
        <f ca="1"/>
        <v>477.55</v>
      </c>
      <c r="X595">
        <f t="shared" ca="1" si="21"/>
        <v>-5.4947413608070428E-2</v>
      </c>
      <c r="Y595">
        <f t="shared" ca="1" si="22"/>
        <v>-3.3493123443084638E-4</v>
      </c>
    </row>
    <row r="596" spans="20:25" x14ac:dyDescent="0.2">
      <c r="T596" vm="1602">
        <f ca="1"/>
        <v>44566</v>
      </c>
      <c r="U596" vm="1603">
        <f ca="1"/>
        <v>41.33</v>
      </c>
      <c r="V596" vm="1604">
        <f ca="1"/>
        <v>468.38</v>
      </c>
      <c r="X596">
        <f t="shared" ca="1" si="21"/>
        <v>-6.1321826027708415E-2</v>
      </c>
      <c r="Y596">
        <f t="shared" ca="1" si="22"/>
        <v>-1.9202177782431162E-2</v>
      </c>
    </row>
    <row r="597" spans="20:25" x14ac:dyDescent="0.2">
      <c r="T597" vm="1605">
        <f ca="1"/>
        <v>44567</v>
      </c>
      <c r="U597" vm="1606">
        <f ca="1"/>
        <v>41.68</v>
      </c>
      <c r="V597" vm="1607">
        <f ca="1"/>
        <v>467.94</v>
      </c>
      <c r="X597">
        <f t="shared" ca="1" si="21"/>
        <v>8.4684248729736122E-3</v>
      </c>
      <c r="Y597">
        <f t="shared" ca="1" si="22"/>
        <v>-9.3940817285109723E-4</v>
      </c>
    </row>
    <row r="598" spans="20:25" x14ac:dyDescent="0.2">
      <c r="T598" vm="1608">
        <f ca="1"/>
        <v>44568</v>
      </c>
      <c r="U598" vm="1609">
        <f ca="1"/>
        <v>41.36</v>
      </c>
      <c r="V598" vm="1610">
        <f ca="1"/>
        <v>466.09</v>
      </c>
      <c r="X598">
        <f t="shared" ca="1" si="21"/>
        <v>-7.6775431861804133E-3</v>
      </c>
      <c r="Y598">
        <f t="shared" ca="1" si="22"/>
        <v>-3.9534983117494038E-3</v>
      </c>
    </row>
    <row r="599" spans="20:25" x14ac:dyDescent="0.2">
      <c r="T599" vm="1611">
        <f ca="1"/>
        <v>44571</v>
      </c>
      <c r="U599" vm="1612">
        <f ca="1"/>
        <v>41.71</v>
      </c>
      <c r="V599" vm="1613">
        <f ca="1"/>
        <v>465.51</v>
      </c>
      <c r="X599">
        <f t="shared" ca="1" si="21"/>
        <v>8.4622823984525919E-3</v>
      </c>
      <c r="Y599">
        <f t="shared" ca="1" si="22"/>
        <v>-1.244394859361897E-3</v>
      </c>
    </row>
    <row r="600" spans="20:25" x14ac:dyDescent="0.2">
      <c r="T600" vm="1614">
        <f ca="1"/>
        <v>44572</v>
      </c>
      <c r="U600" vm="1615">
        <f ca="1"/>
        <v>43.31</v>
      </c>
      <c r="V600" vm="1616">
        <f ca="1"/>
        <v>469.75</v>
      </c>
      <c r="X600">
        <f t="shared" ca="1" si="21"/>
        <v>3.8360105490290231E-2</v>
      </c>
      <c r="Y600">
        <f t="shared" ca="1" si="22"/>
        <v>9.1082898326566575E-3</v>
      </c>
    </row>
    <row r="601" spans="20:25" x14ac:dyDescent="0.2">
      <c r="T601" vm="1617">
        <f ca="1"/>
        <v>44573</v>
      </c>
      <c r="U601" vm="1618">
        <f ca="1"/>
        <v>42.73</v>
      </c>
      <c r="V601" vm="1619">
        <f ca="1"/>
        <v>471.02</v>
      </c>
      <c r="X601">
        <f t="shared" ca="1" si="21"/>
        <v>-1.3391826368044479E-2</v>
      </c>
      <c r="Y601">
        <f t="shared" ca="1" si="22"/>
        <v>2.7035657264502522E-3</v>
      </c>
    </row>
    <row r="602" spans="20:25" x14ac:dyDescent="0.2">
      <c r="T602" vm="1620">
        <f ca="1"/>
        <v>44574</v>
      </c>
      <c r="U602" vm="1621">
        <f ca="1"/>
        <v>38.380000000000003</v>
      </c>
      <c r="V602" vm="1622">
        <f ca="1"/>
        <v>464.53</v>
      </c>
      <c r="X602">
        <f t="shared" ca="1" si="21"/>
        <v>-0.10180201263749111</v>
      </c>
      <c r="Y602">
        <f t="shared" ca="1" si="22"/>
        <v>-1.3778608127043457E-2</v>
      </c>
    </row>
    <row r="603" spans="20:25" x14ac:dyDescent="0.2">
      <c r="T603" vm="1623">
        <f ca="1"/>
        <v>44575</v>
      </c>
      <c r="U603" vm="1624">
        <f ca="1"/>
        <v>38.04</v>
      </c>
      <c r="V603" vm="1479">
        <f ca="1"/>
        <v>464.72</v>
      </c>
      <c r="X603">
        <f t="shared" ca="1" si="21"/>
        <v>-8.8587806149036386E-3</v>
      </c>
      <c r="Y603">
        <f t="shared" ca="1" si="22"/>
        <v>4.0901556411876427E-4</v>
      </c>
    </row>
    <row r="604" spans="20:25" x14ac:dyDescent="0.2">
      <c r="T604" vm="1625">
        <f ca="1"/>
        <v>44579</v>
      </c>
      <c r="U604" vm="1626">
        <f ca="1"/>
        <v>35.700000000000003</v>
      </c>
      <c r="V604" vm="1627">
        <f ca="1"/>
        <v>456.49</v>
      </c>
      <c r="X604">
        <f t="shared" ca="1" si="21"/>
        <v>-6.1514195583596165E-2</v>
      </c>
      <c r="Y604">
        <f t="shared" ca="1" si="22"/>
        <v>-1.7709588569461254E-2</v>
      </c>
    </row>
    <row r="605" spans="20:25" x14ac:dyDescent="0.2">
      <c r="T605" vm="1628">
        <f ca="1"/>
        <v>44580</v>
      </c>
      <c r="U605" vm="1629">
        <f ca="1"/>
        <v>35.049999999999997</v>
      </c>
      <c r="V605" vm="1630">
        <f ca="1"/>
        <v>451.75</v>
      </c>
      <c r="X605">
        <f t="shared" ca="1" si="21"/>
        <v>-1.8207282913165423E-2</v>
      </c>
      <c r="Y605">
        <f t="shared" ca="1" si="22"/>
        <v>-1.0383579048829139E-2</v>
      </c>
    </row>
    <row r="606" spans="20:25" x14ac:dyDescent="0.2">
      <c r="T606" vm="1631">
        <f ca="1"/>
        <v>44581</v>
      </c>
      <c r="U606" vm="1632">
        <f ca="1"/>
        <v>34.99</v>
      </c>
      <c r="V606" vm="1633">
        <f ca="1"/>
        <v>446.75</v>
      </c>
      <c r="X606">
        <f t="shared" ca="1" si="21"/>
        <v>-1.7118402282452205E-3</v>
      </c>
      <c r="Y606">
        <f t="shared" ca="1" si="22"/>
        <v>-1.1068068622025473E-2</v>
      </c>
    </row>
    <row r="607" spans="20:25" x14ac:dyDescent="0.2">
      <c r="T607" vm="1634">
        <f ca="1"/>
        <v>44582</v>
      </c>
      <c r="U607" vm="1635">
        <f ca="1"/>
        <v>32.119999999999997</v>
      </c>
      <c r="V607" vm="1636">
        <f ca="1"/>
        <v>437.98</v>
      </c>
      <c r="X607">
        <f t="shared" ca="1" si="21"/>
        <v>-8.2023435267219336E-2</v>
      </c>
      <c r="Y607">
        <f t="shared" ca="1" si="22"/>
        <v>-1.9630665920537194E-2</v>
      </c>
    </row>
    <row r="608" spans="20:25" x14ac:dyDescent="0.2">
      <c r="T608" vm="1637">
        <f ca="1"/>
        <v>44585</v>
      </c>
      <c r="U608" vm="1638">
        <f ca="1"/>
        <v>31.8</v>
      </c>
      <c r="V608" vm="1639">
        <f ca="1"/>
        <v>439.84</v>
      </c>
      <c r="X608">
        <f t="shared" ca="1" si="21"/>
        <v>-9.9626400996263298E-3</v>
      </c>
      <c r="Y608">
        <f t="shared" ca="1" si="22"/>
        <v>4.2467692588701311E-3</v>
      </c>
    </row>
    <row r="609" spans="20:25" x14ac:dyDescent="0.2">
      <c r="T609" vm="1640">
        <f ca="1"/>
        <v>44586</v>
      </c>
      <c r="U609" vm="1641">
        <f ca="1"/>
        <v>30.66</v>
      </c>
      <c r="V609" vm="1642">
        <f ca="1"/>
        <v>434.47</v>
      </c>
      <c r="X609">
        <f t="shared" ca="1" si="21"/>
        <v>-3.5849056603773577E-2</v>
      </c>
      <c r="Y609">
        <f t="shared" ca="1" si="22"/>
        <v>-1.2208985085485513E-2</v>
      </c>
    </row>
    <row r="610" spans="20:25" x14ac:dyDescent="0.2">
      <c r="T610" vm="1643">
        <f ca="1"/>
        <v>44587</v>
      </c>
      <c r="U610" vm="1644">
        <f ca="1"/>
        <v>28.63</v>
      </c>
      <c r="V610" vm="1645">
        <f ca="1"/>
        <v>433.38</v>
      </c>
      <c r="X610">
        <f t="shared" ca="1" si="21"/>
        <v>-6.6210045662100536E-2</v>
      </c>
      <c r="Y610">
        <f t="shared" ca="1" si="22"/>
        <v>-2.5088038299537763E-3</v>
      </c>
    </row>
    <row r="611" spans="20:25" x14ac:dyDescent="0.2">
      <c r="T611" vm="1646">
        <f ca="1"/>
        <v>44588</v>
      </c>
      <c r="U611" vm="1647">
        <f ca="1"/>
        <v>28.3</v>
      </c>
      <c r="V611" vm="1648">
        <f ca="1"/>
        <v>431.24</v>
      </c>
      <c r="X611">
        <f t="shared" ca="1" si="21"/>
        <v>-1.152637093957376E-2</v>
      </c>
      <c r="Y611">
        <f t="shared" ca="1" si="22"/>
        <v>-4.9379297614102757E-3</v>
      </c>
    </row>
    <row r="612" spans="20:25" x14ac:dyDescent="0.2">
      <c r="T612" vm="1649">
        <f ca="1"/>
        <v>44589</v>
      </c>
      <c r="U612" vm="1650">
        <f ca="1"/>
        <v>30.42</v>
      </c>
      <c r="V612" vm="1651">
        <f ca="1"/>
        <v>441.95</v>
      </c>
      <c r="X612">
        <f t="shared" ca="1" si="21"/>
        <v>7.4911660777385203E-2</v>
      </c>
      <c r="Y612">
        <f t="shared" ca="1" si="22"/>
        <v>2.4835358501066551E-2</v>
      </c>
    </row>
    <row r="613" spans="20:25" x14ac:dyDescent="0.2">
      <c r="T613" vm="1652">
        <f ca="1"/>
        <v>44592</v>
      </c>
      <c r="U613" vm="1653">
        <f ca="1"/>
        <v>32.54</v>
      </c>
      <c r="V613" vm="1654">
        <f ca="1"/>
        <v>449.91</v>
      </c>
      <c r="X613">
        <f t="shared" ca="1" si="21"/>
        <v>6.9690992767915683E-2</v>
      </c>
      <c r="Y613">
        <f t="shared" ca="1" si="22"/>
        <v>1.8011087227062017E-2</v>
      </c>
    </row>
    <row r="614" spans="20:25" x14ac:dyDescent="0.2">
      <c r="T614" vm="1655">
        <f ca="1"/>
        <v>44593</v>
      </c>
      <c r="U614" vm="1656">
        <f ca="1"/>
        <v>33.659999999999997</v>
      </c>
      <c r="V614" vm="1657">
        <f ca="1"/>
        <v>452.95</v>
      </c>
      <c r="X614">
        <f t="shared" ca="1" si="21"/>
        <v>3.4419176398279072E-2</v>
      </c>
      <c r="Y614">
        <f t="shared" ca="1" si="22"/>
        <v>6.7569069369428636E-3</v>
      </c>
    </row>
    <row r="615" spans="20:25" x14ac:dyDescent="0.2">
      <c r="T615" vm="1658">
        <f ca="1"/>
        <v>44594</v>
      </c>
      <c r="U615" vm="1659">
        <f ca="1"/>
        <v>32.07</v>
      </c>
      <c r="V615" vm="1660">
        <f ca="1"/>
        <v>457.35</v>
      </c>
      <c r="X615">
        <f t="shared" ca="1" si="21"/>
        <v>-4.7237076648841247E-2</v>
      </c>
      <c r="Y615">
        <f t="shared" ca="1" si="22"/>
        <v>9.7140964786401884E-3</v>
      </c>
    </row>
    <row r="616" spans="20:25" x14ac:dyDescent="0.2">
      <c r="T616" vm="1661">
        <f ca="1"/>
        <v>44595</v>
      </c>
      <c r="U616" vm="1662">
        <f ca="1"/>
        <v>24.5</v>
      </c>
      <c r="V616" vm="1663">
        <f ca="1"/>
        <v>446.6</v>
      </c>
      <c r="X616">
        <f t="shared" ca="1" si="21"/>
        <v>-0.23604614904895538</v>
      </c>
      <c r="Y616">
        <f t="shared" ca="1" si="22"/>
        <v>-2.3504974308516502E-2</v>
      </c>
    </row>
    <row r="617" spans="20:25" x14ac:dyDescent="0.2">
      <c r="T617" vm="1664">
        <f ca="1"/>
        <v>44596</v>
      </c>
      <c r="U617" vm="1665">
        <f ca="1"/>
        <v>38.909999999999997</v>
      </c>
      <c r="V617" vm="1666">
        <f ca="1"/>
        <v>448.7</v>
      </c>
      <c r="X617">
        <f t="shared" ca="1" si="21"/>
        <v>0.5881632653061224</v>
      </c>
      <c r="Y617">
        <f t="shared" ca="1" si="22"/>
        <v>4.7021943573666292E-3</v>
      </c>
    </row>
    <row r="618" spans="20:25" x14ac:dyDescent="0.2">
      <c r="T618" vm="1667">
        <f ca="1"/>
        <v>44599</v>
      </c>
      <c r="U618" vm="1668">
        <f ca="1"/>
        <v>37.880000000000003</v>
      </c>
      <c r="V618" vm="1334">
        <f ca="1"/>
        <v>447.26</v>
      </c>
      <c r="X618">
        <f t="shared" ca="1" si="21"/>
        <v>-2.6471344127473539E-2</v>
      </c>
      <c r="Y618">
        <f t="shared" ca="1" si="22"/>
        <v>-3.2092712279919722E-3</v>
      </c>
    </row>
    <row r="619" spans="20:25" x14ac:dyDescent="0.2">
      <c r="T619" vm="1669">
        <f ca="1"/>
        <v>44600</v>
      </c>
      <c r="U619" vm="1670">
        <f ca="1"/>
        <v>37.56</v>
      </c>
      <c r="V619" vm="1671">
        <f ca="1"/>
        <v>450.94</v>
      </c>
      <c r="X619">
        <f t="shared" ca="1" si="21"/>
        <v>-8.4477296726505058E-3</v>
      </c>
      <c r="Y619">
        <f t="shared" ca="1" si="22"/>
        <v>8.2278764029870555E-3</v>
      </c>
    </row>
    <row r="620" spans="20:25" x14ac:dyDescent="0.2">
      <c r="T620" vm="1672">
        <f ca="1"/>
        <v>44601</v>
      </c>
      <c r="U620" vm="1673">
        <f ca="1"/>
        <v>40.28</v>
      </c>
      <c r="V620" vm="1674">
        <f ca="1"/>
        <v>457.54</v>
      </c>
      <c r="X620">
        <f t="shared" ref="X620:X683" ca="1" si="23">+U620/U619-1</f>
        <v>7.24174653887113E-2</v>
      </c>
      <c r="Y620">
        <f t="shared" ref="Y620:Y683" ca="1" si="24">+V620/V619-1</f>
        <v>1.4636093493591185E-2</v>
      </c>
    </row>
    <row r="621" spans="20:25" x14ac:dyDescent="0.2">
      <c r="T621" vm="1675">
        <f ca="1"/>
        <v>44602</v>
      </c>
      <c r="U621" vm="1676">
        <f ca="1"/>
        <v>40.619999999999997</v>
      </c>
      <c r="V621" vm="1677">
        <f ca="1"/>
        <v>449.32</v>
      </c>
      <c r="X621">
        <f t="shared" ca="1" si="23"/>
        <v>8.440913604766509E-3</v>
      </c>
      <c r="Y621">
        <f t="shared" ca="1" si="24"/>
        <v>-1.7965642348210076E-2</v>
      </c>
    </row>
    <row r="622" spans="20:25" x14ac:dyDescent="0.2">
      <c r="T622" vm="1678">
        <f ca="1"/>
        <v>44603</v>
      </c>
      <c r="U622" vm="1679">
        <f ca="1"/>
        <v>39.49</v>
      </c>
      <c r="V622" vm="1680">
        <f ca="1"/>
        <v>440.46</v>
      </c>
      <c r="X622">
        <f t="shared" ca="1" si="23"/>
        <v>-2.7818808468734524E-2</v>
      </c>
      <c r="Y622">
        <f t="shared" ca="1" si="24"/>
        <v>-1.9718686014421838E-2</v>
      </c>
    </row>
    <row r="623" spans="20:25" x14ac:dyDescent="0.2">
      <c r="T623" vm="1681">
        <f ca="1"/>
        <v>44606</v>
      </c>
      <c r="U623" vm="1682">
        <f ca="1"/>
        <v>39.619999999999997</v>
      </c>
      <c r="V623" vm="1683">
        <f ca="1"/>
        <v>439.02</v>
      </c>
      <c r="X623">
        <f t="shared" ca="1" si="23"/>
        <v>3.2919726513040981E-3</v>
      </c>
      <c r="Y623">
        <f t="shared" ca="1" si="24"/>
        <v>-3.269309358398087E-3</v>
      </c>
    </row>
    <row r="624" spans="20:25" x14ac:dyDescent="0.2">
      <c r="T624" vm="1684">
        <f ca="1"/>
        <v>44607</v>
      </c>
      <c r="U624" vm="1685">
        <f ca="1"/>
        <v>41.43</v>
      </c>
      <c r="V624" vm="1686">
        <f ca="1"/>
        <v>446.1</v>
      </c>
      <c r="X624">
        <f t="shared" ca="1" si="23"/>
        <v>4.5683997980817903E-2</v>
      </c>
      <c r="Y624">
        <f t="shared" ca="1" si="24"/>
        <v>1.612682793494602E-2</v>
      </c>
    </row>
    <row r="625" spans="20:25" x14ac:dyDescent="0.2">
      <c r="T625" vm="1687">
        <f ca="1"/>
        <v>44608</v>
      </c>
      <c r="U625" vm="1688">
        <f ca="1"/>
        <v>40.01</v>
      </c>
      <c r="V625" vm="1663">
        <f ca="1"/>
        <v>446.6</v>
      </c>
      <c r="X625">
        <f t="shared" ca="1" si="23"/>
        <v>-3.4274680183442041E-2</v>
      </c>
      <c r="Y625">
        <f t="shared" ca="1" si="24"/>
        <v>1.1208249271463799E-3</v>
      </c>
    </row>
    <row r="626" spans="20:25" x14ac:dyDescent="0.2">
      <c r="T626" vm="1689">
        <f ca="1"/>
        <v>44609</v>
      </c>
      <c r="U626" vm="1690">
        <f ca="1"/>
        <v>39.450000000000003</v>
      </c>
      <c r="V626" vm="1691">
        <f ca="1"/>
        <v>437.06</v>
      </c>
      <c r="X626">
        <f t="shared" ca="1" si="23"/>
        <v>-1.3996500874781215E-2</v>
      </c>
      <c r="Y626">
        <f t="shared" ca="1" si="24"/>
        <v>-2.1361397223466194E-2</v>
      </c>
    </row>
    <row r="627" spans="20:25" x14ac:dyDescent="0.2">
      <c r="T627" vm="1692">
        <f ca="1"/>
        <v>44610</v>
      </c>
      <c r="U627" vm="1693">
        <f ca="1"/>
        <v>38.01</v>
      </c>
      <c r="V627" vm="1694">
        <f ca="1"/>
        <v>434.23</v>
      </c>
      <c r="X627">
        <f t="shared" ca="1" si="23"/>
        <v>-3.6501901140684523E-2</v>
      </c>
      <c r="Y627">
        <f t="shared" ca="1" si="24"/>
        <v>-6.4750835125612083E-3</v>
      </c>
    </row>
    <row r="628" spans="20:25" x14ac:dyDescent="0.2">
      <c r="T628" vm="1695">
        <f ca="1"/>
        <v>44614</v>
      </c>
      <c r="U628" vm="1696">
        <f ca="1"/>
        <v>36.869999999999997</v>
      </c>
      <c r="V628" vm="1697">
        <f ca="1"/>
        <v>429.57</v>
      </c>
      <c r="X628">
        <f t="shared" ca="1" si="23"/>
        <v>-2.9992107340173657E-2</v>
      </c>
      <c r="Y628">
        <f t="shared" ca="1" si="24"/>
        <v>-1.0731639914331126E-2</v>
      </c>
    </row>
    <row r="629" spans="20:25" x14ac:dyDescent="0.2">
      <c r="T629" vm="1698">
        <f ca="1"/>
        <v>44615</v>
      </c>
      <c r="U629" vm="1699">
        <f ca="1"/>
        <v>36.979999999999997</v>
      </c>
      <c r="V629" vm="1700">
        <f ca="1"/>
        <v>421.95</v>
      </c>
      <c r="X629">
        <f t="shared" ca="1" si="23"/>
        <v>2.9834553837808642E-3</v>
      </c>
      <c r="Y629">
        <f t="shared" ca="1" si="24"/>
        <v>-1.7738668901459587E-2</v>
      </c>
    </row>
    <row r="630" spans="20:25" x14ac:dyDescent="0.2">
      <c r="T630" vm="1701">
        <f ca="1"/>
        <v>44616</v>
      </c>
      <c r="U630" vm="1702">
        <f ca="1"/>
        <v>38.83</v>
      </c>
      <c r="V630" vm="1703">
        <f ca="1"/>
        <v>428.3</v>
      </c>
      <c r="X630">
        <f t="shared" ca="1" si="23"/>
        <v>5.0027041644131964E-2</v>
      </c>
      <c r="Y630">
        <f t="shared" ca="1" si="24"/>
        <v>1.5049176442706536E-2</v>
      </c>
    </row>
    <row r="631" spans="20:25" x14ac:dyDescent="0.2">
      <c r="T631" vm="1704">
        <f ca="1"/>
        <v>44617</v>
      </c>
      <c r="U631" vm="1705">
        <f ca="1"/>
        <v>39.15</v>
      </c>
      <c r="V631" vm="1706">
        <f ca="1"/>
        <v>437.75</v>
      </c>
      <c r="X631">
        <f t="shared" ca="1" si="23"/>
        <v>8.2410507339685246E-3</v>
      </c>
      <c r="Y631">
        <f t="shared" ca="1" si="24"/>
        <v>2.2063973850104945E-2</v>
      </c>
    </row>
    <row r="632" spans="20:25" x14ac:dyDescent="0.2">
      <c r="T632" vm="1707">
        <f ca="1"/>
        <v>44620</v>
      </c>
      <c r="U632" vm="1708">
        <f ca="1"/>
        <v>39.94</v>
      </c>
      <c r="V632" vm="1709">
        <f ca="1"/>
        <v>436.63</v>
      </c>
      <c r="X632">
        <f t="shared" ca="1" si="23"/>
        <v>2.017879948914425E-2</v>
      </c>
      <c r="Y632">
        <f t="shared" ca="1" si="24"/>
        <v>-2.5585379782980811E-3</v>
      </c>
    </row>
    <row r="633" spans="20:25" x14ac:dyDescent="0.2">
      <c r="T633" vm="1710">
        <f ca="1"/>
        <v>44621</v>
      </c>
      <c r="U633" vm="1711">
        <f ca="1"/>
        <v>37.840000000000003</v>
      </c>
      <c r="V633" vm="1712">
        <f ca="1"/>
        <v>429.98</v>
      </c>
      <c r="X633">
        <f t="shared" ca="1" si="23"/>
        <v>-5.2578868302453508E-2</v>
      </c>
      <c r="Y633">
        <f t="shared" ca="1" si="24"/>
        <v>-1.5230286512607827E-2</v>
      </c>
    </row>
    <row r="634" spans="20:25" x14ac:dyDescent="0.2">
      <c r="T634" vm="1713">
        <f ca="1"/>
        <v>44622</v>
      </c>
      <c r="U634" vm="1714">
        <f ca="1"/>
        <v>37.369999999999997</v>
      </c>
      <c r="V634" vm="1715">
        <f ca="1"/>
        <v>437.89</v>
      </c>
      <c r="X634">
        <f t="shared" ca="1" si="23"/>
        <v>-1.2420718816067766E-2</v>
      </c>
      <c r="Y634">
        <f t="shared" ca="1" si="24"/>
        <v>1.8396204474626643E-2</v>
      </c>
    </row>
    <row r="635" spans="20:25" x14ac:dyDescent="0.2">
      <c r="T635" vm="1716">
        <f ca="1"/>
        <v>44623</v>
      </c>
      <c r="U635" vm="1717">
        <f ca="1"/>
        <v>35.659999999999997</v>
      </c>
      <c r="V635" vm="1718">
        <f ca="1"/>
        <v>435.71</v>
      </c>
      <c r="X635">
        <f t="shared" ca="1" si="23"/>
        <v>-4.5758629917045823E-2</v>
      </c>
      <c r="Y635">
        <f t="shared" ca="1" si="24"/>
        <v>-4.9784192377081427E-3</v>
      </c>
    </row>
    <row r="636" spans="20:25" x14ac:dyDescent="0.2">
      <c r="T636" vm="1719">
        <f ca="1"/>
        <v>44624</v>
      </c>
      <c r="U636" vm="1720">
        <f ca="1"/>
        <v>33.090000000000003</v>
      </c>
      <c r="V636" vm="1721">
        <f ca="1"/>
        <v>432.17</v>
      </c>
      <c r="X636">
        <f t="shared" ca="1" si="23"/>
        <v>-7.2069545709478211E-2</v>
      </c>
      <c r="Y636">
        <f t="shared" ca="1" si="24"/>
        <v>-8.1246700787219739E-3</v>
      </c>
    </row>
    <row r="637" spans="20:25" x14ac:dyDescent="0.2">
      <c r="T637" vm="1722">
        <f ca="1"/>
        <v>44627</v>
      </c>
      <c r="U637" vm="1723">
        <f ca="1"/>
        <v>30.22</v>
      </c>
      <c r="V637" vm="1724">
        <f ca="1"/>
        <v>419.43</v>
      </c>
      <c r="X637">
        <f t="shared" ca="1" si="23"/>
        <v>-8.6733152009670689E-2</v>
      </c>
      <c r="Y637">
        <f t="shared" ca="1" si="24"/>
        <v>-2.9479140153180428E-2</v>
      </c>
    </row>
    <row r="638" spans="20:25" x14ac:dyDescent="0.2">
      <c r="T638" vm="1725">
        <f ca="1"/>
        <v>44628</v>
      </c>
      <c r="U638" vm="1726">
        <f ca="1"/>
        <v>31.22</v>
      </c>
      <c r="V638" vm="1727">
        <f ca="1"/>
        <v>416.25</v>
      </c>
      <c r="X638">
        <f t="shared" ca="1" si="23"/>
        <v>3.3090668431502213E-2</v>
      </c>
      <c r="Y638">
        <f t="shared" ca="1" si="24"/>
        <v>-7.58171804591945E-3</v>
      </c>
    </row>
    <row r="639" spans="20:25" x14ac:dyDescent="0.2">
      <c r="T639" vm="1728">
        <f ca="1"/>
        <v>44629</v>
      </c>
      <c r="U639" vm="1729">
        <f ca="1"/>
        <v>33.68</v>
      </c>
      <c r="V639" vm="1730">
        <f ca="1"/>
        <v>427.41</v>
      </c>
      <c r="X639">
        <f t="shared" ca="1" si="23"/>
        <v>7.8795643818065475E-2</v>
      </c>
      <c r="Y639">
        <f t="shared" ca="1" si="24"/>
        <v>2.6810810810810937E-2</v>
      </c>
    </row>
    <row r="640" spans="20:25" x14ac:dyDescent="0.2">
      <c r="T640" vm="1731">
        <f ca="1"/>
        <v>44630</v>
      </c>
      <c r="U640" vm="1732">
        <f ca="1"/>
        <v>31.74</v>
      </c>
      <c r="V640" vm="1733">
        <f ca="1"/>
        <v>425.48</v>
      </c>
      <c r="X640">
        <f t="shared" ca="1" si="23"/>
        <v>-5.7600950118764871E-2</v>
      </c>
      <c r="Y640">
        <f t="shared" ca="1" si="24"/>
        <v>-4.5155705294681603E-3</v>
      </c>
    </row>
    <row r="641" spans="20:25" x14ac:dyDescent="0.2">
      <c r="T641" vm="1734">
        <f ca="1"/>
        <v>44631</v>
      </c>
      <c r="U641" vm="1735">
        <f ca="1"/>
        <v>30.05</v>
      </c>
      <c r="V641" vm="1736">
        <f ca="1"/>
        <v>420.07</v>
      </c>
      <c r="X641">
        <f t="shared" ca="1" si="23"/>
        <v>-5.3245116572148588E-2</v>
      </c>
      <c r="Y641">
        <f t="shared" ca="1" si="24"/>
        <v>-1.2715051236250829E-2</v>
      </c>
    </row>
    <row r="642" spans="20:25" x14ac:dyDescent="0.2">
      <c r="T642" vm="1737">
        <f ca="1"/>
        <v>44634</v>
      </c>
      <c r="U642" vm="1738">
        <f ca="1"/>
        <v>28</v>
      </c>
      <c r="V642" vm="1739">
        <f ca="1"/>
        <v>417</v>
      </c>
      <c r="X642">
        <f t="shared" ca="1" si="23"/>
        <v>-6.8219633943427671E-2</v>
      </c>
      <c r="Y642">
        <f t="shared" ca="1" si="24"/>
        <v>-7.3083057585640043E-3</v>
      </c>
    </row>
    <row r="643" spans="20:25" x14ac:dyDescent="0.2">
      <c r="T643" vm="1740">
        <f ca="1"/>
        <v>44635</v>
      </c>
      <c r="U643" vm="1741">
        <f ca="1"/>
        <v>29.58</v>
      </c>
      <c r="V643" vm="1742">
        <f ca="1"/>
        <v>426.17</v>
      </c>
      <c r="X643">
        <f t="shared" ca="1" si="23"/>
        <v>5.6428571428571273E-2</v>
      </c>
      <c r="Y643">
        <f t="shared" ca="1" si="24"/>
        <v>2.1990407673860846E-2</v>
      </c>
    </row>
    <row r="644" spans="20:25" x14ac:dyDescent="0.2">
      <c r="T644" vm="1743">
        <f ca="1"/>
        <v>44636</v>
      </c>
      <c r="U644" vm="1744">
        <f ca="1"/>
        <v>32.56</v>
      </c>
      <c r="V644" vm="1745">
        <f ca="1"/>
        <v>435.62</v>
      </c>
      <c r="X644">
        <f t="shared" ca="1" si="23"/>
        <v>0.10074374577417178</v>
      </c>
      <c r="Y644">
        <f t="shared" ca="1" si="24"/>
        <v>2.2174249712556104E-2</v>
      </c>
    </row>
    <row r="645" spans="20:25" x14ac:dyDescent="0.2">
      <c r="T645" vm="1746">
        <f ca="1"/>
        <v>44637</v>
      </c>
      <c r="U645" vm="1747">
        <f ca="1"/>
        <v>33.97</v>
      </c>
      <c r="V645" vm="1748">
        <f ca="1"/>
        <v>441.07</v>
      </c>
      <c r="X645">
        <f t="shared" ca="1" si="23"/>
        <v>4.3304668304668281E-2</v>
      </c>
      <c r="Y645">
        <f t="shared" ca="1" si="24"/>
        <v>1.2510903998898204E-2</v>
      </c>
    </row>
    <row r="646" spans="20:25" x14ac:dyDescent="0.2">
      <c r="T646" vm="1749">
        <f ca="1"/>
        <v>44638</v>
      </c>
      <c r="U646" vm="1750">
        <f ca="1"/>
        <v>36</v>
      </c>
      <c r="V646" vm="1751">
        <f ca="1"/>
        <v>444.52</v>
      </c>
      <c r="X646">
        <f t="shared" ca="1" si="23"/>
        <v>5.9758610538710677E-2</v>
      </c>
      <c r="Y646">
        <f t="shared" ca="1" si="24"/>
        <v>7.8218876822273575E-3</v>
      </c>
    </row>
    <row r="647" spans="20:25" x14ac:dyDescent="0.2">
      <c r="T647" vm="1752">
        <f ca="1"/>
        <v>44641</v>
      </c>
      <c r="U647" vm="1753">
        <f ca="1"/>
        <v>35.17</v>
      </c>
      <c r="V647" vm="1754">
        <f ca="1"/>
        <v>444.39</v>
      </c>
      <c r="X647">
        <f t="shared" ca="1" si="23"/>
        <v>-2.3055555555555496E-2</v>
      </c>
      <c r="Y647">
        <f t="shared" ca="1" si="24"/>
        <v>-2.9245028345181723E-4</v>
      </c>
    </row>
    <row r="648" spans="20:25" x14ac:dyDescent="0.2">
      <c r="T648" vm="1755">
        <f ca="1"/>
        <v>44642</v>
      </c>
      <c r="U648" vm="1756">
        <f ca="1"/>
        <v>36.24</v>
      </c>
      <c r="V648" vm="1757">
        <f ca="1"/>
        <v>449.59</v>
      </c>
      <c r="X648">
        <f t="shared" ca="1" si="23"/>
        <v>3.0423656525447873E-2</v>
      </c>
      <c r="Y648">
        <f t="shared" ca="1" si="24"/>
        <v>1.1701433425594709E-2</v>
      </c>
    </row>
    <row r="649" spans="20:25" x14ac:dyDescent="0.2">
      <c r="T649" vm="1758">
        <f ca="1"/>
        <v>44643</v>
      </c>
      <c r="U649" vm="1759">
        <f ca="1"/>
        <v>35.880000000000003</v>
      </c>
      <c r="V649" vm="1760">
        <f ca="1"/>
        <v>443.8</v>
      </c>
      <c r="X649">
        <f t="shared" ca="1" si="23"/>
        <v>-9.9337748344370258E-3</v>
      </c>
      <c r="Y649">
        <f t="shared" ca="1" si="24"/>
        <v>-1.287840032029175E-2</v>
      </c>
    </row>
    <row r="650" spans="20:25" x14ac:dyDescent="0.2">
      <c r="T650" vm="1761">
        <f ca="1"/>
        <v>44644</v>
      </c>
      <c r="U650" vm="1762">
        <f ca="1"/>
        <v>37.049999999999997</v>
      </c>
      <c r="V650" vm="1763">
        <f ca="1"/>
        <v>450.49</v>
      </c>
      <c r="X650">
        <f t="shared" ca="1" si="23"/>
        <v>3.2608695652173836E-2</v>
      </c>
      <c r="Y650">
        <f t="shared" ca="1" si="24"/>
        <v>1.5074357818837258E-2</v>
      </c>
    </row>
    <row r="651" spans="20:25" x14ac:dyDescent="0.2">
      <c r="T651" vm="1764">
        <f ca="1"/>
        <v>44645</v>
      </c>
      <c r="U651" vm="1765">
        <f ca="1"/>
        <v>35.4</v>
      </c>
      <c r="V651" vm="1766">
        <f ca="1"/>
        <v>452.69</v>
      </c>
      <c r="X651">
        <f t="shared" ca="1" si="23"/>
        <v>-4.4534412955465563E-2</v>
      </c>
      <c r="Y651">
        <f t="shared" ca="1" si="24"/>
        <v>4.8835712224466477E-3</v>
      </c>
    </row>
    <row r="652" spans="20:25" x14ac:dyDescent="0.2">
      <c r="T652" vm="1767">
        <f ca="1"/>
        <v>44648</v>
      </c>
      <c r="U652" vm="1768">
        <f ca="1"/>
        <v>36.229999999999997</v>
      </c>
      <c r="V652" vm="1769">
        <f ca="1"/>
        <v>455.91</v>
      </c>
      <c r="X652">
        <f t="shared" ca="1" si="23"/>
        <v>2.3446327683615875E-2</v>
      </c>
      <c r="Y652">
        <f t="shared" ca="1" si="24"/>
        <v>7.1130354105459759E-3</v>
      </c>
    </row>
    <row r="653" spans="20:25" x14ac:dyDescent="0.2">
      <c r="T653" vm="1770">
        <f ca="1"/>
        <v>44649</v>
      </c>
      <c r="U653" vm="1771">
        <f ca="1"/>
        <v>37.869999999999997</v>
      </c>
      <c r="V653" vm="1772">
        <f ca="1"/>
        <v>461.55</v>
      </c>
      <c r="X653">
        <f t="shared" ca="1" si="23"/>
        <v>4.5266353850400343E-2</v>
      </c>
      <c r="Y653">
        <f t="shared" ca="1" si="24"/>
        <v>1.2370862670263882E-2</v>
      </c>
    </row>
    <row r="654" spans="20:25" x14ac:dyDescent="0.2">
      <c r="T654" vm="1773">
        <f ca="1"/>
        <v>44650</v>
      </c>
      <c r="U654" vm="1774">
        <f ca="1"/>
        <v>36.840000000000003</v>
      </c>
      <c r="V654" vm="1775">
        <f ca="1"/>
        <v>458.7</v>
      </c>
      <c r="X654">
        <f t="shared" ca="1" si="23"/>
        <v>-2.7198310007921722E-2</v>
      </c>
      <c r="Y654">
        <f t="shared" ca="1" si="24"/>
        <v>-6.1748456288592823E-3</v>
      </c>
    </row>
    <row r="655" spans="20:25" x14ac:dyDescent="0.2">
      <c r="T655" vm="1776">
        <f ca="1"/>
        <v>44651</v>
      </c>
      <c r="U655" vm="1777">
        <f ca="1"/>
        <v>35.99</v>
      </c>
      <c r="V655" vm="1778">
        <f ca="1"/>
        <v>451.64</v>
      </c>
      <c r="X655">
        <f t="shared" ca="1" si="23"/>
        <v>-2.3072747014115103E-2</v>
      </c>
      <c r="Y655">
        <f t="shared" ca="1" si="24"/>
        <v>-1.5391323304992377E-2</v>
      </c>
    </row>
    <row r="656" spans="20:25" x14ac:dyDescent="0.2">
      <c r="T656" vm="1779">
        <f ca="1"/>
        <v>44652</v>
      </c>
      <c r="U656" vm="1780">
        <f ca="1"/>
        <v>37.39</v>
      </c>
      <c r="V656" vm="1781">
        <f ca="1"/>
        <v>452.92</v>
      </c>
      <c r="X656">
        <f t="shared" ca="1" si="23"/>
        <v>3.8899694359544323E-2</v>
      </c>
      <c r="Y656">
        <f t="shared" ca="1" si="24"/>
        <v>2.8341156673457046E-3</v>
      </c>
    </row>
    <row r="657" spans="20:25" x14ac:dyDescent="0.2">
      <c r="T657" vm="1782">
        <f ca="1"/>
        <v>44655</v>
      </c>
      <c r="U657" vm="1783">
        <f ca="1"/>
        <v>39.340000000000003</v>
      </c>
      <c r="V657" vm="1784">
        <f ca="1"/>
        <v>456.8</v>
      </c>
      <c r="X657">
        <f t="shared" ca="1" si="23"/>
        <v>5.2152982080770238E-2</v>
      </c>
      <c r="Y657">
        <f t="shared" ca="1" si="24"/>
        <v>8.5666342842003473E-3</v>
      </c>
    </row>
    <row r="658" spans="20:25" x14ac:dyDescent="0.2">
      <c r="T658" vm="1785">
        <f ca="1"/>
        <v>44656</v>
      </c>
      <c r="U658" vm="1786">
        <f ca="1"/>
        <v>38.25</v>
      </c>
      <c r="V658" vm="1787">
        <f ca="1"/>
        <v>451.03</v>
      </c>
      <c r="X658">
        <f t="shared" ca="1" si="23"/>
        <v>-2.7707168276563388E-2</v>
      </c>
      <c r="Y658">
        <f t="shared" ca="1" si="24"/>
        <v>-1.2631348511383589E-2</v>
      </c>
    </row>
    <row r="659" spans="20:25" x14ac:dyDescent="0.2">
      <c r="T659" vm="1788">
        <f ca="1"/>
        <v>44657</v>
      </c>
      <c r="U659" vm="1789">
        <f ca="1"/>
        <v>36.47</v>
      </c>
      <c r="V659" vm="1790">
        <f ca="1"/>
        <v>446.52</v>
      </c>
      <c r="X659">
        <f t="shared" ca="1" si="23"/>
        <v>-4.6535947712418313E-2</v>
      </c>
      <c r="Y659">
        <f t="shared" ca="1" si="24"/>
        <v>-9.9993348557745332E-3</v>
      </c>
    </row>
    <row r="660" spans="20:25" x14ac:dyDescent="0.2">
      <c r="T660" vm="1791">
        <f ca="1"/>
        <v>44658</v>
      </c>
      <c r="U660" vm="1792">
        <f ca="1"/>
        <v>36.25</v>
      </c>
      <c r="V660" vm="1793">
        <f ca="1"/>
        <v>448.77</v>
      </c>
      <c r="X660">
        <f t="shared" ca="1" si="23"/>
        <v>-6.0323553605703406E-3</v>
      </c>
      <c r="Y660">
        <f t="shared" ca="1" si="24"/>
        <v>5.0389680193496655E-3</v>
      </c>
    </row>
    <row r="661" spans="20:25" x14ac:dyDescent="0.2">
      <c r="T661" vm="1794">
        <f ca="1"/>
        <v>44659</v>
      </c>
      <c r="U661" vm="1795">
        <f ca="1"/>
        <v>35.67</v>
      </c>
      <c r="V661" vm="1796">
        <f ca="1"/>
        <v>447.57</v>
      </c>
      <c r="X661">
        <f t="shared" ca="1" si="23"/>
        <v>-1.5999999999999903E-2</v>
      </c>
      <c r="Y661">
        <f t="shared" ca="1" si="24"/>
        <v>-2.6739755331238735E-3</v>
      </c>
    </row>
    <row r="662" spans="20:25" x14ac:dyDescent="0.2">
      <c r="T662" vm="1797">
        <f ca="1"/>
        <v>44662</v>
      </c>
      <c r="U662" vm="1798">
        <f ca="1"/>
        <v>34.4</v>
      </c>
      <c r="V662" vm="1799">
        <f ca="1"/>
        <v>439.92</v>
      </c>
      <c r="X662">
        <f t="shared" ca="1" si="23"/>
        <v>-3.5604149144939812E-2</v>
      </c>
      <c r="Y662">
        <f t="shared" ca="1" si="24"/>
        <v>-1.709229841142168E-2</v>
      </c>
    </row>
    <row r="663" spans="20:25" x14ac:dyDescent="0.2">
      <c r="T663" vm="1800">
        <f ca="1"/>
        <v>44663</v>
      </c>
      <c r="U663" vm="1801">
        <f ca="1"/>
        <v>33.57</v>
      </c>
      <c r="V663" vm="1802">
        <f ca="1"/>
        <v>438.29</v>
      </c>
      <c r="X663">
        <f t="shared" ca="1" si="23"/>
        <v>-2.4127906976744162E-2</v>
      </c>
      <c r="Y663">
        <f t="shared" ca="1" si="24"/>
        <v>-3.7052191307510585E-3</v>
      </c>
    </row>
    <row r="664" spans="20:25" x14ac:dyDescent="0.2">
      <c r="T664" vm="1803">
        <f ca="1"/>
        <v>44664</v>
      </c>
      <c r="U664" vm="1804">
        <f ca="1"/>
        <v>34.68</v>
      </c>
      <c r="V664" vm="1805">
        <f ca="1"/>
        <v>443.31</v>
      </c>
      <c r="X664">
        <f t="shared" ca="1" si="23"/>
        <v>3.3065236818587973E-2</v>
      </c>
      <c r="Y664">
        <f t="shared" ca="1" si="24"/>
        <v>1.1453603778320165E-2</v>
      </c>
    </row>
    <row r="665" spans="20:25" x14ac:dyDescent="0.2">
      <c r="T665" vm="1806">
        <f ca="1"/>
        <v>44665</v>
      </c>
      <c r="U665" vm="1807">
        <f ca="1"/>
        <v>33.19</v>
      </c>
      <c r="V665" vm="1808">
        <f ca="1"/>
        <v>437.79</v>
      </c>
      <c r="X665">
        <f t="shared" ca="1" si="23"/>
        <v>-4.2964244521337958E-2</v>
      </c>
      <c r="Y665">
        <f t="shared" ca="1" si="24"/>
        <v>-1.2451783176558151E-2</v>
      </c>
    </row>
    <row r="666" spans="20:25" x14ac:dyDescent="0.2">
      <c r="T666" vm="1809">
        <f ca="1"/>
        <v>44669</v>
      </c>
      <c r="U666" vm="1810">
        <f ca="1"/>
        <v>32.64</v>
      </c>
      <c r="V666" vm="1811">
        <f ca="1"/>
        <v>437.97</v>
      </c>
      <c r="X666">
        <f t="shared" ca="1" si="23"/>
        <v>-1.6571256402530765E-2</v>
      </c>
      <c r="Y666">
        <f t="shared" ca="1" si="24"/>
        <v>4.1115603371477683E-4</v>
      </c>
    </row>
    <row r="667" spans="20:25" x14ac:dyDescent="0.2">
      <c r="T667" vm="1812">
        <f ca="1"/>
        <v>44670</v>
      </c>
      <c r="U667" vm="1813">
        <f ca="1"/>
        <v>33.630000000000003</v>
      </c>
      <c r="V667" vm="1814">
        <f ca="1"/>
        <v>445.04</v>
      </c>
      <c r="X667">
        <f t="shared" ca="1" si="23"/>
        <v>3.0330882352941346E-2</v>
      </c>
      <c r="Y667">
        <f t="shared" ca="1" si="24"/>
        <v>1.6142658172934254E-2</v>
      </c>
    </row>
    <row r="668" spans="20:25" x14ac:dyDescent="0.2">
      <c r="T668" vm="1815">
        <f ca="1"/>
        <v>44671</v>
      </c>
      <c r="U668" vm="1816">
        <f ca="1"/>
        <v>30.76</v>
      </c>
      <c r="V668" vm="1817">
        <f ca="1"/>
        <v>444.71</v>
      </c>
      <c r="X668">
        <f t="shared" ca="1" si="23"/>
        <v>-8.5340469818614317E-2</v>
      </c>
      <c r="Y668">
        <f t="shared" ca="1" si="24"/>
        <v>-7.415063814489864E-4</v>
      </c>
    </row>
    <row r="669" spans="20:25" x14ac:dyDescent="0.2">
      <c r="T669" vm="1818">
        <f ca="1"/>
        <v>44672</v>
      </c>
      <c r="U669" vm="1819">
        <f ca="1"/>
        <v>29.42</v>
      </c>
      <c r="V669" vm="1820">
        <f ca="1"/>
        <v>438.06</v>
      </c>
      <c r="X669">
        <f t="shared" ca="1" si="23"/>
        <v>-4.3563068920676185E-2</v>
      </c>
      <c r="Y669">
        <f t="shared" ca="1" si="24"/>
        <v>-1.4953565244766209E-2</v>
      </c>
    </row>
    <row r="670" spans="20:25" x14ac:dyDescent="0.2">
      <c r="T670" vm="1821">
        <f ca="1"/>
        <v>44673</v>
      </c>
      <c r="U670" vm="1822">
        <f ca="1"/>
        <v>29.76</v>
      </c>
      <c r="V670" vm="1823">
        <f ca="1"/>
        <v>426.04</v>
      </c>
      <c r="X670">
        <f t="shared" ca="1" si="23"/>
        <v>1.1556764106050332E-2</v>
      </c>
      <c r="Y670">
        <f t="shared" ca="1" si="24"/>
        <v>-2.7439163584896953E-2</v>
      </c>
    </row>
    <row r="671" spans="20:25" x14ac:dyDescent="0.2">
      <c r="T671" vm="1824">
        <f ca="1"/>
        <v>44676</v>
      </c>
      <c r="U671" vm="1825">
        <f ca="1"/>
        <v>29.91</v>
      </c>
      <c r="V671" vm="1826">
        <f ca="1"/>
        <v>428.51</v>
      </c>
      <c r="X671">
        <f t="shared" ca="1" si="23"/>
        <v>5.040322580645018E-3</v>
      </c>
      <c r="Y671">
        <f t="shared" ca="1" si="24"/>
        <v>5.7975776922354338E-3</v>
      </c>
    </row>
    <row r="672" spans="20:25" x14ac:dyDescent="0.2">
      <c r="T672" vm="1827">
        <f ca="1"/>
        <v>44677</v>
      </c>
      <c r="U672" vm="1828">
        <f ca="1"/>
        <v>28.69</v>
      </c>
      <c r="V672" vm="1829">
        <f ca="1"/>
        <v>416.1</v>
      </c>
      <c r="X672">
        <f t="shared" ca="1" si="23"/>
        <v>-4.0789033767970495E-2</v>
      </c>
      <c r="Y672">
        <f t="shared" ca="1" si="24"/>
        <v>-2.8960817717206044E-2</v>
      </c>
    </row>
    <row r="673" spans="20:25" x14ac:dyDescent="0.2">
      <c r="T673" vm="1830">
        <f ca="1"/>
        <v>44678</v>
      </c>
      <c r="U673" vm="1831">
        <f ca="1"/>
        <v>27.09</v>
      </c>
      <c r="V673" vm="1832">
        <f ca="1"/>
        <v>417.27</v>
      </c>
      <c r="X673">
        <f t="shared" ca="1" si="23"/>
        <v>-5.576856047403278E-2</v>
      </c>
      <c r="Y673">
        <f t="shared" ca="1" si="24"/>
        <v>2.8118240807497585E-3</v>
      </c>
    </row>
    <row r="674" spans="20:25" x14ac:dyDescent="0.2">
      <c r="T674" vm="1833">
        <f ca="1"/>
        <v>44679</v>
      </c>
      <c r="U674" vm="1834">
        <f ca="1"/>
        <v>28.81</v>
      </c>
      <c r="V674" vm="1835">
        <f ca="1"/>
        <v>427.81</v>
      </c>
      <c r="X674">
        <f t="shared" ca="1" si="23"/>
        <v>6.3492063492063489E-2</v>
      </c>
      <c r="Y674">
        <f t="shared" ca="1" si="24"/>
        <v>2.5259424353536231E-2</v>
      </c>
    </row>
    <row r="675" spans="20:25" x14ac:dyDescent="0.2">
      <c r="T675" vm="1836">
        <f ca="1"/>
        <v>44680</v>
      </c>
      <c r="U675" vm="1837">
        <f ca="1"/>
        <v>28.46</v>
      </c>
      <c r="V675" vm="1838">
        <f ca="1"/>
        <v>412</v>
      </c>
      <c r="X675">
        <f t="shared" ca="1" si="23"/>
        <v>-1.2148559527941583E-2</v>
      </c>
      <c r="Y675">
        <f t="shared" ca="1" si="24"/>
        <v>-3.6955657885509918E-2</v>
      </c>
    </row>
    <row r="676" spans="20:25" x14ac:dyDescent="0.2">
      <c r="T676" vm="1839">
        <f ca="1"/>
        <v>44683</v>
      </c>
      <c r="U676" vm="1840">
        <f ca="1"/>
        <v>29.52</v>
      </c>
      <c r="V676" vm="1841">
        <f ca="1"/>
        <v>414.48</v>
      </c>
      <c r="X676">
        <f t="shared" ca="1" si="23"/>
        <v>3.7245256500351376E-2</v>
      </c>
      <c r="Y676">
        <f t="shared" ca="1" si="24"/>
        <v>6.019417475728206E-3</v>
      </c>
    </row>
    <row r="677" spans="20:25" x14ac:dyDescent="0.2">
      <c r="T677" vm="1842">
        <f ca="1"/>
        <v>44684</v>
      </c>
      <c r="U677" vm="1843">
        <f ca="1"/>
        <v>28.93</v>
      </c>
      <c r="V677" vm="1844">
        <f ca="1"/>
        <v>416.38</v>
      </c>
      <c r="X677">
        <f t="shared" ca="1" si="23"/>
        <v>-1.9986449864498601E-2</v>
      </c>
      <c r="Y677">
        <f t="shared" ca="1" si="24"/>
        <v>4.5840571318278567E-3</v>
      </c>
    </row>
    <row r="678" spans="20:25" x14ac:dyDescent="0.2">
      <c r="T678" vm="1845">
        <f ca="1"/>
        <v>44685</v>
      </c>
      <c r="U678" vm="1846">
        <f ca="1"/>
        <v>30.16</v>
      </c>
      <c r="V678" vm="1847">
        <f ca="1"/>
        <v>429.06</v>
      </c>
      <c r="X678">
        <f t="shared" ca="1" si="23"/>
        <v>4.2516418942274425E-2</v>
      </c>
      <c r="Y678">
        <f t="shared" ca="1" si="24"/>
        <v>3.0452951630721925E-2</v>
      </c>
    </row>
    <row r="679" spans="20:25" x14ac:dyDescent="0.2">
      <c r="T679" vm="1848">
        <f ca="1"/>
        <v>44686</v>
      </c>
      <c r="U679" vm="1849">
        <f ca="1"/>
        <v>27.27</v>
      </c>
      <c r="V679" vm="1850">
        <f ca="1"/>
        <v>413.81</v>
      </c>
      <c r="X679">
        <f t="shared" ca="1" si="23"/>
        <v>-9.582228116710878E-2</v>
      </c>
      <c r="Y679">
        <f t="shared" ca="1" si="24"/>
        <v>-3.5542814524775035E-2</v>
      </c>
    </row>
    <row r="680" spans="20:25" x14ac:dyDescent="0.2">
      <c r="T680" vm="1851">
        <f ca="1"/>
        <v>44687</v>
      </c>
      <c r="U680" vm="1852">
        <f ca="1"/>
        <v>24.92</v>
      </c>
      <c r="V680" vm="1853">
        <f ca="1"/>
        <v>411.34</v>
      </c>
      <c r="X680">
        <f t="shared" ca="1" si="23"/>
        <v>-8.6175284195086133E-2</v>
      </c>
      <c r="Y680">
        <f t="shared" ca="1" si="24"/>
        <v>-5.9689229356468809E-3</v>
      </c>
    </row>
    <row r="681" spans="20:25" x14ac:dyDescent="0.2">
      <c r="T681" vm="1854">
        <f ca="1"/>
        <v>44690</v>
      </c>
      <c r="U681" vm="1855">
        <f ca="1"/>
        <v>23.39</v>
      </c>
      <c r="V681" vm="1856">
        <f ca="1"/>
        <v>398.17</v>
      </c>
      <c r="X681">
        <f t="shared" ca="1" si="23"/>
        <v>-6.1396468699839502E-2</v>
      </c>
      <c r="Y681">
        <f t="shared" ca="1" si="24"/>
        <v>-3.2017309281859196E-2</v>
      </c>
    </row>
    <row r="682" spans="20:25" x14ac:dyDescent="0.2">
      <c r="T682" vm="1857">
        <f ca="1"/>
        <v>44691</v>
      </c>
      <c r="U682" vm="1858">
        <f ca="1"/>
        <v>22.89</v>
      </c>
      <c r="V682" vm="1859">
        <f ca="1"/>
        <v>399.09</v>
      </c>
      <c r="X682">
        <f t="shared" ca="1" si="23"/>
        <v>-2.1376656690893503E-2</v>
      </c>
      <c r="Y682">
        <f t="shared" ca="1" si="24"/>
        <v>2.3105708616921738E-3</v>
      </c>
    </row>
    <row r="683" spans="20:25" x14ac:dyDescent="0.2">
      <c r="T683" vm="1860">
        <f ca="1"/>
        <v>44692</v>
      </c>
      <c r="U683" vm="1861">
        <f ca="1"/>
        <v>21.84</v>
      </c>
      <c r="V683" vm="1862">
        <f ca="1"/>
        <v>392.75</v>
      </c>
      <c r="X683">
        <f t="shared" ca="1" si="23"/>
        <v>-4.5871559633027581E-2</v>
      </c>
      <c r="Y683">
        <f t="shared" ca="1" si="24"/>
        <v>-1.5886140970708285E-2</v>
      </c>
    </row>
    <row r="684" spans="20:25" x14ac:dyDescent="0.2">
      <c r="T684" vm="1863">
        <f ca="1"/>
        <v>44693</v>
      </c>
      <c r="U684" vm="1864">
        <f ca="1"/>
        <v>22.77</v>
      </c>
      <c r="V684" vm="1865">
        <f ca="1"/>
        <v>392.34</v>
      </c>
      <c r="X684">
        <f t="shared" ref="X684:X747" ca="1" si="25">+U684/U683-1</f>
        <v>4.2582417582417653E-2</v>
      </c>
      <c r="Y684">
        <f t="shared" ref="Y684:Y747" ca="1" si="26">+V684/V683-1</f>
        <v>-1.0439210693826695E-3</v>
      </c>
    </row>
    <row r="685" spans="20:25" x14ac:dyDescent="0.2">
      <c r="T685" vm="1866">
        <f ca="1"/>
        <v>44694</v>
      </c>
      <c r="U685" vm="1867">
        <f ca="1"/>
        <v>24.75</v>
      </c>
      <c r="V685" vm="1868">
        <f ca="1"/>
        <v>401.72</v>
      </c>
      <c r="X685">
        <f t="shared" ca="1" si="25"/>
        <v>8.6956521739130377E-2</v>
      </c>
      <c r="Y685">
        <f t="shared" ca="1" si="26"/>
        <v>2.3907835041035996E-2</v>
      </c>
    </row>
    <row r="686" spans="20:25" x14ac:dyDescent="0.2">
      <c r="T686" vm="1869">
        <f ca="1"/>
        <v>44697</v>
      </c>
      <c r="U686" vm="500">
        <f ca="1"/>
        <v>23.42</v>
      </c>
      <c r="V686" vm="1870">
        <f ca="1"/>
        <v>400.09</v>
      </c>
      <c r="X686">
        <f t="shared" ca="1" si="25"/>
        <v>-5.3737373737373639E-2</v>
      </c>
      <c r="Y686">
        <f t="shared" ca="1" si="26"/>
        <v>-4.0575525241463017E-3</v>
      </c>
    </row>
    <row r="687" spans="20:25" x14ac:dyDescent="0.2">
      <c r="T687" vm="1871">
        <f ca="1"/>
        <v>44698</v>
      </c>
      <c r="U687" vm="521">
        <f ca="1"/>
        <v>24.54</v>
      </c>
      <c r="V687" vm="1872">
        <f ca="1"/>
        <v>408.32</v>
      </c>
      <c r="X687">
        <f t="shared" ca="1" si="25"/>
        <v>4.7822374039282467E-2</v>
      </c>
      <c r="Y687">
        <f t="shared" ca="1" si="26"/>
        <v>2.0570371666375209E-2</v>
      </c>
    </row>
    <row r="688" spans="20:25" x14ac:dyDescent="0.2">
      <c r="T688" vm="1873">
        <f ca="1"/>
        <v>44699</v>
      </c>
      <c r="U688" vm="1874">
        <f ca="1"/>
        <v>22.73</v>
      </c>
      <c r="V688" vm="1875">
        <f ca="1"/>
        <v>391.86</v>
      </c>
      <c r="X688">
        <f t="shared" ca="1" si="25"/>
        <v>-7.3757131214343907E-2</v>
      </c>
      <c r="Y688">
        <f t="shared" ca="1" si="26"/>
        <v>-4.0311520376175469E-2</v>
      </c>
    </row>
    <row r="689" spans="20:25" x14ac:dyDescent="0.2">
      <c r="T689" vm="1876">
        <f ca="1"/>
        <v>44700</v>
      </c>
      <c r="U689" vm="473">
        <f ca="1"/>
        <v>23.2</v>
      </c>
      <c r="V689" vm="1877">
        <f ca="1"/>
        <v>389.46</v>
      </c>
      <c r="X689">
        <f t="shared" ca="1" si="25"/>
        <v>2.0677518697756136E-2</v>
      </c>
      <c r="Y689">
        <f t="shared" ca="1" si="26"/>
        <v>-6.1246363497168277E-3</v>
      </c>
    </row>
    <row r="690" spans="20:25" x14ac:dyDescent="0.2">
      <c r="T690" vm="1878">
        <f ca="1"/>
        <v>44701</v>
      </c>
      <c r="U690" vm="1879">
        <f ca="1"/>
        <v>23.26</v>
      </c>
      <c r="V690" vm="1880">
        <f ca="1"/>
        <v>389.63</v>
      </c>
      <c r="X690">
        <f t="shared" ca="1" si="25"/>
        <v>2.5862068965518681E-3</v>
      </c>
      <c r="Y690">
        <f t="shared" ca="1" si="26"/>
        <v>4.3650182303700547E-4</v>
      </c>
    </row>
    <row r="691" spans="20:25" x14ac:dyDescent="0.2">
      <c r="T691" vm="1881">
        <f ca="1"/>
        <v>44704</v>
      </c>
      <c r="U691" vm="1882">
        <f ca="1"/>
        <v>22.47</v>
      </c>
      <c r="V691" vm="1883">
        <f ca="1"/>
        <v>396.92</v>
      </c>
      <c r="X691">
        <f t="shared" ca="1" si="25"/>
        <v>-3.3963886500430029E-2</v>
      </c>
      <c r="Y691">
        <f t="shared" ca="1" si="26"/>
        <v>1.8710058260400952E-2</v>
      </c>
    </row>
    <row r="692" spans="20:25" x14ac:dyDescent="0.2">
      <c r="T692" vm="1884">
        <f ca="1"/>
        <v>44705</v>
      </c>
      <c r="U692" vm="1885">
        <f ca="1"/>
        <v>12.79</v>
      </c>
      <c r="V692" vm="1886">
        <f ca="1"/>
        <v>393.89</v>
      </c>
      <c r="X692">
        <f t="shared" ca="1" si="25"/>
        <v>-0.43079661771250555</v>
      </c>
      <c r="Y692">
        <f t="shared" ca="1" si="26"/>
        <v>-7.6337801068225852E-3</v>
      </c>
    </row>
    <row r="693" spans="20:25" x14ac:dyDescent="0.2">
      <c r="T693" vm="1887">
        <f ca="1"/>
        <v>44706</v>
      </c>
      <c r="U693" vm="26">
        <f ca="1"/>
        <v>14.16</v>
      </c>
      <c r="V693" vm="1888">
        <f ca="1"/>
        <v>397.37</v>
      </c>
      <c r="X693">
        <f t="shared" ca="1" si="25"/>
        <v>0.10711493354182955</v>
      </c>
      <c r="Y693">
        <f t="shared" ca="1" si="26"/>
        <v>8.8349539211456385E-3</v>
      </c>
    </row>
    <row r="694" spans="20:25" x14ac:dyDescent="0.2">
      <c r="T694" vm="1889">
        <f ca="1"/>
        <v>44707</v>
      </c>
      <c r="U694" vm="1890">
        <f ca="1"/>
        <v>14.81</v>
      </c>
      <c r="V694" vm="1891">
        <f ca="1"/>
        <v>405.31</v>
      </c>
      <c r="X694">
        <f t="shared" ca="1" si="25"/>
        <v>4.590395480225995E-2</v>
      </c>
      <c r="Y694">
        <f t="shared" ca="1" si="26"/>
        <v>1.9981377557440227E-2</v>
      </c>
    </row>
    <row r="695" spans="20:25" x14ac:dyDescent="0.2">
      <c r="T695" vm="1892">
        <f ca="1"/>
        <v>44708</v>
      </c>
      <c r="U695" vm="1893">
        <f ca="1"/>
        <v>15.58</v>
      </c>
      <c r="V695" vm="1894">
        <f ca="1"/>
        <v>415.26</v>
      </c>
      <c r="X695">
        <f t="shared" ca="1" si="25"/>
        <v>5.1991897366644224E-2</v>
      </c>
      <c r="Y695">
        <f t="shared" ca="1" si="26"/>
        <v>2.4549110557351206E-2</v>
      </c>
    </row>
    <row r="696" spans="20:25" x14ac:dyDescent="0.2">
      <c r="T696" vm="1895">
        <f ca="1"/>
        <v>44712</v>
      </c>
      <c r="U696" vm="1896">
        <f ca="1"/>
        <v>14.11</v>
      </c>
      <c r="V696" vm="1897">
        <f ca="1"/>
        <v>412.93</v>
      </c>
      <c r="X696">
        <f t="shared" ca="1" si="25"/>
        <v>-9.4351732991014181E-2</v>
      </c>
      <c r="Y696">
        <f t="shared" ca="1" si="26"/>
        <v>-5.6109425420218795E-3</v>
      </c>
    </row>
    <row r="697" spans="20:25" x14ac:dyDescent="0.2">
      <c r="T697" vm="1898">
        <f ca="1"/>
        <v>44713</v>
      </c>
      <c r="U697" vm="1899">
        <f ca="1"/>
        <v>13.93</v>
      </c>
      <c r="V697" vm="1900">
        <f ca="1"/>
        <v>409.59</v>
      </c>
      <c r="X697">
        <f t="shared" ca="1" si="25"/>
        <v>-1.275690999291279E-2</v>
      </c>
      <c r="Y697">
        <f t="shared" ca="1" si="26"/>
        <v>-8.088538008863555E-3</v>
      </c>
    </row>
    <row r="698" spans="20:25" x14ac:dyDescent="0.2">
      <c r="T698" vm="1901">
        <f ca="1"/>
        <v>44714</v>
      </c>
      <c r="U698" vm="1902">
        <f ca="1"/>
        <v>14.9</v>
      </c>
      <c r="V698" vm="1903">
        <f ca="1"/>
        <v>417.39</v>
      </c>
      <c r="X698">
        <f t="shared" ca="1" si="25"/>
        <v>6.96338837042354E-2</v>
      </c>
      <c r="Y698">
        <f t="shared" ca="1" si="26"/>
        <v>1.9043433677579991E-2</v>
      </c>
    </row>
    <row r="699" spans="20:25" x14ac:dyDescent="0.2">
      <c r="T699" vm="1904">
        <f ca="1"/>
        <v>44715</v>
      </c>
      <c r="U699" vm="1905">
        <f ca="1"/>
        <v>14.49</v>
      </c>
      <c r="V699" vm="1906">
        <f ca="1"/>
        <v>410.54</v>
      </c>
      <c r="X699">
        <f t="shared" ca="1" si="25"/>
        <v>-2.7516778523489993E-2</v>
      </c>
      <c r="Y699">
        <f t="shared" ca="1" si="26"/>
        <v>-1.6411509619300824E-2</v>
      </c>
    </row>
    <row r="700" spans="20:25" x14ac:dyDescent="0.2">
      <c r="T700" vm="1907">
        <f ca="1"/>
        <v>44718</v>
      </c>
      <c r="U700" vm="1908">
        <f ca="1"/>
        <v>15.15</v>
      </c>
      <c r="V700" vm="1909">
        <f ca="1"/>
        <v>411.79</v>
      </c>
      <c r="X700">
        <f t="shared" ca="1" si="25"/>
        <v>4.554865424430643E-2</v>
      </c>
      <c r="Y700">
        <f t="shared" ca="1" si="26"/>
        <v>3.0447703025284767E-3</v>
      </c>
    </row>
    <row r="701" spans="20:25" x14ac:dyDescent="0.2">
      <c r="T701" vm="1910">
        <f ca="1"/>
        <v>44719</v>
      </c>
      <c r="U701" vm="1911">
        <f ca="1"/>
        <v>15.28</v>
      </c>
      <c r="V701" vm="1912">
        <f ca="1"/>
        <v>415.74</v>
      </c>
      <c r="X701">
        <f t="shared" ca="1" si="25"/>
        <v>8.5808580858084404E-3</v>
      </c>
      <c r="Y701">
        <f t="shared" ca="1" si="26"/>
        <v>9.5922679035429503E-3</v>
      </c>
    </row>
    <row r="702" spans="20:25" x14ac:dyDescent="0.2">
      <c r="T702" vm="1913">
        <f ca="1"/>
        <v>44720</v>
      </c>
      <c r="U702" vm="1914">
        <f ca="1"/>
        <v>15.17</v>
      </c>
      <c r="V702" vm="1915">
        <f ca="1"/>
        <v>411.22</v>
      </c>
      <c r="X702">
        <f t="shared" ca="1" si="25"/>
        <v>-7.1989528795811664E-3</v>
      </c>
      <c r="Y702">
        <f t="shared" ca="1" si="26"/>
        <v>-1.0872179727714371E-2</v>
      </c>
    </row>
    <row r="703" spans="20:25" x14ac:dyDescent="0.2">
      <c r="T703" vm="1916">
        <f ca="1"/>
        <v>44721</v>
      </c>
      <c r="U703" vm="1917">
        <f ca="1"/>
        <v>14.1</v>
      </c>
      <c r="V703" vm="1918">
        <f ca="1"/>
        <v>401.44</v>
      </c>
      <c r="X703">
        <f t="shared" ca="1" si="25"/>
        <v>-7.05339485827291E-2</v>
      </c>
      <c r="Y703">
        <f t="shared" ca="1" si="26"/>
        <v>-2.3782889937259966E-2</v>
      </c>
    </row>
    <row r="704" spans="20:25" x14ac:dyDescent="0.2">
      <c r="T704" vm="1919">
        <f ca="1"/>
        <v>44722</v>
      </c>
      <c r="U704" vm="1920">
        <f ca="1"/>
        <v>13.28</v>
      </c>
      <c r="V704" vm="1921">
        <f ca="1"/>
        <v>389.8</v>
      </c>
      <c r="X704">
        <f t="shared" ca="1" si="25"/>
        <v>-5.8156028368794299E-2</v>
      </c>
      <c r="Y704">
        <f t="shared" ca="1" si="26"/>
        <v>-2.8995615783180551E-2</v>
      </c>
    </row>
    <row r="705" spans="20:25" x14ac:dyDescent="0.2">
      <c r="T705" vm="1922">
        <f ca="1"/>
        <v>44725</v>
      </c>
      <c r="U705" vm="1923">
        <f ca="1"/>
        <v>12.02</v>
      </c>
      <c r="V705" vm="1924">
        <f ca="1"/>
        <v>375</v>
      </c>
      <c r="X705">
        <f t="shared" ca="1" si="25"/>
        <v>-9.4879518072289115E-2</v>
      </c>
      <c r="Y705">
        <f t="shared" ca="1" si="26"/>
        <v>-3.7968188814776815E-2</v>
      </c>
    </row>
    <row r="706" spans="20:25" x14ac:dyDescent="0.2">
      <c r="T706" vm="1925">
        <f ca="1"/>
        <v>44726</v>
      </c>
      <c r="U706" vm="1926">
        <f ca="1"/>
        <v>11.91</v>
      </c>
      <c r="V706" vm="1927">
        <f ca="1"/>
        <v>373.87</v>
      </c>
      <c r="X706">
        <f t="shared" ca="1" si="25"/>
        <v>-9.1514143094841849E-3</v>
      </c>
      <c r="Y706">
        <f t="shared" ca="1" si="26"/>
        <v>-3.0133333333333123E-3</v>
      </c>
    </row>
    <row r="707" spans="20:25" x14ac:dyDescent="0.2">
      <c r="T707" vm="1928">
        <f ca="1"/>
        <v>44727</v>
      </c>
      <c r="U707" vm="1929">
        <f ca="1"/>
        <v>13.2</v>
      </c>
      <c r="V707" vm="1930">
        <f ca="1"/>
        <v>379.2</v>
      </c>
      <c r="X707">
        <f t="shared" ca="1" si="25"/>
        <v>0.10831234256926936</v>
      </c>
      <c r="Y707">
        <f t="shared" ca="1" si="26"/>
        <v>1.425629229411296E-2</v>
      </c>
    </row>
    <row r="708" spans="20:25" x14ac:dyDescent="0.2">
      <c r="T708" vm="1931">
        <f ca="1"/>
        <v>44728</v>
      </c>
      <c r="U708" vm="1932">
        <f ca="1"/>
        <v>12.22</v>
      </c>
      <c r="V708" vm="1933">
        <f ca="1"/>
        <v>366.65</v>
      </c>
      <c r="X708">
        <f t="shared" ca="1" si="25"/>
        <v>-7.424242424242411E-2</v>
      </c>
      <c r="Y708">
        <f t="shared" ca="1" si="26"/>
        <v>-3.3095991561181481E-2</v>
      </c>
    </row>
    <row r="709" spans="20:25" x14ac:dyDescent="0.2">
      <c r="T709" vm="1934">
        <f ca="1"/>
        <v>44729</v>
      </c>
      <c r="U709" vm="1935">
        <f ca="1"/>
        <v>12.42</v>
      </c>
      <c r="V709" vm="1936">
        <f ca="1"/>
        <v>365.86</v>
      </c>
      <c r="X709">
        <f t="shared" ca="1" si="25"/>
        <v>1.6366612111292866E-2</v>
      </c>
      <c r="Y709">
        <f t="shared" ca="1" si="26"/>
        <v>-2.1546433928814057E-3</v>
      </c>
    </row>
    <row r="710" spans="20:25" x14ac:dyDescent="0.2">
      <c r="T710" vm="1937">
        <f ca="1"/>
        <v>44733</v>
      </c>
      <c r="U710" vm="1938">
        <f ca="1"/>
        <v>12.85</v>
      </c>
      <c r="V710" vm="1939">
        <f ca="1"/>
        <v>375.07</v>
      </c>
      <c r="X710">
        <f t="shared" ca="1" si="25"/>
        <v>3.4621578099838901E-2</v>
      </c>
      <c r="Y710">
        <f t="shared" ca="1" si="26"/>
        <v>2.5173563658229758E-2</v>
      </c>
    </row>
    <row r="711" spans="20:25" x14ac:dyDescent="0.2">
      <c r="T711" vm="1940">
        <f ca="1"/>
        <v>44734</v>
      </c>
      <c r="U711" vm="1941">
        <f ca="1"/>
        <v>13.08</v>
      </c>
      <c r="V711" vm="1942">
        <f ca="1"/>
        <v>374.39</v>
      </c>
      <c r="X711">
        <f t="shared" ca="1" si="25"/>
        <v>1.7898832684824839E-2</v>
      </c>
      <c r="Y711">
        <f t="shared" ca="1" si="26"/>
        <v>-1.8129949076172158E-3</v>
      </c>
    </row>
    <row r="712" spans="20:25" x14ac:dyDescent="0.2">
      <c r="T712" vm="1943">
        <f ca="1"/>
        <v>44735</v>
      </c>
      <c r="U712" vm="44">
        <f ca="1"/>
        <v>13.94</v>
      </c>
      <c r="V712" vm="1944">
        <f ca="1"/>
        <v>378.06</v>
      </c>
      <c r="X712">
        <f t="shared" ca="1" si="25"/>
        <v>6.5749235474006129E-2</v>
      </c>
      <c r="Y712">
        <f t="shared" ca="1" si="26"/>
        <v>9.8026122492589352E-3</v>
      </c>
    </row>
    <row r="713" spans="20:25" x14ac:dyDescent="0.2">
      <c r="T713" vm="1945">
        <f ca="1"/>
        <v>44736</v>
      </c>
      <c r="U713" vm="1946">
        <f ca="1"/>
        <v>14.7</v>
      </c>
      <c r="V713" vm="945">
        <f ca="1"/>
        <v>390.08</v>
      </c>
      <c r="X713">
        <f t="shared" ca="1" si="25"/>
        <v>5.4519368723098927E-2</v>
      </c>
      <c r="Y713">
        <f t="shared" ca="1" si="26"/>
        <v>3.1793895148918061E-2</v>
      </c>
    </row>
    <row r="714" spans="20:25" x14ac:dyDescent="0.2">
      <c r="T714" vm="1947">
        <f ca="1"/>
        <v>44739</v>
      </c>
      <c r="U714" vm="1948">
        <f ca="1"/>
        <v>14.56</v>
      </c>
      <c r="V714" vm="1949">
        <f ca="1"/>
        <v>388.59</v>
      </c>
      <c r="X714">
        <f t="shared" ca="1" si="25"/>
        <v>-9.52380952380949E-3</v>
      </c>
      <c r="Y714">
        <f t="shared" ca="1" si="26"/>
        <v>-3.8197292863002552E-3</v>
      </c>
    </row>
    <row r="715" spans="20:25" x14ac:dyDescent="0.2">
      <c r="T715" vm="1950">
        <f ca="1"/>
        <v>44740</v>
      </c>
      <c r="U715" vm="1951">
        <f ca="1"/>
        <v>13.73</v>
      </c>
      <c r="V715" vm="1952">
        <f ca="1"/>
        <v>380.65</v>
      </c>
      <c r="X715">
        <f t="shared" ca="1" si="25"/>
        <v>-5.7005494505494525E-2</v>
      </c>
      <c r="Y715">
        <f t="shared" ca="1" si="26"/>
        <v>-2.0432846959520301E-2</v>
      </c>
    </row>
    <row r="716" spans="20:25" x14ac:dyDescent="0.2">
      <c r="T716" vm="1953">
        <f ca="1"/>
        <v>44741</v>
      </c>
      <c r="U716" vm="1954">
        <f ca="1"/>
        <v>13.96</v>
      </c>
      <c r="V716" vm="1955">
        <f ca="1"/>
        <v>380.34</v>
      </c>
      <c r="X716">
        <f t="shared" ca="1" si="25"/>
        <v>1.6751638747268816E-2</v>
      </c>
      <c r="Y716">
        <f t="shared" ca="1" si="26"/>
        <v>-8.143964271640769E-4</v>
      </c>
    </row>
    <row r="717" spans="20:25" x14ac:dyDescent="0.2">
      <c r="T717" vm="1956">
        <f ca="1"/>
        <v>44742</v>
      </c>
      <c r="U717" vm="1957">
        <f ca="1"/>
        <v>13.13</v>
      </c>
      <c r="V717" vm="1958">
        <f ca="1"/>
        <v>377.25</v>
      </c>
      <c r="X717">
        <f t="shared" ca="1" si="25"/>
        <v>-5.9455587392550191E-2</v>
      </c>
      <c r="Y717">
        <f t="shared" ca="1" si="26"/>
        <v>-8.1243098280485704E-3</v>
      </c>
    </row>
    <row r="718" spans="20:25" x14ac:dyDescent="0.2">
      <c r="T718" vm="1959">
        <f ca="1"/>
        <v>44743</v>
      </c>
      <c r="U718" vm="1960">
        <f ca="1"/>
        <v>13.17</v>
      </c>
      <c r="V718" vm="1961">
        <f ca="1"/>
        <v>381.24</v>
      </c>
      <c r="X718">
        <f t="shared" ca="1" si="25"/>
        <v>3.0464584920029125E-3</v>
      </c>
      <c r="Y718">
        <f t="shared" ca="1" si="26"/>
        <v>1.0576540755467212E-2</v>
      </c>
    </row>
    <row r="719" spans="20:25" x14ac:dyDescent="0.2">
      <c r="T719" vm="1962">
        <f ca="1"/>
        <v>44747</v>
      </c>
      <c r="U719" vm="35">
        <f ca="1"/>
        <v>14.38</v>
      </c>
      <c r="V719" vm="1963">
        <f ca="1"/>
        <v>381.96</v>
      </c>
      <c r="X719">
        <f t="shared" ca="1" si="25"/>
        <v>9.1875474563401838E-2</v>
      </c>
      <c r="Y719">
        <f t="shared" ca="1" si="26"/>
        <v>1.8885741265344258E-3</v>
      </c>
    </row>
    <row r="720" spans="20:25" x14ac:dyDescent="0.2">
      <c r="T720" vm="1964">
        <f ca="1"/>
        <v>44748</v>
      </c>
      <c r="U720" vm="1965">
        <f ca="1"/>
        <v>14.28</v>
      </c>
      <c r="V720" vm="1966">
        <f ca="1"/>
        <v>383.25</v>
      </c>
      <c r="X720">
        <f t="shared" ca="1" si="25"/>
        <v>-6.9541029207232929E-3</v>
      </c>
      <c r="Y720">
        <f t="shared" ca="1" si="26"/>
        <v>3.3773169965440886E-3</v>
      </c>
    </row>
    <row r="721" spans="20:25" x14ac:dyDescent="0.2">
      <c r="T721" vm="1967">
        <f ca="1"/>
        <v>44749</v>
      </c>
      <c r="U721" vm="102">
        <f ca="1"/>
        <v>15.1</v>
      </c>
      <c r="V721" vm="1968">
        <f ca="1"/>
        <v>388.99</v>
      </c>
      <c r="X721">
        <f t="shared" ca="1" si="25"/>
        <v>5.7422969187675088E-2</v>
      </c>
      <c r="Y721">
        <f t="shared" ca="1" si="26"/>
        <v>1.4977168949771746E-2</v>
      </c>
    </row>
    <row r="722" spans="20:25" x14ac:dyDescent="0.2">
      <c r="T722" vm="1969">
        <f ca="1"/>
        <v>44750</v>
      </c>
      <c r="U722" vm="1970">
        <f ca="1"/>
        <v>14.96</v>
      </c>
      <c r="V722" vm="1971">
        <f ca="1"/>
        <v>388.67</v>
      </c>
      <c r="X722">
        <f t="shared" ca="1" si="25"/>
        <v>-9.2715231788078611E-3</v>
      </c>
      <c r="Y722">
        <f t="shared" ca="1" si="26"/>
        <v>-8.2264325561065554E-4</v>
      </c>
    </row>
    <row r="723" spans="20:25" x14ac:dyDescent="0.2">
      <c r="T723" vm="1972">
        <f ca="1"/>
        <v>44753</v>
      </c>
      <c r="U723" vm="1973">
        <f ca="1"/>
        <v>14.06</v>
      </c>
      <c r="V723" vm="1974">
        <f ca="1"/>
        <v>384.23</v>
      </c>
      <c r="X723">
        <f t="shared" ca="1" si="25"/>
        <v>-6.0160427807486649E-2</v>
      </c>
      <c r="Y723">
        <f t="shared" ca="1" si="26"/>
        <v>-1.1423572696632078E-2</v>
      </c>
    </row>
    <row r="724" spans="20:25" x14ac:dyDescent="0.2">
      <c r="T724" vm="1975">
        <f ca="1"/>
        <v>44754</v>
      </c>
      <c r="U724" vm="1976">
        <f ca="1"/>
        <v>14.04</v>
      </c>
      <c r="V724" vm="1977">
        <f ca="1"/>
        <v>380.83</v>
      </c>
      <c r="X724">
        <f t="shared" ca="1" si="25"/>
        <v>-1.4224751066856944E-3</v>
      </c>
      <c r="Y724">
        <f t="shared" ca="1" si="26"/>
        <v>-8.8488665642975084E-3</v>
      </c>
    </row>
    <row r="725" spans="20:25" x14ac:dyDescent="0.2">
      <c r="T725" vm="1978">
        <f ca="1"/>
        <v>44755</v>
      </c>
      <c r="U725" vm="1979">
        <f ca="1"/>
        <v>13.83</v>
      </c>
      <c r="V725" vm="1980">
        <f ca="1"/>
        <v>378.83</v>
      </c>
      <c r="X725">
        <f t="shared" ca="1" si="25"/>
        <v>-1.4957264957264904E-2</v>
      </c>
      <c r="Y725">
        <f t="shared" ca="1" si="26"/>
        <v>-5.2516871044823166E-3</v>
      </c>
    </row>
    <row r="726" spans="20:25" x14ac:dyDescent="0.2">
      <c r="T726" vm="1981">
        <f ca="1"/>
        <v>44756</v>
      </c>
      <c r="U726" vm="1960">
        <f ca="1"/>
        <v>13.17</v>
      </c>
      <c r="V726" vm="1982">
        <f ca="1"/>
        <v>377.91</v>
      </c>
      <c r="X726">
        <f t="shared" ca="1" si="25"/>
        <v>-4.7722342733188761E-2</v>
      </c>
      <c r="Y726">
        <f t="shared" ca="1" si="26"/>
        <v>-2.4285299474697819E-3</v>
      </c>
    </row>
    <row r="727" spans="20:25" x14ac:dyDescent="0.2">
      <c r="T727" vm="1983">
        <f ca="1"/>
        <v>44757</v>
      </c>
      <c r="U727" vm="1984">
        <f ca="1"/>
        <v>13.65</v>
      </c>
      <c r="V727" vm="1985">
        <f ca="1"/>
        <v>385.13</v>
      </c>
      <c r="X727">
        <f t="shared" ca="1" si="25"/>
        <v>3.6446469248291535E-2</v>
      </c>
      <c r="Y727">
        <f t="shared" ca="1" si="26"/>
        <v>1.9105077928607272E-2</v>
      </c>
    </row>
    <row r="728" spans="20:25" x14ac:dyDescent="0.2">
      <c r="T728" vm="1986">
        <f ca="1"/>
        <v>44760</v>
      </c>
      <c r="U728" vm="1987">
        <f ca="1"/>
        <v>13.92</v>
      </c>
      <c r="V728" vm="1988">
        <f ca="1"/>
        <v>381.95</v>
      </c>
      <c r="X728">
        <f t="shared" ca="1" si="25"/>
        <v>1.978021978021971E-2</v>
      </c>
      <c r="Y728">
        <f t="shared" ca="1" si="26"/>
        <v>-8.2569521979591887E-3</v>
      </c>
    </row>
    <row r="729" spans="20:25" x14ac:dyDescent="0.2">
      <c r="T729" vm="1989">
        <f ca="1"/>
        <v>44761</v>
      </c>
      <c r="U729" vm="1990">
        <f ca="1"/>
        <v>14.15</v>
      </c>
      <c r="V729" vm="1991">
        <f ca="1"/>
        <v>392.27</v>
      </c>
      <c r="X729">
        <f t="shared" ca="1" si="25"/>
        <v>1.6522988505747183E-2</v>
      </c>
      <c r="Y729">
        <f t="shared" ca="1" si="26"/>
        <v>2.7019243356460221E-2</v>
      </c>
    </row>
    <row r="730" spans="20:25" x14ac:dyDescent="0.2">
      <c r="T730" vm="1992">
        <f ca="1"/>
        <v>44762</v>
      </c>
      <c r="U730" vm="1993">
        <f ca="1"/>
        <v>15.51</v>
      </c>
      <c r="V730" vm="1994">
        <f ca="1"/>
        <v>394.77</v>
      </c>
      <c r="X730">
        <f t="shared" ca="1" si="25"/>
        <v>9.6113074204946969E-2</v>
      </c>
      <c r="Y730">
        <f t="shared" ca="1" si="26"/>
        <v>6.3731613429525158E-3</v>
      </c>
    </row>
    <row r="731" spans="20:25" x14ac:dyDescent="0.2">
      <c r="T731" vm="1995">
        <f ca="1"/>
        <v>44763</v>
      </c>
      <c r="U731" vm="1996">
        <f ca="1"/>
        <v>16.350000000000001</v>
      </c>
      <c r="V731" vm="1997">
        <f ca="1"/>
        <v>398.79</v>
      </c>
      <c r="X731">
        <f t="shared" ca="1" si="25"/>
        <v>5.415860735009681E-2</v>
      </c>
      <c r="Y731">
        <f t="shared" ca="1" si="26"/>
        <v>1.0183144615852457E-2</v>
      </c>
    </row>
    <row r="732" spans="20:25" x14ac:dyDescent="0.2">
      <c r="T732" vm="1998">
        <f ca="1"/>
        <v>44764</v>
      </c>
      <c r="U732" vm="1999">
        <f ca="1"/>
        <v>9.9600000000000009</v>
      </c>
      <c r="V732" vm="2000">
        <f ca="1"/>
        <v>395.09</v>
      </c>
      <c r="X732">
        <f t="shared" ca="1" si="25"/>
        <v>-0.39082568807339446</v>
      </c>
      <c r="Y732">
        <f t="shared" ca="1" si="26"/>
        <v>-9.2780661501041806E-3</v>
      </c>
    </row>
    <row r="733" spans="20:25" x14ac:dyDescent="0.2">
      <c r="T733" vm="2001">
        <f ca="1"/>
        <v>44767</v>
      </c>
      <c r="U733" vm="2002">
        <f ca="1"/>
        <v>9.9499999999999993</v>
      </c>
      <c r="V733" vm="2003">
        <f ca="1"/>
        <v>395.57</v>
      </c>
      <c r="X733">
        <f t="shared" ca="1" si="25"/>
        <v>-1.0040160642571516E-3</v>
      </c>
      <c r="Y733">
        <f t="shared" ca="1" si="26"/>
        <v>1.214913057784317E-3</v>
      </c>
    </row>
    <row r="734" spans="20:25" x14ac:dyDescent="0.2">
      <c r="T734" vm="2004">
        <f ca="1"/>
        <v>44768</v>
      </c>
      <c r="U734" vm="2005">
        <f ca="1"/>
        <v>9.6300000000000008</v>
      </c>
      <c r="V734" vm="2006">
        <f ca="1"/>
        <v>390.89</v>
      </c>
      <c r="X734">
        <f t="shared" ca="1" si="25"/>
        <v>-3.2160804020100353E-2</v>
      </c>
      <c r="Y734">
        <f t="shared" ca="1" si="26"/>
        <v>-1.1831028642212527E-2</v>
      </c>
    </row>
    <row r="735" spans="20:25" x14ac:dyDescent="0.2">
      <c r="T735" vm="2007">
        <f ca="1"/>
        <v>44769</v>
      </c>
      <c r="U735" vm="2008">
        <f ca="1"/>
        <v>9.5500000000000007</v>
      </c>
      <c r="V735" vm="2009">
        <f ca="1"/>
        <v>401.04</v>
      </c>
      <c r="X735">
        <f t="shared" ca="1" si="25"/>
        <v>-8.3073727933541397E-3</v>
      </c>
      <c r="Y735">
        <f t="shared" ca="1" si="26"/>
        <v>2.5966384404819909E-2</v>
      </c>
    </row>
    <row r="736" spans="20:25" x14ac:dyDescent="0.2">
      <c r="T736" vm="2010">
        <f ca="1"/>
        <v>44770</v>
      </c>
      <c r="U736" vm="2011">
        <f ca="1"/>
        <v>9.67</v>
      </c>
      <c r="V736" vm="2012">
        <f ca="1"/>
        <v>406.07</v>
      </c>
      <c r="X736">
        <f t="shared" ca="1" si="25"/>
        <v>1.2565445026177846E-2</v>
      </c>
      <c r="Y736">
        <f t="shared" ca="1" si="26"/>
        <v>1.2542389786554864E-2</v>
      </c>
    </row>
    <row r="737" spans="20:25" x14ac:dyDescent="0.2">
      <c r="T737" vm="2013">
        <f ca="1"/>
        <v>44771</v>
      </c>
      <c r="U737" vm="2014">
        <f ca="1"/>
        <v>9.8800000000000008</v>
      </c>
      <c r="V737" vm="2015">
        <f ca="1"/>
        <v>411.99</v>
      </c>
      <c r="X737">
        <f t="shared" ca="1" si="25"/>
        <v>2.1716649431230639E-2</v>
      </c>
      <c r="Y737">
        <f t="shared" ca="1" si="26"/>
        <v>1.4578767207624299E-2</v>
      </c>
    </row>
    <row r="738" spans="20:25" x14ac:dyDescent="0.2">
      <c r="T738" vm="2016">
        <f ca="1"/>
        <v>44774</v>
      </c>
      <c r="U738" vm="2017">
        <f ca="1"/>
        <v>9.5399999999999991</v>
      </c>
      <c r="V738" vm="2018">
        <f ca="1"/>
        <v>410.77</v>
      </c>
      <c r="X738">
        <f t="shared" ca="1" si="25"/>
        <v>-3.4412955465587203E-2</v>
      </c>
      <c r="Y738">
        <f t="shared" ca="1" si="26"/>
        <v>-2.9612369232263624E-3</v>
      </c>
    </row>
    <row r="739" spans="20:25" x14ac:dyDescent="0.2">
      <c r="T739" vm="2019">
        <f ca="1"/>
        <v>44775</v>
      </c>
      <c r="U739" vm="2020">
        <f ca="1"/>
        <v>9.8699999999999992</v>
      </c>
      <c r="V739" vm="2021">
        <f ca="1"/>
        <v>408.06</v>
      </c>
      <c r="X739">
        <f t="shared" ca="1" si="25"/>
        <v>3.4591194968553562E-2</v>
      </c>
      <c r="Y739">
        <f t="shared" ca="1" si="26"/>
        <v>-6.5973659225356807E-3</v>
      </c>
    </row>
    <row r="740" spans="20:25" x14ac:dyDescent="0.2">
      <c r="T740" vm="2022">
        <f ca="1"/>
        <v>44776</v>
      </c>
      <c r="U740" vm="2023">
        <f ca="1"/>
        <v>10.32</v>
      </c>
      <c r="V740" vm="2024">
        <f ca="1"/>
        <v>414.45</v>
      </c>
      <c r="X740">
        <f t="shared" ca="1" si="25"/>
        <v>4.5592705167173397E-2</v>
      </c>
      <c r="Y740">
        <f t="shared" ca="1" si="26"/>
        <v>1.5659461843846367E-2</v>
      </c>
    </row>
    <row r="741" spans="20:25" x14ac:dyDescent="0.2">
      <c r="T741" vm="2025">
        <f ca="1"/>
        <v>44777</v>
      </c>
      <c r="U741" vm="2026">
        <f ca="1"/>
        <v>10.25</v>
      </c>
      <c r="V741" vm="2027">
        <f ca="1"/>
        <v>414.17</v>
      </c>
      <c r="X741">
        <f t="shared" ca="1" si="25"/>
        <v>-6.7829457364341206E-3</v>
      </c>
      <c r="Y741">
        <f t="shared" ca="1" si="26"/>
        <v>-6.7559416093609936E-4</v>
      </c>
    </row>
    <row r="742" spans="20:25" x14ac:dyDescent="0.2">
      <c r="T742" vm="2028">
        <f ca="1"/>
        <v>44778</v>
      </c>
      <c r="U742" vm="2029">
        <f ca="1"/>
        <v>10.18</v>
      </c>
      <c r="V742" vm="2030">
        <f ca="1"/>
        <v>413.47</v>
      </c>
      <c r="X742">
        <f t="shared" ca="1" si="25"/>
        <v>-6.8292682926829329E-3</v>
      </c>
      <c r="Y742">
        <f t="shared" ca="1" si="26"/>
        <v>-1.6901272424366676E-3</v>
      </c>
    </row>
    <row r="743" spans="20:25" x14ac:dyDescent="0.2">
      <c r="T743" vm="2031">
        <f ca="1"/>
        <v>44781</v>
      </c>
      <c r="U743" vm="2032">
        <f ca="1"/>
        <v>10.41</v>
      </c>
      <c r="V743" vm="2033">
        <f ca="1"/>
        <v>412.99</v>
      </c>
      <c r="X743">
        <f t="shared" ca="1" si="25"/>
        <v>2.2593320235756442E-2</v>
      </c>
      <c r="Y743">
        <f t="shared" ca="1" si="26"/>
        <v>-1.1609064744722009E-3</v>
      </c>
    </row>
    <row r="744" spans="20:25" x14ac:dyDescent="0.2">
      <c r="T744" vm="2034">
        <f ca="1"/>
        <v>44782</v>
      </c>
      <c r="U744" vm="2035">
        <f ca="1"/>
        <v>10.16</v>
      </c>
      <c r="V744" vm="2036">
        <f ca="1"/>
        <v>411.35</v>
      </c>
      <c r="X744">
        <f t="shared" ca="1" si="25"/>
        <v>-2.4015369836695499E-2</v>
      </c>
      <c r="Y744">
        <f t="shared" ca="1" si="26"/>
        <v>-3.9710404610280303E-3</v>
      </c>
    </row>
    <row r="745" spans="20:25" x14ac:dyDescent="0.2">
      <c r="T745" vm="2037">
        <f ca="1"/>
        <v>44783</v>
      </c>
      <c r="U745" vm="2038">
        <f ca="1"/>
        <v>10.57</v>
      </c>
      <c r="V745" vm="2039">
        <f ca="1"/>
        <v>419.99</v>
      </c>
      <c r="X745">
        <f t="shared" ca="1" si="25"/>
        <v>4.0354330708661346E-2</v>
      </c>
      <c r="Y745">
        <f t="shared" ca="1" si="26"/>
        <v>2.1004011182691018E-2</v>
      </c>
    </row>
    <row r="746" spans="20:25" x14ac:dyDescent="0.2">
      <c r="T746" vm="2040">
        <f ca="1"/>
        <v>44784</v>
      </c>
      <c r="U746" vm="2041">
        <f ca="1"/>
        <v>11.11</v>
      </c>
      <c r="V746" vm="2039">
        <f ca="1"/>
        <v>419.99</v>
      </c>
      <c r="X746">
        <f t="shared" ca="1" si="25"/>
        <v>5.108798486281918E-2</v>
      </c>
      <c r="Y746">
        <f t="shared" ca="1" si="26"/>
        <v>0</v>
      </c>
    </row>
    <row r="747" spans="20:25" x14ac:dyDescent="0.2">
      <c r="T747" vm="2042">
        <f ca="1"/>
        <v>44785</v>
      </c>
      <c r="U747" vm="2043">
        <f ca="1"/>
        <v>11.62</v>
      </c>
      <c r="V747" vm="2044">
        <f ca="1"/>
        <v>427.1</v>
      </c>
      <c r="X747">
        <f t="shared" ca="1" si="25"/>
        <v>4.5904590459045824E-2</v>
      </c>
      <c r="Y747">
        <f t="shared" ca="1" si="26"/>
        <v>1.692897449939279E-2</v>
      </c>
    </row>
    <row r="748" spans="20:25" x14ac:dyDescent="0.2">
      <c r="T748" vm="2045">
        <f ca="1"/>
        <v>44788</v>
      </c>
      <c r="U748" vm="2046">
        <f ca="1"/>
        <v>12.24</v>
      </c>
      <c r="V748" vm="2047">
        <f ca="1"/>
        <v>428.86</v>
      </c>
      <c r="X748">
        <f t="shared" ref="X748:X797" ca="1" si="27">+U748/U747-1</f>
        <v>5.335628227194511E-2</v>
      </c>
      <c r="Y748">
        <f t="shared" ref="Y748:Y797" ca="1" si="28">+V748/V747-1</f>
        <v>4.1208147974713949E-3</v>
      </c>
    </row>
    <row r="749" spans="20:25" x14ac:dyDescent="0.2">
      <c r="T749" vm="2048">
        <f ca="1"/>
        <v>44789</v>
      </c>
      <c r="U749" vm="2049">
        <f ca="1"/>
        <v>12.61</v>
      </c>
      <c r="V749" vm="2050">
        <f ca="1"/>
        <v>429.7</v>
      </c>
      <c r="X749">
        <f t="shared" ca="1" si="27"/>
        <v>3.0228758169934533E-2</v>
      </c>
      <c r="Y749">
        <f t="shared" ca="1" si="28"/>
        <v>1.9586811546892235E-3</v>
      </c>
    </row>
    <row r="750" spans="20:25" x14ac:dyDescent="0.2">
      <c r="T750" vm="2051">
        <f ca="1"/>
        <v>44790</v>
      </c>
      <c r="U750" vm="2052">
        <f ca="1"/>
        <v>12.09</v>
      </c>
      <c r="V750" vm="2053">
        <f ca="1"/>
        <v>426.65</v>
      </c>
      <c r="X750">
        <f t="shared" ca="1" si="27"/>
        <v>-4.123711340206182E-2</v>
      </c>
      <c r="Y750">
        <f t="shared" ca="1" si="28"/>
        <v>-7.0979753316267047E-3</v>
      </c>
    </row>
    <row r="751" spans="20:25" x14ac:dyDescent="0.2">
      <c r="T751" vm="2054">
        <f ca="1"/>
        <v>44791</v>
      </c>
      <c r="U751" vm="2055">
        <f ca="1"/>
        <v>12.56</v>
      </c>
      <c r="V751" vm="2056">
        <f ca="1"/>
        <v>427.89</v>
      </c>
      <c r="X751">
        <f t="shared" ca="1" si="27"/>
        <v>3.8875103391232457E-2</v>
      </c>
      <c r="Y751">
        <f t="shared" ca="1" si="28"/>
        <v>2.9063635298254287E-3</v>
      </c>
    </row>
    <row r="752" spans="20:25" x14ac:dyDescent="0.2">
      <c r="T752" vm="2057">
        <f ca="1"/>
        <v>44792</v>
      </c>
      <c r="U752" vm="2058">
        <f ca="1"/>
        <v>11.56</v>
      </c>
      <c r="V752" vm="2059">
        <f ca="1"/>
        <v>422.14</v>
      </c>
      <c r="X752">
        <f t="shared" ca="1" si="27"/>
        <v>-7.9617834394904441E-2</v>
      </c>
      <c r="Y752">
        <f t="shared" ca="1" si="28"/>
        <v>-1.3438033139358208E-2</v>
      </c>
    </row>
    <row r="753" spans="20:25" x14ac:dyDescent="0.2">
      <c r="T753" vm="2060">
        <f ca="1"/>
        <v>44795</v>
      </c>
      <c r="U753" vm="2061">
        <f ca="1"/>
        <v>11.01</v>
      </c>
      <c r="V753" vm="2062">
        <f ca="1"/>
        <v>413.35</v>
      </c>
      <c r="X753">
        <f t="shared" ca="1" si="27"/>
        <v>-4.7577854671280284E-2</v>
      </c>
      <c r="Y753">
        <f t="shared" ca="1" si="28"/>
        <v>-2.0822475955843966E-2</v>
      </c>
    </row>
    <row r="754" spans="20:25" x14ac:dyDescent="0.2">
      <c r="T754" vm="2063">
        <f ca="1"/>
        <v>44796</v>
      </c>
      <c r="U754" vm="2064">
        <f ca="1"/>
        <v>10.6</v>
      </c>
      <c r="V754" vm="2065">
        <f ca="1"/>
        <v>412.35</v>
      </c>
      <c r="X754">
        <f t="shared" ca="1" si="27"/>
        <v>-3.7238873751135326E-2</v>
      </c>
      <c r="Y754">
        <f t="shared" ca="1" si="28"/>
        <v>-2.4192572880126217E-3</v>
      </c>
    </row>
    <row r="755" spans="20:25" x14ac:dyDescent="0.2">
      <c r="T755" vm="2066">
        <f ca="1"/>
        <v>44797</v>
      </c>
      <c r="U755" vm="2067">
        <f ca="1"/>
        <v>10.86</v>
      </c>
      <c r="V755" vm="2068">
        <f ca="1"/>
        <v>413.67</v>
      </c>
      <c r="X755">
        <f t="shared" ca="1" si="27"/>
        <v>2.4528301886792336E-2</v>
      </c>
      <c r="Y755">
        <f t="shared" ca="1" si="28"/>
        <v>3.2011640596580904E-3</v>
      </c>
    </row>
    <row r="756" spans="20:25" x14ac:dyDescent="0.2">
      <c r="T756" vm="2069">
        <f ca="1"/>
        <v>44798</v>
      </c>
      <c r="U756" vm="313">
        <f ca="1"/>
        <v>11.21</v>
      </c>
      <c r="V756" vm="2070">
        <f ca="1"/>
        <v>419.51</v>
      </c>
      <c r="X756">
        <f t="shared" ca="1" si="27"/>
        <v>3.222836095764281E-2</v>
      </c>
      <c r="Y756">
        <f t="shared" ca="1" si="28"/>
        <v>1.4117533299489837E-2</v>
      </c>
    </row>
    <row r="757" spans="20:25" x14ac:dyDescent="0.2">
      <c r="T757" vm="2071">
        <f ca="1"/>
        <v>44799</v>
      </c>
      <c r="U757" vm="2072">
        <f ca="1"/>
        <v>10.67</v>
      </c>
      <c r="V757" vm="1891">
        <f ca="1"/>
        <v>405.31</v>
      </c>
      <c r="X757">
        <f t="shared" ca="1" si="27"/>
        <v>-4.8171275646744061E-2</v>
      </c>
      <c r="Y757">
        <f t="shared" ca="1" si="28"/>
        <v>-3.384901432623777E-2</v>
      </c>
    </row>
    <row r="758" spans="20:25" x14ac:dyDescent="0.2">
      <c r="T758" vm="2073">
        <f ca="1"/>
        <v>44802</v>
      </c>
      <c r="U758" vm="2074">
        <f ca="1"/>
        <v>10.27</v>
      </c>
      <c r="V758" vm="2075">
        <f ca="1"/>
        <v>402.63</v>
      </c>
      <c r="X758">
        <f t="shared" ca="1" si="27"/>
        <v>-3.7488284910965342E-2</v>
      </c>
      <c r="Y758">
        <f t="shared" ca="1" si="28"/>
        <v>-6.612222743085594E-3</v>
      </c>
    </row>
    <row r="759" spans="20:25" x14ac:dyDescent="0.2">
      <c r="T759" vm="2076">
        <f ca="1"/>
        <v>44803</v>
      </c>
      <c r="U759" vm="2077">
        <f ca="1"/>
        <v>10.01</v>
      </c>
      <c r="V759" vm="2078">
        <f ca="1"/>
        <v>398.21</v>
      </c>
      <c r="X759">
        <f t="shared" ca="1" si="27"/>
        <v>-2.5316455696202556E-2</v>
      </c>
      <c r="Y759">
        <f t="shared" ca="1" si="28"/>
        <v>-1.097782082805554E-2</v>
      </c>
    </row>
    <row r="760" spans="20:25" x14ac:dyDescent="0.2">
      <c r="T760" vm="2079">
        <f ca="1"/>
        <v>44804</v>
      </c>
      <c r="U760" vm="2080">
        <f ca="1"/>
        <v>10.88</v>
      </c>
      <c r="V760" vm="2081">
        <f ca="1"/>
        <v>395.18</v>
      </c>
      <c r="X760">
        <f t="shared" ca="1" si="27"/>
        <v>8.6913086913086968E-2</v>
      </c>
      <c r="Y760">
        <f t="shared" ca="1" si="28"/>
        <v>-7.6090505009919207E-3</v>
      </c>
    </row>
    <row r="761" spans="20:25" x14ac:dyDescent="0.2">
      <c r="T761" vm="2082">
        <f ca="1"/>
        <v>44805</v>
      </c>
      <c r="U761" vm="2083">
        <f ca="1"/>
        <v>11.64</v>
      </c>
      <c r="V761" vm="2084">
        <f ca="1"/>
        <v>396.42</v>
      </c>
      <c r="X761">
        <f t="shared" ca="1" si="27"/>
        <v>6.9852941176470562E-2</v>
      </c>
      <c r="Y761">
        <f t="shared" ca="1" si="28"/>
        <v>3.1378106179462684E-3</v>
      </c>
    </row>
    <row r="762" spans="20:25" x14ac:dyDescent="0.2">
      <c r="T762" vm="2085">
        <f ca="1"/>
        <v>44806</v>
      </c>
      <c r="U762" vm="2086">
        <f ca="1"/>
        <v>11.22</v>
      </c>
      <c r="V762" vm="2087">
        <f ca="1"/>
        <v>392.24</v>
      </c>
      <c r="X762">
        <f t="shared" ca="1" si="27"/>
        <v>-3.6082474226804107E-2</v>
      </c>
      <c r="Y762">
        <f t="shared" ca="1" si="28"/>
        <v>-1.054437213056858E-2</v>
      </c>
    </row>
    <row r="763" spans="20:25" x14ac:dyDescent="0.2">
      <c r="T763" vm="2088">
        <f ca="1"/>
        <v>44810</v>
      </c>
      <c r="U763" vm="2089">
        <f ca="1"/>
        <v>10.77</v>
      </c>
      <c r="V763" vm="2090">
        <f ca="1"/>
        <v>390.76</v>
      </c>
      <c r="X763">
        <f t="shared" ca="1" si="27"/>
        <v>-4.0106951871657803E-2</v>
      </c>
      <c r="Y763">
        <f t="shared" ca="1" si="28"/>
        <v>-3.7732000815827726E-3</v>
      </c>
    </row>
    <row r="764" spans="20:25" x14ac:dyDescent="0.2">
      <c r="T764" vm="2091">
        <f ca="1"/>
        <v>44811</v>
      </c>
      <c r="U764" vm="2092">
        <f ca="1"/>
        <v>11.46</v>
      </c>
      <c r="V764" vm="2093">
        <f ca="1"/>
        <v>397.78</v>
      </c>
      <c r="X764">
        <f t="shared" ca="1" si="27"/>
        <v>6.4066852367688165E-2</v>
      </c>
      <c r="Y764">
        <f t="shared" ca="1" si="28"/>
        <v>1.7964991299006972E-2</v>
      </c>
    </row>
    <row r="765" spans="20:25" x14ac:dyDescent="0.2">
      <c r="T765" vm="2094">
        <f ca="1"/>
        <v>44812</v>
      </c>
      <c r="U765" vm="2095">
        <f ca="1"/>
        <v>12.53</v>
      </c>
      <c r="V765" vm="2096">
        <f ca="1"/>
        <v>400.38</v>
      </c>
      <c r="X765">
        <f t="shared" ca="1" si="27"/>
        <v>9.3368237347294825E-2</v>
      </c>
      <c r="Y765">
        <f t="shared" ca="1" si="28"/>
        <v>6.5362763336518359E-3</v>
      </c>
    </row>
    <row r="766" spans="20:25" x14ac:dyDescent="0.2">
      <c r="T766" vm="2097">
        <f ca="1"/>
        <v>44813</v>
      </c>
      <c r="U766" vm="2098">
        <f ca="1"/>
        <v>12.65</v>
      </c>
      <c r="V766" vm="2099">
        <f ca="1"/>
        <v>406.6</v>
      </c>
      <c r="X766">
        <f t="shared" ca="1" si="27"/>
        <v>9.5770151636074274E-3</v>
      </c>
      <c r="Y766">
        <f t="shared" ca="1" si="28"/>
        <v>1.5535241520555632E-2</v>
      </c>
    </row>
    <row r="767" spans="20:25" x14ac:dyDescent="0.2">
      <c r="T767" vm="2100">
        <f ca="1"/>
        <v>44816</v>
      </c>
      <c r="U767" vm="2098">
        <f ca="1"/>
        <v>12.65</v>
      </c>
      <c r="V767" vm="2101">
        <f ca="1"/>
        <v>410.97</v>
      </c>
      <c r="X767">
        <f t="shared" ca="1" si="27"/>
        <v>0</v>
      </c>
      <c r="Y767">
        <f t="shared" ca="1" si="28"/>
        <v>1.0747663551401887E-2</v>
      </c>
    </row>
    <row r="768" spans="20:25" x14ac:dyDescent="0.2">
      <c r="T768" vm="2102">
        <f ca="1"/>
        <v>44817</v>
      </c>
      <c r="U768" vm="2103">
        <f ca="1"/>
        <v>11.77</v>
      </c>
      <c r="V768" vm="2104">
        <f ca="1"/>
        <v>393.1</v>
      </c>
      <c r="X768">
        <f t="shared" ca="1" si="27"/>
        <v>-6.956521739130439E-2</v>
      </c>
      <c r="Y768">
        <f t="shared" ca="1" si="28"/>
        <v>-4.3482492639365433E-2</v>
      </c>
    </row>
    <row r="769" spans="20:25" x14ac:dyDescent="0.2">
      <c r="T769" vm="2105">
        <f ca="1"/>
        <v>44818</v>
      </c>
      <c r="U769" vm="2106">
        <f ca="1"/>
        <v>11.52</v>
      </c>
      <c r="V769" vm="2107">
        <f ca="1"/>
        <v>394.6</v>
      </c>
      <c r="X769">
        <f t="shared" ca="1" si="27"/>
        <v>-2.1240441801189447E-2</v>
      </c>
      <c r="Y769">
        <f t="shared" ca="1" si="28"/>
        <v>3.8158229458153947E-3</v>
      </c>
    </row>
    <row r="770" spans="20:25" x14ac:dyDescent="0.2">
      <c r="T770" vm="2108">
        <f ca="1"/>
        <v>44819</v>
      </c>
      <c r="U770" vm="2109">
        <f ca="1"/>
        <v>11.9</v>
      </c>
      <c r="V770" vm="2110">
        <f ca="1"/>
        <v>390.12</v>
      </c>
      <c r="X770">
        <f t="shared" ca="1" si="27"/>
        <v>3.298611111111116E-2</v>
      </c>
      <c r="Y770">
        <f t="shared" ca="1" si="28"/>
        <v>-1.1353269133299593E-2</v>
      </c>
    </row>
    <row r="771" spans="20:25" x14ac:dyDescent="0.2">
      <c r="T771" vm="2111">
        <f ca="1"/>
        <v>44820</v>
      </c>
      <c r="U771" vm="2112">
        <f ca="1"/>
        <v>11.3</v>
      </c>
      <c r="V771" vm="2113">
        <f ca="1"/>
        <v>385.56</v>
      </c>
      <c r="X771">
        <f t="shared" ca="1" si="27"/>
        <v>-5.0420168067226823E-2</v>
      </c>
      <c r="Y771">
        <f t="shared" ca="1" si="28"/>
        <v>-1.1688711165795174E-2</v>
      </c>
    </row>
    <row r="772" spans="20:25" x14ac:dyDescent="0.2">
      <c r="T772" vm="2114">
        <f ca="1"/>
        <v>44823</v>
      </c>
      <c r="U772" vm="274">
        <f ca="1"/>
        <v>11.35</v>
      </c>
      <c r="V772" vm="2115">
        <f ca="1"/>
        <v>388.55</v>
      </c>
      <c r="X772">
        <f t="shared" ca="1" si="27"/>
        <v>4.4247787610618428E-3</v>
      </c>
      <c r="Y772">
        <f t="shared" ca="1" si="28"/>
        <v>7.7549538333852031E-3</v>
      </c>
    </row>
    <row r="773" spans="20:25" x14ac:dyDescent="0.2">
      <c r="T773" vm="2116">
        <f ca="1"/>
        <v>44824</v>
      </c>
      <c r="U773" vm="2117">
        <f ca="1"/>
        <v>11.12</v>
      </c>
      <c r="V773" vm="2118">
        <f ca="1"/>
        <v>384.09</v>
      </c>
      <c r="X773">
        <f t="shared" ca="1" si="27"/>
        <v>-2.0264317180616831E-2</v>
      </c>
      <c r="Y773">
        <f t="shared" ca="1" si="28"/>
        <v>-1.1478574186076562E-2</v>
      </c>
    </row>
    <row r="774" spans="20:25" x14ac:dyDescent="0.2">
      <c r="T774" vm="2119">
        <f ca="1"/>
        <v>44825</v>
      </c>
      <c r="U774" vm="2120">
        <f ca="1"/>
        <v>10.85</v>
      </c>
      <c r="V774" vm="2121">
        <f ca="1"/>
        <v>377.39</v>
      </c>
      <c r="X774">
        <f t="shared" ca="1" si="27"/>
        <v>-2.4280575539568305E-2</v>
      </c>
      <c r="Y774">
        <f t="shared" ca="1" si="28"/>
        <v>-1.744382826941604E-2</v>
      </c>
    </row>
    <row r="775" spans="20:25" x14ac:dyDescent="0.2">
      <c r="T775" vm="2122">
        <f ca="1"/>
        <v>44826</v>
      </c>
      <c r="U775" vm="2123">
        <f ca="1"/>
        <v>10.46</v>
      </c>
      <c r="V775" vm="2124">
        <f ca="1"/>
        <v>374.22</v>
      </c>
      <c r="X775">
        <f t="shared" ca="1" si="27"/>
        <v>-3.5944700460829426E-2</v>
      </c>
      <c r="Y775">
        <f t="shared" ca="1" si="28"/>
        <v>-8.3997986168153904E-3</v>
      </c>
    </row>
    <row r="776" spans="20:25" x14ac:dyDescent="0.2">
      <c r="T776" vm="2125">
        <f ca="1"/>
        <v>44827</v>
      </c>
      <c r="U776" vm="2023">
        <f ca="1"/>
        <v>10.32</v>
      </c>
      <c r="V776" vm="2126">
        <f ca="1"/>
        <v>367.95</v>
      </c>
      <c r="X776">
        <f t="shared" ca="1" si="27"/>
        <v>-1.3384321223709472E-2</v>
      </c>
      <c r="Y776">
        <f t="shared" ca="1" si="28"/>
        <v>-1.6754850088183559E-2</v>
      </c>
    </row>
    <row r="777" spans="20:25" x14ac:dyDescent="0.2">
      <c r="T777" vm="2127">
        <f ca="1"/>
        <v>44830</v>
      </c>
      <c r="U777" vm="2029">
        <f ca="1"/>
        <v>10.18</v>
      </c>
      <c r="V777" vm="2128">
        <f ca="1"/>
        <v>364.31</v>
      </c>
      <c r="X777">
        <f t="shared" ca="1" si="27"/>
        <v>-1.3565891472868241E-2</v>
      </c>
      <c r="Y777">
        <f t="shared" ca="1" si="28"/>
        <v>-9.892648457670794E-3</v>
      </c>
    </row>
    <row r="778" spans="20:25" x14ac:dyDescent="0.2">
      <c r="T778" vm="2129">
        <f ca="1"/>
        <v>44831</v>
      </c>
      <c r="U778" vm="2130">
        <f ca="1"/>
        <v>10.45</v>
      </c>
      <c r="V778" vm="2131">
        <f ca="1"/>
        <v>363.38</v>
      </c>
      <c r="X778">
        <f t="shared" ca="1" si="27"/>
        <v>2.6522593320235766E-2</v>
      </c>
      <c r="Y778">
        <f t="shared" ca="1" si="28"/>
        <v>-2.552770991737785E-3</v>
      </c>
    </row>
    <row r="779" spans="20:25" x14ac:dyDescent="0.2">
      <c r="T779" vm="2132">
        <f ca="1"/>
        <v>44832</v>
      </c>
      <c r="U779" vm="2133">
        <f ca="1"/>
        <v>10.76</v>
      </c>
      <c r="V779" vm="2134">
        <f ca="1"/>
        <v>370.53</v>
      </c>
      <c r="X779">
        <f t="shared" ca="1" si="27"/>
        <v>2.9665071770335061E-2</v>
      </c>
      <c r="Y779">
        <f t="shared" ca="1" si="28"/>
        <v>1.9676371842148654E-2</v>
      </c>
    </row>
    <row r="780" spans="20:25" x14ac:dyDescent="0.2">
      <c r="T780" vm="2135">
        <f ca="1"/>
        <v>44833</v>
      </c>
      <c r="U780" vm="2136">
        <f ca="1"/>
        <v>10.19</v>
      </c>
      <c r="V780" vm="2137">
        <f ca="1"/>
        <v>362.79</v>
      </c>
      <c r="X780">
        <f t="shared" ca="1" si="27"/>
        <v>-5.2973977695167318E-2</v>
      </c>
      <c r="Y780">
        <f t="shared" ca="1" si="28"/>
        <v>-2.0888996842360785E-2</v>
      </c>
    </row>
    <row r="781" spans="20:25" x14ac:dyDescent="0.2">
      <c r="T781" vm="2138">
        <f ca="1"/>
        <v>44834</v>
      </c>
      <c r="U781" vm="2139">
        <f ca="1"/>
        <v>9.82</v>
      </c>
      <c r="V781" vm="2140">
        <f ca="1"/>
        <v>357.18</v>
      </c>
      <c r="X781">
        <f t="shared" ca="1" si="27"/>
        <v>-3.6310107948969494E-2</v>
      </c>
      <c r="Y781">
        <f t="shared" ca="1" si="28"/>
        <v>-1.5463491275944818E-2</v>
      </c>
    </row>
    <row r="782" spans="20:25" x14ac:dyDescent="0.2">
      <c r="T782" vm="2141">
        <f ca="1"/>
        <v>44837</v>
      </c>
      <c r="U782" vm="2142">
        <f ca="1"/>
        <v>9.98</v>
      </c>
      <c r="V782" vm="2143">
        <f ca="1"/>
        <v>366.61</v>
      </c>
      <c r="X782">
        <f t="shared" ca="1" si="27"/>
        <v>1.6293279022403295E-2</v>
      </c>
      <c r="Y782">
        <f t="shared" ca="1" si="28"/>
        <v>2.6401254269555974E-2</v>
      </c>
    </row>
    <row r="783" spans="20:25" x14ac:dyDescent="0.2">
      <c r="T783" vm="2144">
        <f ca="1"/>
        <v>44838</v>
      </c>
      <c r="U783" vm="2145">
        <f ca="1"/>
        <v>10.82</v>
      </c>
      <c r="V783" vm="2146">
        <f ca="1"/>
        <v>377.97</v>
      </c>
      <c r="X783">
        <f t="shared" ca="1" si="27"/>
        <v>8.4168336673346777E-2</v>
      </c>
      <c r="Y783">
        <f t="shared" ca="1" si="28"/>
        <v>3.0986607021085133E-2</v>
      </c>
    </row>
    <row r="784" spans="20:25" x14ac:dyDescent="0.2">
      <c r="T784" vm="2147">
        <f ca="1"/>
        <v>44839</v>
      </c>
      <c r="U784" vm="2148">
        <f ca="1"/>
        <v>11.2</v>
      </c>
      <c r="V784" vm="2149">
        <f ca="1"/>
        <v>377.09</v>
      </c>
      <c r="X784">
        <f t="shared" ca="1" si="27"/>
        <v>3.512014787430684E-2</v>
      </c>
      <c r="Y784">
        <f t="shared" ca="1" si="28"/>
        <v>-2.3282271079716477E-3</v>
      </c>
    </row>
    <row r="785" spans="20:25" x14ac:dyDescent="0.2">
      <c r="T785" vm="2150">
        <f ca="1"/>
        <v>44840</v>
      </c>
      <c r="U785" vm="274">
        <f ca="1"/>
        <v>11.35</v>
      </c>
      <c r="V785" vm="2151">
        <f ca="1"/>
        <v>373.2</v>
      </c>
      <c r="X785">
        <f t="shared" ca="1" si="27"/>
        <v>1.3392857142857206E-2</v>
      </c>
      <c r="Y785">
        <f t="shared" ca="1" si="28"/>
        <v>-1.0315839719960751E-2</v>
      </c>
    </row>
    <row r="786" spans="20:25" x14ac:dyDescent="0.2">
      <c r="T786" vm="2152">
        <f ca="1"/>
        <v>44841</v>
      </c>
      <c r="U786" vm="2153">
        <f ca="1"/>
        <v>10.66</v>
      </c>
      <c r="V786" vm="2137">
        <f ca="1"/>
        <v>362.79</v>
      </c>
      <c r="X786">
        <f t="shared" ca="1" si="27"/>
        <v>-6.079295154185016E-2</v>
      </c>
      <c r="Y786">
        <f t="shared" ca="1" si="28"/>
        <v>-2.7893890675241062E-2</v>
      </c>
    </row>
    <row r="787" spans="20:25" x14ac:dyDescent="0.2">
      <c r="T787" vm="2154">
        <f ca="1"/>
        <v>44844</v>
      </c>
      <c r="U787" vm="2032">
        <f ca="1"/>
        <v>10.41</v>
      </c>
      <c r="V787" vm="2155">
        <f ca="1"/>
        <v>360.02</v>
      </c>
      <c r="X787">
        <f t="shared" ca="1" si="27"/>
        <v>-2.3452157598499057E-2</v>
      </c>
      <c r="Y787">
        <f t="shared" ca="1" si="28"/>
        <v>-7.6352710934701751E-3</v>
      </c>
    </row>
    <row r="788" spans="20:25" x14ac:dyDescent="0.2">
      <c r="T788" vm="2156">
        <f ca="1"/>
        <v>44845</v>
      </c>
      <c r="U788" vm="2157">
        <f ca="1"/>
        <v>10.31</v>
      </c>
      <c r="V788" vm="2158">
        <f ca="1"/>
        <v>357.74</v>
      </c>
      <c r="X788">
        <f t="shared" ca="1" si="27"/>
        <v>-9.6061479346781775E-3</v>
      </c>
      <c r="Y788">
        <f t="shared" ca="1" si="28"/>
        <v>-6.3329815010276791E-3</v>
      </c>
    </row>
    <row r="789" spans="20:25" x14ac:dyDescent="0.2">
      <c r="T789" vm="2159">
        <f ca="1"/>
        <v>44846</v>
      </c>
      <c r="U789" vm="2160">
        <f ca="1"/>
        <v>10.51</v>
      </c>
      <c r="V789" vm="2161">
        <f ca="1"/>
        <v>356.56</v>
      </c>
      <c r="X789">
        <f t="shared" ca="1" si="27"/>
        <v>1.9398642095053376E-2</v>
      </c>
      <c r="Y789">
        <f t="shared" ca="1" si="28"/>
        <v>-3.2984849331917365E-3</v>
      </c>
    </row>
    <row r="790" spans="20:25" x14ac:dyDescent="0.2">
      <c r="T790" vm="2162">
        <f ca="1"/>
        <v>44847</v>
      </c>
      <c r="U790" vm="2163">
        <f ca="1"/>
        <v>10.58</v>
      </c>
      <c r="V790" vm="2164">
        <f ca="1"/>
        <v>365.97</v>
      </c>
      <c r="X790">
        <f t="shared" ca="1" si="27"/>
        <v>6.6603235014273121E-3</v>
      </c>
      <c r="Y790">
        <f t="shared" ca="1" si="28"/>
        <v>2.6391070226609914E-2</v>
      </c>
    </row>
    <row r="791" spans="20:25" x14ac:dyDescent="0.2">
      <c r="T791" vm="2165">
        <f ca="1"/>
        <v>44848</v>
      </c>
      <c r="U791" vm="2166">
        <f ca="1"/>
        <v>9.99</v>
      </c>
      <c r="V791" vm="2167">
        <f ca="1"/>
        <v>357.63</v>
      </c>
      <c r="X791">
        <f t="shared" ca="1" si="27"/>
        <v>-5.5765595463137974E-2</v>
      </c>
      <c r="Y791">
        <f t="shared" ca="1" si="28"/>
        <v>-2.2788753176489984E-2</v>
      </c>
    </row>
    <row r="792" spans="20:25" x14ac:dyDescent="0.2">
      <c r="T792" vm="2168">
        <f ca="1"/>
        <v>44851</v>
      </c>
      <c r="U792" vm="2169">
        <f ca="1"/>
        <v>10.59</v>
      </c>
      <c r="V792" vm="2170">
        <f ca="1"/>
        <v>366.82</v>
      </c>
      <c r="X792">
        <f t="shared" ca="1" si="27"/>
        <v>6.0060060060060039E-2</v>
      </c>
      <c r="Y792">
        <f t="shared" ca="1" si="28"/>
        <v>2.5696949361071475E-2</v>
      </c>
    </row>
    <row r="793" spans="20:25" x14ac:dyDescent="0.2">
      <c r="T793" vm="2171">
        <f ca="1"/>
        <v>44852</v>
      </c>
      <c r="U793" vm="2064">
        <f ca="1"/>
        <v>10.6</v>
      </c>
      <c r="V793" vm="2172">
        <f ca="1"/>
        <v>371.13</v>
      </c>
      <c r="X793">
        <f t="shared" ca="1" si="27"/>
        <v>9.442870632672129E-4</v>
      </c>
      <c r="Y793">
        <f t="shared" ca="1" si="28"/>
        <v>1.1749631972084451E-2</v>
      </c>
    </row>
    <row r="794" spans="20:25" x14ac:dyDescent="0.2">
      <c r="T794" vm="2173">
        <f ca="1"/>
        <v>44853</v>
      </c>
      <c r="U794" vm="2067">
        <f ca="1"/>
        <v>10.86</v>
      </c>
      <c r="V794" vm="2174">
        <f ca="1"/>
        <v>368.5</v>
      </c>
      <c r="X794">
        <f t="shared" ca="1" si="27"/>
        <v>2.4528301886792336E-2</v>
      </c>
      <c r="Y794">
        <f t="shared" ca="1" si="28"/>
        <v>-7.0864656589335606E-3</v>
      </c>
    </row>
    <row r="795" spans="20:25" x14ac:dyDescent="0.2">
      <c r="T795" vm="2175">
        <f ca="1"/>
        <v>44854</v>
      </c>
      <c r="U795" vm="2176">
        <f ca="1"/>
        <v>10.79</v>
      </c>
      <c r="V795" vm="2177">
        <f ca="1"/>
        <v>365.41</v>
      </c>
      <c r="X795">
        <f t="shared" ca="1" si="27"/>
        <v>-6.4456721915285842E-3</v>
      </c>
      <c r="Y795">
        <f t="shared" ca="1" si="28"/>
        <v>-8.3853459972862421E-3</v>
      </c>
    </row>
    <row r="796" spans="20:25" x14ac:dyDescent="0.2">
      <c r="T796" vm="2178">
        <f ca="1"/>
        <v>44855</v>
      </c>
      <c r="U796" vm="2179">
        <f ca="1"/>
        <v>7.76</v>
      </c>
      <c r="V796" vm="2180">
        <f ca="1"/>
        <v>374.29</v>
      </c>
      <c r="X796">
        <f t="shared" ca="1" si="27"/>
        <v>-0.28081556997219648</v>
      </c>
      <c r="Y796">
        <f t="shared" ca="1" si="28"/>
        <v>2.4301469582113322E-2</v>
      </c>
    </row>
    <row r="797" spans="20:25" x14ac:dyDescent="0.2">
      <c r="T797" vm="2181">
        <f ca="1"/>
        <v>44858</v>
      </c>
      <c r="U797" vm="2182">
        <f ca="1"/>
        <v>8.31</v>
      </c>
      <c r="V797" vm="2183">
        <f ca="1"/>
        <v>378.87</v>
      </c>
      <c r="X797">
        <f t="shared" ca="1" si="27"/>
        <v>7.0876288659794007E-2</v>
      </c>
      <c r="Y797">
        <f t="shared" ca="1" si="28"/>
        <v>1.2236501108765951E-2</v>
      </c>
    </row>
    <row r="798" spans="20:25" x14ac:dyDescent="0.2">
      <c r="T798" vm="2184">
        <f ca="1"/>
        <v>44859</v>
      </c>
      <c r="U798" vm="2185">
        <f ca="1"/>
        <v>9.6</v>
      </c>
      <c r="V798" vm="2186">
        <f ca="1"/>
        <v>384.92</v>
      </c>
      <c r="X798">
        <f ca="1">+U798/U797-1</f>
        <v>0.15523465703971118</v>
      </c>
      <c r="Y798">
        <f ca="1">+V798/V797-1</f>
        <v>1.5968538020957102E-2</v>
      </c>
    </row>
    <row r="799" spans="20:25" x14ac:dyDescent="0.2">
      <c r="T799" vm="2187">
        <f ca="1"/>
        <v>44860</v>
      </c>
      <c r="U799" vm="2188">
        <f ca="1"/>
        <v>9.58</v>
      </c>
      <c r="V799" vm="2189">
        <f ca="1"/>
        <v>382.02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Model</vt:lpstr>
      <vt:lpstr>APRU vs S&amp;M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Case</dc:creator>
  <cp:lastModifiedBy>Josh Case</cp:lastModifiedBy>
  <dcterms:created xsi:type="dcterms:W3CDTF">2022-04-22T15:08:41Z</dcterms:created>
  <dcterms:modified xsi:type="dcterms:W3CDTF">2022-10-27T14:11:45Z</dcterms:modified>
</cp:coreProperties>
</file>