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Sector Comparison\"/>
    </mc:Choice>
  </mc:AlternateContent>
  <xr:revisionPtr revIDLastSave="0" documentId="13_ncr:1_{FEACC7D5-EA3B-448D-95F8-C9AE20DE099B}" xr6:coauthVersionLast="47" xr6:coauthVersionMax="47" xr10:uidLastSave="{00000000-0000-0000-0000-000000000000}"/>
  <bookViews>
    <workbookView xWindow="-120" yWindow="-120" windowWidth="29040" windowHeight="16440" xr2:uid="{49F3CC6D-4268-4B06-9E73-E211CDF94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2" i="1" l="1"/>
  <c r="U32" i="1"/>
  <c r="U31" i="1"/>
  <c r="U30" i="1"/>
  <c r="U29" i="1"/>
  <c r="U28" i="1"/>
  <c r="U27" i="1"/>
  <c r="U26" i="1"/>
  <c r="U25" i="1"/>
  <c r="U24" i="1"/>
  <c r="U23" i="1"/>
  <c r="U22" i="1"/>
  <c r="T43" i="1" l="1"/>
  <c r="Q33" i="1"/>
  <c r="U38" i="1" l="1"/>
  <c r="U36" i="1"/>
  <c r="U37" i="1"/>
  <c r="U35" i="1"/>
  <c r="U43" i="1"/>
  <c r="U34" i="1"/>
  <c r="U41" i="1"/>
  <c r="U40" i="1"/>
  <c r="U39" i="1"/>
  <c r="U42" i="1"/>
  <c r="Q30" i="1"/>
  <c r="M45" i="1"/>
  <c r="Q43" i="1"/>
  <c r="Q42" i="1"/>
  <c r="Q41" i="1"/>
  <c r="Q40" i="1"/>
  <c r="Q39" i="1"/>
  <c r="Q38" i="1"/>
  <c r="Q37" i="1"/>
  <c r="Q36" i="1"/>
  <c r="Q35" i="1"/>
  <c r="Q34" i="1"/>
  <c r="Q31" i="1"/>
  <c r="Q29" i="1"/>
  <c r="Q28" i="1"/>
  <c r="Q27" i="1"/>
  <c r="Q26" i="1"/>
  <c r="Q25" i="1"/>
  <c r="Q24" i="1"/>
  <c r="Q23" i="1"/>
  <c r="Q22" i="1"/>
  <c r="M46" i="1" l="1"/>
  <c r="M44" i="1"/>
  <c r="M43" i="1"/>
  <c r="M42" i="1"/>
  <c r="M41" i="1"/>
  <c r="M40" i="1"/>
  <c r="M39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E26" i="1"/>
  <c r="E31" i="1"/>
  <c r="E40" i="1"/>
  <c r="E39" i="1"/>
  <c r="E38" i="1"/>
  <c r="E37" i="1"/>
  <c r="E36" i="1"/>
  <c r="E35" i="1"/>
  <c r="E34" i="1"/>
  <c r="E33" i="1"/>
  <c r="E30" i="1"/>
  <c r="E29" i="1"/>
  <c r="E28" i="1"/>
  <c r="E27" i="1"/>
  <c r="E25" i="1"/>
  <c r="E24" i="1"/>
  <c r="E23" i="1"/>
  <c r="E22" i="1"/>
  <c r="H30" i="1"/>
  <c r="H37" i="1" s="1"/>
  <c r="H22" i="1"/>
  <c r="H28" i="1" s="1"/>
  <c r="I25" i="1" s="1"/>
  <c r="H10" i="1"/>
  <c r="H6" i="1"/>
  <c r="I26" i="1" l="1"/>
  <c r="I27" i="1"/>
  <c r="I22" i="1"/>
  <c r="I28" i="1"/>
  <c r="I23" i="1"/>
  <c r="I24" i="1"/>
  <c r="H38" i="1"/>
  <c r="H39" i="1"/>
  <c r="H11" i="1"/>
  <c r="I36" i="1" l="1"/>
  <c r="I33" i="1"/>
  <c r="I31" i="1"/>
  <c r="I35" i="1"/>
  <c r="I32" i="1"/>
  <c r="I37" i="1"/>
  <c r="I34" i="1"/>
  <c r="I30" i="1"/>
  <c r="I39" i="1"/>
  <c r="I38" i="1"/>
  <c r="H13" i="1"/>
  <c r="H17" i="1" s="1"/>
  <c r="H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O22" authorId="0" shapeId="0" xr:uid="{DB9E9453-06FF-4E80-9559-67E1225410F3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Add Overfunded retirement plans
</t>
        </r>
      </text>
    </comment>
    <comment ref="C26" authorId="0" shapeId="0" xr:uid="{F53329E8-AD88-49CF-8EEF-961EE9ED69AE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Fabless
</t>
        </r>
      </text>
    </comment>
  </commentList>
</comments>
</file>

<file path=xl/sharedStrings.xml><?xml version="1.0" encoding="utf-8"?>
<sst xmlns="http://schemas.openxmlformats.org/spreadsheetml/2006/main" count="183" uniqueCount="77">
  <si>
    <t>Q421</t>
  </si>
  <si>
    <t>NVDA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</si>
  <si>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</si>
  <si>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</si>
  <si>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</si>
  <si>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</si>
  <si>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</si>
  <si>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</si>
  <si>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</si>
  <si>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Other, Interest</t>
  </si>
  <si>
    <t>Pretax Income</t>
  </si>
  <si>
    <t>Tax</t>
  </si>
  <si>
    <t>Net Income</t>
  </si>
  <si>
    <t>Shares</t>
  </si>
  <si>
    <t>EPS</t>
  </si>
  <si>
    <t>Cash</t>
  </si>
  <si>
    <t>A/R</t>
  </si>
  <si>
    <t>Inventory</t>
  </si>
  <si>
    <t>Prepaids</t>
  </si>
  <si>
    <t>PP&amp;E</t>
  </si>
  <si>
    <t>Operating Lease</t>
  </si>
  <si>
    <t>Intangibles</t>
  </si>
  <si>
    <t>Deferred Tax</t>
  </si>
  <si>
    <t>OA</t>
  </si>
  <si>
    <t>Total Assets</t>
  </si>
  <si>
    <t>Debt</t>
  </si>
  <si>
    <t>A/P</t>
  </si>
  <si>
    <t>Accured Liabilities</t>
  </si>
  <si>
    <t>OLTL</t>
  </si>
  <si>
    <t>Total Liabilties</t>
  </si>
  <si>
    <t>S/E</t>
  </si>
  <si>
    <t>L + S/E</t>
  </si>
  <si>
    <t>D/T</t>
  </si>
  <si>
    <t>OL</t>
  </si>
  <si>
    <t>Q122</t>
  </si>
  <si>
    <t>Other Expenses</t>
  </si>
  <si>
    <t>Operation Expenses</t>
  </si>
  <si>
    <t>Interest Income</t>
  </si>
  <si>
    <t>Taxes</t>
  </si>
  <si>
    <t>Comprehensive Loss</t>
  </si>
  <si>
    <t>Noncontrolling Interest</t>
  </si>
  <si>
    <t>Contractor Payable</t>
  </si>
  <si>
    <t>Dividend</t>
  </si>
  <si>
    <t>Accured Expense</t>
  </si>
  <si>
    <t>Bond payable</t>
  </si>
  <si>
    <t>Total Liabilities</t>
  </si>
  <si>
    <t>TSMC</t>
  </si>
  <si>
    <t>ASML</t>
  </si>
  <si>
    <t>Operating Expenses</t>
  </si>
  <si>
    <t>Other Income</t>
  </si>
  <si>
    <t>Investments</t>
  </si>
  <si>
    <t>F/R</t>
  </si>
  <si>
    <t>Tax Assets</t>
  </si>
  <si>
    <t>Contact Assets</t>
  </si>
  <si>
    <t>NC F/R</t>
  </si>
  <si>
    <t>OLTA</t>
  </si>
  <si>
    <t>Operating Right-of-Use</t>
  </si>
  <si>
    <t>Operating Finance</t>
  </si>
  <si>
    <t>Contract Liabilties</t>
  </si>
  <si>
    <t>Accured Expenses</t>
  </si>
  <si>
    <t>TXN</t>
  </si>
  <si>
    <t>Interest &amp; Debt expenses</t>
  </si>
  <si>
    <t>Prepaid Expenses &amp; OCA</t>
  </si>
  <si>
    <t>Software Licensing?</t>
  </si>
  <si>
    <t>A/C</t>
  </si>
  <si>
    <t>Tax payable</t>
  </si>
  <si>
    <t>Pension</t>
  </si>
  <si>
    <t>AMD</t>
  </si>
  <si>
    <t>Licensing</t>
  </si>
  <si>
    <t>Investment</t>
  </si>
  <si>
    <t>Other receivables</t>
  </si>
  <si>
    <t>Lease</t>
  </si>
  <si>
    <t>ONCA</t>
  </si>
  <si>
    <t>Other Payables</t>
  </si>
  <si>
    <t>Accured Liablities</t>
  </si>
  <si>
    <t>OCL</t>
  </si>
  <si>
    <t>Average 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</si>
</sst>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3" fontId="1" fillId="0" borderId="0" xfId="0" quotePrefix="1" applyNumberFormat="1" applyFont="1"/>
    <xf numFmtId="3" fontId="0" fillId="0" borderId="0" xfId="0" applyNumberFormat="1"/>
    <xf numFmtId="0" fontId="0" fillId="0" borderId="0" xfId="0" applyFont="1"/>
    <xf numFmtId="9" fontId="0" fillId="0" borderId="0" xfId="0" applyNumberFormat="1"/>
    <xf numFmtId="9" fontId="0" fillId="0" borderId="0" xfId="0" applyNumberFormat="1" applyFont="1"/>
    <xf numFmtId="9" fontId="2" fillId="0" borderId="0" xfId="0" applyNumberFormat="1" applyFont="1"/>
    <xf numFmtId="9" fontId="1" fillId="0" borderId="0" xfId="0" quotePrefix="1" applyNumberFormat="1" applyFont="1"/>
    <xf numFmtId="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9" fontId="0" fillId="3" borderId="0" xfId="0" applyNumberFormat="1" applyFill="1"/>
    <xf numFmtId="0" fontId="5" fillId="0" borderId="0" xfId="1"/>
    <xf numFmtId="3" fontId="5" fillId="0" borderId="0" xfId="1" applyNumberFormat="1"/>
    <xf numFmtId="9" fontId="5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..\ASML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..\Nvidia.xlsx" TargetMode="External"/><Relationship Id="rId1" Type="http://schemas.openxmlformats.org/officeDocument/2006/relationships/hyperlink" Target="..\Taiwanese%20Semiconductor%20Company%20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\AMD.xlsx" TargetMode="External"/><Relationship Id="rId4" Type="http://schemas.openxmlformats.org/officeDocument/2006/relationships/hyperlink" Target="..\Texas%20Instruments%20Incorporate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AE8B-1825-4170-9038-6C2CCFDC1205}">
  <dimension ref="B1:U83"/>
  <sheetViews>
    <sheetView tabSelected="1" zoomScaleNormal="100" workbookViewId="0">
      <pane ySplit="1" topLeftCell="A2" activePane="bottomLeft" state="frozen"/>
      <selection pane="bottomLeft" activeCell="O13" sqref="O13"/>
    </sheetView>
  </sheetViews>
  <sheetFormatPr defaultRowHeight="14.25" x14ac:dyDescent="0.2"/>
  <cols>
    <col min="5" max="5" width="9" style="10"/>
    <col min="8" max="8" width="9" style="1"/>
    <col min="9" max="9" width="9" style="5"/>
    <col min="13" max="14" width="9" style="10"/>
    <col min="17" max="19" width="9" style="10"/>
    <col min="21" max="21" width="9" style="10"/>
  </cols>
  <sheetData>
    <row r="1" spans="3:20" x14ac:dyDescent="0.2">
      <c r="C1" s="21" t="s">
        <v>1</v>
      </c>
      <c r="D1" t="s">
        <v>0</v>
      </c>
      <c r="G1" s="20" t="s">
        <v>46</v>
      </c>
      <c r="H1" s="9" t="s">
        <v>34</v>
      </c>
      <c r="I1" s="11"/>
      <c r="K1" s="20" t="s">
        <v>47</v>
      </c>
      <c r="L1" t="s">
        <v>34</v>
      </c>
      <c r="O1" s="20" t="s">
        <v>60</v>
      </c>
      <c r="P1" t="s">
        <v>34</v>
      </c>
      <c r="S1" s="22" t="s">
        <v>67</v>
      </c>
      <c r="T1" t="s">
        <v>0</v>
      </c>
    </row>
    <row r="3" spans="3:20" x14ac:dyDescent="0.2">
      <c r="D3" s="8"/>
    </row>
    <row r="4" spans="3:20" ht="15" x14ac:dyDescent="0.25">
      <c r="C4" s="2" t="s">
        <v>2</v>
      </c>
      <c r="D4" s="2">
        <v>7643</v>
      </c>
      <c r="G4" s="6" t="s">
        <v>2</v>
      </c>
      <c r="H4" s="2">
        <v>17567</v>
      </c>
      <c r="I4" s="12"/>
      <c r="K4" s="6" t="s">
        <v>2</v>
      </c>
      <c r="L4" s="6">
        <v>3534.3999999999996</v>
      </c>
      <c r="O4" s="6" t="s">
        <v>2</v>
      </c>
      <c r="P4">
        <v>4905</v>
      </c>
      <c r="S4" s="6" t="s">
        <v>2</v>
      </c>
      <c r="T4">
        <v>4826</v>
      </c>
    </row>
    <row r="5" spans="3:20" x14ac:dyDescent="0.2">
      <c r="C5" s="1" t="s">
        <v>3</v>
      </c>
      <c r="D5" s="8">
        <v>2644</v>
      </c>
      <c r="G5" s="1" t="s">
        <v>3</v>
      </c>
      <c r="H5" s="3">
        <v>7794</v>
      </c>
      <c r="K5" t="s">
        <v>3</v>
      </c>
      <c r="L5">
        <v>1803.4</v>
      </c>
      <c r="O5" s="1" t="s">
        <v>3</v>
      </c>
      <c r="P5">
        <v>1463</v>
      </c>
      <c r="S5" s="1" t="s">
        <v>3</v>
      </c>
      <c r="T5">
        <v>2400</v>
      </c>
    </row>
    <row r="6" spans="3:20" x14ac:dyDescent="0.2">
      <c r="C6" s="1" t="s">
        <v>4</v>
      </c>
      <c r="D6" s="8">
        <v>4999</v>
      </c>
      <c r="G6" s="1" t="s">
        <v>4</v>
      </c>
      <c r="H6" s="3">
        <f t="shared" ref="H6" si="0">+H4-H5</f>
        <v>9773</v>
      </c>
      <c r="K6" t="s">
        <v>4</v>
      </c>
      <c r="L6">
        <v>1730.9999999999995</v>
      </c>
      <c r="O6" s="1" t="s">
        <v>4</v>
      </c>
      <c r="P6">
        <v>3442</v>
      </c>
      <c r="S6" s="1" t="s">
        <v>4</v>
      </c>
      <c r="T6">
        <v>2426</v>
      </c>
    </row>
    <row r="7" spans="3:20" x14ac:dyDescent="0.2">
      <c r="C7" s="1" t="s">
        <v>5</v>
      </c>
      <c r="D7" s="8">
        <v>1466</v>
      </c>
      <c r="G7" s="1" t="s">
        <v>5</v>
      </c>
      <c r="H7" s="3">
        <v>1290</v>
      </c>
      <c r="K7" t="s">
        <v>5</v>
      </c>
      <c r="L7">
        <v>738.7</v>
      </c>
      <c r="O7" s="1" t="s">
        <v>5</v>
      </c>
      <c r="P7">
        <v>389</v>
      </c>
      <c r="S7" s="1" t="s">
        <v>5</v>
      </c>
      <c r="T7">
        <v>811</v>
      </c>
    </row>
    <row r="8" spans="3:20" x14ac:dyDescent="0.2">
      <c r="C8" s="1" t="s">
        <v>6</v>
      </c>
      <c r="D8" s="8">
        <v>563</v>
      </c>
      <c r="G8" s="1" t="s">
        <v>6</v>
      </c>
      <c r="H8" s="3">
        <v>449</v>
      </c>
      <c r="K8" t="s">
        <v>6</v>
      </c>
      <c r="L8">
        <v>207.7</v>
      </c>
      <c r="O8" s="1" t="s">
        <v>6</v>
      </c>
      <c r="P8">
        <v>404</v>
      </c>
      <c r="S8" s="1" t="s">
        <v>6</v>
      </c>
      <c r="T8">
        <v>412</v>
      </c>
    </row>
    <row r="9" spans="3:20" x14ac:dyDescent="0.2">
      <c r="C9" s="1" t="s">
        <v>7</v>
      </c>
      <c r="D9" s="8">
        <v>2029</v>
      </c>
      <c r="G9" s="1" t="s">
        <v>35</v>
      </c>
      <c r="H9" s="3">
        <v>-28</v>
      </c>
      <c r="K9" t="s">
        <v>48</v>
      </c>
      <c r="L9">
        <v>946.40000000000009</v>
      </c>
      <c r="O9" s="1" t="s">
        <v>48</v>
      </c>
      <c r="P9">
        <v>793</v>
      </c>
      <c r="S9" s="1" t="s">
        <v>68</v>
      </c>
      <c r="T9">
        <v>-4</v>
      </c>
    </row>
    <row r="10" spans="3:20" x14ac:dyDescent="0.2">
      <c r="C10" s="1" t="s">
        <v>8</v>
      </c>
      <c r="D10" s="8">
        <v>2970</v>
      </c>
      <c r="G10" s="1" t="s">
        <v>36</v>
      </c>
      <c r="H10" s="3">
        <f t="shared" ref="H10" si="1">+H8+H7-H9</f>
        <v>1767</v>
      </c>
      <c r="K10" t="s">
        <v>8</v>
      </c>
      <c r="L10">
        <v>784.59999999999945</v>
      </c>
      <c r="O10" s="1" t="s">
        <v>8</v>
      </c>
      <c r="P10">
        <v>2649</v>
      </c>
      <c r="S10" s="1" t="s">
        <v>48</v>
      </c>
      <c r="T10">
        <v>1219</v>
      </c>
    </row>
    <row r="11" spans="3:20" x14ac:dyDescent="0.2">
      <c r="C11" s="1" t="s">
        <v>9</v>
      </c>
      <c r="D11" s="8">
        <v>-105</v>
      </c>
      <c r="G11" s="1" t="s">
        <v>8</v>
      </c>
      <c r="H11" s="3">
        <f t="shared" ref="H11" si="2">+H6-H10</f>
        <v>8006</v>
      </c>
      <c r="K11" t="s">
        <v>49</v>
      </c>
      <c r="L11">
        <v>-15.6</v>
      </c>
      <c r="O11" s="1" t="s">
        <v>49</v>
      </c>
      <c r="P11">
        <v>9</v>
      </c>
      <c r="S11" s="1" t="s">
        <v>8</v>
      </c>
      <c r="T11">
        <v>1207</v>
      </c>
    </row>
    <row r="12" spans="3:20" x14ac:dyDescent="0.2">
      <c r="C12" s="1" t="s">
        <v>10</v>
      </c>
      <c r="D12" s="8">
        <v>2865</v>
      </c>
      <c r="G12" s="1" t="s">
        <v>37</v>
      </c>
      <c r="H12" s="3">
        <v>108</v>
      </c>
      <c r="K12" t="s">
        <v>10</v>
      </c>
      <c r="L12">
        <v>768.99999999999943</v>
      </c>
      <c r="O12" s="1" t="s">
        <v>61</v>
      </c>
      <c r="P12">
        <v>49</v>
      </c>
      <c r="S12" s="1" t="s">
        <v>49</v>
      </c>
      <c r="T12">
        <v>-4</v>
      </c>
    </row>
    <row r="13" spans="3:20" x14ac:dyDescent="0.2">
      <c r="C13" s="1" t="s">
        <v>11</v>
      </c>
      <c r="D13" s="8">
        <v>-138</v>
      </c>
      <c r="G13" s="1" t="s">
        <v>10</v>
      </c>
      <c r="H13" s="3">
        <f>+H11+H12</f>
        <v>8114</v>
      </c>
      <c r="K13" t="s">
        <v>38</v>
      </c>
      <c r="L13">
        <v>114.4</v>
      </c>
      <c r="O13" s="1" t="s">
        <v>10</v>
      </c>
      <c r="P13">
        <v>2609</v>
      </c>
      <c r="S13" s="1" t="s">
        <v>10</v>
      </c>
      <c r="T13">
        <v>1203</v>
      </c>
    </row>
    <row r="14" spans="3:20" ht="15" x14ac:dyDescent="0.25">
      <c r="C14" s="6" t="s">
        <v>12</v>
      </c>
      <c r="D14" s="8">
        <v>3003</v>
      </c>
      <c r="G14" s="1" t="s">
        <v>38</v>
      </c>
      <c r="H14" s="3">
        <v>857</v>
      </c>
      <c r="K14" t="s">
        <v>50</v>
      </c>
      <c r="L14">
        <v>40.700000000000003</v>
      </c>
      <c r="O14" s="1" t="s">
        <v>38</v>
      </c>
      <c r="P14">
        <v>325</v>
      </c>
      <c r="S14" s="1" t="s">
        <v>38</v>
      </c>
      <c r="T14">
        <v>229</v>
      </c>
    </row>
    <row r="15" spans="3:20" ht="15" x14ac:dyDescent="0.25">
      <c r="C15" s="1" t="s">
        <v>13</v>
      </c>
      <c r="D15" s="8">
        <v>2545</v>
      </c>
      <c r="G15" s="1" t="s">
        <v>39</v>
      </c>
      <c r="H15" s="3">
        <v>-552</v>
      </c>
      <c r="K15" s="6" t="s">
        <v>12</v>
      </c>
      <c r="L15">
        <v>695.2999999999995</v>
      </c>
      <c r="O15" s="6" t="s">
        <v>12</v>
      </c>
      <c r="P15">
        <v>2284</v>
      </c>
      <c r="S15" s="1" t="s">
        <v>69</v>
      </c>
      <c r="T15">
        <v>0</v>
      </c>
    </row>
    <row r="16" spans="3:20" ht="15" x14ac:dyDescent="0.25">
      <c r="C16" s="1" t="s">
        <v>14</v>
      </c>
      <c r="D16" s="8">
        <v>1.1799607072691551</v>
      </c>
      <c r="G16" s="1" t="s">
        <v>40</v>
      </c>
      <c r="H16" s="7">
        <v>5</v>
      </c>
      <c r="I16" s="13"/>
      <c r="K16" t="s">
        <v>14</v>
      </c>
      <c r="L16">
        <v>1.7317559153175579</v>
      </c>
      <c r="O16" s="1" t="s">
        <v>14</v>
      </c>
      <c r="P16">
        <v>2.4401709401709404</v>
      </c>
      <c r="S16" s="6" t="s">
        <v>12</v>
      </c>
      <c r="T16">
        <v>974</v>
      </c>
    </row>
    <row r="17" spans="3:21" ht="15" x14ac:dyDescent="0.25">
      <c r="C17" s="1"/>
      <c r="D17" s="8"/>
      <c r="G17" s="6" t="s">
        <v>12</v>
      </c>
      <c r="H17" s="2">
        <f>+H13-H14-H15+H16</f>
        <v>7814</v>
      </c>
      <c r="I17" s="12"/>
      <c r="K17" t="s">
        <v>13</v>
      </c>
      <c r="L17">
        <v>401.5</v>
      </c>
      <c r="O17" s="1" t="s">
        <v>13</v>
      </c>
      <c r="P17">
        <v>936</v>
      </c>
      <c r="S17" s="1" t="s">
        <v>14</v>
      </c>
      <c r="T17">
        <v>0.79705400981996721</v>
      </c>
    </row>
    <row r="18" spans="3:21" x14ac:dyDescent="0.2">
      <c r="C18" s="1"/>
      <c r="D18" s="8"/>
      <c r="G18" s="1" t="s">
        <v>13</v>
      </c>
      <c r="H18" s="3">
        <f t="shared" ref="H18" si="3">+H17/H19</f>
        <v>5581.4285714285716</v>
      </c>
      <c r="O18" s="1"/>
      <c r="S18" s="1" t="s">
        <v>13</v>
      </c>
      <c r="T18">
        <v>1222</v>
      </c>
    </row>
    <row r="19" spans="3:21" x14ac:dyDescent="0.2">
      <c r="C19" s="1"/>
      <c r="D19" s="8"/>
      <c r="G19" s="4" t="s">
        <v>14</v>
      </c>
      <c r="H19" s="4">
        <v>1.4</v>
      </c>
      <c r="O19" s="1"/>
      <c r="S19" s="1"/>
    </row>
    <row r="20" spans="3:21" x14ac:dyDescent="0.2">
      <c r="C20" s="1"/>
      <c r="D20" s="8"/>
      <c r="H20" s="5"/>
      <c r="O20" s="1"/>
      <c r="S20" s="1"/>
    </row>
    <row r="21" spans="3:21" ht="15" x14ac:dyDescent="0.25">
      <c r="C21" s="1"/>
      <c r="D21" s="8"/>
      <c r="H21" s="5"/>
      <c r="O21" s="1"/>
      <c r="S21" s="6"/>
    </row>
    <row r="22" spans="3:21" ht="15" x14ac:dyDescent="0.25">
      <c r="C22" s="1" t="s">
        <v>15</v>
      </c>
      <c r="D22" s="8">
        <v>21208</v>
      </c>
      <c r="E22" s="10">
        <f t="shared" ref="E22:E31" si="4">+D22/$D$31</f>
        <v>0.47996016928055762</v>
      </c>
      <c r="G22" s="1" t="s">
        <v>15</v>
      </c>
      <c r="H22" s="3">
        <f>40268+4562+1600</f>
        <v>46430</v>
      </c>
      <c r="I22" s="5">
        <f>+H22/$H$28</f>
        <v>0.33255977194264186</v>
      </c>
      <c r="K22" s="15" t="s">
        <v>15</v>
      </c>
      <c r="L22" s="15">
        <v>5662.6</v>
      </c>
      <c r="M22" s="14">
        <f>+L22/$L$36</f>
        <v>0.18730608167558663</v>
      </c>
      <c r="O22" s="1" t="s">
        <v>15</v>
      </c>
      <c r="P22">
        <v>10208</v>
      </c>
      <c r="Q22" s="10">
        <f>+P22/$P$31</f>
        <v>0.40386137047001108</v>
      </c>
      <c r="S22" s="6" t="s">
        <v>15</v>
      </c>
      <c r="T22">
        <v>3677</v>
      </c>
      <c r="U22" s="10">
        <f>+T22/$T$32</f>
        <v>0.29607858925839442</v>
      </c>
    </row>
    <row r="23" spans="3:21" x14ac:dyDescent="0.2">
      <c r="C23" s="1" t="s">
        <v>16</v>
      </c>
      <c r="D23" s="8">
        <v>4650</v>
      </c>
      <c r="E23" s="10">
        <f t="shared" si="4"/>
        <v>0.10523457125398873</v>
      </c>
      <c r="G23" s="1" t="s">
        <v>16</v>
      </c>
      <c r="H23" s="3">
        <v>7463</v>
      </c>
      <c r="I23" s="5">
        <f t="shared" ref="I23:I28" si="5">+H23/$H$28</f>
        <v>5.3454524617874997E-2</v>
      </c>
      <c r="K23" t="s">
        <v>16</v>
      </c>
      <c r="L23">
        <v>3494.6</v>
      </c>
      <c r="M23" s="10">
        <f t="shared" ref="M23:M36" si="6">+L23/$L$36</f>
        <v>0.115593514114277</v>
      </c>
      <c r="O23" s="1" t="s">
        <v>16</v>
      </c>
      <c r="P23">
        <v>1795</v>
      </c>
      <c r="Q23" s="10">
        <f t="shared" ref="Q23:Q31" si="7">+P23/$P$31</f>
        <v>7.1015983541699634E-2</v>
      </c>
      <c r="S23" s="16" t="s">
        <v>16</v>
      </c>
      <c r="T23" s="15">
        <v>2706</v>
      </c>
      <c r="U23" s="14">
        <f t="shared" ref="U23:U32" si="8">+T23/$T$32</f>
        <v>0.21789193976970769</v>
      </c>
    </row>
    <row r="24" spans="3:21" x14ac:dyDescent="0.2">
      <c r="C24" s="1" t="s">
        <v>17</v>
      </c>
      <c r="D24" s="8">
        <v>2605</v>
      </c>
      <c r="E24" s="10">
        <f t="shared" si="4"/>
        <v>5.8953990992825944E-2</v>
      </c>
      <c r="G24" s="1" t="s">
        <v>17</v>
      </c>
      <c r="H24" s="3">
        <v>6998</v>
      </c>
      <c r="I24" s="5">
        <f t="shared" si="5"/>
        <v>5.0123913074620025E-2</v>
      </c>
      <c r="K24" t="s">
        <v>51</v>
      </c>
      <c r="L24">
        <v>1267.5999999999999</v>
      </c>
      <c r="M24" s="10">
        <f t="shared" si="6"/>
        <v>4.1929359151621798E-2</v>
      </c>
      <c r="O24" s="1" t="s">
        <v>17</v>
      </c>
      <c r="P24">
        <v>2060</v>
      </c>
      <c r="Q24" s="10">
        <f t="shared" si="7"/>
        <v>8.1500237379332166E-2</v>
      </c>
      <c r="S24" s="16" t="s">
        <v>17</v>
      </c>
      <c r="T24" s="15">
        <v>1955</v>
      </c>
      <c r="U24" s="14">
        <f t="shared" si="8"/>
        <v>0.15742008213221675</v>
      </c>
    </row>
    <row r="25" spans="3:21" x14ac:dyDescent="0.2">
      <c r="C25" s="1" t="s">
        <v>18</v>
      </c>
      <c r="D25" s="8">
        <v>366</v>
      </c>
      <c r="E25" s="10">
        <f t="shared" si="4"/>
        <v>8.2829791567655651E-3</v>
      </c>
      <c r="G25" s="1" t="s">
        <v>23</v>
      </c>
      <c r="H25" s="3">
        <v>931</v>
      </c>
      <c r="I25" s="5">
        <f t="shared" si="5"/>
        <v>6.6683856919793148E-3</v>
      </c>
      <c r="K25" t="s">
        <v>52</v>
      </c>
      <c r="L25">
        <v>811</v>
      </c>
      <c r="M25" s="10">
        <f t="shared" si="6"/>
        <v>2.6826057330360743E-2</v>
      </c>
      <c r="O25" s="1" t="s">
        <v>62</v>
      </c>
      <c r="P25">
        <v>330</v>
      </c>
      <c r="Q25" s="10">
        <f t="shared" si="7"/>
        <v>1.3055863269504668E-2</v>
      </c>
      <c r="S25" s="1" t="s">
        <v>70</v>
      </c>
      <c r="T25">
        <v>2</v>
      </c>
      <c r="U25" s="10">
        <f t="shared" si="8"/>
        <v>1.610435622835977E-4</v>
      </c>
    </row>
    <row r="26" spans="3:21" x14ac:dyDescent="0.2">
      <c r="C26" s="1" t="s">
        <v>19</v>
      </c>
      <c r="D26" s="8">
        <v>2778</v>
      </c>
      <c r="E26" s="10">
        <f t="shared" si="4"/>
        <v>6.2869169665286176E-2</v>
      </c>
      <c r="G26" s="1" t="s">
        <v>19</v>
      </c>
      <c r="H26" s="3">
        <v>73583</v>
      </c>
      <c r="I26" s="5">
        <f t="shared" si="5"/>
        <v>0.52704599825232423</v>
      </c>
      <c r="K26" t="s">
        <v>53</v>
      </c>
      <c r="L26">
        <v>371.3</v>
      </c>
      <c r="M26" s="10">
        <f t="shared" si="6"/>
        <v>1.2281769527451226E-2</v>
      </c>
      <c r="O26" s="1" t="s">
        <v>19</v>
      </c>
      <c r="P26">
        <v>5439</v>
      </c>
      <c r="Q26" s="10">
        <f t="shared" si="7"/>
        <v>0.21518436461465421</v>
      </c>
      <c r="S26" s="1" t="s">
        <v>18</v>
      </c>
      <c r="T26">
        <v>312</v>
      </c>
      <c r="U26" s="10">
        <f t="shared" si="8"/>
        <v>2.5122795716241243E-2</v>
      </c>
    </row>
    <row r="27" spans="3:21" x14ac:dyDescent="0.2">
      <c r="C27" s="1" t="s">
        <v>20</v>
      </c>
      <c r="D27" s="8">
        <v>829</v>
      </c>
      <c r="E27" s="10">
        <f t="shared" si="4"/>
        <v>1.8761174100979928E-2</v>
      </c>
      <c r="G27" s="1" t="s">
        <v>21</v>
      </c>
      <c r="H27" s="3">
        <v>4209</v>
      </c>
      <c r="I27" s="5">
        <f t="shared" si="5"/>
        <v>3.0147406420559544E-2</v>
      </c>
      <c r="K27" s="15" t="s">
        <v>17</v>
      </c>
      <c r="L27" s="15">
        <v>6073.5</v>
      </c>
      <c r="M27" s="14">
        <f t="shared" si="6"/>
        <v>0.20089773020461896</v>
      </c>
      <c r="O27" s="1" t="s">
        <v>21</v>
      </c>
      <c r="P27">
        <v>4362</v>
      </c>
      <c r="Q27" s="10">
        <f t="shared" si="7"/>
        <v>0.17257477448963443</v>
      </c>
      <c r="S27" s="17" t="s">
        <v>19</v>
      </c>
      <c r="T27" s="18">
        <v>702</v>
      </c>
      <c r="U27" s="19">
        <f t="shared" si="8"/>
        <v>5.6526290361542796E-2</v>
      </c>
    </row>
    <row r="28" spans="3:21" x14ac:dyDescent="0.2">
      <c r="C28" s="1" t="s">
        <v>21</v>
      </c>
      <c r="D28" s="8">
        <v>6688</v>
      </c>
      <c r="E28" s="10">
        <f t="shared" si="4"/>
        <v>0.15135673388100573</v>
      </c>
      <c r="G28" s="1" t="s">
        <v>24</v>
      </c>
      <c r="H28" s="3">
        <f>+SUM(H22:H27)</f>
        <v>139614</v>
      </c>
      <c r="I28" s="5">
        <f t="shared" si="5"/>
        <v>1</v>
      </c>
      <c r="K28" t="s">
        <v>23</v>
      </c>
      <c r="L28">
        <v>1468.2</v>
      </c>
      <c r="M28" s="10">
        <f t="shared" si="6"/>
        <v>4.8564756316196847E-2</v>
      </c>
      <c r="O28" s="1" t="s">
        <v>32</v>
      </c>
      <c r="P28">
        <v>273</v>
      </c>
      <c r="Q28" s="10">
        <f t="shared" si="7"/>
        <v>1.0800759613862954E-2</v>
      </c>
      <c r="S28" s="1" t="s">
        <v>71</v>
      </c>
      <c r="T28">
        <v>367</v>
      </c>
      <c r="U28" s="10">
        <f t="shared" si="8"/>
        <v>2.955149367904018E-2</v>
      </c>
    </row>
    <row r="29" spans="3:21" x14ac:dyDescent="0.2">
      <c r="C29" s="1" t="s">
        <v>22</v>
      </c>
      <c r="D29" s="8">
        <v>1222</v>
      </c>
      <c r="E29" s="10">
        <f t="shared" si="4"/>
        <v>2.7655192703736394E-2</v>
      </c>
      <c r="G29" s="1"/>
      <c r="H29" s="3"/>
      <c r="K29" t="s">
        <v>54</v>
      </c>
      <c r="L29">
        <v>191.5</v>
      </c>
      <c r="M29" s="10">
        <f t="shared" si="6"/>
        <v>6.3343896162319138E-3</v>
      </c>
      <c r="O29" s="1" t="s">
        <v>63</v>
      </c>
      <c r="P29">
        <v>91</v>
      </c>
      <c r="Q29" s="10">
        <f t="shared" si="7"/>
        <v>3.6002532046209845E-3</v>
      </c>
      <c r="S29" s="1" t="s">
        <v>21</v>
      </c>
      <c r="T29">
        <v>289</v>
      </c>
      <c r="U29" s="10">
        <f t="shared" si="8"/>
        <v>2.3270794749979871E-2</v>
      </c>
    </row>
    <row r="30" spans="3:21" x14ac:dyDescent="0.2">
      <c r="C30" s="1" t="s">
        <v>23</v>
      </c>
      <c r="D30" s="8">
        <v>3841</v>
      </c>
      <c r="E30" s="10">
        <f t="shared" si="4"/>
        <v>8.6926018964853913E-2</v>
      </c>
      <c r="G30" s="1" t="s">
        <v>25</v>
      </c>
      <c r="H30" s="3">
        <f>5055+587</f>
        <v>5642</v>
      </c>
      <c r="I30" s="5">
        <f>+H30/$H$39</f>
        <v>4.0411420058160355E-2</v>
      </c>
      <c r="K30" t="s">
        <v>32</v>
      </c>
      <c r="L30">
        <v>1141.9000000000001</v>
      </c>
      <c r="M30" s="10">
        <f t="shared" si="6"/>
        <v>3.7771485654178712E-2</v>
      </c>
      <c r="O30" s="1" t="s">
        <v>55</v>
      </c>
      <c r="P30">
        <v>718</v>
      </c>
      <c r="Q30" s="10">
        <f t="shared" si="7"/>
        <v>2.8406393416679856E-2</v>
      </c>
      <c r="S30" s="1" t="s">
        <v>32</v>
      </c>
      <c r="T30">
        <v>931</v>
      </c>
      <c r="U30" s="10">
        <f t="shared" si="8"/>
        <v>7.496577824301473E-2</v>
      </c>
    </row>
    <row r="31" spans="3:21" x14ac:dyDescent="0.2">
      <c r="C31" s="1" t="s">
        <v>24</v>
      </c>
      <c r="D31" s="8">
        <v>44187</v>
      </c>
      <c r="E31" s="10">
        <f t="shared" si="4"/>
        <v>1</v>
      </c>
      <c r="G31" s="1" t="s">
        <v>26</v>
      </c>
      <c r="H31" s="3">
        <v>1752</v>
      </c>
      <c r="I31" s="5">
        <f t="shared" ref="I31:I39" si="9">+H31/$H$39</f>
        <v>1.2548884782328421E-2</v>
      </c>
      <c r="K31" t="s">
        <v>55</v>
      </c>
      <c r="L31">
        <v>934.2</v>
      </c>
      <c r="M31" s="10">
        <f t="shared" si="6"/>
        <v>3.0901236446390885E-2</v>
      </c>
      <c r="O31" s="1" t="s">
        <v>24</v>
      </c>
      <c r="P31">
        <v>25276</v>
      </c>
      <c r="Q31" s="10">
        <f t="shared" si="7"/>
        <v>1</v>
      </c>
      <c r="S31" s="1" t="s">
        <v>72</v>
      </c>
      <c r="T31">
        <v>1478</v>
      </c>
      <c r="U31" s="10">
        <f t="shared" si="8"/>
        <v>0.1190111925275787</v>
      </c>
    </row>
    <row r="32" spans="3:21" x14ac:dyDescent="0.2">
      <c r="C32" s="1"/>
      <c r="D32" s="8"/>
      <c r="G32" s="1" t="s">
        <v>41</v>
      </c>
      <c r="H32" s="3">
        <v>4298</v>
      </c>
      <c r="I32" s="5">
        <f t="shared" si="9"/>
        <v>3.0784878307333074E-2</v>
      </c>
      <c r="K32" t="s">
        <v>21</v>
      </c>
      <c r="L32">
        <v>5479</v>
      </c>
      <c r="M32" s="10">
        <f t="shared" si="6"/>
        <v>0.18123300630461961</v>
      </c>
      <c r="O32" s="1"/>
      <c r="S32" s="1" t="s">
        <v>24</v>
      </c>
      <c r="T32">
        <v>12419</v>
      </c>
      <c r="U32" s="10">
        <f t="shared" si="8"/>
        <v>1</v>
      </c>
    </row>
    <row r="33" spans="3:21" x14ac:dyDescent="0.2">
      <c r="C33" s="1" t="s">
        <v>25</v>
      </c>
      <c r="D33" s="8">
        <v>10946</v>
      </c>
      <c r="E33" s="10">
        <f t="shared" ref="E33:E40" si="10">+D33/$D$40</f>
        <v>0.24771991762283024</v>
      </c>
      <c r="G33" s="1" t="s">
        <v>42</v>
      </c>
      <c r="H33" s="3">
        <v>4987</v>
      </c>
      <c r="I33" s="5">
        <f t="shared" si="9"/>
        <v>3.571991347572593E-2</v>
      </c>
      <c r="K33" t="s">
        <v>19</v>
      </c>
      <c r="L33">
        <v>3159.4</v>
      </c>
      <c r="M33" s="10">
        <f t="shared" si="6"/>
        <v>0.10450585145442877</v>
      </c>
      <c r="O33" s="1" t="s">
        <v>25</v>
      </c>
      <c r="P33">
        <v>7742</v>
      </c>
      <c r="Q33" s="10">
        <f>+P33/$P$43</f>
        <v>0.30629846494698526</v>
      </c>
      <c r="S33" s="1"/>
    </row>
    <row r="34" spans="3:21" ht="15" x14ac:dyDescent="0.25">
      <c r="C34" s="1" t="s">
        <v>26</v>
      </c>
      <c r="D34" s="8">
        <v>1783</v>
      </c>
      <c r="E34" s="10">
        <f t="shared" si="10"/>
        <v>4.0351234525991805E-2</v>
      </c>
      <c r="G34" s="1" t="s">
        <v>43</v>
      </c>
      <c r="H34" s="3">
        <v>12095</v>
      </c>
      <c r="I34" s="5">
        <f t="shared" si="9"/>
        <v>8.6631713151976167E-2</v>
      </c>
      <c r="K34" t="s">
        <v>56</v>
      </c>
      <c r="L34">
        <v>172.5</v>
      </c>
      <c r="M34" s="10">
        <f t="shared" si="6"/>
        <v>5.7059123174934999E-3</v>
      </c>
      <c r="O34" s="1" t="s">
        <v>26</v>
      </c>
      <c r="P34">
        <v>641</v>
      </c>
      <c r="Q34" s="10">
        <f t="shared" ref="Q34:Q43" si="11">+P34/$P$43</f>
        <v>2.5360025320462099E-2</v>
      </c>
      <c r="S34" s="6" t="s">
        <v>25</v>
      </c>
      <c r="T34">
        <v>313</v>
      </c>
      <c r="U34" s="10">
        <f>+T34/$T$43</f>
        <v>2.520331749738304E-2</v>
      </c>
    </row>
    <row r="35" spans="3:21" x14ac:dyDescent="0.2">
      <c r="C35" s="1" t="s">
        <v>27</v>
      </c>
      <c r="D35" s="8">
        <v>2552</v>
      </c>
      <c r="E35" s="10">
        <f t="shared" si="10"/>
        <v>5.7754543191436393E-2</v>
      </c>
      <c r="G35" s="1" t="s">
        <v>44</v>
      </c>
      <c r="H35" s="3">
        <v>22017</v>
      </c>
      <c r="I35" s="5">
        <f t="shared" si="9"/>
        <v>0.15769908461902102</v>
      </c>
      <c r="K35" t="s">
        <v>57</v>
      </c>
      <c r="L35">
        <v>4.5</v>
      </c>
      <c r="M35" s="10">
        <f t="shared" si="6"/>
        <v>1.4884988654330868E-4</v>
      </c>
      <c r="O35" s="1" t="s">
        <v>64</v>
      </c>
      <c r="P35">
        <v>386</v>
      </c>
      <c r="Q35" s="10">
        <f t="shared" si="11"/>
        <v>1.5271403703117583E-2</v>
      </c>
      <c r="S35" s="1" t="s">
        <v>26</v>
      </c>
      <c r="T35">
        <v>1321</v>
      </c>
      <c r="U35" s="10">
        <f t="shared" ref="U35:U43" si="12">+T35/$T$43</f>
        <v>0.1063692728883163</v>
      </c>
    </row>
    <row r="36" spans="3:21" x14ac:dyDescent="0.2">
      <c r="C36" s="1" t="s">
        <v>20</v>
      </c>
      <c r="D36" s="8">
        <v>741</v>
      </c>
      <c r="E36" s="10">
        <f t="shared" si="10"/>
        <v>1.6769638128861428E-2</v>
      </c>
      <c r="G36" s="1" t="s">
        <v>33</v>
      </c>
      <c r="H36" s="3">
        <v>7647</v>
      </c>
      <c r="I36" s="5">
        <f t="shared" si="9"/>
        <v>5.4772444024238254E-2</v>
      </c>
      <c r="K36" t="s">
        <v>24</v>
      </c>
      <c r="L36">
        <v>30231.800000000003</v>
      </c>
      <c r="M36" s="10">
        <f t="shared" si="6"/>
        <v>1</v>
      </c>
      <c r="O36" s="1" t="s">
        <v>65</v>
      </c>
      <c r="P36">
        <v>405</v>
      </c>
      <c r="Q36" s="10">
        <f t="shared" si="11"/>
        <v>1.6023104921664821E-2</v>
      </c>
      <c r="S36" s="1" t="s">
        <v>73</v>
      </c>
      <c r="T36">
        <v>85</v>
      </c>
      <c r="U36" s="10">
        <f t="shared" si="12"/>
        <v>6.844351397052903E-3</v>
      </c>
    </row>
    <row r="37" spans="3:21" x14ac:dyDescent="0.2">
      <c r="C37" s="1" t="s">
        <v>28</v>
      </c>
      <c r="D37" s="8">
        <v>1553</v>
      </c>
      <c r="E37" s="10">
        <f t="shared" si="10"/>
        <v>3.5146083689773011E-2</v>
      </c>
      <c r="G37" s="1" t="s">
        <v>45</v>
      </c>
      <c r="H37" s="3">
        <f>+SUM(H30:H36)</f>
        <v>58438</v>
      </c>
      <c r="I37" s="5">
        <f t="shared" si="9"/>
        <v>0.41856833841878321</v>
      </c>
      <c r="O37" s="1" t="s">
        <v>59</v>
      </c>
      <c r="P37">
        <v>596</v>
      </c>
      <c r="Q37" s="10">
        <f t="shared" si="11"/>
        <v>2.3579680329166006E-2</v>
      </c>
      <c r="S37" s="16" t="s">
        <v>74</v>
      </c>
      <c r="T37" s="15">
        <v>2424</v>
      </c>
      <c r="U37" s="14">
        <f>+T37/$T$43</f>
        <v>0.19518479748772044</v>
      </c>
    </row>
    <row r="38" spans="3:21" x14ac:dyDescent="0.2">
      <c r="C38" s="1" t="s">
        <v>29</v>
      </c>
      <c r="D38" s="8">
        <v>17575</v>
      </c>
      <c r="E38" s="10">
        <f t="shared" si="10"/>
        <v>0.39774141715889288</v>
      </c>
      <c r="G38" s="1" t="s">
        <v>30</v>
      </c>
      <c r="H38" s="3">
        <f>+H28-H37</f>
        <v>81176</v>
      </c>
      <c r="I38" s="5">
        <f t="shared" si="9"/>
        <v>0.58143166158121673</v>
      </c>
      <c r="O38" s="1" t="s">
        <v>66</v>
      </c>
      <c r="P38">
        <v>81</v>
      </c>
      <c r="Q38" s="10">
        <f t="shared" si="11"/>
        <v>3.2046209843329641E-3</v>
      </c>
      <c r="S38" s="1" t="s">
        <v>75</v>
      </c>
      <c r="T38">
        <v>98</v>
      </c>
      <c r="U38" s="10">
        <f t="shared" si="12"/>
        <v>7.8911345518962884E-3</v>
      </c>
    </row>
    <row r="39" spans="3:21" x14ac:dyDescent="0.2">
      <c r="C39" s="1" t="s">
        <v>30</v>
      </c>
      <c r="D39" s="8">
        <v>26612</v>
      </c>
      <c r="E39" s="10">
        <f t="shared" si="10"/>
        <v>0.60225858284110712</v>
      </c>
      <c r="G39" s="1" t="s">
        <v>31</v>
      </c>
      <c r="H39" s="3">
        <f>+SUM(H37:H38)</f>
        <v>139614</v>
      </c>
      <c r="I39" s="5">
        <f t="shared" si="9"/>
        <v>1</v>
      </c>
      <c r="K39" s="15" t="s">
        <v>26</v>
      </c>
      <c r="L39" s="15">
        <v>13612.8</v>
      </c>
      <c r="M39" s="14">
        <f>+L39/$L$46</f>
        <v>0.45028083011927833</v>
      </c>
      <c r="O39" s="1" t="s">
        <v>32</v>
      </c>
      <c r="P39">
        <v>94</v>
      </c>
      <c r="Q39" s="10">
        <f t="shared" si="11"/>
        <v>3.7189428707073906E-3</v>
      </c>
      <c r="S39" s="1" t="s">
        <v>71</v>
      </c>
      <c r="T39">
        <v>348</v>
      </c>
      <c r="U39" s="10">
        <f t="shared" si="12"/>
        <v>2.8021579837346003E-2</v>
      </c>
    </row>
    <row r="40" spans="3:21" x14ac:dyDescent="0.2">
      <c r="C40" s="1" t="s">
        <v>31</v>
      </c>
      <c r="D40" s="8">
        <v>44187</v>
      </c>
      <c r="E40" s="10">
        <f t="shared" si="10"/>
        <v>1</v>
      </c>
      <c r="K40" t="s">
        <v>25</v>
      </c>
      <c r="L40">
        <v>3951.7</v>
      </c>
      <c r="M40" s="10">
        <f t="shared" ref="M40:M46" si="13">+L40/$L$46</f>
        <v>0.13071335481182064</v>
      </c>
      <c r="O40" s="1" t="s">
        <v>28</v>
      </c>
      <c r="P40">
        <v>1314</v>
      </c>
      <c r="Q40" s="10">
        <f t="shared" si="11"/>
        <v>5.1986073745845865E-2</v>
      </c>
      <c r="S40" s="1" t="s">
        <v>28</v>
      </c>
      <c r="T40">
        <v>333</v>
      </c>
      <c r="U40" s="10">
        <f t="shared" si="12"/>
        <v>2.6813753120219018E-2</v>
      </c>
    </row>
    <row r="41" spans="3:21" x14ac:dyDescent="0.2">
      <c r="C41" s="1"/>
      <c r="K41" t="s">
        <v>32</v>
      </c>
      <c r="L41">
        <v>262.2</v>
      </c>
      <c r="M41" s="10">
        <f t="shared" si="13"/>
        <v>8.6729867225901185E-3</v>
      </c>
      <c r="O41" s="1" t="s">
        <v>29</v>
      </c>
      <c r="P41">
        <v>11259</v>
      </c>
      <c r="Q41" s="10">
        <f t="shared" si="11"/>
        <v>0.44544231682228203</v>
      </c>
      <c r="S41" s="1" t="s">
        <v>29</v>
      </c>
      <c r="T41">
        <v>4922</v>
      </c>
      <c r="U41" s="10">
        <f t="shared" si="12"/>
        <v>0.39632820677993397</v>
      </c>
    </row>
    <row r="42" spans="3:21" x14ac:dyDescent="0.2">
      <c r="K42" t="s">
        <v>58</v>
      </c>
      <c r="L42">
        <v>3292.2</v>
      </c>
      <c r="M42" s="10">
        <f t="shared" si="13"/>
        <v>0.10889857699508462</v>
      </c>
      <c r="O42" s="1" t="s">
        <v>30</v>
      </c>
      <c r="P42">
        <v>14017</v>
      </c>
      <c r="Q42" s="10">
        <f t="shared" si="11"/>
        <v>0.55455768317771803</v>
      </c>
      <c r="S42" s="10" t="s">
        <v>30</v>
      </c>
      <c r="T42">
        <f>+T32-T41</f>
        <v>7497</v>
      </c>
      <c r="U42" s="10">
        <f t="shared" si="12"/>
        <v>0.60367179322006603</v>
      </c>
    </row>
    <row r="43" spans="3:21" x14ac:dyDescent="0.2">
      <c r="K43" t="s">
        <v>59</v>
      </c>
      <c r="L43">
        <v>302.5</v>
      </c>
      <c r="M43" s="10">
        <f t="shared" si="13"/>
        <v>1.0006020150966861E-2</v>
      </c>
      <c r="O43" s="1" t="s">
        <v>31</v>
      </c>
      <c r="P43">
        <v>25276</v>
      </c>
      <c r="Q43" s="10">
        <f t="shared" si="11"/>
        <v>1</v>
      </c>
      <c r="S43" s="10" t="s">
        <v>31</v>
      </c>
      <c r="T43">
        <f>+SUM(T41:T42)</f>
        <v>12419</v>
      </c>
      <c r="U43" s="10">
        <f t="shared" si="12"/>
        <v>1</v>
      </c>
    </row>
    <row r="44" spans="3:21" x14ac:dyDescent="0.2">
      <c r="K44" s="15" t="s">
        <v>29</v>
      </c>
      <c r="L44" s="15">
        <v>21421.4</v>
      </c>
      <c r="M44" s="14">
        <f t="shared" si="13"/>
        <v>0.7085717687997406</v>
      </c>
    </row>
    <row r="45" spans="3:21" x14ac:dyDescent="0.2">
      <c r="K45" s="15" t="s">
        <v>30</v>
      </c>
      <c r="L45" s="15">
        <v>8810.4000000000015</v>
      </c>
      <c r="M45" s="14">
        <f>+L45/$L$46</f>
        <v>0.29142823120025935</v>
      </c>
    </row>
    <row r="46" spans="3:21" x14ac:dyDescent="0.2">
      <c r="K46" t="s">
        <v>31</v>
      </c>
      <c r="L46">
        <v>30231.800000000003</v>
      </c>
      <c r="M46" s="10">
        <f t="shared" si="13"/>
        <v>1</v>
      </c>
    </row>
    <row r="52" spans="2:12" x14ac:dyDescent="0.2">
      <c r="B52" t="s">
        <v>76</v>
      </c>
      <c r="D52" s="10">
        <v>0.34</v>
      </c>
      <c r="G52" s="10">
        <v>0.17</v>
      </c>
      <c r="L52" s="10">
        <v>0.15</v>
      </c>
    </row>
    <row r="57" spans="2:12" x14ac:dyDescent="0.2">
      <c r="K57" s="8"/>
    </row>
    <row r="58" spans="2:12" x14ac:dyDescent="0.2">
      <c r="K58" s="8"/>
    </row>
    <row r="59" spans="2:12" x14ac:dyDescent="0.2">
      <c r="K59" s="8"/>
    </row>
    <row r="60" spans="2:12" x14ac:dyDescent="0.2">
      <c r="K60" s="8"/>
    </row>
    <row r="61" spans="2:12" x14ac:dyDescent="0.2">
      <c r="K61" s="8"/>
    </row>
    <row r="62" spans="2:12" x14ac:dyDescent="0.2">
      <c r="K62" s="8"/>
    </row>
    <row r="63" spans="2:12" x14ac:dyDescent="0.2">
      <c r="K63" s="8"/>
    </row>
    <row r="64" spans="2:12" x14ac:dyDescent="0.2">
      <c r="K64" s="8"/>
    </row>
    <row r="65" spans="11:11" x14ac:dyDescent="0.2">
      <c r="K65" s="8"/>
    </row>
    <row r="66" spans="11:11" x14ac:dyDescent="0.2">
      <c r="K66" s="8"/>
    </row>
    <row r="67" spans="11:11" ht="15" x14ac:dyDescent="0.25">
      <c r="K67" s="2"/>
    </row>
    <row r="75" spans="11:11" ht="15" x14ac:dyDescent="0.25">
      <c r="K75" s="6"/>
    </row>
    <row r="82" spans="11:11" ht="15" x14ac:dyDescent="0.25">
      <c r="K82" s="6"/>
    </row>
    <row r="83" spans="11:11" ht="15" x14ac:dyDescent="0.25">
      <c r="K83" s="6"/>
    </row>
  </sheetData>
  <hyperlinks>
    <hyperlink ref="G1" r:id="rId1" xr:uid="{ADF333D4-B7B6-46F4-B33E-DDFF1F4FD6B0}"/>
    <hyperlink ref="C1" r:id="rId2" xr:uid="{E7D70138-878E-4C12-8C37-8F1272CD27BA}"/>
    <hyperlink ref="K1" r:id="rId3" xr:uid="{26F8BBB0-CEFB-4414-A037-F474F3BDF008}"/>
    <hyperlink ref="O1" r:id="rId4" xr:uid="{05320EB5-BFFE-430E-B27F-A85B0A704F55}"/>
    <hyperlink ref="S1" r:id="rId5" xr:uid="{886EEFA4-80CF-428D-9C27-2B4A814EC5CF}"/>
  </hyperlinks>
  <pageMargins left="0.7" right="0.7" top="0.75" bottom="0.75" header="0.3" footer="0.3"/>
  <pageSetup orientation="portrait" horizontalDpi="300" verticalDpi="300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2022-04-30T15:23:01Z</dcterms:created>
  <dcterms:modified xsi:type="dcterms:W3CDTF">2022-05-06T04:22:04Z</dcterms:modified>
</cp:coreProperties>
</file>