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6CEF89A4-D45F-4D36-A4DF-A1D3E8165A61}" xr6:coauthVersionLast="47" xr6:coauthVersionMax="47" xr10:uidLastSave="{00000000-0000-0000-0000-000000000000}"/>
  <bookViews>
    <workbookView xWindow="-120" yWindow="-120" windowWidth="29040" windowHeight="16440" xr2:uid="{49A43D7A-5853-4C5C-9F1E-432B22574B7F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" l="1"/>
  <c r="R19" i="1"/>
  <c r="R18" i="1"/>
  <c r="V22" i="1"/>
  <c r="R9" i="1"/>
  <c r="R8" i="1"/>
  <c r="R10" i="1" s="1"/>
  <c r="V8" i="1"/>
  <c r="R6" i="1"/>
  <c r="V20" i="1"/>
  <c r="V19" i="1"/>
  <c r="V12" i="1"/>
  <c r="V14" i="1" s="1"/>
  <c r="V9" i="1"/>
  <c r="V10" i="1"/>
  <c r="V6" i="1"/>
  <c r="V18" i="1" s="1"/>
  <c r="N9" i="2"/>
  <c r="N8" i="2"/>
  <c r="N6" i="2"/>
  <c r="R12" i="1" l="1"/>
  <c r="R14" i="1" s="1"/>
</calcChain>
</file>

<file path=xl/sharedStrings.xml><?xml version="1.0" encoding="utf-8"?>
<sst xmlns="http://schemas.openxmlformats.org/spreadsheetml/2006/main" count="42" uniqueCount="42">
  <si>
    <t>Q117</t>
  </si>
  <si>
    <t>Q217</t>
  </si>
  <si>
    <t>Q317</t>
  </si>
  <si>
    <t>Q417</t>
  </si>
  <si>
    <t>Q118</t>
  </si>
  <si>
    <t>Q218</t>
  </si>
  <si>
    <t>Q418</t>
  </si>
  <si>
    <t>Q318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</si>
  <si>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</si>
  <si>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</si>
  <si>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</si>
  <si>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</si>
  <si>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</si>
  <si>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</si>
  <si>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</si>
  <si>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</si>
  <si>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</si>
  <si>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</si>
  <si>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</si>
  <si>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</si>
  <si>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Main</t>
  </si>
  <si>
    <t>Price</t>
  </si>
  <si>
    <t>S/O</t>
  </si>
  <si>
    <t>MC</t>
  </si>
  <si>
    <t>Cash</t>
  </si>
  <si>
    <t>Debt</t>
  </si>
  <si>
    <t>EV</t>
  </si>
  <si>
    <t>Revenue</t>
  </si>
  <si>
    <t>COGS</t>
  </si>
  <si>
    <t>Gross Profit</t>
  </si>
  <si>
    <t>sG&amp;A</t>
  </si>
  <si>
    <t>Operating Income</t>
  </si>
  <si>
    <t>Pretax Income</t>
  </si>
  <si>
    <t>Taxes</t>
  </si>
  <si>
    <t>Net Income</t>
  </si>
  <si>
    <t>Gross Margin %</t>
  </si>
  <si>
    <t>Interest + Other</t>
  </si>
  <si>
    <t>Shares</t>
  </si>
  <si>
    <t>EPS</t>
  </si>
  <si>
    <t>Operating Margin %</t>
  </si>
  <si>
    <t>Revenue Growth Y/Y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</si>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</sst>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483C-3505-4EC3-B7F7-82CF0AEA6B8D}">
  <dimension ref="M4:N9"/>
  <sheetViews>
    <sheetView tabSelected="1" workbookViewId="0">
      <selection activeCell="O6" sqref="O6"/>
    </sheetView>
  </sheetViews>
  <sheetFormatPr defaultRowHeight="15" x14ac:dyDescent="0.25"/>
  <sheetData>
    <row r="4" spans="13:14" x14ac:dyDescent="0.25">
      <c r="M4" t="s">
        <v>21</v>
      </c>
      <c r="N4">
        <v>13.81</v>
      </c>
    </row>
    <row r="5" spans="13:14" x14ac:dyDescent="0.25">
      <c r="M5" t="s">
        <v>22</v>
      </c>
      <c r="N5">
        <v>4.3739999999999997</v>
      </c>
    </row>
    <row r="6" spans="13:14" x14ac:dyDescent="0.25">
      <c r="M6" t="s">
        <v>23</v>
      </c>
      <c r="N6" s="2">
        <f>+N5*N4</f>
        <v>60.404939999999996</v>
      </c>
    </row>
    <row r="7" spans="13:14" x14ac:dyDescent="0.25">
      <c r="M7" t="s">
        <v>24</v>
      </c>
      <c r="N7" s="2">
        <v>2.2400000000000002</v>
      </c>
    </row>
    <row r="8" spans="13:14" x14ac:dyDescent="0.25">
      <c r="M8" t="s">
        <v>25</v>
      </c>
      <c r="N8" s="2">
        <f>2.42+51.092</f>
        <v>53.512</v>
      </c>
    </row>
    <row r="9" spans="13:14" x14ac:dyDescent="0.25">
      <c r="M9" t="s">
        <v>26</v>
      </c>
      <c r="N9" s="2">
        <f>+N6-N7+N8</f>
        <v>111.67694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4FFA2-6179-4450-8E42-4CFE83EEEDE8}">
  <dimension ref="A1:V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23" sqref="P23"/>
    </sheetView>
  </sheetViews>
  <sheetFormatPr defaultRowHeight="15" x14ac:dyDescent="0.25"/>
  <cols>
    <col min="1" max="1" width="3.5703125" customWidth="1"/>
    <col min="2" max="2" width="17" bestFit="1" customWidth="1"/>
    <col min="22" max="22" width="10.140625" bestFit="1" customWidth="1"/>
  </cols>
  <sheetData>
    <row r="1" spans="1:22" x14ac:dyDescent="0.25">
      <c r="A1" s="1" t="s">
        <v>20</v>
      </c>
    </row>
    <row r="2" spans="1:22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</v>
      </c>
      <c r="J2" t="s">
        <v>6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</row>
    <row r="4" spans="1:22" s="5" customFormat="1" x14ac:dyDescent="0.25">
      <c r="B4" s="5" t="s">
        <v>27</v>
      </c>
      <c r="R4" s="6">
        <v>69618</v>
      </c>
      <c r="V4" s="6">
        <v>100216</v>
      </c>
    </row>
    <row r="5" spans="1:22" x14ac:dyDescent="0.25">
      <c r="B5" t="s">
        <v>28</v>
      </c>
      <c r="R5" s="2">
        <v>62858</v>
      </c>
      <c r="V5" s="2">
        <v>88439</v>
      </c>
    </row>
    <row r="6" spans="1:22" x14ac:dyDescent="0.25">
      <c r="B6" t="s">
        <v>29</v>
      </c>
      <c r="R6" s="2">
        <f>+R4-R5</f>
        <v>6760</v>
      </c>
      <c r="V6" s="2">
        <f>+V4-V5</f>
        <v>11777</v>
      </c>
    </row>
    <row r="7" spans="1:22" x14ac:dyDescent="0.25">
      <c r="B7" t="s">
        <v>30</v>
      </c>
      <c r="R7" s="2">
        <v>5421.7389999999996</v>
      </c>
      <c r="V7" s="2">
        <v>6805</v>
      </c>
    </row>
    <row r="8" spans="1:22" x14ac:dyDescent="0.25">
      <c r="B8" t="s">
        <v>31</v>
      </c>
      <c r="R8" s="2">
        <f>+R6-R7</f>
        <v>1338.2610000000004</v>
      </c>
      <c r="V8" s="2">
        <f>+V6-V7</f>
        <v>4972</v>
      </c>
    </row>
    <row r="9" spans="1:22" x14ac:dyDescent="0.25">
      <c r="B9" t="s">
        <v>36</v>
      </c>
      <c r="R9" s="2">
        <f>+-40.611+308.613</f>
        <v>268.00200000000001</v>
      </c>
      <c r="V9" s="2">
        <f>-36.562+344.675</f>
        <v>308.113</v>
      </c>
    </row>
    <row r="10" spans="1:22" x14ac:dyDescent="0.25">
      <c r="B10" t="s">
        <v>32</v>
      </c>
      <c r="R10" s="2">
        <f>+R8-R9</f>
        <v>1070.2590000000005</v>
      </c>
      <c r="V10" s="2">
        <f>+V8-V9</f>
        <v>4663.8869999999997</v>
      </c>
    </row>
    <row r="11" spans="1:22" x14ac:dyDescent="0.25">
      <c r="B11" t="s">
        <v>33</v>
      </c>
      <c r="R11" s="2">
        <v>442.94299999999998</v>
      </c>
      <c r="V11" s="2">
        <v>1513.5119999999999</v>
      </c>
    </row>
    <row r="12" spans="1:22" s="5" customFormat="1" x14ac:dyDescent="0.25">
      <c r="B12" s="5" t="s">
        <v>34</v>
      </c>
      <c r="R12" s="6">
        <f>+R10-R11</f>
        <v>627.31600000000049</v>
      </c>
      <c r="V12" s="6">
        <f>+V10-V11</f>
        <v>3150.375</v>
      </c>
    </row>
    <row r="13" spans="1:22" x14ac:dyDescent="0.25">
      <c r="B13" t="s">
        <v>37</v>
      </c>
      <c r="R13" s="2">
        <v>4257</v>
      </c>
      <c r="V13" s="2">
        <v>4553</v>
      </c>
    </row>
    <row r="14" spans="1:22" x14ac:dyDescent="0.25">
      <c r="B14" t="s">
        <v>38</v>
      </c>
      <c r="R14" s="4">
        <f>+R12/R13</f>
        <v>0.1473610523843083</v>
      </c>
      <c r="V14" s="4">
        <f>+V12/V13</f>
        <v>0.69193388974302661</v>
      </c>
    </row>
    <row r="18" spans="2:22" x14ac:dyDescent="0.25">
      <c r="B18" t="s">
        <v>35</v>
      </c>
      <c r="R18" s="3">
        <f>+R6/R4</f>
        <v>9.7101324370134162E-2</v>
      </c>
      <c r="V18" s="3">
        <f>+V6/V4</f>
        <v>0.11751616508341982</v>
      </c>
    </row>
    <row r="19" spans="2:22" x14ac:dyDescent="0.25">
      <c r="B19" t="s">
        <v>39</v>
      </c>
      <c r="R19" s="3">
        <f>+R7/R4</f>
        <v>7.7878407883018752E-2</v>
      </c>
      <c r="V19" s="3">
        <f>+V7/V4</f>
        <v>6.7903328809770888E-2</v>
      </c>
    </row>
    <row r="20" spans="2:22" x14ac:dyDescent="0.25">
      <c r="B20" t="s">
        <v>41</v>
      </c>
      <c r="R20" s="3">
        <f>+R11/R10</f>
        <v>0.41386524196479524</v>
      </c>
      <c r="V20" s="3">
        <f>+V11/V10</f>
        <v>0.32451729640962573</v>
      </c>
    </row>
    <row r="22" spans="2:22" x14ac:dyDescent="0.25">
      <c r="B22" t="s">
        <v>40</v>
      </c>
      <c r="V22" s="3">
        <f>+V4/R4-1</f>
        <v>0.43951276968600084</v>
      </c>
    </row>
  </sheetData>
  <hyperlinks>
    <hyperlink ref="A1" location="Main!A1" display="Main" xr:uid="{BA477807-70A1-489B-BCCB-82C0C7781D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2021-12-15T01:55:34Z</dcterms:created>
  <dcterms:modified xsi:type="dcterms:W3CDTF">2021-12-22T21:21:50Z</dcterms:modified>
</cp:coreProperties>
</file>