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051AE85E-9023-4C42-99F3-96A60871666A}" xr6:coauthVersionLast="47" xr6:coauthVersionMax="47" xr10:uidLastSave="{00000000-0000-0000-0000-000000000000}"/>
  <bookViews>
    <workbookView xWindow="-120" yWindow="-120" windowWidth="29040" windowHeight="15840" xr2:uid="{2DB669E7-90EC-4C8D-BEFA-D3CCF70D8173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K24" i="2"/>
  <c r="G12" i="2"/>
  <c r="G8" i="2"/>
  <c r="G5" i="2"/>
  <c r="G10" i="2"/>
  <c r="G6" i="2"/>
  <c r="J26" i="2"/>
  <c r="K26" i="2"/>
  <c r="L26" i="2"/>
  <c r="K40" i="2"/>
  <c r="K42" i="2" s="1"/>
  <c r="K34" i="2"/>
  <c r="K16" i="2"/>
  <c r="K12" i="2"/>
  <c r="K8" i="2"/>
  <c r="K5" i="2"/>
  <c r="K6" i="2" s="1"/>
  <c r="K10" i="2"/>
  <c r="J40" i="2"/>
  <c r="J42" i="2" s="1"/>
  <c r="J34" i="2"/>
  <c r="L42" i="2"/>
  <c r="L40" i="2"/>
  <c r="L34" i="2"/>
  <c r="H12" i="2"/>
  <c r="H10" i="2"/>
  <c r="H6" i="2"/>
  <c r="G11" i="2" l="1"/>
  <c r="G13" i="2"/>
  <c r="G21" i="2"/>
  <c r="K11" i="2"/>
  <c r="K21" i="2" s="1"/>
  <c r="K13" i="2"/>
  <c r="H11" i="2"/>
  <c r="H21" i="2" s="1"/>
  <c r="G22" i="2" l="1"/>
  <c r="G16" i="2"/>
  <c r="G18" i="2" s="1"/>
  <c r="K18" i="2"/>
  <c r="K22" i="2"/>
  <c r="H13" i="2"/>
  <c r="H22" i="2"/>
  <c r="H16" i="2"/>
  <c r="H18" i="2" s="1"/>
  <c r="L12" i="2" l="1"/>
  <c r="L10" i="2"/>
  <c r="L6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U2" i="2"/>
  <c r="L3" i="1"/>
  <c r="L6" i="1" s="1"/>
  <c r="L11" i="2" l="1"/>
  <c r="L13" i="2" l="1"/>
  <c r="L21" i="2"/>
  <c r="L16" i="2" l="1"/>
  <c r="L18" i="2" s="1"/>
  <c r="L22" i="2"/>
</calcChain>
</file>

<file path=xl/sharedStrings.xml><?xml version="1.0" encoding="utf-8"?>
<sst xmlns="http://schemas.openxmlformats.org/spreadsheetml/2006/main" count="225" uniqueCount="142">
  <si>
    <t>Price</t>
  </si>
  <si>
    <t>Shares</t>
  </si>
  <si>
    <t>MC</t>
  </si>
  <si>
    <t>Cash</t>
  </si>
  <si>
    <t>Debt</t>
  </si>
  <si>
    <t>EV</t>
  </si>
  <si>
    <t>Q222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</si>
  <si>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</si>
  <si>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</si>
  <si>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</si>
  <si>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</si>
  <si>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</si>
  <si>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</si>
  <si>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</si>
  <si>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</si>
  <si>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</si>
  <si>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</si>
  <si>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</si>
  <si>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</si>
  <si>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</si>
  <si>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</si>
  <si>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</si>
  <si>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Main</t>
  </si>
  <si>
    <t>Lease Sales</t>
  </si>
  <si>
    <t>Financing Receivables</t>
  </si>
  <si>
    <t>Other</t>
  </si>
  <si>
    <t>Revenue</t>
  </si>
  <si>
    <t>G&amp;A</t>
  </si>
  <si>
    <t>Acquistion</t>
  </si>
  <si>
    <t>Operating Expense</t>
  </si>
  <si>
    <t>Operating Income</t>
  </si>
  <si>
    <t>Pretax Income</t>
  </si>
  <si>
    <t>Taxes</t>
  </si>
  <si>
    <t>NI</t>
  </si>
  <si>
    <t>Net Income</t>
  </si>
  <si>
    <t>EPS</t>
  </si>
  <si>
    <t>Interest Income</t>
  </si>
  <si>
    <t>Operating Margin %</t>
  </si>
  <si>
    <t>Tax Rate %</t>
  </si>
  <si>
    <t>Revenue Growth Y/Y</t>
  </si>
  <si>
    <t>Sale Lease</t>
  </si>
  <si>
    <t>Financing receivables</t>
  </si>
  <si>
    <t>Loans</t>
  </si>
  <si>
    <t>Unconsolidate Affiliates</t>
  </si>
  <si>
    <t>Land</t>
  </si>
  <si>
    <t>OA</t>
  </si>
  <si>
    <t>Total Assets</t>
  </si>
  <si>
    <t>A/E</t>
  </si>
  <si>
    <t>Dividends</t>
  </si>
  <si>
    <t>OL</t>
  </si>
  <si>
    <t>Total Liabilties</t>
  </si>
  <si>
    <t>Net Cash</t>
  </si>
  <si>
    <t>Equity</t>
  </si>
  <si>
    <t>L + S/E</t>
  </si>
  <si>
    <t>Universe</t>
  </si>
  <si>
    <t>ir</t>
  </si>
  <si>
    <t>filing</t>
  </si>
  <si>
    <t>Business</t>
  </si>
  <si>
    <t>Lease</t>
  </si>
  <si>
    <t xml:space="preserve"> Golf</t>
  </si>
  <si>
    <t>Venetian Resort</t>
  </si>
  <si>
    <t>Las Vegas—Destination Gaming</t>
  </si>
  <si>
    <t>Caesars Palace Las Vegas</t>
  </si>
  <si>
    <t>Las Vegas, NV</t>
  </si>
  <si>
    <t>Las Vegas</t>
  </si>
  <si>
    <t>Harrah’s Las Vegas</t>
  </si>
  <si>
    <t>Las Vegas, NV</t>
  </si>
  <si>
    <t>Venetian</t>
  </si>
  <si>
    <t>San Francisco / Sacramento</t>
  </si>
  <si>
    <t>Harvey’s Lake Tahoe</t>
  </si>
  <si>
    <t>Lake Tahoe, NV</t>
  </si>
  <si>
    <t>Regional</t>
  </si>
  <si>
    <t>Harrah’s Lake Tahoe</t>
  </si>
  <si>
    <t>Stateline, NV</t>
  </si>
  <si>
    <t>Laughlin</t>
  </si>
  <si>
    <t>Harrah’s Laughlin</t>
  </si>
  <si>
    <t>Laughlin, NV</t>
  </si>
  <si>
    <t>Philadelphia</t>
  </si>
  <si>
    <t>Caesars Atlantic City</t>
  </si>
  <si>
    <t>Atlantic City, NJ</t>
  </si>
  <si>
    <t>Harrah’s Atlantic City</t>
  </si>
  <si>
    <t>Harrah’s Philadelphia</t>
  </si>
  <si>
    <t>Chester, PA</t>
  </si>
  <si>
    <t>N/A</t>
  </si>
  <si>
    <t>Chicago</t>
  </si>
  <si>
    <t>Horseshoe Hammond</t>
  </si>
  <si>
    <t>Hammond, IN</t>
  </si>
  <si>
    <r>
      <t xml:space="preserve">Harrah’s Joliet </t>
    </r>
    <r>
      <rPr>
        <sz val="5.85"/>
        <color rgb="FF000000"/>
        <rFont val="Times New Roman"/>
        <family val="1"/>
      </rPr>
      <t>(1)</t>
    </r>
  </si>
  <si>
    <t>Joliet, IL</t>
  </si>
  <si>
    <t>Cincinnati</t>
  </si>
  <si>
    <t>Hard Rock Cincinnati</t>
  </si>
  <si>
    <t>Cincinnati, OH</t>
  </si>
  <si>
    <t>Cleveland</t>
  </si>
  <si>
    <t>JACK Cleveland</t>
  </si>
  <si>
    <t>Cleveland, OH</t>
  </si>
  <si>
    <t>JACK Cleveland/Thistledown</t>
  </si>
  <si>
    <t>JACK Thistledown Racino</t>
  </si>
  <si>
    <t>North Randall, OH</t>
  </si>
  <si>
    <t>Dallas</t>
  </si>
  <si>
    <t>Horseshoe Bossier City</t>
  </si>
  <si>
    <t>Bossier City, LA</t>
  </si>
  <si>
    <t>Margaritaville Resort Casino</t>
  </si>
  <si>
    <t>Margaritaville</t>
  </si>
  <si>
    <t>Detroit</t>
  </si>
  <si>
    <t>Greektown Casino Hotel</t>
  </si>
  <si>
    <t>Detroit, MI</t>
  </si>
  <si>
    <t>Greektown</t>
  </si>
  <si>
    <t>Kansas City</t>
  </si>
  <si>
    <t>Harrah’s North Kansas City</t>
  </si>
  <si>
    <t>s</t>
  </si>
  <si>
    <t>Harrah’s Joliet (1)</t>
  </si>
  <si>
    <t>Locations</t>
  </si>
  <si>
    <t>Gaming Units</t>
  </si>
  <si>
    <t>Hotel Rooms</t>
  </si>
  <si>
    <t>LEASE</t>
  </si>
  <si>
    <t>St. Louis</t>
  </si>
  <si>
    <t>Century Cape Girardeau</t>
  </si>
  <si>
    <t>Cape Girardeau, MO</t>
  </si>
  <si>
    <t>Century Portfolio</t>
  </si>
  <si>
    <t>Century Caruthersville</t>
  </si>
  <si>
    <t>Caruthersville, MO</t>
  </si>
  <si>
    <t>Pittsburgh</t>
  </si>
  <si>
    <t>Mountaineer Casino Resort &amp; Racetrack</t>
  </si>
  <si>
    <t>New Cumberland, WV</t>
  </si>
  <si>
    <t>Memphis</t>
  </si>
  <si>
    <t>Horseshoe Tunica</t>
  </si>
  <si>
    <t>Robinsonville, MS</t>
  </si>
  <si>
    <t>Omaha</t>
  </si>
  <si>
    <t>Harrah’s Council Bluffs</t>
  </si>
  <si>
    <t>Council Bluffs, IA</t>
  </si>
  <si>
    <t>Horseshoe Council Bluffs</t>
  </si>
  <si>
    <t>Nashville</t>
  </si>
  <si>
    <t>Harrah’s Metropolis</t>
  </si>
  <si>
    <t>Metropolis, IL</t>
  </si>
  <si>
    <t>New Orleans</t>
  </si>
  <si>
    <t>Harrah’s Gulf Coast</t>
  </si>
  <si>
    <t>Biloxi, MS</t>
  </si>
  <si>
    <t>Harrah’s New Orleans</t>
  </si>
  <si>
    <t>New Orleans, LA</t>
  </si>
  <si>
    <t>Louisville</t>
  </si>
  <si>
    <t>Caesars Southern Indiana</t>
  </si>
  <si>
    <t>Elizabeth,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</si>
</sst>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5.85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3" fontId="0" fillId="0" borderId="0" xfId="0" applyNumberFormat="1" applyBorder="1"/>
    <xf numFmtId="0" fontId="0" fillId="0" borderId="5" xfId="0" applyBorder="1" applyAlignment="1">
      <alignment horizontal="right"/>
    </xf>
    <xf numFmtId="0" fontId="0" fillId="0" borderId="6" xfId="0" applyBorder="1"/>
    <xf numFmtId="3" fontId="0" fillId="0" borderId="7" xfId="0" applyNumberFormat="1" applyBorder="1"/>
    <xf numFmtId="0" fontId="0" fillId="0" borderId="8" xfId="0" applyBorder="1" applyAlignment="1">
      <alignment horizontal="right"/>
    </xf>
    <xf numFmtId="0" fontId="2" fillId="2" borderId="10" xfId="1" applyFill="1" applyBorder="1" applyAlignment="1">
      <alignment horizontal="center"/>
    </xf>
    <xf numFmtId="0" fontId="2" fillId="2" borderId="11" xfId="1" applyFill="1" applyBorder="1" applyAlignment="1">
      <alignment horizontal="center"/>
    </xf>
    <xf numFmtId="0" fontId="2" fillId="2" borderId="9" xfId="1" applyFill="1" applyBorder="1"/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Fill="1" applyAlignment="1"/>
    <xf numFmtId="0" fontId="0" fillId="0" borderId="0" xfId="0" applyFill="1" applyAlignment="1">
      <alignment vertical="center"/>
    </xf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0" fontId="4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wrapText="1"/>
    </xf>
    <xf numFmtId="3" fontId="4" fillId="4" borderId="0" xfId="0" applyNumberFormat="1" applyFont="1" applyFill="1" applyAlignment="1">
      <alignment wrapText="1"/>
    </xf>
    <xf numFmtId="3" fontId="4" fillId="3" borderId="0" xfId="0" applyNumberFormat="1" applyFont="1" applyFill="1" applyAlignment="1">
      <alignment wrapText="1"/>
    </xf>
    <xf numFmtId="0" fontId="6" fillId="0" borderId="4" xfId="0" applyFont="1" applyFill="1" applyBorder="1" applyAlignment="1"/>
    <xf numFmtId="0" fontId="0" fillId="0" borderId="0" xfId="0" applyFont="1" applyFill="1" applyBorder="1" applyAlignment="1">
      <alignment vertical="center" wrapText="1"/>
    </xf>
    <xf numFmtId="0" fontId="0" fillId="0" borderId="5" xfId="0" applyBorder="1"/>
    <xf numFmtId="0" fontId="7" fillId="0" borderId="4" xfId="0" applyFont="1" applyFill="1" applyBorder="1" applyAlignment="1"/>
    <xf numFmtId="3" fontId="7" fillId="0" borderId="0" xfId="0" applyNumberFormat="1" applyFont="1" applyFill="1" applyBorder="1" applyAlignment="1">
      <alignment wrapText="1"/>
    </xf>
    <xf numFmtId="3" fontId="7" fillId="0" borderId="5" xfId="0" applyNumberFormat="1" applyFont="1" applyFill="1" applyBorder="1" applyAlignment="1">
      <alignment wrapText="1"/>
    </xf>
    <xf numFmtId="3" fontId="0" fillId="0" borderId="0" xfId="0" applyNumberFormat="1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wrapText="1"/>
    </xf>
    <xf numFmtId="0" fontId="7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wrapText="1"/>
    </xf>
    <xf numFmtId="3" fontId="0" fillId="0" borderId="0" xfId="0" applyNumberFormat="1" applyFont="1" applyBorder="1"/>
    <xf numFmtId="0" fontId="7" fillId="0" borderId="4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3" fontId="7" fillId="0" borderId="7" xfId="0" applyNumberFormat="1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edgar/browse/?CIK=1705696&amp;owner=exclude" TargetMode="External"/><Relationship Id="rId2" Type="http://schemas.openxmlformats.org/officeDocument/2006/relationships/hyperlink" Target="https://investors.viciproperties.com/home/default.aspx" TargetMode="External"/><Relationship Id="rId1" Type="http://schemas.openxmlformats.org/officeDocument/2006/relationships/hyperlink" Target="Universe\financ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D12C-F0AE-4418-AF2B-312D797E7D8A}">
  <dimension ref="A1:M60"/>
  <sheetViews>
    <sheetView tabSelected="1" topLeftCell="A12" zoomScale="85" zoomScaleNormal="85" workbookViewId="0">
      <selection activeCell="F24" sqref="F24"/>
    </sheetView>
  </sheetViews>
  <sheetFormatPr defaultRowHeight="14.25" x14ac:dyDescent="0.2"/>
  <cols>
    <col min="5" max="5" width="29.75" style="1" bestFit="1" customWidth="1"/>
    <col min="6" max="6" width="11.875" bestFit="1" customWidth="1"/>
    <col min="7" max="7" width="11.5" bestFit="1" customWidth="1"/>
  </cols>
  <sheetData>
    <row r="1" spans="1:13" x14ac:dyDescent="0.2">
      <c r="A1" s="19" t="s">
        <v>54</v>
      </c>
      <c r="B1" s="17" t="s">
        <v>55</v>
      </c>
      <c r="C1" s="18" t="s">
        <v>56</v>
      </c>
      <c r="K1" s="8" t="s">
        <v>0</v>
      </c>
      <c r="L1" s="9">
        <v>30.05</v>
      </c>
      <c r="M1" s="10"/>
    </row>
    <row r="2" spans="1:13" x14ac:dyDescent="0.2">
      <c r="K2" s="11" t="s">
        <v>1</v>
      </c>
      <c r="L2" s="12">
        <v>963.09342400000003</v>
      </c>
      <c r="M2" s="13" t="s">
        <v>6</v>
      </c>
    </row>
    <row r="3" spans="1:13" x14ac:dyDescent="0.2">
      <c r="K3" s="11" t="s">
        <v>2</v>
      </c>
      <c r="L3" s="12">
        <f>+L1*L2</f>
        <v>28940.957391200001</v>
      </c>
      <c r="M3" s="13"/>
    </row>
    <row r="4" spans="1:13" x14ac:dyDescent="0.2">
      <c r="K4" s="11" t="s">
        <v>3</v>
      </c>
      <c r="L4" s="12">
        <v>614.00099999999998</v>
      </c>
      <c r="M4" s="13" t="s">
        <v>6</v>
      </c>
    </row>
    <row r="5" spans="1:13" x14ac:dyDescent="0.2">
      <c r="K5" s="11" t="s">
        <v>4</v>
      </c>
      <c r="L5" s="12">
        <v>13721.5</v>
      </c>
      <c r="M5" s="13" t="s">
        <v>6</v>
      </c>
    </row>
    <row r="6" spans="1:13" x14ac:dyDescent="0.2">
      <c r="K6" s="14" t="s">
        <v>5</v>
      </c>
      <c r="L6" s="15">
        <f>+L3-L4+L5</f>
        <v>42048.456391200001</v>
      </c>
      <c r="M6" s="16"/>
    </row>
    <row r="8" spans="1:13" x14ac:dyDescent="0.2">
      <c r="B8" t="s">
        <v>57</v>
      </c>
    </row>
    <row r="9" spans="1:13" x14ac:dyDescent="0.2">
      <c r="B9" t="s">
        <v>58</v>
      </c>
    </row>
    <row r="10" spans="1:13" x14ac:dyDescent="0.2">
      <c r="B10" t="s">
        <v>24</v>
      </c>
    </row>
    <row r="11" spans="1:13" x14ac:dyDescent="0.2">
      <c r="B11" t="s">
        <v>25</v>
      </c>
    </row>
    <row r="12" spans="1:13" x14ac:dyDescent="0.2">
      <c r="B12" t="s">
        <v>59</v>
      </c>
    </row>
    <row r="14" spans="1:13" ht="15" thickBot="1" x14ac:dyDescent="0.25"/>
    <row r="15" spans="1:13" ht="15.75" thickBot="1" x14ac:dyDescent="0.3">
      <c r="D15" s="7" t="s">
        <v>114</v>
      </c>
      <c r="E15" s="53" t="s">
        <v>111</v>
      </c>
      <c r="F15" s="54" t="s">
        <v>112</v>
      </c>
      <c r="G15" s="55" t="s">
        <v>113</v>
      </c>
    </row>
    <row r="16" spans="1:13" ht="15" x14ac:dyDescent="0.25">
      <c r="E16" s="37" t="s">
        <v>61</v>
      </c>
      <c r="F16" s="38"/>
      <c r="G16" s="39"/>
    </row>
    <row r="17" spans="5:7" x14ac:dyDescent="0.2">
      <c r="E17" s="40" t="s">
        <v>62</v>
      </c>
      <c r="F17" s="41">
        <v>1660</v>
      </c>
      <c r="G17" s="42">
        <v>3970</v>
      </c>
    </row>
    <row r="18" spans="5:7" x14ac:dyDescent="0.2">
      <c r="E18" s="40" t="s">
        <v>65</v>
      </c>
      <c r="F18" s="41">
        <v>1340</v>
      </c>
      <c r="G18" s="42">
        <v>2540</v>
      </c>
    </row>
    <row r="19" spans="5:7" x14ac:dyDescent="0.2">
      <c r="E19" s="40" t="s">
        <v>60</v>
      </c>
      <c r="F19" s="41">
        <v>2200</v>
      </c>
      <c r="G19" s="42">
        <v>7100</v>
      </c>
    </row>
    <row r="20" spans="5:7" ht="15" x14ac:dyDescent="0.25">
      <c r="E20" s="37" t="s">
        <v>68</v>
      </c>
      <c r="F20" s="43"/>
      <c r="G20" s="44"/>
    </row>
    <row r="21" spans="5:7" x14ac:dyDescent="0.2">
      <c r="E21" s="40" t="s">
        <v>69</v>
      </c>
      <c r="F21" s="41">
        <v>660</v>
      </c>
      <c r="G21" s="45">
        <v>740</v>
      </c>
    </row>
    <row r="22" spans="5:7" x14ac:dyDescent="0.2">
      <c r="E22" s="40" t="s">
        <v>72</v>
      </c>
      <c r="F22" s="41">
        <v>830</v>
      </c>
      <c r="G22" s="45">
        <v>510</v>
      </c>
    </row>
    <row r="23" spans="5:7" ht="15" x14ac:dyDescent="0.25">
      <c r="E23" s="37" t="s">
        <v>74</v>
      </c>
      <c r="F23" s="43"/>
      <c r="G23" s="44"/>
    </row>
    <row r="24" spans="5:7" x14ac:dyDescent="0.2">
      <c r="E24" s="40" t="s">
        <v>75</v>
      </c>
      <c r="F24" s="41">
        <v>920</v>
      </c>
      <c r="G24" s="42">
        <v>1510</v>
      </c>
    </row>
    <row r="25" spans="5:7" ht="15" x14ac:dyDescent="0.25">
      <c r="E25" s="37" t="s">
        <v>77</v>
      </c>
      <c r="F25" s="43"/>
      <c r="G25" s="44"/>
    </row>
    <row r="26" spans="5:7" x14ac:dyDescent="0.2">
      <c r="E26" s="40" t="s">
        <v>78</v>
      </c>
      <c r="F26" s="41">
        <v>2280</v>
      </c>
      <c r="G26" s="42">
        <v>1140</v>
      </c>
    </row>
    <row r="27" spans="5:7" x14ac:dyDescent="0.2">
      <c r="E27" s="40" t="s">
        <v>80</v>
      </c>
      <c r="F27" s="41">
        <v>2220</v>
      </c>
      <c r="G27" s="42">
        <v>2590</v>
      </c>
    </row>
    <row r="28" spans="5:7" x14ac:dyDescent="0.2">
      <c r="E28" s="40" t="s">
        <v>81</v>
      </c>
      <c r="F28" s="41">
        <v>2380</v>
      </c>
      <c r="G28" s="45"/>
    </row>
    <row r="29" spans="5:7" ht="15" x14ac:dyDescent="0.25">
      <c r="E29" s="37" t="s">
        <v>84</v>
      </c>
      <c r="F29" s="43"/>
      <c r="G29" s="44"/>
    </row>
    <row r="30" spans="5:7" x14ac:dyDescent="0.2">
      <c r="E30" s="40" t="s">
        <v>85</v>
      </c>
      <c r="F30" s="41">
        <v>2290</v>
      </c>
      <c r="G30" s="45"/>
    </row>
    <row r="31" spans="5:7" x14ac:dyDescent="0.2">
      <c r="E31" s="46" t="s">
        <v>110</v>
      </c>
      <c r="F31" s="41">
        <v>1130</v>
      </c>
      <c r="G31" s="45">
        <v>200</v>
      </c>
    </row>
    <row r="32" spans="5:7" ht="15" x14ac:dyDescent="0.25">
      <c r="E32" s="37" t="s">
        <v>89</v>
      </c>
      <c r="F32" s="43"/>
      <c r="G32" s="44"/>
    </row>
    <row r="33" spans="5:7" x14ac:dyDescent="0.2">
      <c r="E33" s="40" t="s">
        <v>90</v>
      </c>
      <c r="F33" s="41">
        <v>1900</v>
      </c>
      <c r="G33" s="45"/>
    </row>
    <row r="34" spans="5:7" ht="15" x14ac:dyDescent="0.25">
      <c r="E34" s="37" t="s">
        <v>92</v>
      </c>
      <c r="F34" s="43"/>
      <c r="G34" s="44"/>
    </row>
    <row r="35" spans="5:7" x14ac:dyDescent="0.2">
      <c r="E35" s="40" t="s">
        <v>93</v>
      </c>
      <c r="F35" s="41">
        <v>1450</v>
      </c>
      <c r="G35" s="45"/>
    </row>
    <row r="36" spans="5:7" x14ac:dyDescent="0.2">
      <c r="E36" s="40" t="s">
        <v>96</v>
      </c>
      <c r="F36" s="41">
        <v>1480</v>
      </c>
      <c r="G36" s="45"/>
    </row>
    <row r="37" spans="5:7" ht="15" x14ac:dyDescent="0.25">
      <c r="E37" s="37" t="s">
        <v>98</v>
      </c>
      <c r="F37" s="43"/>
      <c r="G37" s="44"/>
    </row>
    <row r="38" spans="5:7" x14ac:dyDescent="0.2">
      <c r="E38" s="40" t="s">
        <v>99</v>
      </c>
      <c r="F38" s="41">
        <v>1220</v>
      </c>
      <c r="G38" s="45">
        <v>600</v>
      </c>
    </row>
    <row r="39" spans="5:7" x14ac:dyDescent="0.2">
      <c r="E39" s="40" t="s">
        <v>101</v>
      </c>
      <c r="F39" s="41">
        <v>1270</v>
      </c>
      <c r="G39" s="45">
        <v>395</v>
      </c>
    </row>
    <row r="40" spans="5:7" ht="15" x14ac:dyDescent="0.25">
      <c r="E40" s="37" t="s">
        <v>103</v>
      </c>
      <c r="F40" s="43"/>
      <c r="G40" s="44"/>
    </row>
    <row r="41" spans="5:7" x14ac:dyDescent="0.2">
      <c r="E41" s="40" t="s">
        <v>104</v>
      </c>
      <c r="F41" s="41">
        <v>2660</v>
      </c>
      <c r="G41" s="45">
        <v>400</v>
      </c>
    </row>
    <row r="42" spans="5:7" ht="15" x14ac:dyDescent="0.25">
      <c r="E42" s="37" t="s">
        <v>107</v>
      </c>
      <c r="F42" s="43"/>
      <c r="G42" s="44"/>
    </row>
    <row r="43" spans="5:7" x14ac:dyDescent="0.2">
      <c r="E43" s="40" t="s">
        <v>108</v>
      </c>
      <c r="F43" s="43">
        <v>1300</v>
      </c>
      <c r="G43" s="44"/>
    </row>
    <row r="44" spans="5:7" ht="15" x14ac:dyDescent="0.25">
      <c r="E44" s="47" t="s">
        <v>115</v>
      </c>
      <c r="F44" s="48"/>
      <c r="G44" s="45"/>
    </row>
    <row r="45" spans="5:7" x14ac:dyDescent="0.2">
      <c r="E45" s="49" t="s">
        <v>116</v>
      </c>
      <c r="F45" s="41">
        <v>860</v>
      </c>
      <c r="G45" s="45"/>
    </row>
    <row r="46" spans="5:7" x14ac:dyDescent="0.2">
      <c r="E46" s="49" t="s">
        <v>119</v>
      </c>
      <c r="F46" s="41">
        <v>520</v>
      </c>
      <c r="G46" s="44"/>
    </row>
    <row r="47" spans="5:7" ht="15" x14ac:dyDescent="0.25">
      <c r="E47" s="47" t="s">
        <v>121</v>
      </c>
      <c r="F47" s="43"/>
      <c r="G47" s="39"/>
    </row>
    <row r="48" spans="5:7" ht="28.5" x14ac:dyDescent="0.2">
      <c r="E48" s="49" t="s">
        <v>122</v>
      </c>
      <c r="F48" s="41">
        <v>1180</v>
      </c>
      <c r="G48" s="45">
        <v>357</v>
      </c>
    </row>
    <row r="49" spans="5:7" ht="15" x14ac:dyDescent="0.25">
      <c r="E49" s="47" t="s">
        <v>124</v>
      </c>
      <c r="F49" s="43"/>
      <c r="G49" s="44"/>
    </row>
    <row r="50" spans="5:7" x14ac:dyDescent="0.2">
      <c r="E50" s="49" t="s">
        <v>125</v>
      </c>
      <c r="F50" s="41">
        <v>1130</v>
      </c>
      <c r="G50" s="45">
        <v>510</v>
      </c>
    </row>
    <row r="51" spans="5:7" ht="15" x14ac:dyDescent="0.25">
      <c r="E51" s="47" t="s">
        <v>127</v>
      </c>
      <c r="F51" s="43"/>
      <c r="G51" s="44"/>
    </row>
    <row r="52" spans="5:7" x14ac:dyDescent="0.2">
      <c r="E52" s="49" t="s">
        <v>128</v>
      </c>
      <c r="F52" s="41">
        <v>570</v>
      </c>
      <c r="G52" s="45">
        <v>250</v>
      </c>
    </row>
    <row r="53" spans="5:7" x14ac:dyDescent="0.2">
      <c r="E53" s="49" t="s">
        <v>130</v>
      </c>
      <c r="F53" s="41">
        <v>1450</v>
      </c>
      <c r="G53" s="45">
        <v>150</v>
      </c>
    </row>
    <row r="54" spans="5:7" ht="15" x14ac:dyDescent="0.25">
      <c r="E54" s="47" t="s">
        <v>131</v>
      </c>
      <c r="F54" s="43"/>
      <c r="G54" s="44"/>
    </row>
    <row r="55" spans="5:7" x14ac:dyDescent="0.2">
      <c r="E55" s="49" t="s">
        <v>132</v>
      </c>
      <c r="F55" s="41">
        <v>870</v>
      </c>
      <c r="G55" s="45">
        <v>260</v>
      </c>
    </row>
    <row r="56" spans="5:7" ht="15" x14ac:dyDescent="0.25">
      <c r="E56" s="47" t="s">
        <v>134</v>
      </c>
      <c r="F56" s="43"/>
      <c r="G56" s="44"/>
    </row>
    <row r="57" spans="5:7" x14ac:dyDescent="0.2">
      <c r="E57" s="49" t="s">
        <v>135</v>
      </c>
      <c r="F57" s="41">
        <v>800</v>
      </c>
      <c r="G57" s="45">
        <v>500</v>
      </c>
    </row>
    <row r="58" spans="5:7" x14ac:dyDescent="0.2">
      <c r="E58" s="49" t="s">
        <v>137</v>
      </c>
      <c r="F58" s="41">
        <v>1650</v>
      </c>
      <c r="G58" s="45">
        <v>450</v>
      </c>
    </row>
    <row r="59" spans="5:7" ht="15" x14ac:dyDescent="0.25">
      <c r="E59" s="47" t="s">
        <v>139</v>
      </c>
      <c r="F59" s="43"/>
      <c r="G59" s="44"/>
    </row>
    <row r="60" spans="5:7" x14ac:dyDescent="0.2">
      <c r="E60" s="50" t="s">
        <v>140</v>
      </c>
      <c r="F60" s="51">
        <v>1290</v>
      </c>
      <c r="G60" s="52">
        <v>500</v>
      </c>
    </row>
  </sheetData>
  <hyperlinks>
    <hyperlink ref="A1" r:id="rId1" xr:uid="{29D1A97A-0EE6-432A-85B8-C26D2EAEC2B5}"/>
    <hyperlink ref="B1" r:id="rId2" xr:uid="{564449FE-CA02-4CB6-BA03-8CE40CCD5814}"/>
    <hyperlink ref="C1" r:id="rId3" xr:uid="{0FC765FE-20AD-44B6-8C05-1C228E8BF0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1E7C-FB18-462D-BF75-C9E7CA119EB5}">
  <dimension ref="A1:AU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3" sqref="H23"/>
    </sheetView>
  </sheetViews>
  <sheetFormatPr defaultRowHeight="14.25" x14ac:dyDescent="0.2"/>
  <cols>
    <col min="1" max="1" width="4.625" bestFit="1" customWidth="1"/>
    <col min="2" max="2" width="19.5" bestFit="1" customWidth="1"/>
  </cols>
  <sheetData>
    <row r="1" spans="1:47" x14ac:dyDescent="0.2">
      <c r="A1" s="3" t="s">
        <v>22</v>
      </c>
    </row>
    <row r="2" spans="1:47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6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T2">
        <v>2019</v>
      </c>
      <c r="U2">
        <f>+T2+1</f>
        <v>2020</v>
      </c>
      <c r="V2">
        <f t="shared" ref="V2:AU2" si="0">+U2+1</f>
        <v>2021</v>
      </c>
      <c r="W2">
        <f t="shared" si="0"/>
        <v>2022</v>
      </c>
      <c r="X2">
        <f t="shared" si="0"/>
        <v>2023</v>
      </c>
      <c r="Y2">
        <f t="shared" si="0"/>
        <v>2024</v>
      </c>
      <c r="Z2">
        <f t="shared" si="0"/>
        <v>2025</v>
      </c>
      <c r="AA2">
        <f t="shared" si="0"/>
        <v>2026</v>
      </c>
      <c r="AB2">
        <f t="shared" si="0"/>
        <v>2027</v>
      </c>
      <c r="AC2">
        <f t="shared" si="0"/>
        <v>2028</v>
      </c>
      <c r="AD2">
        <f t="shared" si="0"/>
        <v>2029</v>
      </c>
      <c r="AE2">
        <f t="shared" si="0"/>
        <v>2030</v>
      </c>
      <c r="AF2">
        <f t="shared" si="0"/>
        <v>2031</v>
      </c>
      <c r="AG2">
        <f t="shared" si="0"/>
        <v>2032</v>
      </c>
      <c r="AH2">
        <f t="shared" si="0"/>
        <v>2033</v>
      </c>
      <c r="AI2">
        <f t="shared" si="0"/>
        <v>2034</v>
      </c>
      <c r="AJ2">
        <f t="shared" si="0"/>
        <v>2035</v>
      </c>
      <c r="AK2">
        <f t="shared" si="0"/>
        <v>2036</v>
      </c>
      <c r="AL2">
        <f t="shared" si="0"/>
        <v>2037</v>
      </c>
      <c r="AM2">
        <f t="shared" si="0"/>
        <v>2038</v>
      </c>
      <c r="AN2">
        <f t="shared" si="0"/>
        <v>2039</v>
      </c>
      <c r="AO2">
        <f t="shared" si="0"/>
        <v>2040</v>
      </c>
      <c r="AP2">
        <f t="shared" si="0"/>
        <v>2041</v>
      </c>
      <c r="AQ2">
        <f t="shared" si="0"/>
        <v>2042</v>
      </c>
      <c r="AR2">
        <f t="shared" si="0"/>
        <v>2043</v>
      </c>
      <c r="AS2">
        <f t="shared" si="0"/>
        <v>2044</v>
      </c>
      <c r="AT2">
        <f t="shared" si="0"/>
        <v>2045</v>
      </c>
      <c r="AU2">
        <f t="shared" si="0"/>
        <v>2046</v>
      </c>
    </row>
    <row r="3" spans="1:47" s="2" customFormat="1" x14ac:dyDescent="0.2">
      <c r="B3" s="2" t="s">
        <v>23</v>
      </c>
      <c r="G3" s="2">
        <v>290.14600000000002</v>
      </c>
      <c r="H3" s="2">
        <v>291.13200000000001</v>
      </c>
      <c r="K3" s="2">
        <v>326.73500000000001</v>
      </c>
      <c r="L3" s="2">
        <v>375.16899999999998</v>
      </c>
    </row>
    <row r="4" spans="1:47" s="2" customFormat="1" x14ac:dyDescent="0.2">
      <c r="B4" s="2" t="s">
        <v>24</v>
      </c>
      <c r="G4" s="2">
        <v>70.376999999999995</v>
      </c>
      <c r="H4" s="2">
        <v>69.995999999999995</v>
      </c>
      <c r="K4" s="2">
        <v>72.878</v>
      </c>
      <c r="L4" s="2">
        <v>261.721</v>
      </c>
    </row>
    <row r="5" spans="1:47" s="2" customFormat="1" x14ac:dyDescent="0.2">
      <c r="B5" s="2" t="s">
        <v>25</v>
      </c>
      <c r="G5" s="2">
        <f>6.974+6.813</f>
        <v>13.786999999999999</v>
      </c>
      <c r="H5" s="2">
        <v>6.9870000000000001</v>
      </c>
      <c r="K5" s="2">
        <f>8.386+8.626</f>
        <v>17.012</v>
      </c>
      <c r="L5" s="2">
        <v>15.563000000000001</v>
      </c>
    </row>
    <row r="6" spans="1:47" s="5" customFormat="1" ht="15" x14ac:dyDescent="0.25">
      <c r="B6" s="5" t="s">
        <v>26</v>
      </c>
      <c r="G6" s="5">
        <f>+SUM(G3:G5)</f>
        <v>374.31</v>
      </c>
      <c r="H6" s="5">
        <f>+SUM(H3:H5)</f>
        <v>368.11500000000001</v>
      </c>
      <c r="K6" s="5">
        <f>+SUM(K3:K5)</f>
        <v>416.625</v>
      </c>
      <c r="L6" s="5">
        <f>+SUM(L3:L5)</f>
        <v>652.45299999999997</v>
      </c>
    </row>
    <row r="7" spans="1:47" s="2" customFormat="1" x14ac:dyDescent="0.2">
      <c r="B7" s="2" t="s">
        <v>27</v>
      </c>
      <c r="G7" s="2">
        <v>8.0850000000000009</v>
      </c>
      <c r="H7" s="2">
        <v>7.6280000000000001</v>
      </c>
      <c r="K7" s="2">
        <v>9.4659999999999993</v>
      </c>
      <c r="L7" s="2">
        <v>11.782</v>
      </c>
    </row>
    <row r="8" spans="1:47" s="2" customFormat="1" x14ac:dyDescent="0.2">
      <c r="B8" s="2" t="s">
        <v>25</v>
      </c>
      <c r="G8" s="2">
        <f>6.974+4.506</f>
        <v>11.48</v>
      </c>
      <c r="H8" s="2">
        <v>6.9870000000000001</v>
      </c>
      <c r="K8" s="2">
        <f>8.386+5.285</f>
        <v>13.670999999999999</v>
      </c>
      <c r="L8" s="2">
        <v>15.563000000000001</v>
      </c>
    </row>
    <row r="9" spans="1:47" s="2" customFormat="1" x14ac:dyDescent="0.2">
      <c r="B9" s="2" t="s">
        <v>28</v>
      </c>
      <c r="G9" s="2">
        <v>8.7210000000000001</v>
      </c>
      <c r="H9" s="2">
        <v>0.79100000000000004</v>
      </c>
      <c r="K9" s="2">
        <v>0.755</v>
      </c>
      <c r="L9" s="2">
        <v>16.664000000000001</v>
      </c>
    </row>
    <row r="10" spans="1:47" s="2" customFormat="1" x14ac:dyDescent="0.2">
      <c r="B10" s="2" t="s">
        <v>29</v>
      </c>
      <c r="G10" s="2">
        <f>+SUM(G7:G9)</f>
        <v>28.286000000000001</v>
      </c>
      <c r="H10" s="2">
        <f>+SUM(H7:H9)</f>
        <v>15.406000000000001</v>
      </c>
      <c r="K10" s="2">
        <f>+SUM(K7:K9)</f>
        <v>23.891999999999999</v>
      </c>
      <c r="L10" s="2">
        <f>+SUM(L7:L9)</f>
        <v>44.009</v>
      </c>
    </row>
    <row r="11" spans="1:47" s="2" customFormat="1" x14ac:dyDescent="0.2">
      <c r="B11" s="2" t="s">
        <v>30</v>
      </c>
      <c r="G11" s="2">
        <f>+G6-G10</f>
        <v>346.024</v>
      </c>
      <c r="H11" s="2">
        <f>+H6-H10</f>
        <v>352.709</v>
      </c>
      <c r="K11" s="2">
        <f>+K6-K10</f>
        <v>392.733</v>
      </c>
      <c r="L11" s="2">
        <f>+L6-L10</f>
        <v>608.44399999999996</v>
      </c>
    </row>
    <row r="12" spans="1:47" s="2" customFormat="1" x14ac:dyDescent="0.2">
      <c r="B12" s="2" t="s">
        <v>36</v>
      </c>
      <c r="G12" s="2">
        <f>+-77.048+0.019</f>
        <v>-77.028999999999996</v>
      </c>
      <c r="H12" s="2">
        <f>+-79.806+0.022</f>
        <v>-79.783999999999992</v>
      </c>
      <c r="K12" s="2">
        <f>+-68.142+0.093</f>
        <v>-68.048999999999992</v>
      </c>
      <c r="L12" s="2">
        <f>15.134+-133.128+0.553</f>
        <v>-117.44099999999999</v>
      </c>
    </row>
    <row r="13" spans="1:47" s="2" customFormat="1" x14ac:dyDescent="0.2">
      <c r="B13" s="2" t="s">
        <v>31</v>
      </c>
      <c r="G13" s="2">
        <f>+G11+G12</f>
        <v>268.995</v>
      </c>
      <c r="H13" s="2">
        <f>+H11+H12</f>
        <v>272.92500000000001</v>
      </c>
      <c r="K13" s="2">
        <f>+K11+K12</f>
        <v>324.68400000000003</v>
      </c>
      <c r="L13" s="2">
        <f>+L11+L12</f>
        <v>491.00299999999999</v>
      </c>
    </row>
    <row r="14" spans="1:47" s="2" customFormat="1" x14ac:dyDescent="0.2">
      <c r="B14" s="2" t="s">
        <v>32</v>
      </c>
      <c r="G14" s="2">
        <v>0.48399999999999999</v>
      </c>
      <c r="H14" s="2">
        <v>-0.74099999999999999</v>
      </c>
      <c r="K14" s="2">
        <v>0.4</v>
      </c>
      <c r="L14" s="2">
        <v>-0.245</v>
      </c>
    </row>
    <row r="15" spans="1:47" s="2" customFormat="1" x14ac:dyDescent="0.2">
      <c r="B15" s="2" t="s">
        <v>33</v>
      </c>
      <c r="G15" s="2">
        <v>-2.298</v>
      </c>
      <c r="H15" s="2">
        <v>-2.3679999999999999</v>
      </c>
      <c r="K15" s="2">
        <v>-2.3050000000000002</v>
      </c>
      <c r="L15" s="2">
        <v>-1.887</v>
      </c>
    </row>
    <row r="16" spans="1:47" s="5" customFormat="1" ht="15" x14ac:dyDescent="0.25">
      <c r="B16" s="5" t="s">
        <v>34</v>
      </c>
      <c r="G16" s="5">
        <f>+G13-G14+G15</f>
        <v>266.21300000000002</v>
      </c>
      <c r="H16" s="5">
        <f>+H13-H14+H15</f>
        <v>271.298</v>
      </c>
      <c r="K16" s="5">
        <f>+K13-K14+K15</f>
        <v>321.97900000000004</v>
      </c>
      <c r="L16" s="5">
        <f>+L13-L14+L15</f>
        <v>489.36099999999999</v>
      </c>
    </row>
    <row r="17" spans="2:12" s="2" customFormat="1" x14ac:dyDescent="0.2">
      <c r="B17" s="2" t="s">
        <v>1</v>
      </c>
      <c r="G17" s="2">
        <v>544.80180199999995</v>
      </c>
      <c r="H17" s="2">
        <v>554.43898100000001</v>
      </c>
      <c r="K17" s="2">
        <v>687.91468299999997</v>
      </c>
      <c r="L17" s="2">
        <v>905.01375399999995</v>
      </c>
    </row>
    <row r="18" spans="2:12" x14ac:dyDescent="0.2">
      <c r="B18" t="s">
        <v>35</v>
      </c>
      <c r="G18" s="4">
        <f>+G16/G17</f>
        <v>0.4886419226638315</v>
      </c>
      <c r="H18" s="4">
        <f>+H16/H17</f>
        <v>0.48931985177283194</v>
      </c>
      <c r="K18" s="4">
        <f>+K16/K17</f>
        <v>0.46805077425567909</v>
      </c>
      <c r="L18" s="4">
        <f>+L16/L17</f>
        <v>0.54072216895832947</v>
      </c>
    </row>
    <row r="21" spans="2:12" x14ac:dyDescent="0.2">
      <c r="B21" t="s">
        <v>37</v>
      </c>
      <c r="G21" s="6">
        <f>+G11/G6</f>
        <v>0.92443162084902886</v>
      </c>
      <c r="H21" s="6">
        <f>+H11/H6</f>
        <v>0.95814894801896144</v>
      </c>
      <c r="K21" s="6">
        <f>+K11/K6</f>
        <v>0.94265346534653471</v>
      </c>
      <c r="L21" s="6">
        <f>+L11/L6</f>
        <v>0.93254839812216361</v>
      </c>
    </row>
    <row r="22" spans="2:12" x14ac:dyDescent="0.2">
      <c r="B22" t="s">
        <v>38</v>
      </c>
      <c r="G22" s="6">
        <f>+G14/G13</f>
        <v>1.7992899496273164E-3</v>
      </c>
      <c r="H22" s="6">
        <f>+H14/H13</f>
        <v>-2.7150316020884855E-3</v>
      </c>
      <c r="K22" s="6">
        <f>+K14/K13</f>
        <v>1.2319670818395731E-3</v>
      </c>
      <c r="L22" s="6">
        <f>+L14/L13</f>
        <v>-4.9897862131188613E-4</v>
      </c>
    </row>
    <row r="24" spans="2:12" x14ac:dyDescent="0.2">
      <c r="B24" t="s">
        <v>39</v>
      </c>
      <c r="K24" s="6">
        <f>+K6/G6-1</f>
        <v>0.1130480083353369</v>
      </c>
      <c r="L24" s="6">
        <f>+L6/H6-1</f>
        <v>0.77241622862420689</v>
      </c>
    </row>
    <row r="26" spans="2:12" s="7" customFormat="1" ht="15" x14ac:dyDescent="0.25">
      <c r="B26" s="7" t="s">
        <v>51</v>
      </c>
      <c r="J26" s="5">
        <f>+J32-J36</f>
        <v>-3954.9090000000001</v>
      </c>
      <c r="K26" s="5">
        <f>+K32-K36</f>
        <v>-4728.3119999999999</v>
      </c>
      <c r="L26" s="5">
        <f>+L32-L36</f>
        <v>-13107.499</v>
      </c>
    </row>
    <row r="27" spans="2:12" s="2" customFormat="1" x14ac:dyDescent="0.2">
      <c r="B27" s="2" t="s">
        <v>40</v>
      </c>
      <c r="J27" s="2">
        <v>13136.664000000001</v>
      </c>
      <c r="K27" s="2">
        <v>17113.699000000001</v>
      </c>
      <c r="L27" s="2">
        <v>17075.857</v>
      </c>
    </row>
    <row r="28" spans="2:12" s="2" customFormat="1" x14ac:dyDescent="0.2">
      <c r="B28" s="2" t="s">
        <v>41</v>
      </c>
      <c r="J28" s="2">
        <v>2644.8240000000001</v>
      </c>
      <c r="K28" s="2">
        <v>2650.6329999999998</v>
      </c>
      <c r="L28" s="2">
        <v>16486.522000000001</v>
      </c>
    </row>
    <row r="29" spans="2:12" s="2" customFormat="1" x14ac:dyDescent="0.2">
      <c r="B29" s="2" t="s">
        <v>42</v>
      </c>
      <c r="J29" s="2">
        <v>498.00200000000001</v>
      </c>
      <c r="K29" s="2">
        <v>513.12800000000004</v>
      </c>
      <c r="L29" s="2">
        <v>545.16200000000003</v>
      </c>
    </row>
    <row r="30" spans="2:12" s="2" customFormat="1" x14ac:dyDescent="0.2">
      <c r="B30" s="2" t="s">
        <v>43</v>
      </c>
      <c r="L30" s="2">
        <v>1464.7660000000001</v>
      </c>
    </row>
    <row r="31" spans="2:12" s="2" customFormat="1" x14ac:dyDescent="0.2">
      <c r="B31" s="2" t="s">
        <v>44</v>
      </c>
      <c r="J31" s="2">
        <v>153.57599999999999</v>
      </c>
      <c r="K31" s="2">
        <v>153.57599999999999</v>
      </c>
      <c r="L31" s="2">
        <v>153.57599999999999</v>
      </c>
    </row>
    <row r="32" spans="2:12" s="2" customFormat="1" x14ac:dyDescent="0.2">
      <c r="B32" s="2" t="s">
        <v>3</v>
      </c>
      <c r="J32" s="2">
        <v>739.61400000000003</v>
      </c>
      <c r="K32" s="2">
        <v>568.702</v>
      </c>
      <c r="L32" s="2">
        <v>614.00099999999998</v>
      </c>
    </row>
    <row r="33" spans="2:12" s="2" customFormat="1" x14ac:dyDescent="0.2">
      <c r="B33" s="2" t="s">
        <v>45</v>
      </c>
      <c r="J33" s="2">
        <v>424.69299999999998</v>
      </c>
      <c r="K33" s="2">
        <v>741.58299999999997</v>
      </c>
      <c r="L33" s="2">
        <v>949.33299999999997</v>
      </c>
    </row>
    <row r="34" spans="2:12" s="5" customFormat="1" ht="15" x14ac:dyDescent="0.25">
      <c r="B34" s="5" t="s">
        <v>46</v>
      </c>
      <c r="J34" s="5">
        <f>+SUM(J27:J33)</f>
        <v>17597.373000000003</v>
      </c>
      <c r="K34" s="5">
        <f>+SUM(K27:K33)</f>
        <v>21741.321000000004</v>
      </c>
      <c r="L34" s="5">
        <f>+SUM(L27:L33)</f>
        <v>37289.216999999997</v>
      </c>
    </row>
    <row r="36" spans="2:12" x14ac:dyDescent="0.2">
      <c r="B36" t="s">
        <v>4</v>
      </c>
      <c r="J36" s="2">
        <v>4694.5230000000001</v>
      </c>
      <c r="K36" s="2">
        <v>5297.0140000000001</v>
      </c>
      <c r="L36" s="2">
        <v>13721.5</v>
      </c>
    </row>
    <row r="37" spans="2:12" x14ac:dyDescent="0.2">
      <c r="B37" t="s">
        <v>47</v>
      </c>
      <c r="J37" s="2">
        <v>113.53</v>
      </c>
      <c r="K37" s="2">
        <v>99.061999999999998</v>
      </c>
      <c r="L37" s="2">
        <v>173.73400000000001</v>
      </c>
    </row>
    <row r="38" spans="2:12" x14ac:dyDescent="0.2">
      <c r="B38" t="s">
        <v>48</v>
      </c>
      <c r="J38" s="2">
        <v>226.309</v>
      </c>
      <c r="K38" s="2">
        <v>269.27600000000001</v>
      </c>
      <c r="L38" s="2">
        <v>346.52600000000001</v>
      </c>
    </row>
    <row r="39" spans="2:12" x14ac:dyDescent="0.2">
      <c r="B39" t="s">
        <v>49</v>
      </c>
      <c r="J39" s="2">
        <v>375.83699999999999</v>
      </c>
      <c r="K39" s="2">
        <v>592.18299999999999</v>
      </c>
      <c r="L39" s="2">
        <v>932.57</v>
      </c>
    </row>
    <row r="40" spans="2:12" s="7" customFormat="1" ht="15" x14ac:dyDescent="0.25">
      <c r="B40" s="7" t="s">
        <v>50</v>
      </c>
      <c r="J40" s="5">
        <f>+SUM(J36:J39)</f>
        <v>5410.1990000000005</v>
      </c>
      <c r="K40" s="5">
        <f>+SUM(K36:K39)</f>
        <v>6257.5349999999999</v>
      </c>
      <c r="L40" s="5">
        <f>+SUM(L36:L39)</f>
        <v>15174.33</v>
      </c>
    </row>
    <row r="41" spans="2:12" x14ac:dyDescent="0.2">
      <c r="B41" t="s">
        <v>52</v>
      </c>
      <c r="J41" s="2">
        <v>12187.174000000001</v>
      </c>
      <c r="K41" s="2">
        <v>15483.786</v>
      </c>
      <c r="L41" s="2">
        <v>22114.886999999999</v>
      </c>
    </row>
    <row r="42" spans="2:12" x14ac:dyDescent="0.2">
      <c r="B42" t="s">
        <v>53</v>
      </c>
      <c r="J42" s="2">
        <f>+SUM(J40:J41)</f>
        <v>17597.373</v>
      </c>
      <c r="K42" s="2">
        <f>+SUM(K40:K41)</f>
        <v>21741.321</v>
      </c>
      <c r="L42" s="2">
        <f>+SUM(L40:L41)</f>
        <v>37289.216999999997</v>
      </c>
    </row>
  </sheetData>
  <hyperlinks>
    <hyperlink ref="A1" location="Main!A1" display="Main" xr:uid="{DE8464FC-809B-4ACC-B040-71E32F1949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DF6-D606-4C15-ABB5-C4884622BE07}">
  <dimension ref="A1:AL55"/>
  <sheetViews>
    <sheetView topLeftCell="B1" zoomScale="70" zoomScaleNormal="70" workbookViewId="0">
      <selection activeCell="AD9" sqref="AD9:AD51"/>
    </sheetView>
  </sheetViews>
  <sheetFormatPr defaultRowHeight="14.25" x14ac:dyDescent="0.2"/>
  <cols>
    <col min="8" max="8" width="6.875" customWidth="1"/>
  </cols>
  <sheetData>
    <row r="1" spans="1:38" x14ac:dyDescent="0.2">
      <c r="A1" t="s">
        <v>109</v>
      </c>
    </row>
    <row r="8" spans="1:38" ht="14.25" customHeight="1" x14ac:dyDescent="0.2">
      <c r="C8" s="24" t="s">
        <v>61</v>
      </c>
      <c r="D8" s="24"/>
      <c r="E8" s="24"/>
      <c r="F8" s="24"/>
      <c r="G8" s="24"/>
      <c r="H8" s="24"/>
      <c r="I8" s="22"/>
      <c r="J8" s="22"/>
      <c r="K8" s="2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 ht="14.25" customHeight="1" x14ac:dyDescent="0.2">
      <c r="C9" s="26" t="s">
        <v>62</v>
      </c>
      <c r="D9" s="25"/>
      <c r="E9" s="25"/>
      <c r="G9" s="26"/>
      <c r="H9" s="26"/>
      <c r="I9" s="23"/>
      <c r="J9" s="23"/>
      <c r="K9" s="23"/>
      <c r="L9" s="30" t="s">
        <v>63</v>
      </c>
      <c r="M9" s="30"/>
      <c r="N9" s="30"/>
      <c r="O9" s="21"/>
      <c r="P9" s="21"/>
      <c r="Q9" s="21"/>
      <c r="R9" s="30">
        <v>124</v>
      </c>
      <c r="S9" s="30"/>
      <c r="T9" s="30"/>
      <c r="U9" s="21"/>
      <c r="V9" s="21"/>
      <c r="W9" s="21"/>
      <c r="X9" s="35">
        <v>1660</v>
      </c>
      <c r="Y9" s="35"/>
      <c r="Z9" s="35"/>
      <c r="AA9" s="21"/>
      <c r="AB9" s="21"/>
      <c r="AC9" s="21"/>
      <c r="AD9" s="35">
        <v>3970</v>
      </c>
      <c r="AE9" s="35"/>
      <c r="AF9" s="35"/>
      <c r="AG9" s="21"/>
      <c r="AH9" s="21"/>
      <c r="AI9" s="21"/>
      <c r="AJ9" s="30" t="s">
        <v>64</v>
      </c>
      <c r="AK9" s="30"/>
      <c r="AL9" s="30"/>
    </row>
    <row r="10" spans="1:38" ht="14.25" customHeight="1" x14ac:dyDescent="0.2">
      <c r="C10" s="26" t="s">
        <v>65</v>
      </c>
      <c r="D10" s="25"/>
      <c r="E10" s="25"/>
      <c r="G10" s="26"/>
      <c r="H10" s="26"/>
      <c r="I10" s="22"/>
      <c r="J10" s="22"/>
      <c r="K10" s="22"/>
      <c r="L10" s="28" t="s">
        <v>66</v>
      </c>
      <c r="M10" s="28"/>
      <c r="N10" s="28"/>
      <c r="O10" s="20"/>
      <c r="P10" s="20"/>
      <c r="Q10" s="20"/>
      <c r="R10" s="28">
        <v>89</v>
      </c>
      <c r="S10" s="28"/>
      <c r="T10" s="28"/>
      <c r="U10" s="20"/>
      <c r="V10" s="20"/>
      <c r="W10" s="20"/>
      <c r="X10" s="36">
        <v>1340</v>
      </c>
      <c r="Y10" s="36"/>
      <c r="Z10" s="36"/>
      <c r="AA10" s="20"/>
      <c r="AB10" s="20"/>
      <c r="AC10" s="20"/>
      <c r="AD10" s="36">
        <v>2540</v>
      </c>
      <c r="AE10" s="36"/>
      <c r="AF10" s="36"/>
      <c r="AG10" s="20"/>
      <c r="AH10" s="20"/>
      <c r="AI10" s="20"/>
      <c r="AJ10" s="28" t="s">
        <v>64</v>
      </c>
      <c r="AK10" s="28"/>
      <c r="AL10" s="28"/>
    </row>
    <row r="11" spans="1:38" ht="14.25" customHeight="1" x14ac:dyDescent="0.2">
      <c r="C11" s="26" t="s">
        <v>60</v>
      </c>
      <c r="D11" s="25"/>
      <c r="E11" s="25"/>
      <c r="G11" s="26"/>
      <c r="H11" s="26"/>
      <c r="I11" s="23"/>
      <c r="J11" s="23"/>
      <c r="K11" s="23"/>
      <c r="L11" s="30" t="s">
        <v>66</v>
      </c>
      <c r="M11" s="30"/>
      <c r="N11" s="30"/>
      <c r="O11" s="21"/>
      <c r="P11" s="21"/>
      <c r="Q11" s="21"/>
      <c r="R11" s="30">
        <v>225</v>
      </c>
      <c r="S11" s="30"/>
      <c r="T11" s="30"/>
      <c r="U11" s="21"/>
      <c r="V11" s="21"/>
      <c r="W11" s="21"/>
      <c r="X11" s="35">
        <v>2200</v>
      </c>
      <c r="Y11" s="35"/>
      <c r="Z11" s="35"/>
      <c r="AA11" s="21"/>
      <c r="AB11" s="21"/>
      <c r="AC11" s="21"/>
      <c r="AD11" s="35">
        <v>7100</v>
      </c>
      <c r="AE11" s="35"/>
      <c r="AF11" s="35"/>
      <c r="AG11" s="21"/>
      <c r="AH11" s="21"/>
      <c r="AI11" s="21"/>
      <c r="AJ11" s="30" t="s">
        <v>67</v>
      </c>
      <c r="AK11" s="30"/>
      <c r="AL11" s="30"/>
    </row>
    <row r="12" spans="1:38" ht="14.25" customHeight="1" x14ac:dyDescent="0.2">
      <c r="C12" s="24" t="s">
        <v>68</v>
      </c>
      <c r="D12" s="24"/>
      <c r="E12" s="24"/>
      <c r="F12" s="24"/>
      <c r="G12" s="24"/>
      <c r="H12" s="24"/>
      <c r="I12" s="22"/>
      <c r="J12" s="22"/>
      <c r="K12" s="22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</row>
    <row r="13" spans="1:38" ht="14.25" customHeight="1" x14ac:dyDescent="0.2">
      <c r="C13" s="26" t="s">
        <v>69</v>
      </c>
      <c r="D13" s="25"/>
      <c r="E13" s="25"/>
      <c r="G13" s="26"/>
      <c r="H13" s="26"/>
      <c r="I13" s="23"/>
      <c r="J13" s="23"/>
      <c r="K13" s="23"/>
      <c r="L13" s="30" t="s">
        <v>70</v>
      </c>
      <c r="M13" s="30"/>
      <c r="N13" s="30"/>
      <c r="O13" s="21"/>
      <c r="P13" s="21"/>
      <c r="Q13" s="21"/>
      <c r="R13" s="30">
        <v>51</v>
      </c>
      <c r="S13" s="30"/>
      <c r="T13" s="30"/>
      <c r="U13" s="21"/>
      <c r="V13" s="21"/>
      <c r="W13" s="21"/>
      <c r="X13" s="30">
        <v>660</v>
      </c>
      <c r="Y13" s="30"/>
      <c r="Z13" s="30"/>
      <c r="AA13" s="21"/>
      <c r="AB13" s="21"/>
      <c r="AC13" s="21"/>
      <c r="AD13" s="30">
        <v>740</v>
      </c>
      <c r="AE13" s="30"/>
      <c r="AF13" s="30"/>
      <c r="AG13" s="21"/>
      <c r="AH13" s="21"/>
      <c r="AI13" s="21"/>
      <c r="AJ13" s="30" t="s">
        <v>71</v>
      </c>
      <c r="AK13" s="30"/>
      <c r="AL13" s="30"/>
    </row>
    <row r="14" spans="1:38" ht="14.25" customHeight="1" x14ac:dyDescent="0.2">
      <c r="C14" s="26" t="s">
        <v>72</v>
      </c>
      <c r="D14" s="25"/>
      <c r="E14" s="25"/>
      <c r="G14" s="26"/>
      <c r="H14" s="26"/>
      <c r="I14" s="22"/>
      <c r="J14" s="22"/>
      <c r="K14" s="22"/>
      <c r="L14" s="28" t="s">
        <v>73</v>
      </c>
      <c r="M14" s="28"/>
      <c r="N14" s="28"/>
      <c r="O14" s="20"/>
      <c r="P14" s="20"/>
      <c r="Q14" s="20"/>
      <c r="R14" s="28">
        <v>54</v>
      </c>
      <c r="S14" s="28"/>
      <c r="T14" s="28"/>
      <c r="U14" s="20"/>
      <c r="V14" s="20"/>
      <c r="W14" s="20"/>
      <c r="X14" s="28">
        <v>830</v>
      </c>
      <c r="Y14" s="28"/>
      <c r="Z14" s="28"/>
      <c r="AA14" s="20"/>
      <c r="AB14" s="20"/>
      <c r="AC14" s="20"/>
      <c r="AD14" s="28">
        <v>510</v>
      </c>
      <c r="AE14" s="28"/>
      <c r="AF14" s="28"/>
      <c r="AG14" s="20"/>
      <c r="AH14" s="20"/>
      <c r="AI14" s="20"/>
      <c r="AJ14" s="28" t="s">
        <v>71</v>
      </c>
      <c r="AK14" s="28"/>
      <c r="AL14" s="28"/>
    </row>
    <row r="15" spans="1:38" x14ac:dyDescent="0.2">
      <c r="C15" s="24" t="s">
        <v>74</v>
      </c>
      <c r="D15" s="24"/>
      <c r="E15" s="24"/>
      <c r="F15" s="24"/>
      <c r="G15" s="24"/>
      <c r="H15" s="24"/>
      <c r="I15" s="23"/>
      <c r="J15" s="23"/>
      <c r="K15" s="23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38" ht="14.25" customHeight="1" x14ac:dyDescent="0.2">
      <c r="C16" s="26" t="s">
        <v>75</v>
      </c>
      <c r="D16" s="25"/>
      <c r="E16" s="25"/>
      <c r="G16" s="26"/>
      <c r="H16" s="26"/>
      <c r="I16" s="22"/>
      <c r="J16" s="22"/>
      <c r="K16" s="22"/>
      <c r="L16" s="28" t="s">
        <v>76</v>
      </c>
      <c r="M16" s="28"/>
      <c r="N16" s="28"/>
      <c r="O16" s="20"/>
      <c r="P16" s="20"/>
      <c r="Q16" s="20"/>
      <c r="R16" s="28">
        <v>56</v>
      </c>
      <c r="S16" s="28"/>
      <c r="T16" s="28"/>
      <c r="U16" s="20"/>
      <c r="V16" s="20"/>
      <c r="W16" s="20"/>
      <c r="X16" s="28">
        <v>920</v>
      </c>
      <c r="Y16" s="28"/>
      <c r="Z16" s="28"/>
      <c r="AA16" s="20"/>
      <c r="AB16" s="20"/>
      <c r="AC16" s="20"/>
      <c r="AD16" s="36">
        <v>1510</v>
      </c>
      <c r="AE16" s="36"/>
      <c r="AF16" s="36"/>
      <c r="AG16" s="20"/>
      <c r="AH16" s="20"/>
      <c r="AI16" s="20"/>
      <c r="AJ16" s="28" t="s">
        <v>71</v>
      </c>
      <c r="AK16" s="28"/>
      <c r="AL16" s="28"/>
    </row>
    <row r="17" spans="3:38" ht="14.25" customHeight="1" x14ac:dyDescent="0.2">
      <c r="C17" s="24" t="s">
        <v>77</v>
      </c>
      <c r="D17" s="24"/>
      <c r="E17" s="24"/>
      <c r="F17" s="24"/>
      <c r="G17" s="24"/>
      <c r="H17" s="24"/>
      <c r="I17" s="23"/>
      <c r="J17" s="23"/>
      <c r="K17" s="23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3:38" ht="14.25" customHeight="1" x14ac:dyDescent="0.2">
      <c r="C18" s="26" t="s">
        <v>78</v>
      </c>
      <c r="D18" s="25"/>
      <c r="E18" s="25"/>
      <c r="G18" s="26"/>
      <c r="H18" s="26"/>
      <c r="I18" s="22"/>
      <c r="J18" s="22"/>
      <c r="K18" s="22"/>
      <c r="L18" s="28" t="s">
        <v>79</v>
      </c>
      <c r="M18" s="28"/>
      <c r="N18" s="28"/>
      <c r="O18" s="20"/>
      <c r="P18" s="20"/>
      <c r="Q18" s="20"/>
      <c r="R18" s="28">
        <v>113</v>
      </c>
      <c r="S18" s="28"/>
      <c r="T18" s="28"/>
      <c r="U18" s="20"/>
      <c r="V18" s="20"/>
      <c r="W18" s="20"/>
      <c r="X18" s="36">
        <v>2280</v>
      </c>
      <c r="Y18" s="36"/>
      <c r="Z18" s="36"/>
      <c r="AA18" s="20"/>
      <c r="AB18" s="20"/>
      <c r="AC18" s="20"/>
      <c r="AD18" s="36">
        <v>1140</v>
      </c>
      <c r="AE18" s="36"/>
      <c r="AF18" s="36"/>
      <c r="AG18" s="20"/>
      <c r="AH18" s="20"/>
      <c r="AI18" s="20"/>
      <c r="AJ18" s="28" t="s">
        <v>71</v>
      </c>
      <c r="AK18" s="28"/>
      <c r="AL18" s="28"/>
    </row>
    <row r="19" spans="3:38" ht="14.25" customHeight="1" x14ac:dyDescent="0.2">
      <c r="C19" s="26" t="s">
        <v>80</v>
      </c>
      <c r="D19" s="25"/>
      <c r="E19" s="25"/>
      <c r="G19" s="26"/>
      <c r="H19" s="26"/>
      <c r="I19" s="23"/>
      <c r="J19" s="23"/>
      <c r="K19" s="23"/>
      <c r="L19" s="30" t="s">
        <v>79</v>
      </c>
      <c r="M19" s="30"/>
      <c r="N19" s="30"/>
      <c r="O19" s="21"/>
      <c r="P19" s="21"/>
      <c r="Q19" s="21"/>
      <c r="R19" s="30">
        <v>156</v>
      </c>
      <c r="S19" s="30"/>
      <c r="T19" s="30"/>
      <c r="U19" s="21"/>
      <c r="V19" s="21"/>
      <c r="W19" s="21"/>
      <c r="X19" s="35">
        <v>2220</v>
      </c>
      <c r="Y19" s="35"/>
      <c r="Z19" s="35"/>
      <c r="AA19" s="21"/>
      <c r="AB19" s="21"/>
      <c r="AC19" s="21"/>
      <c r="AD19" s="35">
        <v>2590</v>
      </c>
      <c r="AE19" s="35"/>
      <c r="AF19" s="35"/>
      <c r="AG19" s="21"/>
      <c r="AH19" s="21"/>
      <c r="AI19" s="21"/>
      <c r="AJ19" s="30" t="s">
        <v>71</v>
      </c>
      <c r="AK19" s="30"/>
      <c r="AL19" s="30"/>
    </row>
    <row r="20" spans="3:38" ht="14.25" customHeight="1" x14ac:dyDescent="0.2">
      <c r="C20" s="26" t="s">
        <v>81</v>
      </c>
      <c r="D20" s="25"/>
      <c r="E20" s="25"/>
      <c r="G20" s="26"/>
      <c r="H20" s="26"/>
      <c r="I20" s="22"/>
      <c r="J20" s="22"/>
      <c r="K20" s="22"/>
      <c r="L20" s="28" t="s">
        <v>82</v>
      </c>
      <c r="M20" s="28"/>
      <c r="N20" s="28"/>
      <c r="O20" s="20"/>
      <c r="P20" s="20"/>
      <c r="Q20" s="20"/>
      <c r="R20" s="28">
        <v>111</v>
      </c>
      <c r="S20" s="28"/>
      <c r="T20" s="28"/>
      <c r="U20" s="20"/>
      <c r="V20" s="20"/>
      <c r="W20" s="20"/>
      <c r="X20" s="36">
        <v>2380</v>
      </c>
      <c r="Y20" s="36"/>
      <c r="Z20" s="36"/>
      <c r="AA20" s="20"/>
      <c r="AB20" s="20"/>
      <c r="AC20" s="20"/>
      <c r="AD20" s="28" t="s">
        <v>83</v>
      </c>
      <c r="AE20" s="28"/>
      <c r="AF20" s="28"/>
      <c r="AG20" s="20"/>
      <c r="AH20" s="20"/>
      <c r="AI20" s="20"/>
      <c r="AJ20" s="28" t="s">
        <v>71</v>
      </c>
      <c r="AK20" s="28"/>
      <c r="AL20" s="28"/>
    </row>
    <row r="21" spans="3:38" x14ac:dyDescent="0.2">
      <c r="C21" s="24" t="s">
        <v>84</v>
      </c>
      <c r="D21" s="24"/>
      <c r="E21" s="24"/>
      <c r="F21" s="24"/>
      <c r="G21" s="24"/>
      <c r="H21" s="24"/>
      <c r="I21" s="23"/>
      <c r="J21" s="23"/>
      <c r="K21" s="23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3:38" ht="14.25" customHeight="1" x14ac:dyDescent="0.2">
      <c r="C22" s="26" t="s">
        <v>85</v>
      </c>
      <c r="D22" s="25"/>
      <c r="E22" s="25"/>
      <c r="G22" s="26"/>
      <c r="H22" s="26"/>
      <c r="I22" s="22"/>
      <c r="J22" s="22"/>
      <c r="K22" s="22"/>
      <c r="L22" s="28" t="s">
        <v>86</v>
      </c>
      <c r="M22" s="28"/>
      <c r="N22" s="28"/>
      <c r="O22" s="20"/>
      <c r="P22" s="20"/>
      <c r="Q22" s="20"/>
      <c r="R22" s="28">
        <v>117</v>
      </c>
      <c r="S22" s="28"/>
      <c r="T22" s="28"/>
      <c r="U22" s="20"/>
      <c r="V22" s="20"/>
      <c r="W22" s="20"/>
      <c r="X22" s="36">
        <v>2290</v>
      </c>
      <c r="Y22" s="36"/>
      <c r="Z22" s="36"/>
      <c r="AA22" s="20"/>
      <c r="AB22" s="20"/>
      <c r="AC22" s="20"/>
      <c r="AD22" s="28" t="s">
        <v>83</v>
      </c>
      <c r="AE22" s="28"/>
      <c r="AF22" s="28"/>
      <c r="AG22" s="20"/>
      <c r="AH22" s="20"/>
      <c r="AI22" s="20"/>
      <c r="AJ22" s="28" t="s">
        <v>71</v>
      </c>
      <c r="AK22" s="28"/>
      <c r="AL22" s="28"/>
    </row>
    <row r="23" spans="3:38" ht="14.25" customHeight="1" x14ac:dyDescent="0.2">
      <c r="C23" s="27" t="s">
        <v>87</v>
      </c>
      <c r="D23" s="25"/>
      <c r="E23" s="25"/>
      <c r="G23" s="27"/>
      <c r="H23" s="27"/>
      <c r="I23" s="23"/>
      <c r="J23" s="23"/>
      <c r="K23" s="23"/>
      <c r="L23" s="30" t="s">
        <v>88</v>
      </c>
      <c r="M23" s="30"/>
      <c r="N23" s="30"/>
      <c r="O23" s="21"/>
      <c r="P23" s="21"/>
      <c r="Q23" s="21"/>
      <c r="R23" s="30">
        <v>39</v>
      </c>
      <c r="S23" s="30"/>
      <c r="T23" s="30"/>
      <c r="U23" s="21"/>
      <c r="V23" s="21"/>
      <c r="W23" s="21"/>
      <c r="X23" s="35">
        <v>1130</v>
      </c>
      <c r="Y23" s="35"/>
      <c r="Z23" s="35"/>
      <c r="AA23" s="21"/>
      <c r="AB23" s="21"/>
      <c r="AC23" s="21"/>
      <c r="AD23" s="30">
        <v>200</v>
      </c>
      <c r="AE23" s="30"/>
      <c r="AF23" s="30"/>
      <c r="AG23" s="21"/>
      <c r="AH23" s="21"/>
      <c r="AI23" s="21"/>
      <c r="AJ23" s="30" t="s">
        <v>71</v>
      </c>
      <c r="AK23" s="30"/>
      <c r="AL23" s="30"/>
    </row>
    <row r="24" spans="3:38" x14ac:dyDescent="0.2">
      <c r="C24" s="24" t="s">
        <v>89</v>
      </c>
      <c r="D24" s="24"/>
      <c r="E24" s="24"/>
      <c r="F24" s="24"/>
      <c r="G24" s="24"/>
      <c r="H24" s="24"/>
      <c r="I24" s="22"/>
      <c r="J24" s="22"/>
      <c r="K24" s="22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3:38" ht="14.25" customHeight="1" x14ac:dyDescent="0.2">
      <c r="C25" s="26" t="s">
        <v>90</v>
      </c>
      <c r="D25" s="25"/>
      <c r="E25" s="25"/>
      <c r="G25" s="26"/>
      <c r="H25" s="26"/>
      <c r="I25" s="23"/>
      <c r="J25" s="23"/>
      <c r="K25" s="23"/>
      <c r="L25" s="30" t="s">
        <v>91</v>
      </c>
      <c r="M25" s="30"/>
      <c r="N25" s="30"/>
      <c r="O25" s="21"/>
      <c r="P25" s="21"/>
      <c r="Q25" s="21"/>
      <c r="R25" s="30">
        <v>100</v>
      </c>
      <c r="S25" s="30"/>
      <c r="T25" s="30"/>
      <c r="U25" s="21"/>
      <c r="V25" s="21"/>
      <c r="W25" s="21"/>
      <c r="X25" s="35">
        <v>1900</v>
      </c>
      <c r="Y25" s="35"/>
      <c r="Z25" s="35"/>
      <c r="AA25" s="21"/>
      <c r="AB25" s="21"/>
      <c r="AC25" s="21"/>
      <c r="AD25" s="30" t="s">
        <v>83</v>
      </c>
      <c r="AE25" s="30"/>
      <c r="AF25" s="30"/>
      <c r="AG25" s="21"/>
      <c r="AH25" s="21"/>
      <c r="AI25" s="21"/>
      <c r="AJ25" s="30" t="s">
        <v>90</v>
      </c>
      <c r="AK25" s="30"/>
      <c r="AL25" s="30"/>
    </row>
    <row r="26" spans="3:38" x14ac:dyDescent="0.2">
      <c r="C26" s="24" t="s">
        <v>92</v>
      </c>
      <c r="D26" s="24"/>
      <c r="E26" s="24"/>
      <c r="F26" s="24"/>
      <c r="G26" s="24"/>
      <c r="H26" s="24"/>
      <c r="I26" s="22"/>
      <c r="J26" s="22"/>
      <c r="K26" s="22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3:38" ht="14.25" customHeight="1" x14ac:dyDescent="0.2">
      <c r="C27" s="26" t="s">
        <v>93</v>
      </c>
      <c r="D27" s="25"/>
      <c r="E27" s="25"/>
      <c r="G27" s="26"/>
      <c r="H27" s="26"/>
      <c r="I27" s="23"/>
      <c r="J27" s="23"/>
      <c r="K27" s="23"/>
      <c r="L27" s="30" t="s">
        <v>94</v>
      </c>
      <c r="M27" s="30"/>
      <c r="N27" s="30"/>
      <c r="O27" s="21"/>
      <c r="P27" s="21"/>
      <c r="Q27" s="21"/>
      <c r="R27" s="30">
        <v>96</v>
      </c>
      <c r="S27" s="30"/>
      <c r="T27" s="30"/>
      <c r="U27" s="21"/>
      <c r="V27" s="21"/>
      <c r="W27" s="21"/>
      <c r="X27" s="35">
        <v>1450</v>
      </c>
      <c r="Y27" s="35"/>
      <c r="Z27" s="35"/>
      <c r="AA27" s="21"/>
      <c r="AB27" s="21"/>
      <c r="AC27" s="21"/>
      <c r="AD27" s="30" t="s">
        <v>83</v>
      </c>
      <c r="AE27" s="30"/>
      <c r="AF27" s="30"/>
      <c r="AG27" s="21"/>
      <c r="AH27" s="21"/>
      <c r="AI27" s="21"/>
      <c r="AJ27" s="30" t="s">
        <v>95</v>
      </c>
      <c r="AK27" s="30"/>
      <c r="AL27" s="30"/>
    </row>
    <row r="28" spans="3:38" ht="14.25" customHeight="1" x14ac:dyDescent="0.2">
      <c r="C28" s="26" t="s">
        <v>96</v>
      </c>
      <c r="D28" s="25"/>
      <c r="E28" s="25"/>
      <c r="G28" s="26"/>
      <c r="H28" s="26"/>
      <c r="I28" s="22"/>
      <c r="J28" s="22"/>
      <c r="K28" s="22"/>
      <c r="L28" s="28" t="s">
        <v>97</v>
      </c>
      <c r="M28" s="28"/>
      <c r="N28" s="28"/>
      <c r="O28" s="20"/>
      <c r="P28" s="20"/>
      <c r="Q28" s="20"/>
      <c r="R28" s="28">
        <v>57</v>
      </c>
      <c r="S28" s="28"/>
      <c r="T28" s="28"/>
      <c r="U28" s="20"/>
      <c r="V28" s="20"/>
      <c r="W28" s="20"/>
      <c r="X28" s="36">
        <v>1480</v>
      </c>
      <c r="Y28" s="36"/>
      <c r="Z28" s="36"/>
      <c r="AA28" s="20"/>
      <c r="AB28" s="20"/>
      <c r="AC28" s="20"/>
      <c r="AD28" s="28" t="s">
        <v>83</v>
      </c>
      <c r="AE28" s="28"/>
      <c r="AF28" s="28"/>
      <c r="AG28" s="20"/>
      <c r="AH28" s="20"/>
      <c r="AI28" s="20"/>
      <c r="AJ28" s="28" t="s">
        <v>95</v>
      </c>
      <c r="AK28" s="28"/>
      <c r="AL28" s="28"/>
    </row>
    <row r="29" spans="3:38" x14ac:dyDescent="0.2">
      <c r="C29" s="24" t="s">
        <v>98</v>
      </c>
      <c r="D29" s="24"/>
      <c r="E29" s="24"/>
      <c r="F29" s="24"/>
      <c r="G29" s="24"/>
      <c r="H29" s="24"/>
      <c r="I29" s="23"/>
      <c r="J29" s="23"/>
      <c r="K29" s="23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3:38" ht="14.25" customHeight="1" x14ac:dyDescent="0.2">
      <c r="C30" s="26" t="s">
        <v>99</v>
      </c>
      <c r="D30" s="25"/>
      <c r="E30" s="25"/>
      <c r="G30" s="26"/>
      <c r="H30" s="26"/>
      <c r="I30" s="22"/>
      <c r="J30" s="22"/>
      <c r="K30" s="22"/>
      <c r="L30" s="28" t="s">
        <v>100</v>
      </c>
      <c r="M30" s="28"/>
      <c r="N30" s="28"/>
      <c r="O30" s="20"/>
      <c r="P30" s="20"/>
      <c r="Q30" s="20"/>
      <c r="R30" s="28">
        <v>28</v>
      </c>
      <c r="S30" s="28"/>
      <c r="T30" s="28"/>
      <c r="U30" s="20"/>
      <c r="V30" s="20"/>
      <c r="W30" s="20"/>
      <c r="X30" s="36">
        <v>1220</v>
      </c>
      <c r="Y30" s="36"/>
      <c r="Z30" s="36"/>
      <c r="AA30" s="20"/>
      <c r="AB30" s="20"/>
      <c r="AC30" s="20"/>
      <c r="AD30" s="28">
        <v>600</v>
      </c>
      <c r="AE30" s="28"/>
      <c r="AF30" s="28"/>
      <c r="AG30" s="20"/>
      <c r="AH30" s="20"/>
      <c r="AI30" s="20"/>
      <c r="AJ30" s="28" t="s">
        <v>71</v>
      </c>
      <c r="AK30" s="28"/>
      <c r="AL30" s="28"/>
    </row>
    <row r="31" spans="3:38" ht="14.25" customHeight="1" x14ac:dyDescent="0.2">
      <c r="C31" s="26" t="s">
        <v>101</v>
      </c>
      <c r="D31" s="25"/>
      <c r="E31" s="25"/>
      <c r="G31" s="26"/>
      <c r="H31" s="26"/>
      <c r="I31" s="23"/>
      <c r="J31" s="23"/>
      <c r="K31" s="23"/>
      <c r="L31" s="30" t="s">
        <v>100</v>
      </c>
      <c r="M31" s="30"/>
      <c r="N31" s="30"/>
      <c r="O31" s="21"/>
      <c r="P31" s="21"/>
      <c r="Q31" s="21"/>
      <c r="R31" s="30">
        <v>30</v>
      </c>
      <c r="S31" s="30"/>
      <c r="T31" s="30"/>
      <c r="U31" s="21"/>
      <c r="V31" s="21"/>
      <c r="W31" s="21"/>
      <c r="X31" s="35">
        <v>1270</v>
      </c>
      <c r="Y31" s="35"/>
      <c r="Z31" s="35"/>
      <c r="AA31" s="21"/>
      <c r="AB31" s="21"/>
      <c r="AC31" s="21"/>
      <c r="AD31" s="30">
        <v>395</v>
      </c>
      <c r="AE31" s="30"/>
      <c r="AF31" s="30"/>
      <c r="AG31" s="21"/>
      <c r="AH31" s="21"/>
      <c r="AI31" s="21"/>
      <c r="AJ31" s="30" t="s">
        <v>102</v>
      </c>
      <c r="AK31" s="30"/>
      <c r="AL31" s="30"/>
    </row>
    <row r="32" spans="3:38" x14ac:dyDescent="0.2">
      <c r="C32" s="24" t="s">
        <v>103</v>
      </c>
      <c r="D32" s="24"/>
      <c r="E32" s="24"/>
      <c r="F32" s="24"/>
      <c r="G32" s="24"/>
      <c r="H32" s="24"/>
      <c r="I32" s="22"/>
      <c r="J32" s="22"/>
      <c r="K32" s="2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3:38" ht="14.25" customHeight="1" x14ac:dyDescent="0.2">
      <c r="C33" s="26" t="s">
        <v>104</v>
      </c>
      <c r="D33" s="25"/>
      <c r="E33" s="25"/>
      <c r="G33" s="26"/>
      <c r="H33" s="26"/>
      <c r="I33" s="23"/>
      <c r="J33" s="23"/>
      <c r="K33" s="23"/>
      <c r="L33" s="30" t="s">
        <v>105</v>
      </c>
      <c r="M33" s="30"/>
      <c r="N33" s="30"/>
      <c r="O33" s="21"/>
      <c r="P33" s="21"/>
      <c r="Q33" s="21"/>
      <c r="R33" s="30">
        <v>100</v>
      </c>
      <c r="S33" s="30"/>
      <c r="T33" s="30"/>
      <c r="U33" s="21"/>
      <c r="V33" s="21"/>
      <c r="W33" s="21"/>
      <c r="X33" s="35">
        <v>2660</v>
      </c>
      <c r="Y33" s="35"/>
      <c r="Z33" s="35"/>
      <c r="AA33" s="21"/>
      <c r="AB33" s="21"/>
      <c r="AC33" s="21"/>
      <c r="AD33" s="30">
        <v>400</v>
      </c>
      <c r="AE33" s="30"/>
      <c r="AF33" s="30"/>
      <c r="AG33" s="21"/>
      <c r="AH33" s="21"/>
      <c r="AI33" s="21"/>
      <c r="AJ33" s="30" t="s">
        <v>106</v>
      </c>
      <c r="AK33" s="30"/>
      <c r="AL33" s="30"/>
    </row>
    <row r="34" spans="3:38" x14ac:dyDescent="0.2">
      <c r="C34" s="24" t="s">
        <v>107</v>
      </c>
      <c r="D34" s="24"/>
      <c r="E34" s="24"/>
      <c r="F34" s="24"/>
      <c r="G34" s="24"/>
      <c r="H34" s="24"/>
      <c r="I34" s="22"/>
      <c r="J34" s="22"/>
      <c r="K34" s="2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3:38" x14ac:dyDescent="0.2">
      <c r="C35" s="26" t="s">
        <v>108</v>
      </c>
      <c r="D35" s="25"/>
      <c r="E35" s="25"/>
      <c r="G35" s="26"/>
      <c r="H35" s="26"/>
      <c r="R35" s="20"/>
      <c r="X35" s="20"/>
      <c r="AD35" s="20"/>
    </row>
    <row r="36" spans="3:38" x14ac:dyDescent="0.2">
      <c r="R36" s="30">
        <v>42</v>
      </c>
      <c r="X36" s="30">
        <v>860</v>
      </c>
      <c r="AD36" s="30" t="s">
        <v>83</v>
      </c>
    </row>
    <row r="37" spans="3:38" x14ac:dyDescent="0.2">
      <c r="R37" s="28">
        <v>21</v>
      </c>
      <c r="X37" s="28">
        <v>520</v>
      </c>
      <c r="AD37" s="28" t="s">
        <v>83</v>
      </c>
    </row>
    <row r="38" spans="3:38" x14ac:dyDescent="0.2">
      <c r="R38" s="21"/>
      <c r="X38" s="21"/>
      <c r="AD38" s="21"/>
    </row>
    <row r="39" spans="3:38" x14ac:dyDescent="0.2">
      <c r="C39" s="32" t="s">
        <v>115</v>
      </c>
      <c r="D39" s="32"/>
      <c r="E39" s="32"/>
      <c r="F39" s="32"/>
      <c r="G39" s="32"/>
      <c r="H39" s="31"/>
      <c r="I39" s="22"/>
      <c r="J39" s="22"/>
      <c r="K39" s="22"/>
      <c r="L39" s="20"/>
      <c r="M39" s="20"/>
      <c r="N39" s="20"/>
      <c r="O39" s="20"/>
      <c r="P39" s="20"/>
      <c r="Q39" s="20"/>
      <c r="R39" s="28">
        <v>72</v>
      </c>
      <c r="S39" s="20"/>
      <c r="T39" s="20"/>
      <c r="U39" s="20"/>
      <c r="V39" s="20"/>
      <c r="W39" s="20"/>
      <c r="X39" s="36">
        <v>1180</v>
      </c>
      <c r="Y39" s="20"/>
      <c r="Z39" s="20"/>
      <c r="AA39" s="20"/>
      <c r="AB39" s="20"/>
      <c r="AC39" s="20"/>
      <c r="AD39" s="28">
        <v>357</v>
      </c>
      <c r="AE39" s="20"/>
      <c r="AF39" s="20"/>
      <c r="AG39" s="20"/>
      <c r="AH39" s="20"/>
      <c r="AI39" s="20"/>
      <c r="AJ39" s="20"/>
      <c r="AK39" s="20"/>
      <c r="AL39" s="20"/>
    </row>
    <row r="40" spans="3:38" ht="14.25" customHeight="1" x14ac:dyDescent="0.2">
      <c r="C40" s="34" t="s">
        <v>116</v>
      </c>
      <c r="D40" s="33"/>
      <c r="E40" s="33"/>
      <c r="G40" s="34"/>
      <c r="H40" s="30"/>
      <c r="I40" s="23"/>
      <c r="J40" s="23"/>
      <c r="K40" s="23"/>
      <c r="L40" s="30" t="s">
        <v>117</v>
      </c>
      <c r="M40" s="30"/>
      <c r="N40" s="30"/>
      <c r="O40" s="21"/>
      <c r="P40" s="21"/>
      <c r="Q40" s="21"/>
      <c r="R40" s="21"/>
      <c r="S40" s="30"/>
      <c r="T40" s="30"/>
      <c r="U40" s="21"/>
      <c r="V40" s="21"/>
      <c r="W40" s="21"/>
      <c r="X40" s="21"/>
      <c r="Y40" s="30"/>
      <c r="Z40" s="30"/>
      <c r="AA40" s="21"/>
      <c r="AB40" s="21"/>
      <c r="AC40" s="21"/>
      <c r="AD40" s="21"/>
      <c r="AE40" s="30"/>
      <c r="AF40" s="30"/>
      <c r="AG40" s="21"/>
      <c r="AH40" s="21"/>
      <c r="AI40" s="21"/>
      <c r="AJ40" s="30" t="s">
        <v>118</v>
      </c>
      <c r="AK40" s="30"/>
      <c r="AL40" s="30"/>
    </row>
    <row r="41" spans="3:38" ht="14.25" customHeight="1" x14ac:dyDescent="0.2">
      <c r="C41" s="34" t="s">
        <v>119</v>
      </c>
      <c r="D41" s="33"/>
      <c r="E41" s="33"/>
      <c r="G41" s="34"/>
      <c r="H41" s="28"/>
      <c r="I41" s="22"/>
      <c r="J41" s="22"/>
      <c r="K41" s="22"/>
      <c r="L41" s="28" t="s">
        <v>120</v>
      </c>
      <c r="M41" s="28"/>
      <c r="N41" s="28"/>
      <c r="O41" s="20"/>
      <c r="P41" s="20"/>
      <c r="Q41" s="20"/>
      <c r="R41" s="28">
        <v>63</v>
      </c>
      <c r="S41" s="28"/>
      <c r="T41" s="28"/>
      <c r="U41" s="20"/>
      <c r="V41" s="20"/>
      <c r="W41" s="20"/>
      <c r="X41" s="36">
        <v>1130</v>
      </c>
      <c r="Y41" s="28"/>
      <c r="Z41" s="28"/>
      <c r="AA41" s="20"/>
      <c r="AB41" s="20"/>
      <c r="AC41" s="20"/>
      <c r="AD41" s="28">
        <v>510</v>
      </c>
      <c r="AE41" s="28"/>
      <c r="AF41" s="28"/>
      <c r="AG41" s="20"/>
      <c r="AH41" s="20"/>
      <c r="AI41" s="20"/>
      <c r="AJ41" s="28" t="s">
        <v>118</v>
      </c>
      <c r="AK41" s="28"/>
      <c r="AL41" s="28"/>
    </row>
    <row r="42" spans="3:38" x14ac:dyDescent="0.2">
      <c r="C42" s="32" t="s">
        <v>121</v>
      </c>
      <c r="D42" s="32"/>
      <c r="E42" s="32"/>
      <c r="F42" s="32"/>
      <c r="G42" s="32"/>
      <c r="H42" s="29"/>
      <c r="I42" s="23"/>
      <c r="J42" s="23"/>
      <c r="K42" s="23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3:38" ht="24" customHeight="1" x14ac:dyDescent="0.2">
      <c r="C43" s="34" t="s">
        <v>122</v>
      </c>
      <c r="D43" s="33"/>
      <c r="E43" s="33"/>
      <c r="G43" s="34"/>
      <c r="H43" s="28"/>
      <c r="I43" s="22"/>
      <c r="J43" s="22"/>
      <c r="K43" s="22"/>
      <c r="L43" s="28" t="s">
        <v>123</v>
      </c>
      <c r="M43" s="28"/>
      <c r="N43" s="28"/>
      <c r="O43" s="20"/>
      <c r="P43" s="20"/>
      <c r="Q43" s="20"/>
      <c r="R43" s="28">
        <v>21</v>
      </c>
      <c r="S43" s="28"/>
      <c r="T43" s="28"/>
      <c r="U43" s="20"/>
      <c r="V43" s="20"/>
      <c r="W43" s="20"/>
      <c r="X43" s="28">
        <v>570</v>
      </c>
      <c r="Y43" s="36"/>
      <c r="Z43" s="36"/>
      <c r="AA43" s="20"/>
      <c r="AB43" s="20"/>
      <c r="AC43" s="20"/>
      <c r="AD43" s="28">
        <v>250</v>
      </c>
      <c r="AE43" s="28"/>
      <c r="AF43" s="28"/>
      <c r="AG43" s="20"/>
      <c r="AH43" s="20"/>
      <c r="AI43" s="20"/>
      <c r="AJ43" s="28" t="s">
        <v>118</v>
      </c>
      <c r="AK43" s="28"/>
      <c r="AL43" s="28"/>
    </row>
    <row r="44" spans="3:38" x14ac:dyDescent="0.2">
      <c r="C44" s="32" t="s">
        <v>124</v>
      </c>
      <c r="D44" s="32"/>
      <c r="E44" s="32"/>
      <c r="F44" s="32"/>
      <c r="G44" s="32"/>
      <c r="H44" s="29"/>
      <c r="I44" s="23"/>
      <c r="J44" s="23"/>
      <c r="K44" s="23"/>
      <c r="L44" s="21"/>
      <c r="M44" s="21"/>
      <c r="N44" s="21"/>
      <c r="O44" s="21"/>
      <c r="P44" s="21"/>
      <c r="Q44" s="21"/>
      <c r="R44" s="30">
        <v>60</v>
      </c>
      <c r="S44" s="21"/>
      <c r="T44" s="21"/>
      <c r="U44" s="21"/>
      <c r="V44" s="21"/>
      <c r="W44" s="21"/>
      <c r="X44" s="35">
        <v>1450</v>
      </c>
      <c r="Y44" s="21"/>
      <c r="Z44" s="21"/>
      <c r="AA44" s="21"/>
      <c r="AB44" s="21"/>
      <c r="AC44" s="21"/>
      <c r="AD44" s="30">
        <v>150</v>
      </c>
      <c r="AE44" s="21"/>
      <c r="AF44" s="21"/>
      <c r="AG44" s="21"/>
      <c r="AH44" s="21"/>
      <c r="AI44" s="21"/>
      <c r="AJ44" s="21"/>
      <c r="AK44" s="21"/>
      <c r="AL44" s="21"/>
    </row>
    <row r="45" spans="3:38" ht="14.25" customHeight="1" x14ac:dyDescent="0.2">
      <c r="C45" s="34" t="s">
        <v>125</v>
      </c>
      <c r="D45" s="33"/>
      <c r="E45" s="33"/>
      <c r="G45" s="34"/>
      <c r="H45" s="28"/>
      <c r="I45" s="22"/>
      <c r="J45" s="22"/>
      <c r="K45" s="22"/>
      <c r="L45" s="28" t="s">
        <v>126</v>
      </c>
      <c r="M45" s="28"/>
      <c r="N45" s="28"/>
      <c r="O45" s="20"/>
      <c r="P45" s="20"/>
      <c r="Q45" s="20"/>
      <c r="R45" s="20"/>
      <c r="S45" s="28"/>
      <c r="T45" s="28"/>
      <c r="U45" s="20"/>
      <c r="V45" s="20"/>
      <c r="W45" s="20"/>
      <c r="X45" s="20"/>
      <c r="Y45" s="36"/>
      <c r="Z45" s="36"/>
      <c r="AA45" s="20"/>
      <c r="AB45" s="20"/>
      <c r="AC45" s="20"/>
      <c r="AD45" s="20"/>
      <c r="AE45" s="28"/>
      <c r="AF45" s="28"/>
      <c r="AG45" s="20"/>
      <c r="AH45" s="20"/>
      <c r="AI45" s="20"/>
      <c r="AJ45" s="28" t="s">
        <v>71</v>
      </c>
      <c r="AK45" s="28"/>
      <c r="AL45" s="28"/>
    </row>
    <row r="46" spans="3:38" x14ac:dyDescent="0.2">
      <c r="C46" s="32" t="s">
        <v>127</v>
      </c>
      <c r="D46" s="32"/>
      <c r="E46" s="32"/>
      <c r="F46" s="32"/>
      <c r="G46" s="32"/>
      <c r="H46" s="29"/>
      <c r="I46" s="23"/>
      <c r="J46" s="23"/>
      <c r="K46" s="23"/>
      <c r="L46" s="21"/>
      <c r="M46" s="21"/>
      <c r="N46" s="21"/>
      <c r="O46" s="21"/>
      <c r="P46" s="21"/>
      <c r="Q46" s="21"/>
      <c r="R46" s="30">
        <v>24</v>
      </c>
      <c r="S46" s="21"/>
      <c r="T46" s="21"/>
      <c r="U46" s="21"/>
      <c r="V46" s="21"/>
      <c r="W46" s="21"/>
      <c r="X46" s="30">
        <v>870</v>
      </c>
      <c r="Y46" s="21"/>
      <c r="Z46" s="21"/>
      <c r="AA46" s="21"/>
      <c r="AB46" s="21"/>
      <c r="AC46" s="21"/>
      <c r="AD46" s="30">
        <v>260</v>
      </c>
      <c r="AE46" s="21"/>
      <c r="AF46" s="21"/>
      <c r="AG46" s="21"/>
      <c r="AH46" s="21"/>
      <c r="AI46" s="21"/>
      <c r="AJ46" s="21"/>
      <c r="AK46" s="21"/>
      <c r="AL46" s="21"/>
    </row>
    <row r="47" spans="3:38" ht="14.25" customHeight="1" x14ac:dyDescent="0.2">
      <c r="C47" s="34" t="s">
        <v>128</v>
      </c>
      <c r="D47" s="33"/>
      <c r="E47" s="33"/>
      <c r="G47" s="34"/>
      <c r="H47" s="28"/>
      <c r="I47" s="22"/>
      <c r="J47" s="22"/>
      <c r="K47" s="22"/>
      <c r="L47" s="28" t="s">
        <v>129</v>
      </c>
      <c r="M47" s="28"/>
      <c r="N47" s="28"/>
      <c r="O47" s="20"/>
      <c r="P47" s="20"/>
      <c r="Q47" s="20"/>
      <c r="R47" s="20"/>
      <c r="S47" s="28"/>
      <c r="T47" s="28"/>
      <c r="U47" s="20"/>
      <c r="V47" s="20"/>
      <c r="W47" s="20"/>
      <c r="X47" s="20"/>
      <c r="Y47" s="28"/>
      <c r="Z47" s="28"/>
      <c r="AA47" s="20"/>
      <c r="AB47" s="20"/>
      <c r="AC47" s="20"/>
      <c r="AD47" s="20"/>
      <c r="AE47" s="28"/>
      <c r="AF47" s="28"/>
      <c r="AG47" s="20"/>
      <c r="AH47" s="20"/>
      <c r="AI47" s="20"/>
      <c r="AJ47" s="28" t="s">
        <v>71</v>
      </c>
      <c r="AK47" s="28"/>
      <c r="AL47" s="28"/>
    </row>
    <row r="48" spans="3:38" ht="14.25" customHeight="1" x14ac:dyDescent="0.2">
      <c r="C48" s="34" t="s">
        <v>130</v>
      </c>
      <c r="D48" s="33"/>
      <c r="E48" s="33"/>
      <c r="G48" s="34"/>
      <c r="H48" s="30"/>
      <c r="I48" s="23"/>
      <c r="J48" s="23"/>
      <c r="K48" s="23"/>
      <c r="L48" s="30" t="s">
        <v>129</v>
      </c>
      <c r="M48" s="30"/>
      <c r="N48" s="30"/>
      <c r="O48" s="21"/>
      <c r="P48" s="21"/>
      <c r="Q48" s="21"/>
      <c r="R48" s="30">
        <v>31</v>
      </c>
      <c r="S48" s="30"/>
      <c r="T48" s="30"/>
      <c r="U48" s="21"/>
      <c r="V48" s="21"/>
      <c r="W48" s="21"/>
      <c r="X48" s="30">
        <v>800</v>
      </c>
      <c r="Y48" s="35"/>
      <c r="Z48" s="35"/>
      <c r="AA48" s="21"/>
      <c r="AB48" s="21"/>
      <c r="AC48" s="21"/>
      <c r="AD48" s="30">
        <v>500</v>
      </c>
      <c r="AE48" s="30"/>
      <c r="AF48" s="30"/>
      <c r="AG48" s="21"/>
      <c r="AH48" s="21"/>
      <c r="AI48" s="21"/>
      <c r="AJ48" s="30" t="s">
        <v>71</v>
      </c>
      <c r="AK48" s="30"/>
      <c r="AL48" s="30"/>
    </row>
    <row r="49" spans="3:38" x14ac:dyDescent="0.2">
      <c r="C49" s="32" t="s">
        <v>131</v>
      </c>
      <c r="D49" s="32"/>
      <c r="E49" s="32"/>
      <c r="F49" s="32"/>
      <c r="G49" s="32"/>
      <c r="H49" s="31"/>
      <c r="I49" s="22"/>
      <c r="J49" s="22"/>
      <c r="K49" s="22"/>
      <c r="L49" s="20"/>
      <c r="M49" s="20"/>
      <c r="N49" s="20"/>
      <c r="O49" s="20"/>
      <c r="P49" s="20"/>
      <c r="Q49" s="20"/>
      <c r="R49" s="28">
        <v>101</v>
      </c>
      <c r="S49" s="20"/>
      <c r="T49" s="20"/>
      <c r="U49" s="20"/>
      <c r="V49" s="20"/>
      <c r="W49" s="20"/>
      <c r="X49" s="36">
        <v>1650</v>
      </c>
      <c r="Y49" s="20"/>
      <c r="Z49" s="20"/>
      <c r="AA49" s="20"/>
      <c r="AB49" s="20"/>
      <c r="AC49" s="20"/>
      <c r="AD49" s="28">
        <v>450</v>
      </c>
      <c r="AE49" s="20"/>
      <c r="AF49" s="20"/>
      <c r="AG49" s="20"/>
      <c r="AH49" s="20"/>
      <c r="AI49" s="20"/>
      <c r="AJ49" s="20"/>
      <c r="AK49" s="20"/>
      <c r="AL49" s="20"/>
    </row>
    <row r="50" spans="3:38" ht="14.25" customHeight="1" x14ac:dyDescent="0.2">
      <c r="C50" s="34" t="s">
        <v>132</v>
      </c>
      <c r="D50" s="33"/>
      <c r="E50" s="33"/>
      <c r="G50" s="34"/>
      <c r="H50" s="30"/>
      <c r="I50" s="23"/>
      <c r="J50" s="23"/>
      <c r="K50" s="23"/>
      <c r="L50" s="30" t="s">
        <v>133</v>
      </c>
      <c r="M50" s="30"/>
      <c r="N50" s="30"/>
      <c r="O50" s="21"/>
      <c r="P50" s="21"/>
      <c r="Q50" s="21"/>
      <c r="R50" s="21"/>
      <c r="S50" s="30"/>
      <c r="T50" s="30"/>
      <c r="U50" s="21"/>
      <c r="V50" s="21"/>
      <c r="W50" s="21"/>
      <c r="X50" s="21"/>
      <c r="Y50" s="30"/>
      <c r="Z50" s="30"/>
      <c r="AA50" s="21"/>
      <c r="AB50" s="21"/>
      <c r="AC50" s="21"/>
      <c r="AD50" s="21"/>
      <c r="AE50" s="30"/>
      <c r="AF50" s="30"/>
      <c r="AG50" s="21"/>
      <c r="AH50" s="21"/>
      <c r="AI50" s="21"/>
      <c r="AJ50" s="30" t="s">
        <v>71</v>
      </c>
      <c r="AK50" s="30"/>
      <c r="AL50" s="30"/>
    </row>
    <row r="51" spans="3:38" ht="14.25" customHeight="1" x14ac:dyDescent="0.2">
      <c r="C51" s="32" t="s">
        <v>134</v>
      </c>
      <c r="D51" s="32"/>
      <c r="E51" s="32"/>
      <c r="F51" s="32"/>
      <c r="G51" s="32"/>
      <c r="H51" s="31"/>
      <c r="I51" s="22"/>
      <c r="J51" s="22"/>
      <c r="K51" s="22"/>
      <c r="L51" s="20"/>
      <c r="M51" s="20"/>
      <c r="N51" s="20"/>
      <c r="O51" s="20"/>
      <c r="P51" s="20"/>
      <c r="Q51" s="20"/>
      <c r="R51" s="28">
        <v>74</v>
      </c>
      <c r="S51" s="20"/>
      <c r="T51" s="20"/>
      <c r="U51" s="20"/>
      <c r="V51" s="20"/>
      <c r="W51" s="20"/>
      <c r="X51" s="36">
        <v>1290</v>
      </c>
      <c r="Y51" s="20"/>
      <c r="Z51" s="20"/>
      <c r="AA51" s="20"/>
      <c r="AB51" s="20"/>
      <c r="AC51" s="20"/>
      <c r="AD51" s="28">
        <v>500</v>
      </c>
      <c r="AE51" s="20"/>
      <c r="AF51" s="20"/>
      <c r="AG51" s="20"/>
      <c r="AH51" s="20"/>
      <c r="AI51" s="20"/>
      <c r="AJ51" s="20"/>
      <c r="AK51" s="20"/>
      <c r="AL51" s="20"/>
    </row>
    <row r="52" spans="3:38" ht="14.25" customHeight="1" x14ac:dyDescent="0.2">
      <c r="C52" s="34" t="s">
        <v>135</v>
      </c>
      <c r="D52" s="33"/>
      <c r="E52" s="33"/>
      <c r="G52" s="34"/>
      <c r="H52" s="30"/>
      <c r="I52" s="23"/>
      <c r="J52" s="23"/>
      <c r="K52" s="23"/>
      <c r="L52" s="30" t="s">
        <v>136</v>
      </c>
      <c r="M52" s="30"/>
      <c r="N52" s="30"/>
      <c r="O52" s="21"/>
      <c r="P52" s="21"/>
      <c r="Q52" s="21"/>
      <c r="S52" s="30"/>
      <c r="T52" s="30"/>
      <c r="U52" s="21"/>
      <c r="V52" s="21"/>
      <c r="W52" s="21"/>
      <c r="Y52" s="30"/>
      <c r="Z52" s="30"/>
      <c r="AA52" s="21"/>
      <c r="AB52" s="21"/>
      <c r="AC52" s="21"/>
      <c r="AE52" s="30"/>
      <c r="AF52" s="30"/>
      <c r="AG52" s="21"/>
      <c r="AH52" s="21"/>
      <c r="AI52" s="21"/>
      <c r="AJ52" s="30" t="s">
        <v>71</v>
      </c>
      <c r="AK52" s="30"/>
      <c r="AL52" s="30"/>
    </row>
    <row r="53" spans="3:38" ht="14.25" customHeight="1" x14ac:dyDescent="0.2">
      <c r="C53" s="34" t="s">
        <v>137</v>
      </c>
      <c r="D53" s="33"/>
      <c r="E53" s="33"/>
      <c r="G53" s="34"/>
      <c r="H53" s="28"/>
      <c r="I53" s="22"/>
      <c r="J53" s="22"/>
      <c r="K53" s="22"/>
      <c r="L53" s="28" t="s">
        <v>138</v>
      </c>
      <c r="M53" s="28"/>
      <c r="N53" s="28"/>
      <c r="O53" s="20"/>
      <c r="P53" s="20"/>
      <c r="Q53" s="20"/>
      <c r="S53" s="28"/>
      <c r="T53" s="28"/>
      <c r="U53" s="20"/>
      <c r="V53" s="20"/>
      <c r="W53" s="20"/>
      <c r="Y53" s="36"/>
      <c r="Z53" s="36"/>
      <c r="AA53" s="20"/>
      <c r="AB53" s="20"/>
      <c r="AC53" s="20"/>
      <c r="AE53" s="28"/>
      <c r="AF53" s="28"/>
      <c r="AG53" s="20"/>
      <c r="AH53" s="20"/>
      <c r="AI53" s="20"/>
      <c r="AJ53" s="28" t="s">
        <v>71</v>
      </c>
      <c r="AK53" s="28"/>
      <c r="AL53" s="28"/>
    </row>
    <row r="54" spans="3:38" x14ac:dyDescent="0.2">
      <c r="C54" s="32" t="s">
        <v>139</v>
      </c>
      <c r="D54" s="32"/>
      <c r="E54" s="32"/>
      <c r="F54" s="32"/>
      <c r="G54" s="32"/>
      <c r="H54" s="29"/>
      <c r="I54" s="23"/>
      <c r="J54" s="23"/>
      <c r="K54" s="23"/>
      <c r="L54" s="21"/>
      <c r="M54" s="21"/>
      <c r="N54" s="21"/>
      <c r="O54" s="21"/>
      <c r="P54" s="21"/>
      <c r="Q54" s="21"/>
      <c r="S54" s="21"/>
      <c r="T54" s="21"/>
      <c r="U54" s="21"/>
      <c r="V54" s="21"/>
      <c r="W54" s="21"/>
      <c r="Y54" s="21"/>
      <c r="Z54" s="21"/>
      <c r="AA54" s="21"/>
      <c r="AB54" s="21"/>
      <c r="AC54" s="21"/>
      <c r="AE54" s="21"/>
      <c r="AF54" s="21"/>
      <c r="AG54" s="21"/>
      <c r="AH54" s="21"/>
      <c r="AI54" s="21"/>
      <c r="AJ54" s="21"/>
      <c r="AK54" s="21"/>
      <c r="AL54" s="21"/>
    </row>
    <row r="55" spans="3:38" ht="14.25" customHeight="1" x14ac:dyDescent="0.2">
      <c r="C55" s="34" t="s">
        <v>140</v>
      </c>
      <c r="D55" s="33"/>
      <c r="E55" s="33"/>
      <c r="G55" s="34"/>
      <c r="H55" s="28"/>
      <c r="I55" s="22"/>
      <c r="J55" s="22"/>
      <c r="K55" s="22"/>
      <c r="L55" s="28" t="s">
        <v>141</v>
      </c>
      <c r="M55" s="28"/>
      <c r="N55" s="28"/>
      <c r="O55" s="20"/>
      <c r="P55" s="20"/>
      <c r="Q55" s="20"/>
      <c r="S55" s="28"/>
      <c r="T55" s="28"/>
      <c r="U55" s="20"/>
      <c r="V55" s="20"/>
      <c r="W55" s="20"/>
      <c r="Y55" s="36"/>
      <c r="Z55" s="36"/>
      <c r="AA55" s="20"/>
      <c r="AB55" s="20"/>
      <c r="AC55" s="20"/>
      <c r="AE55" s="28"/>
      <c r="AF55" s="28"/>
      <c r="AG55" s="20"/>
      <c r="AH55" s="20"/>
      <c r="AI55" s="20"/>
      <c r="AJ55" s="28" t="s">
        <v>71</v>
      </c>
      <c r="AK55" s="28"/>
      <c r="AL55" s="28"/>
    </row>
  </sheetData>
  <mergeCells count="44">
    <mergeCell ref="I55:K55"/>
    <mergeCell ref="I54:K54"/>
    <mergeCell ref="I53:K53"/>
    <mergeCell ref="I52:K52"/>
    <mergeCell ref="I51:K51"/>
    <mergeCell ref="I50:K50"/>
    <mergeCell ref="I49:K49"/>
    <mergeCell ref="I48:K48"/>
    <mergeCell ref="I47:K47"/>
    <mergeCell ref="I46:K46"/>
    <mergeCell ref="I45:K45"/>
    <mergeCell ref="I44:K44"/>
    <mergeCell ref="I43:K43"/>
    <mergeCell ref="I42:K42"/>
    <mergeCell ref="I41:K41"/>
    <mergeCell ref="I40:K40"/>
    <mergeCell ref="I39:K39"/>
    <mergeCell ref="I34:K34"/>
    <mergeCell ref="I33:K33"/>
    <mergeCell ref="I32:K32"/>
    <mergeCell ref="I31:K31"/>
    <mergeCell ref="I30:K30"/>
    <mergeCell ref="I29:K29"/>
    <mergeCell ref="I28:K28"/>
    <mergeCell ref="I27:K27"/>
    <mergeCell ref="I26:K26"/>
    <mergeCell ref="I25:K25"/>
    <mergeCell ref="I24:K24"/>
    <mergeCell ref="I23:K23"/>
    <mergeCell ref="I22:K22"/>
    <mergeCell ref="I21:K21"/>
    <mergeCell ref="I20:K20"/>
    <mergeCell ref="I19:K19"/>
    <mergeCell ref="I18:K18"/>
    <mergeCell ref="I17:K17"/>
    <mergeCell ref="I16:K16"/>
    <mergeCell ref="I15:K15"/>
    <mergeCell ref="I14:K14"/>
    <mergeCell ref="I13:K13"/>
    <mergeCell ref="I12:K12"/>
    <mergeCell ref="I11:K11"/>
    <mergeCell ref="I10:K10"/>
    <mergeCell ref="I9:K9"/>
    <mergeCell ref="I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2022-10-22T21:46:40Z</dcterms:created>
  <dcterms:modified xsi:type="dcterms:W3CDTF">2022-10-25T01:42:18Z</dcterms:modified>
</cp:coreProperties>
</file>