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clintojd/Google Drive/AAPOR.PreElectionPolling/2020 General Election Polling Data/"/>
    </mc:Choice>
  </mc:AlternateContent>
  <xr:revisionPtr revIDLastSave="0" documentId="13_ncr:1_{DBF53C57-A6EE-7143-8382-DC70AA2D5D51}" xr6:coauthVersionLast="46" xr6:coauthVersionMax="46" xr10:uidLastSave="{00000000-0000-0000-0000-000000000000}"/>
  <bookViews>
    <workbookView xWindow="6980" yWindow="500" windowWidth="43560" windowHeight="16860" xr2:uid="{00000000-000D-0000-FFFF-FFFF00000000}"/>
  </bookViews>
  <sheets>
    <sheet name="Senate" sheetId="1" r:id="rId1"/>
    <sheet name="Governor" sheetId="2" r:id="rId2"/>
    <sheet name="Codebook" sheetId="3" r:id="rId3"/>
  </sheets>
  <definedNames>
    <definedName name="_xlnm._FilterDatabase" localSheetId="1" hidden="1">Governor!$A$1:$CD$121</definedName>
    <definedName name="_xlnm._FilterDatabase" localSheetId="0" hidden="1">Senate!$A$1:$CD$638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57" i="1" l="1"/>
  <c r="X327" i="1"/>
  <c r="X256" i="1"/>
  <c r="X616" i="1"/>
  <c r="X220" i="1"/>
  <c r="X556" i="1"/>
  <c r="X326" i="1"/>
  <c r="X325" i="1"/>
  <c r="X615" i="1"/>
  <c r="X219" i="1"/>
  <c r="X614" i="1"/>
  <c r="X555" i="1"/>
  <c r="X613" i="1"/>
  <c r="X554" i="1"/>
  <c r="X207" i="1"/>
  <c r="X83" i="1"/>
  <c r="X605" i="1"/>
  <c r="X206" i="1"/>
  <c r="X62" i="1"/>
  <c r="X319" i="1"/>
  <c r="X604" i="1"/>
  <c r="X603" i="1"/>
  <c r="X318" i="1"/>
  <c r="X317" i="1"/>
  <c r="X205" i="1"/>
  <c r="X519" i="1"/>
  <c r="X250" i="1"/>
  <c r="X518" i="1"/>
  <c r="X517" i="1"/>
  <c r="X516" i="1"/>
  <c r="X316" i="1"/>
  <c r="X177" i="1"/>
  <c r="X50" i="1"/>
  <c r="X176" i="1"/>
  <c r="X175" i="1"/>
  <c r="X471" i="1"/>
  <c r="X174" i="1"/>
  <c r="X470" i="1"/>
  <c r="X242" i="1"/>
  <c r="X173" i="1"/>
  <c r="X469" i="1"/>
  <c r="X468" i="1"/>
  <c r="X306" i="1"/>
  <c r="X467" i="1"/>
  <c r="X49" i="1"/>
  <c r="X172" i="1"/>
  <c r="X595" i="1"/>
  <c r="X305" i="1"/>
  <c r="X466" i="1"/>
  <c r="X465" i="1"/>
  <c r="X464" i="1"/>
  <c r="X171" i="1"/>
  <c r="X304" i="1"/>
  <c r="X463" i="1"/>
  <c r="X77" i="1"/>
  <c r="X170" i="1"/>
  <c r="X48" i="1"/>
  <c r="X462" i="1"/>
  <c r="X169" i="1"/>
  <c r="X168" i="1"/>
  <c r="X461" i="1"/>
  <c r="X303" i="1"/>
  <c r="X76" i="1"/>
  <c r="X460" i="1"/>
  <c r="X459" i="1"/>
  <c r="X75" i="1"/>
  <c r="X47" i="1"/>
  <c r="X167" i="1"/>
  <c r="X46" i="1"/>
  <c r="X241" i="1"/>
  <c r="X458" i="1"/>
  <c r="X457" i="1"/>
  <c r="X166" i="1"/>
  <c r="X456" i="1"/>
  <c r="X165" i="1"/>
  <c r="X302" i="1"/>
  <c r="X164" i="1"/>
  <c r="X455" i="1"/>
  <c r="X301" i="1"/>
  <c r="X454" i="1"/>
  <c r="X453" i="1"/>
  <c r="X300" i="1"/>
  <c r="X163" i="1"/>
  <c r="X299" i="1"/>
  <c r="X298" i="1"/>
  <c r="X297" i="1"/>
  <c r="X452" i="1"/>
  <c r="X451" i="1"/>
  <c r="X162" i="1"/>
  <c r="X45" i="1"/>
  <c r="X161" i="1"/>
  <c r="X450" i="1"/>
  <c r="X160" i="1"/>
  <c r="X449" i="1"/>
  <c r="X448" i="1"/>
  <c r="X296" i="1"/>
  <c r="X447" i="1"/>
  <c r="X240" i="1"/>
  <c r="X239" i="1"/>
  <c r="X295" i="1"/>
  <c r="X294" i="1"/>
  <c r="X159" i="1"/>
  <c r="X446" i="1"/>
  <c r="X158" i="1"/>
  <c r="X445" i="1"/>
  <c r="X293" i="1"/>
  <c r="X558" i="1"/>
  <c r="X444" i="1"/>
  <c r="X443" i="1"/>
  <c r="X157" i="1"/>
  <c r="X442" i="1"/>
  <c r="X441" i="1"/>
  <c r="X156" i="1"/>
  <c r="X440" i="1"/>
  <c r="X292" i="1"/>
  <c r="X44" i="1"/>
  <c r="X439" i="1"/>
  <c r="X155" i="1"/>
  <c r="X154" i="1"/>
  <c r="X291" i="1"/>
  <c r="X438" i="1"/>
  <c r="X153" i="1"/>
  <c r="X594" i="1"/>
  <c r="X593" i="1"/>
  <c r="X152" i="1"/>
  <c r="X4" i="1"/>
  <c r="X290" i="1"/>
  <c r="X437" i="1"/>
  <c r="X592" i="1"/>
  <c r="X591" i="1"/>
  <c r="X151" i="1"/>
  <c r="X150" i="1"/>
  <c r="X43" i="1"/>
  <c r="X436" i="1"/>
  <c r="X42" i="1"/>
  <c r="X634" i="1"/>
  <c r="X238" i="1"/>
  <c r="X237" i="1"/>
  <c r="X149" i="1"/>
  <c r="X41" i="1"/>
  <c r="X3" i="1"/>
  <c r="X435" i="1"/>
  <c r="X434" i="1"/>
  <c r="X289" i="1"/>
  <c r="X288" i="1"/>
  <c r="X433" i="1"/>
  <c r="X281" i="1"/>
  <c r="X280" i="1"/>
  <c r="X226" i="1"/>
  <c r="X68" i="1"/>
  <c r="X380" i="1"/>
  <c r="X111" i="1"/>
  <c r="X379" i="1"/>
  <c r="X110" i="1"/>
  <c r="X378" i="1"/>
  <c r="X377" i="1"/>
  <c r="X376" i="1"/>
  <c r="X375" i="1"/>
  <c r="X374" i="1"/>
  <c r="X373" i="1"/>
  <c r="X372" i="1"/>
  <c r="X109" i="1"/>
  <c r="X371" i="1"/>
  <c r="X630" i="1"/>
  <c r="X370" i="1"/>
  <c r="X266" i="1"/>
  <c r="X369" i="1"/>
  <c r="X368" i="1"/>
  <c r="X12" i="1"/>
  <c r="X108" i="1"/>
  <c r="X107" i="1"/>
  <c r="X367" i="1"/>
  <c r="X106" i="1"/>
  <c r="X366" i="1"/>
  <c r="X23" i="1"/>
  <c r="X365" i="1"/>
  <c r="X105" i="1"/>
  <c r="X364" i="1"/>
  <c r="X363" i="1"/>
  <c r="X362" i="1"/>
  <c r="X11" i="1"/>
  <c r="X361" i="1"/>
  <c r="X22" i="1"/>
  <c r="X67" i="1"/>
  <c r="X225" i="1"/>
  <c r="X224" i="1"/>
  <c r="X360" i="1"/>
  <c r="X359" i="1"/>
  <c r="X358" i="1"/>
  <c r="X357" i="1"/>
  <c r="X104" i="1"/>
  <c r="X21" i="1"/>
  <c r="X356" i="1"/>
  <c r="X265" i="1"/>
  <c r="X355" i="1"/>
  <c r="X103" i="1"/>
  <c r="X354" i="1"/>
  <c r="X353" i="1"/>
  <c r="X102" i="1"/>
  <c r="X20" i="1"/>
  <c r="X352" i="1"/>
  <c r="X10" i="1"/>
  <c r="X619" i="1"/>
  <c r="X101" i="1"/>
  <c r="X100" i="1"/>
  <c r="X351" i="1"/>
  <c r="X99" i="1"/>
  <c r="X618" i="1"/>
  <c r="X575" i="1"/>
  <c r="X574" i="1"/>
  <c r="X350" i="1"/>
  <c r="X349" i="1"/>
  <c r="X223" i="1"/>
  <c r="X348" i="1"/>
  <c r="X347" i="1"/>
  <c r="X98" i="1"/>
  <c r="X346" i="1"/>
  <c r="X345" i="1"/>
  <c r="X264" i="1"/>
  <c r="X573" i="1"/>
  <c r="X344" i="1"/>
  <c r="X343" i="1"/>
  <c r="X342" i="1"/>
  <c r="X341" i="1"/>
  <c r="X340" i="1"/>
  <c r="X97" i="1"/>
  <c r="X96" i="1"/>
  <c r="X95" i="1"/>
  <c r="X94" i="1"/>
  <c r="X339" i="1"/>
  <c r="X572" i="1"/>
  <c r="X629" i="1"/>
  <c r="X93" i="1"/>
  <c r="X338" i="1"/>
  <c r="X337" i="1"/>
  <c r="X571" i="1"/>
  <c r="X570" i="1"/>
  <c r="X92" i="1"/>
  <c r="X91" i="1"/>
  <c r="X90" i="1"/>
  <c r="X89" i="1"/>
  <c r="X88" i="1"/>
  <c r="X569" i="1"/>
  <c r="X19" i="1"/>
  <c r="X263" i="1"/>
  <c r="X336" i="1"/>
  <c r="X262" i="1"/>
  <c r="X222" i="1"/>
  <c r="X221" i="1"/>
  <c r="X87" i="1"/>
  <c r="X18" i="1"/>
  <c r="X568" i="1"/>
  <c r="X335" i="1"/>
  <c r="X567" i="1"/>
  <c r="X566" i="1"/>
  <c r="X261" i="1"/>
  <c r="X334" i="1"/>
  <c r="X218" i="1"/>
  <c r="X217" i="1"/>
  <c r="X612" i="1"/>
  <c r="X553" i="1"/>
  <c r="X66" i="1"/>
  <c r="X255" i="1"/>
  <c r="X552" i="1"/>
  <c r="X551" i="1"/>
  <c r="X550" i="1"/>
  <c r="X549" i="1"/>
  <c r="X628" i="1"/>
  <c r="X216" i="1"/>
  <c r="X548" i="1"/>
  <c r="X324" i="1"/>
  <c r="X547" i="1"/>
  <c r="X254" i="1"/>
  <c r="X215" i="1"/>
  <c r="X546" i="1"/>
  <c r="X323" i="1"/>
  <c r="X545" i="1"/>
  <c r="X322" i="1"/>
  <c r="X627" i="1"/>
  <c r="X544" i="1"/>
  <c r="X543" i="1"/>
  <c r="X214" i="1"/>
  <c r="X15" i="1"/>
  <c r="X253" i="1"/>
  <c r="X542" i="1"/>
  <c r="X213" i="1"/>
  <c r="X212" i="1"/>
  <c r="X541" i="1"/>
  <c r="X211" i="1"/>
  <c r="X540" i="1"/>
  <c r="X611" i="1"/>
  <c r="X65" i="1"/>
  <c r="X539" i="1"/>
  <c r="X538" i="1"/>
  <c r="X638" i="1"/>
  <c r="X64" i="1"/>
  <c r="X537" i="1"/>
  <c r="X536" i="1"/>
  <c r="X610" i="1"/>
  <c r="X535" i="1"/>
  <c r="X321" i="1"/>
  <c r="X534" i="1"/>
  <c r="X63" i="1"/>
  <c r="X609" i="1"/>
  <c r="X626" i="1"/>
  <c r="X533" i="1"/>
  <c r="X252" i="1"/>
  <c r="X210" i="1"/>
  <c r="X608" i="1"/>
  <c r="X532" i="1"/>
  <c r="X607" i="1"/>
  <c r="X531" i="1"/>
  <c r="X251" i="1"/>
  <c r="X530" i="1"/>
  <c r="X529" i="1"/>
  <c r="X528" i="1"/>
  <c r="X527" i="1"/>
  <c r="X526" i="1"/>
  <c r="X525" i="1"/>
  <c r="X209" i="1"/>
  <c r="X606" i="1"/>
  <c r="X524" i="1"/>
  <c r="X523" i="1"/>
  <c r="X9" i="1"/>
  <c r="X522" i="1"/>
  <c r="X521" i="1"/>
  <c r="X520" i="1"/>
  <c r="X208" i="1"/>
  <c r="X320" i="1"/>
  <c r="X8" i="1"/>
  <c r="X315" i="1"/>
  <c r="X61" i="1"/>
  <c r="X602" i="1"/>
  <c r="X625" i="1"/>
  <c r="X204" i="1"/>
  <c r="X82" i="1"/>
  <c r="X60" i="1"/>
  <c r="X81" i="1"/>
  <c r="X203" i="1"/>
  <c r="X515" i="1"/>
  <c r="X202" i="1"/>
  <c r="X59" i="1"/>
  <c r="X514" i="1"/>
  <c r="X201" i="1"/>
  <c r="X513" i="1"/>
  <c r="X249" i="1"/>
  <c r="X7" i="1"/>
  <c r="X80" i="1"/>
  <c r="X248" i="1"/>
  <c r="X512" i="1"/>
  <c r="X511" i="1"/>
  <c r="X510" i="1"/>
  <c r="X14" i="1"/>
  <c r="X509" i="1"/>
  <c r="X508" i="1"/>
  <c r="X507" i="1"/>
  <c r="X200" i="1"/>
  <c r="X58" i="1"/>
  <c r="X506" i="1"/>
  <c r="X199" i="1"/>
  <c r="X6" i="1"/>
  <c r="X505" i="1"/>
  <c r="X504" i="1"/>
  <c r="X503" i="1"/>
  <c r="X57" i="1"/>
  <c r="X198" i="1"/>
  <c r="X197" i="1"/>
  <c r="X502" i="1"/>
  <c r="X501" i="1"/>
  <c r="X196" i="1"/>
  <c r="X56" i="1"/>
  <c r="X500" i="1"/>
  <c r="X314" i="1"/>
  <c r="X247" i="1"/>
  <c r="X246" i="1"/>
  <c r="X624" i="1"/>
  <c r="X245" i="1"/>
  <c r="X195" i="1"/>
  <c r="X499" i="1"/>
  <c r="X498" i="1"/>
  <c r="X194" i="1"/>
  <c r="X497" i="1"/>
  <c r="X496" i="1"/>
  <c r="X495" i="1"/>
  <c r="X313" i="1"/>
  <c r="X623" i="1"/>
  <c r="X193" i="1"/>
  <c r="X192" i="1"/>
  <c r="X55" i="1"/>
  <c r="X494" i="1"/>
  <c r="X493" i="1"/>
  <c r="X492" i="1"/>
  <c r="X491" i="1"/>
  <c r="X191" i="1"/>
  <c r="X190" i="1"/>
  <c r="X189" i="1"/>
  <c r="X490" i="1"/>
  <c r="X601" i="1"/>
  <c r="X188" i="1"/>
  <c r="X489" i="1"/>
  <c r="X622" i="1"/>
  <c r="X600" i="1"/>
  <c r="X599" i="1"/>
  <c r="X13" i="1"/>
  <c r="X488" i="1"/>
  <c r="X487" i="1"/>
  <c r="X486" i="1"/>
  <c r="X485" i="1"/>
  <c r="X312" i="1"/>
  <c r="X484" i="1"/>
  <c r="X483" i="1"/>
  <c r="X187" i="1"/>
  <c r="X186" i="1"/>
  <c r="X637" i="1"/>
  <c r="X54" i="1"/>
  <c r="X53" i="1"/>
  <c r="X482" i="1"/>
  <c r="X185" i="1"/>
  <c r="X481" i="1"/>
  <c r="X480" i="1"/>
  <c r="X621" i="1"/>
  <c r="X184" i="1"/>
  <c r="X183" i="1"/>
  <c r="X598" i="1"/>
  <c r="X5" i="1"/>
  <c r="X311" i="1"/>
  <c r="X244" i="1"/>
  <c r="X243" i="1"/>
  <c r="X52" i="1"/>
  <c r="X479" i="1"/>
  <c r="X478" i="1"/>
  <c r="X636" i="1"/>
  <c r="X477" i="1"/>
  <c r="X310" i="1"/>
  <c r="X476" i="1"/>
  <c r="X560" i="1"/>
  <c r="X475" i="1"/>
  <c r="X79" i="1"/>
  <c r="X474" i="1"/>
  <c r="X51" i="1"/>
  <c r="X559" i="1"/>
  <c r="X182" i="1"/>
  <c r="X181" i="1"/>
  <c r="X180" i="1"/>
  <c r="X309" i="1"/>
  <c r="X635" i="1"/>
  <c r="X597" i="1"/>
  <c r="X179" i="1"/>
  <c r="X178" i="1"/>
  <c r="X308" i="1"/>
  <c r="X78" i="1"/>
  <c r="X596" i="1"/>
  <c r="X307" i="1"/>
  <c r="X473" i="1"/>
  <c r="X472" i="1"/>
  <c r="X287" i="1"/>
  <c r="X74" i="1"/>
  <c r="X73" i="1"/>
  <c r="X148" i="1"/>
  <c r="X432" i="1"/>
  <c r="X236" i="1"/>
  <c r="X431" i="1"/>
  <c r="X286" i="1"/>
  <c r="X633" i="1"/>
  <c r="X147" i="1"/>
  <c r="X40" i="1"/>
  <c r="X590" i="1"/>
  <c r="X146" i="1"/>
  <c r="X235" i="1"/>
  <c r="X145" i="1"/>
  <c r="X430" i="1"/>
  <c r="X429" i="1"/>
  <c r="X285" i="1"/>
  <c r="X284" i="1"/>
  <c r="X428" i="1"/>
  <c r="X144" i="1"/>
  <c r="X589" i="1"/>
  <c r="X588" i="1"/>
  <c r="X39" i="1"/>
  <c r="X283" i="1"/>
  <c r="X282" i="1"/>
  <c r="X620" i="1"/>
  <c r="X427" i="1"/>
  <c r="X426" i="1"/>
  <c r="X587" i="1"/>
  <c r="X38" i="1"/>
  <c r="X425" i="1"/>
  <c r="X37" i="1"/>
  <c r="X234" i="1"/>
  <c r="X586" i="1"/>
  <c r="X424" i="1"/>
  <c r="X423" i="1"/>
  <c r="X422" i="1"/>
  <c r="X143" i="1"/>
  <c r="X279" i="1"/>
  <c r="X421" i="1"/>
  <c r="X420" i="1"/>
  <c r="X142" i="1"/>
  <c r="X36" i="1"/>
  <c r="X419" i="1"/>
  <c r="X418" i="1"/>
  <c r="X278" i="1"/>
  <c r="X417" i="1"/>
  <c r="X277" i="1"/>
  <c r="X585" i="1"/>
  <c r="X141" i="1"/>
  <c r="X140" i="1"/>
  <c r="X416" i="1"/>
  <c r="X276" i="1"/>
  <c r="X275" i="1"/>
  <c r="X35" i="1"/>
  <c r="X72" i="1"/>
  <c r="X415" i="1"/>
  <c r="X233" i="1"/>
  <c r="X584" i="1"/>
  <c r="X34" i="1"/>
  <c r="X139" i="1"/>
  <c r="X414" i="1"/>
  <c r="X413" i="1"/>
  <c r="X138" i="1"/>
  <c r="X137" i="1"/>
  <c r="X232" i="1"/>
  <c r="X136" i="1"/>
  <c r="X135" i="1"/>
  <c r="X134" i="1"/>
  <c r="X133" i="1"/>
  <c r="X412" i="1"/>
  <c r="X411" i="1"/>
  <c r="X132" i="1"/>
  <c r="X231" i="1"/>
  <c r="X410" i="1"/>
  <c r="X409" i="1"/>
  <c r="X408" i="1"/>
  <c r="X131" i="1"/>
  <c r="X130" i="1"/>
  <c r="X129" i="1"/>
  <c r="X128" i="1"/>
  <c r="X2" i="1"/>
  <c r="X583" i="1"/>
  <c r="X582" i="1"/>
  <c r="X632" i="1"/>
  <c r="X230" i="1"/>
  <c r="X229" i="1"/>
  <c r="X274" i="1"/>
  <c r="X33" i="1"/>
  <c r="X407" i="1"/>
  <c r="X127" i="1"/>
  <c r="X406" i="1"/>
  <c r="X273" i="1"/>
  <c r="X71" i="1"/>
  <c r="X70" i="1"/>
  <c r="X32" i="1"/>
  <c r="X31" i="1"/>
  <c r="X30" i="1"/>
  <c r="X29" i="1"/>
  <c r="X28" i="1"/>
  <c r="X581" i="1"/>
  <c r="X405" i="1"/>
  <c r="X69" i="1"/>
  <c r="X126" i="1"/>
  <c r="X27" i="1"/>
  <c r="X580" i="1"/>
  <c r="X26" i="1"/>
  <c r="X404" i="1"/>
  <c r="X125" i="1"/>
  <c r="X403" i="1"/>
  <c r="X402" i="1"/>
  <c r="X401" i="1"/>
  <c r="X631" i="1"/>
  <c r="X579" i="1"/>
  <c r="X124" i="1"/>
  <c r="X400" i="1"/>
  <c r="X399" i="1"/>
  <c r="X398" i="1"/>
  <c r="X123" i="1"/>
  <c r="X122" i="1"/>
  <c r="X121" i="1"/>
  <c r="X397" i="1"/>
  <c r="X396" i="1"/>
  <c r="X120" i="1"/>
  <c r="X395" i="1"/>
  <c r="X228" i="1"/>
  <c r="X394" i="1"/>
  <c r="X393" i="1"/>
  <c r="X119" i="1"/>
  <c r="X578" i="1"/>
  <c r="X272" i="1"/>
  <c r="X118" i="1"/>
  <c r="X392" i="1"/>
  <c r="X391" i="1"/>
  <c r="X390" i="1"/>
  <c r="X227" i="1"/>
  <c r="X389" i="1"/>
  <c r="X117" i="1"/>
  <c r="X271" i="1"/>
  <c r="X270" i="1"/>
  <c r="X388" i="1"/>
  <c r="X577" i="1"/>
  <c r="X576" i="1"/>
  <c r="X269" i="1"/>
  <c r="X387" i="1"/>
  <c r="X116" i="1"/>
  <c r="X386" i="1"/>
  <c r="X115" i="1"/>
  <c r="X114" i="1"/>
  <c r="X113" i="1"/>
  <c r="X25" i="1"/>
  <c r="X112" i="1"/>
  <c r="X385" i="1"/>
  <c r="X268" i="1"/>
  <c r="X24" i="1"/>
  <c r="X384" i="1"/>
  <c r="X383" i="1"/>
  <c r="X267" i="1"/>
  <c r="X382" i="1"/>
  <c r="X381" i="1"/>
  <c r="X565" i="1"/>
  <c r="X564" i="1"/>
  <c r="X563" i="1"/>
  <c r="X17" i="1"/>
  <c r="X617" i="1"/>
  <c r="X333" i="1"/>
  <c r="X260" i="1"/>
  <c r="X259" i="1"/>
  <c r="X258" i="1"/>
  <c r="X332" i="1"/>
  <c r="X257" i="1"/>
  <c r="X562" i="1"/>
  <c r="X331" i="1"/>
  <c r="X330" i="1"/>
  <c r="X329" i="1"/>
  <c r="X328" i="1"/>
  <c r="X86" i="1"/>
  <c r="X85" i="1"/>
  <c r="X561" i="1"/>
  <c r="X84" i="1"/>
  <c r="X16" i="1"/>
  <c r="U273" i="1"/>
  <c r="W69" i="2"/>
  <c r="X69" i="2" s="1"/>
  <c r="W99" i="2"/>
  <c r="X99" i="2" s="1"/>
  <c r="W70" i="2"/>
  <c r="X70" i="2" s="1"/>
  <c r="W71" i="2"/>
  <c r="X71" i="2" s="1"/>
  <c r="W72" i="2"/>
  <c r="X72" i="2" s="1"/>
  <c r="W109" i="2"/>
  <c r="X109" i="2" s="1"/>
  <c r="W100" i="2"/>
  <c r="X100" i="2" s="1"/>
  <c r="W42" i="2"/>
  <c r="X42" i="2" s="1"/>
  <c r="W119" i="2"/>
  <c r="X119" i="2" s="1"/>
  <c r="W5" i="2"/>
  <c r="X5" i="2" s="1"/>
  <c r="W120" i="2"/>
  <c r="X120" i="2" s="1"/>
  <c r="W73" i="2"/>
  <c r="X73" i="2" s="1"/>
  <c r="W110" i="2"/>
  <c r="X110" i="2" s="1"/>
  <c r="W111" i="2"/>
  <c r="X111" i="2" s="1"/>
  <c r="W49" i="2"/>
  <c r="X49" i="2" s="1"/>
  <c r="W103" i="2"/>
  <c r="X103" i="2" s="1"/>
  <c r="W50" i="2"/>
  <c r="X50" i="2" s="1"/>
  <c r="W51" i="2"/>
  <c r="X51" i="2" s="1"/>
  <c r="W113" i="2"/>
  <c r="X113" i="2" s="1"/>
  <c r="W52" i="2"/>
  <c r="X52" i="2" s="1"/>
  <c r="W75" i="2"/>
  <c r="X75" i="2" s="1"/>
  <c r="W104" i="2"/>
  <c r="X104" i="2" s="1"/>
  <c r="W53" i="2"/>
  <c r="X53" i="2" s="1"/>
  <c r="W54" i="2"/>
  <c r="X54" i="2" s="1"/>
  <c r="W105" i="2"/>
  <c r="X105" i="2" s="1"/>
  <c r="W55" i="2"/>
  <c r="X55" i="2" s="1"/>
  <c r="W56" i="2"/>
  <c r="X56" i="2" s="1"/>
  <c r="W57" i="2"/>
  <c r="X57" i="2" s="1"/>
  <c r="W76" i="2"/>
  <c r="X76" i="2" s="1"/>
  <c r="W2" i="2"/>
  <c r="X2" i="2" s="1"/>
  <c r="W6" i="2"/>
  <c r="X6" i="2" s="1"/>
  <c r="W3" i="2"/>
  <c r="X3" i="2" s="1"/>
  <c r="W58" i="2"/>
  <c r="X58" i="2" s="1"/>
  <c r="W106" i="2"/>
  <c r="X106" i="2" s="1"/>
  <c r="W59" i="2"/>
  <c r="X59" i="2" s="1"/>
  <c r="W23" i="2"/>
  <c r="X23" i="2" s="1"/>
  <c r="W114" i="2"/>
  <c r="X114" i="2" s="1"/>
  <c r="W60" i="2"/>
  <c r="X60" i="2" s="1"/>
  <c r="W101" i="2"/>
  <c r="X101" i="2" s="1"/>
  <c r="W24" i="2"/>
  <c r="X24" i="2" s="1"/>
  <c r="W61" i="2"/>
  <c r="X61" i="2" s="1"/>
  <c r="W77" i="2"/>
  <c r="X77" i="2" s="1"/>
  <c r="W78" i="2"/>
  <c r="X78" i="2" s="1"/>
  <c r="W19" i="2"/>
  <c r="X19" i="2" s="1"/>
  <c r="W79" i="2"/>
  <c r="X79" i="2" s="1"/>
  <c r="W80" i="2"/>
  <c r="X80" i="2" s="1"/>
  <c r="W121" i="2"/>
  <c r="X121" i="2" s="1"/>
  <c r="W10" i="2"/>
  <c r="X10" i="2" s="1"/>
  <c r="W4" i="2"/>
  <c r="X4" i="2" s="1"/>
  <c r="W44" i="2"/>
  <c r="X44" i="2" s="1"/>
  <c r="W25" i="2"/>
  <c r="X25" i="2" s="1"/>
  <c r="W26" i="2"/>
  <c r="X26" i="2" s="1"/>
  <c r="W115" i="2"/>
  <c r="X115" i="2" s="1"/>
  <c r="W81" i="2"/>
  <c r="X81" i="2" s="1"/>
  <c r="W27" i="2"/>
  <c r="X27" i="2" s="1"/>
  <c r="W107" i="2"/>
  <c r="X107" i="2" s="1"/>
  <c r="W82" i="2"/>
  <c r="X82" i="2" s="1"/>
  <c r="W28" i="2"/>
  <c r="X28" i="2" s="1"/>
  <c r="W11" i="2"/>
  <c r="X11" i="2" s="1"/>
  <c r="W20" i="2"/>
  <c r="X20" i="2" s="1"/>
  <c r="W83" i="2"/>
  <c r="X83" i="2" s="1"/>
  <c r="W7" i="2"/>
  <c r="X7" i="2" s="1"/>
  <c r="W116" i="2"/>
  <c r="X116" i="2" s="1"/>
  <c r="W84" i="2"/>
  <c r="X84" i="2" s="1"/>
  <c r="W29" i="2"/>
  <c r="X29" i="2" s="1"/>
  <c r="W85" i="2"/>
  <c r="X85" i="2" s="1"/>
  <c r="W30" i="2"/>
  <c r="X30" i="2" s="1"/>
  <c r="W31" i="2"/>
  <c r="X31" i="2" s="1"/>
  <c r="W32" i="2"/>
  <c r="X32" i="2" s="1"/>
  <c r="W12" i="2"/>
  <c r="X12" i="2" s="1"/>
  <c r="W33" i="2"/>
  <c r="X33" i="2" s="1"/>
  <c r="W62" i="2"/>
  <c r="X62" i="2" s="1"/>
  <c r="W63" i="2"/>
  <c r="X63" i="2" s="1"/>
  <c r="W86" i="2"/>
  <c r="X86" i="2" s="1"/>
  <c r="W34" i="2"/>
  <c r="X34" i="2" s="1"/>
  <c r="W35" i="2"/>
  <c r="X35" i="2" s="1"/>
  <c r="W87" i="2"/>
  <c r="X87" i="2" s="1"/>
  <c r="W64" i="2"/>
  <c r="X64" i="2" s="1"/>
  <c r="W117" i="2"/>
  <c r="X117" i="2" s="1"/>
  <c r="W45" i="2"/>
  <c r="X45" i="2" s="1"/>
  <c r="W46" i="2"/>
  <c r="X46" i="2" s="1"/>
  <c r="W88" i="2"/>
  <c r="X88" i="2" s="1"/>
  <c r="W89" i="2"/>
  <c r="X89" i="2" s="1"/>
  <c r="W36" i="2"/>
  <c r="X36" i="2" s="1"/>
  <c r="W13" i="2"/>
  <c r="X13" i="2" s="1"/>
  <c r="W90" i="2"/>
  <c r="X90" i="2" s="1"/>
  <c r="W14" i="2"/>
  <c r="X14" i="2" s="1"/>
  <c r="W37" i="2"/>
  <c r="X37" i="2" s="1"/>
  <c r="W15" i="2"/>
  <c r="X15" i="2" s="1"/>
  <c r="W8" i="2"/>
  <c r="X8" i="2" s="1"/>
  <c r="W91" i="2"/>
  <c r="X91" i="2" s="1"/>
  <c r="W38" i="2"/>
  <c r="X38" i="2" s="1"/>
  <c r="W47" i="2"/>
  <c r="X47" i="2" s="1"/>
  <c r="W48" i="2"/>
  <c r="X48" i="2" s="1"/>
  <c r="W16" i="2"/>
  <c r="X16" i="2" s="1"/>
  <c r="W39" i="2"/>
  <c r="X39" i="2" s="1"/>
  <c r="W92" i="2"/>
  <c r="X92" i="2" s="1"/>
  <c r="W21" i="2"/>
  <c r="X21" i="2" s="1"/>
  <c r="W17" i="2"/>
  <c r="X17" i="2" s="1"/>
  <c r="W22" i="2"/>
  <c r="X22" i="2" s="1"/>
  <c r="W40" i="2"/>
  <c r="X40" i="2" s="1"/>
  <c r="W118" i="2"/>
  <c r="X118" i="2" s="1"/>
  <c r="W108" i="2"/>
  <c r="X108" i="2" s="1"/>
  <c r="W18" i="2"/>
  <c r="X18" i="2" s="1"/>
  <c r="W93" i="2"/>
  <c r="X93" i="2" s="1"/>
  <c r="W94" i="2"/>
  <c r="X94" i="2" s="1"/>
  <c r="W112" i="2"/>
  <c r="X112" i="2" s="1"/>
  <c r="W74" i="2"/>
  <c r="X74" i="2" s="1"/>
  <c r="W102" i="2"/>
  <c r="X102" i="2" s="1"/>
  <c r="W43" i="2"/>
  <c r="X43" i="2" s="1"/>
  <c r="V557" i="1"/>
  <c r="U557" i="1"/>
  <c r="V610" i="1"/>
  <c r="U610" i="1"/>
  <c r="V535" i="1"/>
  <c r="U535" i="1"/>
  <c r="V62" i="1"/>
  <c r="U62" i="1"/>
  <c r="V319" i="1"/>
  <c r="U319" i="1"/>
  <c r="V604" i="1"/>
  <c r="U604" i="1"/>
  <c r="V603" i="1"/>
  <c r="U603" i="1"/>
  <c r="V318" i="1"/>
  <c r="U318" i="1"/>
  <c r="V317" i="1"/>
  <c r="U317" i="1"/>
  <c r="V205" i="1"/>
  <c r="U205" i="1"/>
  <c r="V519" i="1"/>
  <c r="U519" i="1"/>
  <c r="V250" i="1"/>
  <c r="U250" i="1"/>
  <c r="V518" i="1"/>
  <c r="U518" i="1"/>
  <c r="V517" i="1"/>
  <c r="U517" i="1"/>
  <c r="V516" i="1"/>
  <c r="U516" i="1"/>
  <c r="V316" i="1"/>
  <c r="U316" i="1"/>
  <c r="V427" i="1" l="1"/>
  <c r="U427" i="1"/>
  <c r="V426" i="1"/>
  <c r="U426" i="1"/>
  <c r="V587" i="1"/>
  <c r="U587" i="1"/>
  <c r="V38" i="1"/>
  <c r="U38" i="1"/>
  <c r="V425" i="1"/>
  <c r="U425" i="1"/>
  <c r="V37" i="1"/>
  <c r="U37" i="1"/>
  <c r="V234" i="1"/>
  <c r="U234" i="1"/>
  <c r="V586" i="1"/>
  <c r="U586" i="1"/>
  <c r="V424" i="1"/>
  <c r="U424" i="1"/>
  <c r="V423" i="1"/>
  <c r="U423" i="1"/>
  <c r="V422" i="1"/>
  <c r="U422" i="1"/>
  <c r="V143" i="1"/>
  <c r="U143" i="1"/>
  <c r="V279" i="1"/>
  <c r="U279" i="1"/>
  <c r="V421" i="1"/>
  <c r="U421" i="1"/>
  <c r="V420" i="1"/>
  <c r="U420" i="1"/>
  <c r="V72" i="1"/>
  <c r="U72" i="1"/>
  <c r="V415" i="1"/>
  <c r="U415" i="1"/>
  <c r="V233" i="1"/>
  <c r="U233" i="1"/>
  <c r="V584" i="1"/>
  <c r="U584" i="1"/>
  <c r="V34" i="1"/>
  <c r="U34" i="1"/>
  <c r="V139" i="1"/>
  <c r="U139" i="1"/>
  <c r="V414" i="1"/>
  <c r="U414" i="1"/>
  <c r="V413" i="1"/>
  <c r="U413" i="1"/>
  <c r="V138" i="1"/>
  <c r="U138" i="1"/>
  <c r="V137" i="1"/>
  <c r="U137" i="1"/>
  <c r="V232" i="1"/>
  <c r="U232" i="1"/>
  <c r="V136" i="1"/>
  <c r="U136" i="1"/>
  <c r="V135" i="1"/>
  <c r="U135" i="1"/>
  <c r="V134" i="1"/>
  <c r="U134" i="1"/>
  <c r="V133" i="1"/>
  <c r="U133" i="1"/>
  <c r="V412" i="1"/>
  <c r="U412" i="1"/>
  <c r="V411" i="1"/>
  <c r="U411" i="1"/>
  <c r="V132" i="1"/>
  <c r="U132" i="1"/>
  <c r="V231" i="1"/>
  <c r="U231" i="1"/>
  <c r="V410" i="1"/>
  <c r="U410" i="1"/>
  <c r="V409" i="1"/>
  <c r="U409" i="1"/>
  <c r="V408" i="1"/>
  <c r="U408" i="1"/>
  <c r="V131" i="1"/>
  <c r="U131" i="1"/>
  <c r="V130" i="1"/>
  <c r="U130" i="1"/>
  <c r="V129" i="1"/>
  <c r="U129" i="1"/>
  <c r="V128" i="1"/>
  <c r="U128" i="1"/>
  <c r="V2" i="1"/>
  <c r="U2" i="1"/>
  <c r="V583" i="1"/>
  <c r="U583" i="1"/>
  <c r="V582" i="1"/>
  <c r="U582" i="1"/>
  <c r="V632" i="1"/>
  <c r="U632" i="1"/>
  <c r="V230" i="1"/>
  <c r="U230" i="1"/>
  <c r="V229" i="1"/>
  <c r="U229" i="1"/>
  <c r="V274" i="1"/>
  <c r="U274" i="1"/>
  <c r="V33" i="1"/>
  <c r="U33" i="1"/>
  <c r="V407" i="1"/>
  <c r="U407" i="1"/>
  <c r="V127" i="1"/>
  <c r="U127" i="1"/>
  <c r="V406" i="1"/>
  <c r="U406" i="1"/>
  <c r="V273" i="1"/>
  <c r="V9" i="2"/>
  <c r="U9" i="2"/>
  <c r="W9" i="2" s="1"/>
  <c r="X9" i="2" s="1"/>
  <c r="V68" i="2"/>
  <c r="U68" i="2"/>
  <c r="V41" i="2"/>
  <c r="U41" i="2"/>
  <c r="W41" i="2" s="1"/>
  <c r="X41" i="2" s="1"/>
  <c r="V67" i="2"/>
  <c r="U67" i="2"/>
  <c r="V66" i="2"/>
  <c r="U66" i="2"/>
  <c r="W66" i="2" s="1"/>
  <c r="X66" i="2" s="1"/>
  <c r="V98" i="2"/>
  <c r="U98" i="2"/>
  <c r="V97" i="2"/>
  <c r="U97" i="2"/>
  <c r="W97" i="2" s="1"/>
  <c r="X97" i="2" s="1"/>
  <c r="V96" i="2"/>
  <c r="U96" i="2"/>
  <c r="V65" i="2"/>
  <c r="U65" i="2"/>
  <c r="W65" i="2" s="1"/>
  <c r="X65" i="2" s="1"/>
  <c r="V95" i="2"/>
  <c r="U95" i="2"/>
  <c r="W95" i="2" l="1"/>
  <c r="X95" i="2" s="1"/>
  <c r="W96" i="2"/>
  <c r="X96" i="2" s="1"/>
  <c r="W98" i="2"/>
  <c r="X98" i="2" s="1"/>
  <c r="W67" i="2"/>
  <c r="X67" i="2" s="1"/>
  <c r="W68" i="2"/>
  <c r="X68" i="2" s="1"/>
  <c r="H111" i="2"/>
  <c r="H110" i="2"/>
  <c r="H73" i="2"/>
  <c r="H120" i="2"/>
  <c r="H5" i="2"/>
  <c r="H119" i="2"/>
  <c r="H42" i="2"/>
  <c r="H100" i="2"/>
  <c r="H109" i="2"/>
  <c r="H72" i="2"/>
  <c r="H71" i="2"/>
  <c r="H70" i="2"/>
  <c r="H99" i="2"/>
  <c r="H69" i="2"/>
  <c r="H68" i="2"/>
  <c r="H41" i="2"/>
  <c r="H67" i="2"/>
  <c r="H66" i="2"/>
  <c r="H98" i="2"/>
  <c r="H97" i="2"/>
  <c r="H96" i="2"/>
  <c r="H65" i="2"/>
  <c r="H95" i="2"/>
  <c r="H91" i="2"/>
  <c r="H8" i="2"/>
  <c r="H15" i="2"/>
  <c r="H37" i="2"/>
  <c r="H14" i="2"/>
  <c r="H90" i="2"/>
  <c r="H13" i="2"/>
  <c r="H36" i="2"/>
  <c r="H89" i="2"/>
  <c r="H88" i="2"/>
  <c r="H46" i="2"/>
  <c r="H45" i="2"/>
  <c r="H117" i="2"/>
  <c r="H64" i="2"/>
  <c r="H87" i="2"/>
  <c r="H34" i="2"/>
  <c r="H86" i="2"/>
  <c r="H63" i="2"/>
  <c r="H62" i="2"/>
  <c r="H33" i="2"/>
  <c r="H12" i="2"/>
  <c r="H32" i="2"/>
  <c r="H31" i="2"/>
  <c r="H30" i="2"/>
  <c r="H85" i="2"/>
  <c r="H29" i="2"/>
  <c r="H84" i="2"/>
  <c r="H116" i="2"/>
  <c r="H7" i="2"/>
  <c r="H83" i="2"/>
  <c r="H20" i="2"/>
  <c r="H11" i="2"/>
  <c r="H28" i="2"/>
  <c r="H82" i="2"/>
  <c r="H107" i="2"/>
  <c r="H27" i="2"/>
  <c r="H81" i="2"/>
  <c r="H115" i="2"/>
  <c r="H26" i="2"/>
  <c r="H25" i="2"/>
  <c r="H44" i="2"/>
  <c r="H4" i="2"/>
  <c r="H10" i="2"/>
  <c r="H121" i="2"/>
  <c r="H80" i="2"/>
  <c r="H77" i="2"/>
  <c r="H61" i="2"/>
  <c r="H24" i="2"/>
  <c r="H101" i="2"/>
  <c r="H60" i="2"/>
  <c r="H114" i="2"/>
  <c r="H23" i="2"/>
  <c r="H59" i="2"/>
  <c r="H106" i="2"/>
  <c r="H58" i="2"/>
  <c r="H56" i="2"/>
  <c r="H55" i="2"/>
  <c r="H105" i="2"/>
  <c r="H54" i="2"/>
  <c r="H53" i="2"/>
  <c r="H104" i="2"/>
  <c r="H75" i="2"/>
  <c r="H113" i="2"/>
  <c r="H51" i="2"/>
  <c r="H49" i="2"/>
  <c r="H102" i="2"/>
  <c r="H74" i="2"/>
  <c r="H112" i="2"/>
  <c r="H43" i="2"/>
  <c r="H557" i="1"/>
  <c r="H327" i="1"/>
  <c r="H256" i="1"/>
  <c r="H616" i="1"/>
  <c r="H220" i="1"/>
  <c r="H556" i="1"/>
  <c r="H326" i="1"/>
  <c r="H325" i="1"/>
  <c r="H615" i="1"/>
  <c r="H219" i="1"/>
  <c r="H614" i="1"/>
  <c r="H555" i="1"/>
  <c r="H613" i="1"/>
  <c r="H554" i="1"/>
  <c r="H552" i="1"/>
  <c r="H551" i="1"/>
  <c r="H550" i="1"/>
  <c r="H549" i="1"/>
  <c r="BX628" i="1"/>
  <c r="BU628" i="1"/>
  <c r="H628" i="1"/>
  <c r="H216" i="1"/>
  <c r="H548" i="1"/>
  <c r="H324" i="1"/>
  <c r="H547" i="1"/>
  <c r="H254" i="1"/>
  <c r="H215" i="1"/>
  <c r="H546" i="1"/>
  <c r="H323" i="1"/>
  <c r="H545" i="1"/>
  <c r="H322" i="1"/>
  <c r="H627" i="1"/>
  <c r="H544" i="1"/>
  <c r="H543" i="1"/>
  <c r="H214" i="1"/>
  <c r="H15" i="1"/>
  <c r="H253" i="1"/>
  <c r="H542" i="1"/>
  <c r="H213" i="1"/>
  <c r="H212" i="1"/>
  <c r="H541" i="1"/>
  <c r="H211" i="1"/>
  <c r="H540" i="1"/>
  <c r="H611" i="1"/>
  <c r="H65" i="1"/>
  <c r="H539" i="1"/>
  <c r="H538" i="1"/>
  <c r="H638" i="1"/>
  <c r="H64" i="1"/>
  <c r="H537" i="1"/>
  <c r="H536" i="1"/>
  <c r="H610" i="1"/>
  <c r="H535" i="1"/>
  <c r="H321" i="1"/>
  <c r="BR626" i="1"/>
  <c r="H533" i="1"/>
  <c r="H252" i="1"/>
  <c r="H210" i="1"/>
  <c r="H608" i="1"/>
  <c r="H532" i="1"/>
  <c r="H607" i="1"/>
  <c r="H531" i="1"/>
  <c r="H251" i="1"/>
  <c r="H530" i="1"/>
  <c r="H529" i="1"/>
  <c r="H528" i="1"/>
  <c r="H527" i="1"/>
  <c r="H526" i="1"/>
  <c r="H525" i="1"/>
  <c r="H209" i="1"/>
  <c r="H606" i="1"/>
  <c r="H524" i="1"/>
  <c r="H523" i="1"/>
  <c r="H9" i="1"/>
  <c r="H522" i="1"/>
  <c r="H521" i="1"/>
  <c r="H520" i="1"/>
  <c r="H208" i="1"/>
  <c r="H320" i="1"/>
  <c r="H8" i="1"/>
  <c r="H207" i="1"/>
  <c r="H605" i="1"/>
  <c r="H206" i="1"/>
  <c r="H62" i="1"/>
  <c r="H319" i="1"/>
  <c r="H604" i="1"/>
  <c r="H603" i="1"/>
  <c r="H318" i="1"/>
  <c r="H317" i="1"/>
  <c r="H205" i="1"/>
  <c r="H519" i="1"/>
  <c r="H250" i="1"/>
  <c r="H518" i="1"/>
  <c r="H517" i="1"/>
  <c r="H516" i="1"/>
  <c r="H316" i="1"/>
  <c r="H315" i="1"/>
  <c r="H480" i="1"/>
  <c r="H511" i="1"/>
  <c r="H510" i="1"/>
  <c r="H14" i="1"/>
  <c r="H509" i="1"/>
  <c r="H508" i="1"/>
  <c r="H507" i="1"/>
  <c r="H200" i="1"/>
  <c r="H58" i="1"/>
  <c r="H506" i="1"/>
  <c r="H199" i="1"/>
  <c r="H6" i="1"/>
  <c r="H505" i="1"/>
  <c r="H504" i="1"/>
  <c r="H503" i="1"/>
  <c r="H57" i="1"/>
  <c r="H198" i="1"/>
  <c r="H197" i="1"/>
  <c r="H502" i="1"/>
  <c r="H501" i="1"/>
  <c r="H196" i="1"/>
  <c r="H56" i="1"/>
  <c r="H500" i="1"/>
  <c r="H314" i="1"/>
  <c r="H247" i="1"/>
  <c r="H246" i="1"/>
  <c r="H624" i="1"/>
  <c r="H245" i="1"/>
  <c r="H195" i="1"/>
  <c r="H499" i="1"/>
  <c r="H498" i="1"/>
  <c r="H194" i="1"/>
  <c r="H497" i="1"/>
  <c r="H496" i="1"/>
  <c r="H495" i="1"/>
  <c r="H313" i="1"/>
  <c r="H623" i="1"/>
  <c r="H193" i="1"/>
  <c r="H192" i="1"/>
  <c r="H55" i="1"/>
  <c r="H494" i="1"/>
  <c r="H493" i="1"/>
  <c r="H492" i="1"/>
  <c r="H491" i="1"/>
  <c r="H191" i="1"/>
  <c r="H190" i="1"/>
  <c r="H189" i="1"/>
  <c r="H490" i="1"/>
  <c r="H601" i="1"/>
  <c r="H188" i="1"/>
  <c r="H489" i="1"/>
  <c r="H622" i="1"/>
  <c r="H600" i="1"/>
  <c r="H599" i="1"/>
  <c r="H13" i="1"/>
  <c r="H488" i="1"/>
  <c r="H487" i="1"/>
  <c r="H486" i="1"/>
  <c r="H485" i="1"/>
  <c r="H312" i="1"/>
  <c r="H484" i="1"/>
  <c r="H483" i="1"/>
  <c r="H187" i="1"/>
  <c r="H186" i="1"/>
  <c r="H637" i="1"/>
  <c r="H54" i="1"/>
  <c r="H53" i="1"/>
  <c r="H482" i="1"/>
  <c r="H185" i="1"/>
  <c r="H481" i="1"/>
  <c r="H621" i="1"/>
  <c r="H184" i="1"/>
  <c r="H183" i="1"/>
  <c r="H598" i="1"/>
  <c r="H5" i="1"/>
  <c r="H311" i="1"/>
  <c r="H244" i="1"/>
  <c r="H243" i="1"/>
  <c r="H52" i="1"/>
  <c r="H479" i="1"/>
  <c r="H478" i="1"/>
  <c r="H636" i="1"/>
  <c r="H477" i="1"/>
  <c r="H310" i="1"/>
  <c r="H476" i="1"/>
  <c r="H560" i="1"/>
  <c r="H559" i="1"/>
  <c r="K182" i="1"/>
  <c r="H182" i="1"/>
  <c r="H181" i="1"/>
  <c r="H180" i="1"/>
  <c r="H309" i="1"/>
  <c r="H635" i="1"/>
  <c r="H597" i="1"/>
  <c r="H179" i="1"/>
  <c r="H178" i="1"/>
  <c r="H308" i="1"/>
  <c r="H596" i="1"/>
  <c r="H307" i="1"/>
  <c r="H473" i="1"/>
  <c r="H472" i="1"/>
  <c r="H177" i="1"/>
  <c r="H50" i="1"/>
  <c r="H176" i="1"/>
  <c r="H175" i="1"/>
  <c r="H471" i="1"/>
  <c r="H174" i="1"/>
  <c r="CA470" i="1"/>
  <c r="BZ470" i="1"/>
  <c r="BY470" i="1"/>
  <c r="BT470" i="1"/>
  <c r="BS470" i="1"/>
  <c r="BR470" i="1"/>
  <c r="H470" i="1"/>
  <c r="H242" i="1"/>
  <c r="H173" i="1"/>
  <c r="H469" i="1"/>
  <c r="H468" i="1"/>
  <c r="H306" i="1"/>
  <c r="H467" i="1"/>
  <c r="H49" i="1"/>
  <c r="H172" i="1"/>
  <c r="H595" i="1"/>
  <c r="H305" i="1"/>
  <c r="H466" i="1"/>
  <c r="H465" i="1"/>
  <c r="H464" i="1"/>
  <c r="H171" i="1"/>
  <c r="H457" i="1"/>
  <c r="N166" i="1"/>
  <c r="M166" i="1"/>
  <c r="L166" i="1"/>
  <c r="H166" i="1"/>
  <c r="H456" i="1"/>
  <c r="H165" i="1"/>
  <c r="H302" i="1"/>
  <c r="H164" i="1"/>
  <c r="H455" i="1"/>
  <c r="H301" i="1"/>
  <c r="H454" i="1"/>
  <c r="H453" i="1"/>
  <c r="H300" i="1"/>
  <c r="H163" i="1"/>
  <c r="H299" i="1"/>
  <c r="H298" i="1"/>
  <c r="H297" i="1"/>
  <c r="H452" i="1"/>
  <c r="H451" i="1"/>
  <c r="H162" i="1"/>
  <c r="H45" i="1"/>
  <c r="H161" i="1"/>
  <c r="H450" i="1"/>
  <c r="H160" i="1"/>
  <c r="H449" i="1"/>
  <c r="H448" i="1"/>
  <c r="H296" i="1"/>
  <c r="H447" i="1"/>
  <c r="H240" i="1"/>
  <c r="H239" i="1"/>
  <c r="H295" i="1"/>
  <c r="H294" i="1"/>
  <c r="H159" i="1"/>
  <c r="H446" i="1"/>
  <c r="H158" i="1"/>
  <c r="H445" i="1"/>
  <c r="H293" i="1"/>
  <c r="H558" i="1"/>
  <c r="H444" i="1"/>
  <c r="H443" i="1"/>
  <c r="H157" i="1"/>
  <c r="H442" i="1"/>
  <c r="H441" i="1"/>
  <c r="H156" i="1"/>
  <c r="H440" i="1"/>
  <c r="H292" i="1"/>
  <c r="H44" i="1"/>
  <c r="H439" i="1"/>
  <c r="H155" i="1"/>
  <c r="H154" i="1"/>
  <c r="H291" i="1"/>
  <c r="H438" i="1"/>
  <c r="H153" i="1"/>
  <c r="H594" i="1"/>
  <c r="H593" i="1"/>
  <c r="H152" i="1"/>
  <c r="H290" i="1"/>
  <c r="H437" i="1"/>
  <c r="H592" i="1"/>
  <c r="H591" i="1"/>
  <c r="H151" i="1"/>
  <c r="H150" i="1"/>
  <c r="H43" i="1"/>
  <c r="H436" i="1"/>
  <c r="H42" i="1"/>
  <c r="H634" i="1"/>
  <c r="H238" i="1"/>
  <c r="H237" i="1"/>
  <c r="H149" i="1"/>
  <c r="H41" i="1"/>
  <c r="H3" i="1"/>
  <c r="H435" i="1"/>
  <c r="H434" i="1"/>
  <c r="H289" i="1"/>
  <c r="H288" i="1"/>
  <c r="H433" i="1"/>
  <c r="BX148" i="1"/>
  <c r="H148" i="1"/>
  <c r="H432" i="1"/>
  <c r="H236" i="1"/>
  <c r="H431" i="1"/>
  <c r="H286" i="1"/>
  <c r="H633" i="1"/>
  <c r="K147" i="1"/>
  <c r="H147" i="1"/>
  <c r="H40" i="1"/>
  <c r="H590" i="1"/>
  <c r="H146" i="1"/>
  <c r="H145" i="1"/>
  <c r="H430" i="1"/>
  <c r="H429" i="1"/>
  <c r="H285" i="1"/>
  <c r="H284" i="1"/>
  <c r="H428" i="1"/>
  <c r="H144" i="1"/>
  <c r="H589" i="1"/>
  <c r="H588" i="1"/>
  <c r="H39" i="1"/>
  <c r="H283" i="1"/>
  <c r="H282" i="1"/>
  <c r="H281" i="1"/>
  <c r="H280" i="1"/>
  <c r="H620" i="1"/>
  <c r="H425" i="1"/>
  <c r="H37" i="1"/>
  <c r="H234" i="1"/>
  <c r="H586" i="1"/>
  <c r="H424" i="1"/>
  <c r="H423" i="1"/>
  <c r="H422" i="1"/>
  <c r="H143" i="1"/>
  <c r="H279" i="1"/>
  <c r="H421" i="1"/>
  <c r="H420" i="1"/>
  <c r="H142" i="1"/>
  <c r="H36" i="1"/>
  <c r="H419" i="1"/>
  <c r="H418" i="1"/>
  <c r="H278" i="1"/>
  <c r="H417" i="1"/>
  <c r="H277" i="1"/>
  <c r="H585" i="1"/>
  <c r="H141" i="1"/>
  <c r="H140" i="1"/>
  <c r="H416" i="1"/>
  <c r="H276" i="1"/>
  <c r="H275" i="1"/>
  <c r="H35" i="1"/>
  <c r="H139" i="1"/>
  <c r="H414" i="1"/>
  <c r="H413" i="1"/>
  <c r="H138" i="1"/>
  <c r="H137" i="1"/>
  <c r="H232" i="1"/>
  <c r="H136" i="1"/>
  <c r="H135" i="1"/>
  <c r="H134" i="1"/>
  <c r="H133" i="1"/>
  <c r="H412" i="1"/>
  <c r="H411" i="1"/>
  <c r="H132" i="1"/>
  <c r="H231" i="1"/>
  <c r="H410" i="1"/>
  <c r="H409" i="1"/>
  <c r="H408" i="1"/>
  <c r="H131" i="1"/>
  <c r="H130" i="1"/>
  <c r="H129" i="1"/>
  <c r="H128" i="1"/>
  <c r="H2" i="1"/>
  <c r="H583" i="1"/>
  <c r="H582" i="1"/>
  <c r="H632" i="1"/>
  <c r="H230" i="1"/>
  <c r="H229" i="1"/>
  <c r="H274" i="1"/>
  <c r="H33" i="1"/>
  <c r="H407" i="1"/>
  <c r="H127" i="1"/>
  <c r="H406" i="1"/>
  <c r="H273" i="1"/>
  <c r="H381" i="1"/>
  <c r="AD125" i="1"/>
  <c r="H125" i="1"/>
  <c r="H403" i="1"/>
  <c r="H402" i="1"/>
  <c r="H401" i="1"/>
  <c r="H631" i="1"/>
  <c r="H579" i="1"/>
  <c r="K124" i="1"/>
  <c r="H124" i="1"/>
  <c r="H400" i="1"/>
  <c r="H399" i="1"/>
  <c r="H398" i="1"/>
  <c r="H123" i="1"/>
  <c r="H122" i="1"/>
  <c r="H121" i="1"/>
  <c r="H397" i="1"/>
  <c r="H396" i="1"/>
  <c r="H120" i="1"/>
  <c r="H395" i="1"/>
  <c r="H228" i="1"/>
  <c r="H394" i="1"/>
  <c r="H393" i="1"/>
  <c r="H119" i="1"/>
  <c r="H578" i="1"/>
  <c r="H272" i="1"/>
  <c r="H118" i="1"/>
  <c r="H392" i="1"/>
  <c r="H391" i="1"/>
  <c r="H390" i="1"/>
  <c r="H227" i="1"/>
  <c r="H389" i="1"/>
  <c r="H117" i="1"/>
  <c r="H271" i="1"/>
  <c r="H270" i="1"/>
  <c r="H388" i="1"/>
  <c r="H577" i="1"/>
  <c r="H576" i="1"/>
  <c r="H387" i="1"/>
  <c r="H116" i="1"/>
  <c r="H386" i="1"/>
  <c r="H115" i="1"/>
  <c r="H114" i="1"/>
  <c r="H113" i="1"/>
  <c r="H25" i="1"/>
  <c r="H112" i="1"/>
  <c r="H385" i="1"/>
  <c r="H268" i="1"/>
  <c r="H24" i="1"/>
  <c r="H384" i="1"/>
  <c r="H383" i="1"/>
  <c r="H267" i="1"/>
  <c r="H382" i="1"/>
  <c r="H226" i="1"/>
  <c r="H111" i="1"/>
  <c r="H379" i="1"/>
  <c r="K110" i="1"/>
  <c r="H110" i="1"/>
  <c r="H378" i="1"/>
  <c r="H377" i="1"/>
  <c r="H376" i="1"/>
  <c r="H375" i="1"/>
  <c r="H374" i="1"/>
  <c r="H373" i="1"/>
  <c r="H372" i="1"/>
  <c r="H109" i="1"/>
  <c r="H371" i="1"/>
  <c r="H630" i="1"/>
  <c r="H370" i="1"/>
  <c r="H266" i="1"/>
  <c r="H369" i="1"/>
  <c r="H368" i="1"/>
  <c r="H359" i="1"/>
  <c r="H358" i="1"/>
  <c r="H357" i="1"/>
  <c r="H104" i="1"/>
  <c r="H21" i="1"/>
  <c r="H356" i="1"/>
  <c r="H265" i="1"/>
  <c r="H355" i="1"/>
  <c r="H103" i="1"/>
  <c r="H354" i="1"/>
  <c r="H353" i="1"/>
  <c r="H102" i="1"/>
  <c r="H20" i="1"/>
  <c r="CA352" i="1"/>
  <c r="BZ352" i="1"/>
  <c r="BY352" i="1"/>
  <c r="BT352" i="1"/>
  <c r="BS352" i="1"/>
  <c r="BR352" i="1"/>
  <c r="H352" i="1"/>
  <c r="H10" i="1"/>
  <c r="H619" i="1"/>
  <c r="H101" i="1"/>
  <c r="H100" i="1"/>
  <c r="H99" i="1"/>
  <c r="H618" i="1"/>
  <c r="H575" i="1"/>
  <c r="H574" i="1"/>
  <c r="H350" i="1"/>
  <c r="H349" i="1"/>
  <c r="H223" i="1"/>
  <c r="H348" i="1"/>
  <c r="H347" i="1"/>
  <c r="H98" i="1"/>
  <c r="H346" i="1"/>
  <c r="H345" i="1"/>
  <c r="H264" i="1"/>
  <c r="H573" i="1"/>
  <c r="H344" i="1"/>
  <c r="H343" i="1"/>
  <c r="H342" i="1"/>
  <c r="H341" i="1"/>
  <c r="H340" i="1"/>
  <c r="H97" i="1"/>
  <c r="H96" i="1"/>
  <c r="H95" i="1"/>
  <c r="H94" i="1"/>
  <c r="H339" i="1"/>
  <c r="H572" i="1"/>
  <c r="H629" i="1"/>
  <c r="H93" i="1"/>
  <c r="H338" i="1"/>
  <c r="H337" i="1"/>
  <c r="H571" i="1"/>
  <c r="H570" i="1"/>
  <c r="H92" i="1"/>
  <c r="H91" i="1"/>
  <c r="H90" i="1"/>
  <c r="H89" i="1"/>
  <c r="H88" i="1"/>
  <c r="H569" i="1"/>
  <c r="H19" i="1"/>
  <c r="H263" i="1"/>
  <c r="H336" i="1"/>
  <c r="H262" i="1"/>
  <c r="H222" i="1"/>
  <c r="H221" i="1"/>
  <c r="H87" i="1"/>
  <c r="H18" i="1"/>
  <c r="H568" i="1"/>
  <c r="H335" i="1"/>
  <c r="H567" i="1"/>
  <c r="H566" i="1"/>
  <c r="H261" i="1"/>
  <c r="H334" i="1"/>
  <c r="H564" i="1"/>
  <c r="H565" i="1"/>
  <c r="H259" i="1"/>
  <c r="H258" i="1"/>
  <c r="H332" i="1"/>
  <c r="H257" i="1"/>
  <c r="H562" i="1"/>
  <c r="H331" i="1"/>
  <c r="H330" i="1"/>
  <c r="H329" i="1"/>
  <c r="H328" i="1"/>
  <c r="H86" i="1"/>
  <c r="H85" i="1"/>
  <c r="H561" i="1"/>
  <c r="H84" i="1"/>
  <c r="H16" i="1"/>
</calcChain>
</file>

<file path=xl/sharedStrings.xml><?xml version="1.0" encoding="utf-8"?>
<sst xmlns="http://schemas.openxmlformats.org/spreadsheetml/2006/main" count="32372" uniqueCount="1468">
  <si>
    <t>poll.id</t>
  </si>
  <si>
    <t>state</t>
  </si>
  <si>
    <t>Poll</t>
  </si>
  <si>
    <t>StartDate</t>
  </si>
  <si>
    <t>EndDate</t>
  </si>
  <si>
    <t>FieldDates</t>
  </si>
  <si>
    <t>ReleaseDate</t>
  </si>
  <si>
    <t>DaysinField</t>
  </si>
  <si>
    <t>MoE</t>
  </si>
  <si>
    <t>Mode</t>
  </si>
  <si>
    <t>SampleSize</t>
  </si>
  <si>
    <t>Dem</t>
  </si>
  <si>
    <t>Rep</t>
  </si>
  <si>
    <t>SomeoneElse</t>
  </si>
  <si>
    <t>Undecided</t>
  </si>
  <si>
    <t>Dem.cand.name</t>
  </si>
  <si>
    <t>Rep.cand.name</t>
  </si>
  <si>
    <t>TargetPop</t>
  </si>
  <si>
    <t>DemVote</t>
  </si>
  <si>
    <t>RepVote</t>
  </si>
  <si>
    <t>LVmodel</t>
  </si>
  <si>
    <t>sample_source</t>
  </si>
  <si>
    <t>LandlineOnly</t>
  </si>
  <si>
    <t>LandlineAndCell</t>
  </si>
  <si>
    <t>LandlineCellText</t>
  </si>
  <si>
    <t>pctCellPhone</t>
  </si>
  <si>
    <t>Funded</t>
  </si>
  <si>
    <t>Conducted</t>
  </si>
  <si>
    <t>Partisan</t>
  </si>
  <si>
    <t>RealClear</t>
  </si>
  <si>
    <t>Gender</t>
  </si>
  <si>
    <t>Age</t>
  </si>
  <si>
    <t>Race/Ethnicity</t>
  </si>
  <si>
    <t>Education</t>
  </si>
  <si>
    <t>16 Vote</t>
  </si>
  <si>
    <t>Income</t>
  </si>
  <si>
    <t>Region</t>
  </si>
  <si>
    <t>MaritalStatus</t>
  </si>
  <si>
    <t>HouseholdSize</t>
  </si>
  <si>
    <t>Employment</t>
  </si>
  <si>
    <t>PartyID</t>
  </si>
  <si>
    <t>Ideology</t>
  </si>
  <si>
    <t>Mode.weight</t>
  </si>
  <si>
    <t>TelephoneUsage</t>
  </si>
  <si>
    <t>PartyReg</t>
  </si>
  <si>
    <t>CD</t>
  </si>
  <si>
    <t>SocialMediaUse</t>
  </si>
  <si>
    <t>InternetUse</t>
  </si>
  <si>
    <t>PrimaryVoteHistory</t>
  </si>
  <si>
    <t>Religion</t>
  </si>
  <si>
    <t>InternetAccess</t>
  </si>
  <si>
    <t>VoterRegistration</t>
  </si>
  <si>
    <t>Turnout</t>
  </si>
  <si>
    <t>Volunteerism</t>
  </si>
  <si>
    <t>County</t>
  </si>
  <si>
    <t>16PrimVote</t>
  </si>
  <si>
    <t>VoteHistory</t>
  </si>
  <si>
    <t>Home-ownership</t>
  </si>
  <si>
    <t>Metropolitan status</t>
  </si>
  <si>
    <t>Urbanicity</t>
  </si>
  <si>
    <t>Media.Market</t>
  </si>
  <si>
    <t>Population.Density</t>
  </si>
  <si>
    <t>Trump2016</t>
  </si>
  <si>
    <t>Clinton2016</t>
  </si>
  <si>
    <t>PctDemocrats</t>
  </si>
  <si>
    <t>PctRepublicans</t>
  </si>
  <si>
    <t>PctIndependents</t>
  </si>
  <si>
    <t>PctStrongDemocrat</t>
  </si>
  <si>
    <t>PctLeanDemocrat</t>
  </si>
  <si>
    <t>PctLeanRepublican</t>
  </si>
  <si>
    <t>PctStrongRepublican</t>
  </si>
  <si>
    <t>PctWhite</t>
  </si>
  <si>
    <t>PctBlack</t>
  </si>
  <si>
    <t>PctHispanic</t>
  </si>
  <si>
    <t>PctAsian</t>
  </si>
  <si>
    <t>PctOther</t>
  </si>
  <si>
    <t>Notes</t>
  </si>
  <si>
    <t>AK</t>
  </si>
  <si>
    <t>Gravis Marketing</t>
  </si>
  <si>
    <t>10/26/2020</t>
  </si>
  <si>
    <t>10/28/2020</t>
  </si>
  <si>
    <t>10/26-10/28</t>
  </si>
  <si>
    <t>10/29/2020</t>
  </si>
  <si>
    <t>3.5</t>
  </si>
  <si>
    <t>770</t>
  </si>
  <si>
    <t>NA</t>
  </si>
  <si>
    <t>Al Gross</t>
  </si>
  <si>
    <t>Dan Sullivan</t>
  </si>
  <si>
    <t>LV</t>
  </si>
  <si>
    <t>None</t>
  </si>
  <si>
    <t>Public Policy Polling</t>
  </si>
  <si>
    <t>10/19/2020</t>
  </si>
  <si>
    <t>10/20/2020</t>
  </si>
  <si>
    <t>10/19-10/20</t>
  </si>
  <si>
    <t>10/21/2020</t>
  </si>
  <si>
    <t>800</t>
  </si>
  <si>
    <t xml:space="preserve">Patinkin Research Strategies </t>
  </si>
  <si>
    <t>9/30/2020</t>
  </si>
  <si>
    <t>10/04/2020</t>
  </si>
  <si>
    <t>9/30-10/04</t>
  </si>
  <si>
    <t>10/18/2020</t>
  </si>
  <si>
    <t>4.0</t>
  </si>
  <si>
    <t>600</t>
  </si>
  <si>
    <t>Patinkin Research &amp; Strategies</t>
  </si>
  <si>
    <t>Siena College/New York Times</t>
  </si>
  <si>
    <t>10/09/2020</t>
  </si>
  <si>
    <t>10/14/2020</t>
  </si>
  <si>
    <t>10/09-10/14</t>
  </si>
  <si>
    <t>10/16/2020</t>
  </si>
  <si>
    <t>5.7</t>
  </si>
  <si>
    <t>423</t>
  </si>
  <si>
    <t>New York Times</t>
  </si>
  <si>
    <t>Siena College Research Institute</t>
  </si>
  <si>
    <t>8/27/2020</t>
  </si>
  <si>
    <t>8/28/2020</t>
  </si>
  <si>
    <t>8/27 - 8/28</t>
  </si>
  <si>
    <t>8/31/2020</t>
  </si>
  <si>
    <t>V</t>
  </si>
  <si>
    <t>Yes</t>
  </si>
  <si>
    <t xml:space="preserve">Al Gross is an independent </t>
  </si>
  <si>
    <t>AL</t>
  </si>
  <si>
    <t>Swayable</t>
  </si>
  <si>
    <t>10/27/2020</t>
  </si>
  <si>
    <t>11/01/2020</t>
  </si>
  <si>
    <t>10/27-11/01</t>
  </si>
  <si>
    <t>11/02/2020</t>
  </si>
  <si>
    <t>8.5</t>
  </si>
  <si>
    <t>Doug Jones</t>
  </si>
  <si>
    <t>Tommy Tuberville</t>
  </si>
  <si>
    <t>self-report</t>
  </si>
  <si>
    <t>Morning Consult</t>
  </si>
  <si>
    <t>10/22/2020</t>
  </si>
  <si>
    <t>10/31/2020</t>
  </si>
  <si>
    <t>10/22-10/31</t>
  </si>
  <si>
    <t>3</t>
  </si>
  <si>
    <t>850</t>
  </si>
  <si>
    <t xml:space="preserve">Morning Consult </t>
  </si>
  <si>
    <t>10/23/2020</t>
  </si>
  <si>
    <t>10/23-10/26</t>
  </si>
  <si>
    <t>10/30/2020</t>
  </si>
  <si>
    <t>8.7</t>
  </si>
  <si>
    <t>232</t>
  </si>
  <si>
    <t xml:space="preserve">Auburn University at Montgomery </t>
  </si>
  <si>
    <t>10/23-10/28</t>
  </si>
  <si>
    <t>4.4</t>
  </si>
  <si>
    <t>853</t>
  </si>
  <si>
    <t>Auburn University at Montgomery</t>
  </si>
  <si>
    <t xml:space="preserve">Cygnal </t>
  </si>
  <si>
    <t>10/21-10/23</t>
  </si>
  <si>
    <t>3.86</t>
  </si>
  <si>
    <t>645</t>
  </si>
  <si>
    <t>Cygnal</t>
  </si>
  <si>
    <t>FM3 Research</t>
  </si>
  <si>
    <t>10/11/2020</t>
  </si>
  <si>
    <t>10/11-10/14</t>
  </si>
  <si>
    <t>801</t>
  </si>
  <si>
    <t xml:space="preserve">Doug Jones </t>
  </si>
  <si>
    <t>10/03/2020</t>
  </si>
  <si>
    <t>9/20-10/03</t>
  </si>
  <si>
    <t>10/05/2020</t>
  </si>
  <si>
    <t>4</t>
  </si>
  <si>
    <t>1072</t>
  </si>
  <si>
    <t>Auburn</t>
  </si>
  <si>
    <t>9/11/2020</t>
  </si>
  <si>
    <t>9/20/2020</t>
  </si>
  <si>
    <t>9/11-9/20</t>
  </si>
  <si>
    <t>9/22/2020</t>
  </si>
  <si>
    <t>7/24/2020</t>
  </si>
  <si>
    <t>8/2/2020</t>
  </si>
  <si>
    <t>7/24 - 8/2</t>
  </si>
  <si>
    <t>8/4/2020</t>
  </si>
  <si>
    <t>WPA Intelligence</t>
  </si>
  <si>
    <t>6/29 - 7/2</t>
  </si>
  <si>
    <t>Club for Growth</t>
  </si>
  <si>
    <t>Auburn University</t>
  </si>
  <si>
    <t>7/2 - 7/9</t>
  </si>
  <si>
    <t>Online</t>
  </si>
  <si>
    <t>RV</t>
  </si>
  <si>
    <t>No</t>
  </si>
  <si>
    <t>ALG Research</t>
  </si>
  <si>
    <t>6/18 - 6/22</t>
  </si>
  <si>
    <t>5/14 - 5/18</t>
  </si>
  <si>
    <t>Doug Jones for Senate</t>
  </si>
  <si>
    <t>No weighting or demographic information given</t>
  </si>
  <si>
    <t>6/13 - 6/16</t>
  </si>
  <si>
    <t>IVR/Online</t>
  </si>
  <si>
    <t>AR</t>
  </si>
  <si>
    <t>American Research Group</t>
  </si>
  <si>
    <t>10/07/2020</t>
  </si>
  <si>
    <t>10/07-10/09</t>
  </si>
  <si>
    <t>Ricky Dale Harrington Jr.</t>
  </si>
  <si>
    <t>Tom Cotton</t>
  </si>
  <si>
    <t>University of Arkansas</t>
  </si>
  <si>
    <t>10/09-10/21</t>
  </si>
  <si>
    <t>3.4</t>
  </si>
  <si>
    <t>591</t>
  </si>
  <si>
    <t>Noen</t>
  </si>
  <si>
    <t>AZ</t>
  </si>
  <si>
    <t>Ipsos</t>
  </si>
  <si>
    <t>10/27-11/02</t>
  </si>
  <si>
    <t>4.5</t>
  </si>
  <si>
    <t>Mark Kelly</t>
  </si>
  <si>
    <t>Martha McSally</t>
  </si>
  <si>
    <t>Reuters</t>
  </si>
  <si>
    <t>Change Research</t>
  </si>
  <si>
    <t>10/29-11/01</t>
  </si>
  <si>
    <t>1.7</t>
  </si>
  <si>
    <t>CNBC</t>
  </si>
  <si>
    <t xml:space="preserve">Change Research </t>
  </si>
  <si>
    <t>Marist College</t>
  </si>
  <si>
    <t>3.7</t>
  </si>
  <si>
    <t>NBC</t>
  </si>
  <si>
    <t>1059</t>
  </si>
  <si>
    <t>Data Orbital</t>
  </si>
  <si>
    <t>10/28-10/30</t>
  </si>
  <si>
    <t>4.18</t>
  </si>
  <si>
    <t>550</t>
  </si>
  <si>
    <t>Emerson College</t>
  </si>
  <si>
    <t>10/29-10/31</t>
  </si>
  <si>
    <t>3.6</t>
  </si>
  <si>
    <t>732</t>
  </si>
  <si>
    <t>10/26-10/30</t>
  </si>
  <si>
    <t>3.9</t>
  </si>
  <si>
    <t>1252</t>
  </si>
  <si>
    <t>CNN/SSRS</t>
  </si>
  <si>
    <t>10/23-10/30</t>
  </si>
  <si>
    <t>892</t>
  </si>
  <si>
    <t>CNN</t>
  </si>
  <si>
    <t>SSRS</t>
  </si>
  <si>
    <t>4.1</t>
  </si>
  <si>
    <t>865</t>
  </si>
  <si>
    <t xml:space="preserve">Y2 Analytics </t>
  </si>
  <si>
    <t>10/15/2020</t>
  </si>
  <si>
    <t>10/15-10/32</t>
  </si>
  <si>
    <t>700</t>
  </si>
  <si>
    <t>Y2 Analytics</t>
  </si>
  <si>
    <t>7.4</t>
  </si>
  <si>
    <t>286</t>
  </si>
  <si>
    <t>Rasmussen Reports</t>
  </si>
  <si>
    <t>10/27-10/29</t>
  </si>
  <si>
    <t>Pulse Opinion Research</t>
  </si>
  <si>
    <t>704</t>
  </si>
  <si>
    <t>Univision/ University of Houston/ Latino Decisions/ North Star Opinion Research</t>
  </si>
  <si>
    <t>10/17/2020</t>
  </si>
  <si>
    <t>10/25/2020</t>
  </si>
  <si>
    <t>10/17-10/25</t>
  </si>
  <si>
    <t>4.89</t>
  </si>
  <si>
    <t>725</t>
  </si>
  <si>
    <t>Multiple Sources</t>
  </si>
  <si>
    <t xml:space="preserve">Arizona State University </t>
  </si>
  <si>
    <t>10/24/2020</t>
  </si>
  <si>
    <t>10/21-10/24</t>
  </si>
  <si>
    <t>729</t>
  </si>
  <si>
    <t>voter file</t>
  </si>
  <si>
    <t>10/01/2020</t>
  </si>
  <si>
    <t>10/01-10/03</t>
  </si>
  <si>
    <t>3.8</t>
  </si>
  <si>
    <t>604</t>
  </si>
  <si>
    <t>09/13/2020</t>
  </si>
  <si>
    <t>9/13-9/20</t>
  </si>
  <si>
    <t>679</t>
  </si>
  <si>
    <t>OH Predictive Insights</t>
  </si>
  <si>
    <t>10/22-10/25</t>
  </si>
  <si>
    <t>716</t>
  </si>
  <si>
    <t>Susquehanna Polling &amp; Research Inc.</t>
  </si>
  <si>
    <t>10/19-10/22</t>
  </si>
  <si>
    <t>4.3</t>
  </si>
  <si>
    <t>500</t>
  </si>
  <si>
    <t>Susquehanna Polling</t>
  </si>
  <si>
    <t>Basswood Research</t>
  </si>
  <si>
    <t>10/03-10/05</t>
  </si>
  <si>
    <t>8/29/2020</t>
  </si>
  <si>
    <t>8/29-8/30</t>
  </si>
  <si>
    <t>10/11-10/20</t>
  </si>
  <si>
    <t>1</t>
  </si>
  <si>
    <t>1066</t>
  </si>
  <si>
    <t>10/14-10/21</t>
  </si>
  <si>
    <t>658</t>
  </si>
  <si>
    <t>10/18-10/19</t>
  </si>
  <si>
    <t>RMG Research</t>
  </si>
  <si>
    <t>10/14-10/19</t>
  </si>
  <si>
    <t>screening questions</t>
  </si>
  <si>
    <t>RDD</t>
  </si>
  <si>
    <t>RMG Research, Inc.</t>
  </si>
  <si>
    <t>10/16-10/18</t>
  </si>
  <si>
    <t>YouGov</t>
  </si>
  <si>
    <t>10/13/2020</t>
  </si>
  <si>
    <t>10/13-10/16</t>
  </si>
  <si>
    <t>1065</t>
  </si>
  <si>
    <t>multilevel regression on self-report and other data</t>
  </si>
  <si>
    <t>CBS</t>
  </si>
  <si>
    <t>Monmouth University</t>
  </si>
  <si>
    <t>10/09-10/13</t>
  </si>
  <si>
    <t>502</t>
  </si>
  <si>
    <t>10/08/2020</t>
  </si>
  <si>
    <t>10/04-10/08</t>
  </si>
  <si>
    <t>3.97</t>
  </si>
  <si>
    <t>608</t>
  </si>
  <si>
    <t>10/07-10/14</t>
  </si>
  <si>
    <t>667</t>
  </si>
  <si>
    <t>Thomson Reuters</t>
  </si>
  <si>
    <t>10/02/2020</t>
  </si>
  <si>
    <t>10/02-10/11</t>
  </si>
  <si>
    <t>1144</t>
  </si>
  <si>
    <t>9/08/2020</t>
  </si>
  <si>
    <t>9/17/2020</t>
  </si>
  <si>
    <t>9/8-9/17</t>
  </si>
  <si>
    <t>900</t>
  </si>
  <si>
    <t>Latino Decisions</t>
  </si>
  <si>
    <t>9/28/2020</t>
  </si>
  <si>
    <t>10/06/2020</t>
  </si>
  <si>
    <t>9/28-10/06</t>
  </si>
  <si>
    <t>09/29/2020</t>
  </si>
  <si>
    <t>9/29-10/07</t>
  </si>
  <si>
    <t>4.7</t>
  </si>
  <si>
    <t>1099</t>
  </si>
  <si>
    <t>Nnone</t>
  </si>
  <si>
    <t>HighGround Inc.</t>
  </si>
  <si>
    <t>9/28-10/05</t>
  </si>
  <si>
    <t>400</t>
  </si>
  <si>
    <t>10/02-10/04</t>
  </si>
  <si>
    <t>2.11</t>
  </si>
  <si>
    <t>296</t>
  </si>
  <si>
    <t>9/22-10/01</t>
  </si>
  <si>
    <t>1048</t>
  </si>
  <si>
    <t>4.2</t>
  </si>
  <si>
    <t>655</t>
  </si>
  <si>
    <t>Suffolk University</t>
  </si>
  <si>
    <t>9/26/2020</t>
  </si>
  <si>
    <t>9/26-9/30</t>
  </si>
  <si>
    <t xml:space="preserve">Suffolk University </t>
  </si>
  <si>
    <t>Data for Progress</t>
  </si>
  <si>
    <t>9/23/2020</t>
  </si>
  <si>
    <t>9/23-9/28</t>
  </si>
  <si>
    <t>808</t>
  </si>
  <si>
    <t>9/25/2020</t>
  </si>
  <si>
    <t>9/25-9/28</t>
  </si>
  <si>
    <t>9/29/2020</t>
  </si>
  <si>
    <t>9/15/2020</t>
  </si>
  <si>
    <t>9/15-9/22</t>
  </si>
  <si>
    <t>481</t>
  </si>
  <si>
    <t>9/18/2020</t>
  </si>
  <si>
    <t>9/18-9/20</t>
  </si>
  <si>
    <t>1.79</t>
  </si>
  <si>
    <t>ABC News/The Washington Post</t>
  </si>
  <si>
    <t>9/15-9/20</t>
  </si>
  <si>
    <t>ABC News/ The Washington Post</t>
  </si>
  <si>
    <t>Fabrizio, Lee &amp; Associates</t>
  </si>
  <si>
    <t>9/14/2020</t>
  </si>
  <si>
    <t>9/16/2020</t>
  </si>
  <si>
    <t>9/14-9/16</t>
  </si>
  <si>
    <t>3.46</t>
  </si>
  <si>
    <t>Team McSally</t>
  </si>
  <si>
    <t xml:space="preserve">Fabrizio, Lee &amp; Associates </t>
  </si>
  <si>
    <t>Redfield &amp; Wilton Strategies</t>
  </si>
  <si>
    <t>9/12/2020</t>
  </si>
  <si>
    <t>9/12-9/16</t>
  </si>
  <si>
    <t>5</t>
  </si>
  <si>
    <t>3.35</t>
  </si>
  <si>
    <t>Redfield &amp; Wilton</t>
  </si>
  <si>
    <t>9/10/2020</t>
  </si>
  <si>
    <t>9/10-9/15</t>
  </si>
  <si>
    <t>*other is "non white"</t>
  </si>
  <si>
    <t>9/11-9/15</t>
  </si>
  <si>
    <t>4.8</t>
  </si>
  <si>
    <t>Monmouth</t>
  </si>
  <si>
    <t>Kaiser Family Foundation</t>
  </si>
  <si>
    <t>9/13/2020</t>
  </si>
  <si>
    <t>8/29-9/13</t>
  </si>
  <si>
    <t>2</t>
  </si>
  <si>
    <r>
      <rPr>
        <u/>
        <sz val="11"/>
        <color rgb="FF1155CC"/>
        <rFont val="Arial"/>
        <family val="2"/>
      </rPr>
      <t>OH Predictive Insight</t>
    </r>
    <r>
      <rPr>
        <sz val="11"/>
        <color theme="1"/>
        <rFont val="Arial"/>
        <family val="2"/>
      </rPr>
      <t>s</t>
    </r>
  </si>
  <si>
    <t>9/8/2020</t>
  </si>
  <si>
    <t>9/8-9/10</t>
  </si>
  <si>
    <t>*weighted variable: 2020 Likely Voter</t>
  </si>
  <si>
    <t>CBS/YouGov</t>
  </si>
  <si>
    <t>9/9/2020</t>
  </si>
  <si>
    <t>9/9 - 9/11</t>
  </si>
  <si>
    <t>9/10 - 9/11</t>
  </si>
  <si>
    <t>AARP</t>
  </si>
  <si>
    <t>8/30/2020</t>
  </si>
  <si>
    <t>8/30 - 9/8</t>
  </si>
  <si>
    <t>Benenson Strategy Group &amp; GS Strategy Group</t>
  </si>
  <si>
    <t>9/4/2020</t>
  </si>
  <si>
    <t>8/30 - 9/4</t>
  </si>
  <si>
    <t>Self-report</t>
  </si>
  <si>
    <t>CNBC/Change Research</t>
  </si>
  <si>
    <t>9/6/2020</t>
  </si>
  <si>
    <t>9/4 - 9/6</t>
  </si>
  <si>
    <t>Fox News</t>
  </si>
  <si>
    <t>9/1/2020</t>
  </si>
  <si>
    <t>8/29 - 9/1</t>
  </si>
  <si>
    <t>9/2/2020</t>
  </si>
  <si>
    <t>Beacon Research/Shaw &amp; Company Research</t>
  </si>
  <si>
    <t>8/16/2020</t>
  </si>
  <si>
    <t>8/18/2020</t>
  </si>
  <si>
    <t>8/16 - 8/18</t>
  </si>
  <si>
    <t>8/21/2020</t>
  </si>
  <si>
    <t>Heritage Action</t>
  </si>
  <si>
    <t>8/2 - 8/4</t>
  </si>
  <si>
    <t>Heritage Action for America</t>
  </si>
  <si>
    <t>8/7/2020</t>
  </si>
  <si>
    <t>8/9/2020</t>
  </si>
  <si>
    <t>8/7 - 8/9</t>
  </si>
  <si>
    <t>8/12/2020</t>
  </si>
  <si>
    <t>8/8/2020</t>
  </si>
  <si>
    <t>8/10/2020</t>
  </si>
  <si>
    <t>8/8 - 8/10</t>
  </si>
  <si>
    <t>8/11/2020</t>
  </si>
  <si>
    <t>8/3/2020</t>
  </si>
  <si>
    <t>8/3 - 8/4</t>
  </si>
  <si>
    <t>8/6/2020</t>
  </si>
  <si>
    <t>Online/Text</t>
  </si>
  <si>
    <t>7/19/2020</t>
  </si>
  <si>
    <t>7/23/2020</t>
  </si>
  <si>
    <t>7/19 - 7/23</t>
  </si>
  <si>
    <t>7/30/2020</t>
  </si>
  <si>
    <t>CNBC/Change</t>
  </si>
  <si>
    <t>7/26/2020</t>
  </si>
  <si>
    <t>7/24 - 7/26</t>
  </si>
  <si>
    <t>7/29/2020</t>
  </si>
  <si>
    <t>7/17/2020</t>
  </si>
  <si>
    <t>7/17 - 7/26</t>
  </si>
  <si>
    <t>7/28/2020</t>
  </si>
  <si>
    <t>7/18/2020</t>
  </si>
  <si>
    <t>7/18 - 7/24</t>
  </si>
  <si>
    <t>NBC/Marist</t>
  </si>
  <si>
    <t>7/14/2020</t>
  </si>
  <si>
    <t>7/22/2020</t>
  </si>
  <si>
    <t>7/14 - 7/22</t>
  </si>
  <si>
    <t>NBC News</t>
  </si>
  <si>
    <t>Marist Poll</t>
  </si>
  <si>
    <t>7/21 - 7/22</t>
  </si>
  <si>
    <t>IVR/Text</t>
  </si>
  <si>
    <t>Spry Strategies</t>
  </si>
  <si>
    <t>7/11 - 7/16</t>
  </si>
  <si>
    <t>Results weighted but variables unspecified</t>
  </si>
  <si>
    <t>7/10 - 7/12</t>
  </si>
  <si>
    <t>Demographics grouped over entire poll (AZ, FL, MI, NC, PA, WI)</t>
  </si>
  <si>
    <t>7/6 - 7/7</t>
  </si>
  <si>
    <t>Arizona Voter File</t>
  </si>
  <si>
    <t>7/7 - 7/10</t>
  </si>
  <si>
    <t>CBS News</t>
  </si>
  <si>
    <t>6/20 - 6/23</t>
  </si>
  <si>
    <t>314 Action Fund</t>
  </si>
  <si>
    <t>Global Strategy Group</t>
  </si>
  <si>
    <t>6/19 - 6/24</t>
  </si>
  <si>
    <t>End Citizens United</t>
  </si>
  <si>
    <t>6/27 - 6/27</t>
  </si>
  <si>
    <t>One America News Network</t>
  </si>
  <si>
    <t>6/26 - 6/28</t>
  </si>
  <si>
    <t>6/27 - 6/29</t>
  </si>
  <si>
    <t>6/8 - 6/16</t>
  </si>
  <si>
    <t>6/14 - 6/17</t>
  </si>
  <si>
    <t>Civiqs</t>
  </si>
  <si>
    <t>6/13 - 6/15</t>
  </si>
  <si>
    <t>opt-in</t>
  </si>
  <si>
    <t>5/30 - 6/2</t>
  </si>
  <si>
    <t>Beacon Research and Shaw &amp; Company Research</t>
  </si>
  <si>
    <t>no race or weighting information given</t>
  </si>
  <si>
    <t>5/18 - 5/22</t>
  </si>
  <si>
    <t>no race information given</t>
  </si>
  <si>
    <t>5/9 - 5/11</t>
  </si>
  <si>
    <t>CO</t>
  </si>
  <si>
    <t>10/23-11/01</t>
  </si>
  <si>
    <t>6</t>
  </si>
  <si>
    <t>443</t>
  </si>
  <si>
    <t>John Hickenlooper</t>
  </si>
  <si>
    <t>Cory Gardner</t>
  </si>
  <si>
    <t>727</t>
  </si>
  <si>
    <t>Keating Research/On Sight/ Melanson</t>
  </si>
  <si>
    <t>The Colorado Sun</t>
  </si>
  <si>
    <t>Keating Research, OnSight Public Affairs and Melanson</t>
  </si>
  <si>
    <t>788</t>
  </si>
  <si>
    <t>10/09-10/15</t>
  </si>
  <si>
    <t>10/05-10/09</t>
  </si>
  <si>
    <t>4.64</t>
  </si>
  <si>
    <t>University of Colorado Boulder</t>
  </si>
  <si>
    <t>RBI Strategies &amp; Research</t>
  </si>
  <si>
    <t>10/12/2020</t>
  </si>
  <si>
    <t>10/12-10/16</t>
  </si>
  <si>
    <t>4.37</t>
  </si>
  <si>
    <t xml:space="preserve">RBI Strategies &amp; Research </t>
  </si>
  <si>
    <t>1031</t>
  </si>
  <si>
    <t>10/08-10/13</t>
  </si>
  <si>
    <t>519</t>
  </si>
  <si>
    <t>837</t>
  </si>
  <si>
    <t>599</t>
  </si>
  <si>
    <t>SurveyUSA</t>
  </si>
  <si>
    <t>10/01-10/06</t>
  </si>
  <si>
    <t>1021</t>
  </si>
  <si>
    <t>9NEWS/Colorado</t>
  </si>
  <si>
    <t>8/28-9/1</t>
  </si>
  <si>
    <t>9/5/2020</t>
  </si>
  <si>
    <t>8/30 - 9/5</t>
  </si>
  <si>
    <t>Fabrizio Ward &amp; Hart Research</t>
  </si>
  <si>
    <t>8/21 - 8/30</t>
  </si>
  <si>
    <t>9/3/2020</t>
  </si>
  <si>
    <t>8/19/2020</t>
  </si>
  <si>
    <t>8/18 - 8/19</t>
  </si>
  <si>
    <t>8/25/2020</t>
  </si>
  <si>
    <t>Giffords</t>
  </si>
  <si>
    <t>6/29 - 6/30</t>
  </si>
  <si>
    <t>DE</t>
  </si>
  <si>
    <t>University of Delaware</t>
  </si>
  <si>
    <t>9/21/2020</t>
  </si>
  <si>
    <t>9/27/2020</t>
  </si>
  <si>
    <t>9/21-9/27</t>
  </si>
  <si>
    <t>847</t>
  </si>
  <si>
    <t>Chris Coons</t>
  </si>
  <si>
    <t>Lauren Witzke</t>
  </si>
  <si>
    <t xml:space="preserve">University of Delaware </t>
  </si>
  <si>
    <t>GA</t>
  </si>
  <si>
    <t>6.4</t>
  </si>
  <si>
    <t>Jon Ossoff</t>
  </si>
  <si>
    <t>David Perdue</t>
  </si>
  <si>
    <t>Landmark Communications</t>
  </si>
  <si>
    <t>11/01-11/01</t>
  </si>
  <si>
    <t>1743</t>
  </si>
  <si>
    <t>749</t>
  </si>
  <si>
    <t>10/28-10/28</t>
  </si>
  <si>
    <t>750</t>
  </si>
  <si>
    <t>WSB-TV</t>
  </si>
  <si>
    <t>7.2</t>
  </si>
  <si>
    <t>342</t>
  </si>
  <si>
    <t>10/27-10/28</t>
  </si>
  <si>
    <t>661</t>
  </si>
  <si>
    <t>Citizen Data</t>
  </si>
  <si>
    <t>10/17-10/20</t>
  </si>
  <si>
    <t>3.1</t>
  </si>
  <si>
    <t>1000</t>
  </si>
  <si>
    <t>10/23-10/27</t>
  </si>
  <si>
    <t>504</t>
  </si>
  <si>
    <t>3.3</t>
  </si>
  <si>
    <t>1041</t>
  </si>
  <si>
    <t>University of Georgia</t>
  </si>
  <si>
    <t>10/14-10/23</t>
  </si>
  <si>
    <t>2.9</t>
  </si>
  <si>
    <t>1145</t>
  </si>
  <si>
    <t>10/20-10/23</t>
  </si>
  <si>
    <t>1090</t>
  </si>
  <si>
    <t>10/21-10/21</t>
  </si>
  <si>
    <t>Channel 2 Action News</t>
  </si>
  <si>
    <t xml:space="preserve">Landmark Communications </t>
  </si>
  <si>
    <t>Opinion Insight, LLC</t>
  </si>
  <si>
    <t>10/03-10/06</t>
  </si>
  <si>
    <t>9/02/2020</t>
  </si>
  <si>
    <t>8/31-9/02</t>
  </si>
  <si>
    <t>1672</t>
  </si>
  <si>
    <t>Garin-Hart Yang Research Group</t>
  </si>
  <si>
    <t xml:space="preserve">John Ossoff campaign </t>
  </si>
  <si>
    <t>10/13-10/19</t>
  </si>
  <si>
    <t>759</t>
  </si>
  <si>
    <t>10/08-10/12</t>
  </si>
  <si>
    <t>677</t>
  </si>
  <si>
    <t>WXIA-TV</t>
  </si>
  <si>
    <t xml:space="preserve">Quinnipiac University </t>
  </si>
  <si>
    <t>1160</t>
  </si>
  <si>
    <t>Quinnipiac University</t>
  </si>
  <si>
    <t>Quinnipiac Universiity</t>
  </si>
  <si>
    <t>Data For Progress</t>
  </si>
  <si>
    <t>10/08-10/11</t>
  </si>
  <si>
    <t>782</t>
  </si>
  <si>
    <t>1837</t>
  </si>
  <si>
    <t>1402</t>
  </si>
  <si>
    <t>10/08-10/09</t>
  </si>
  <si>
    <t>10/10/2020</t>
  </si>
  <si>
    <t>528</t>
  </si>
  <si>
    <t>Landmark Communicatins</t>
  </si>
  <si>
    <t>10/07-10/07</t>
  </si>
  <si>
    <t>WSB TV</t>
  </si>
  <si>
    <t>9/27-10/06</t>
  </si>
  <si>
    <t>1106</t>
  </si>
  <si>
    <t>2016 vote history</t>
  </si>
  <si>
    <t>Hart Research Associates</t>
  </si>
  <si>
    <t>9/24/2020</t>
  </si>
  <si>
    <t>9/24-9/26</t>
  </si>
  <si>
    <t>4.9</t>
  </si>
  <si>
    <t xml:space="preserve">Human Rights Campaign </t>
  </si>
  <si>
    <t xml:space="preserve">Hart Research Associates </t>
  </si>
  <si>
    <t>9/23-9/26</t>
  </si>
  <si>
    <t>3.49</t>
  </si>
  <si>
    <t>789</t>
  </si>
  <si>
    <t>9/26-9/29</t>
  </si>
  <si>
    <t>969</t>
  </si>
  <si>
    <t>9/23-9/27</t>
  </si>
  <si>
    <t>1125</t>
  </si>
  <si>
    <t>9/22-9/25</t>
  </si>
  <si>
    <t>1164</t>
  </si>
  <si>
    <t>9/16-9/21</t>
  </si>
  <si>
    <t>523</t>
  </si>
  <si>
    <t>9/19/2020</t>
  </si>
  <si>
    <t>9/14-9/19</t>
  </si>
  <si>
    <t>9/17-9/21</t>
  </si>
  <si>
    <t>GBAO</t>
  </si>
  <si>
    <t>09/12/2020</t>
  </si>
  <si>
    <t>09/16/2020</t>
  </si>
  <si>
    <t>Garin-Hart-Yang Research</t>
  </si>
  <si>
    <t>8/13/2020</t>
  </si>
  <si>
    <t>8/10 - 8/13</t>
  </si>
  <si>
    <t>Jon Ossoff for U.S. Senate</t>
  </si>
  <si>
    <t>Garin-Hart-Yang Research Group</t>
  </si>
  <si>
    <t>8/14/2020</t>
  </si>
  <si>
    <t>8/13 - 8/14</t>
  </si>
  <si>
    <t>Text</t>
  </si>
  <si>
    <t>MoveOn</t>
  </si>
  <si>
    <t>8/6 - 8/8</t>
  </si>
  <si>
    <t>HIT Strategies</t>
  </si>
  <si>
    <t>7/23/2021</t>
  </si>
  <si>
    <t>7/31/2021</t>
  </si>
  <si>
    <t>7/23 - 7/32</t>
  </si>
  <si>
    <t>8/10/2021</t>
  </si>
  <si>
    <t>Opt-in</t>
  </si>
  <si>
    <t>7/31/2020</t>
  </si>
  <si>
    <t>7/28 - 7/31</t>
  </si>
  <si>
    <t>7/27/2020</t>
  </si>
  <si>
    <t>7/23 - 7/27</t>
  </si>
  <si>
    <t>7/9 - 7/15</t>
  </si>
  <si>
    <t>Questions 1 and 2 refer to Michigan (typo) but the rest of the poll is about Georgia, results weighted but variables unspecified</t>
  </si>
  <si>
    <t>7/2 - 7/2</t>
  </si>
  <si>
    <t>6/12 - 6/13</t>
  </si>
  <si>
    <t>Hispanic and Asian included in other, poll weighted but unsure of which variables</t>
  </si>
  <si>
    <t>5/16 - 5/18</t>
  </si>
  <si>
    <t>BK Strategies</t>
  </si>
  <si>
    <t>5/11 - 5/13</t>
  </si>
  <si>
    <t>Republican State Leadership Committee</t>
  </si>
  <si>
    <t>GA-2</t>
  </si>
  <si>
    <t>Matt Lieberman</t>
  </si>
  <si>
    <t>Doug Collins</t>
  </si>
  <si>
    <t>Listed the top candidate from each party but four total were listed, results weighted but variables unspecified</t>
  </si>
  <si>
    <t>Raphael Warnock</t>
  </si>
  <si>
    <t>Kelly Loeffler</t>
  </si>
  <si>
    <t>Special election with no primary, all candidates on ballot. Also included a question with all candidates on ballot (in attached documents)</t>
  </si>
  <si>
    <t>6/25 - 6/26</t>
  </si>
  <si>
    <t>IA</t>
  </si>
  <si>
    <t>Theresa Greenfield</t>
  </si>
  <si>
    <t>Joni Ernst</t>
  </si>
  <si>
    <t>3.2</t>
  </si>
  <si>
    <t>11/01-11/02</t>
  </si>
  <si>
    <t>InsiderAdvantage</t>
  </si>
  <si>
    <t>10/30-10/30</t>
  </si>
  <si>
    <t>Selzer &amp; Co.</t>
  </si>
  <si>
    <t>10/26-10/29</t>
  </si>
  <si>
    <t>814</t>
  </si>
  <si>
    <t>2.8</t>
  </si>
  <si>
    <t>1225</t>
  </si>
  <si>
    <t>10/15-10/21</t>
  </si>
  <si>
    <t>10/19-10/21</t>
  </si>
  <si>
    <t>IVR</t>
  </si>
  <si>
    <t>435</t>
  </si>
  <si>
    <t>10/18-10/20</t>
  </si>
  <si>
    <t>753</t>
  </si>
  <si>
    <t>10/15-10/19</t>
  </si>
  <si>
    <t>501</t>
  </si>
  <si>
    <t>822</t>
  </si>
  <si>
    <t>10/06-10/09</t>
  </si>
  <si>
    <t>1022</t>
  </si>
  <si>
    <t>756</t>
  </si>
  <si>
    <t>10/01-10/05</t>
  </si>
  <si>
    <t>1205</t>
  </si>
  <si>
    <t>743</t>
  </si>
  <si>
    <t>9/18-9/22</t>
  </si>
  <si>
    <t>402</t>
  </si>
  <si>
    <t>9/16-9/22</t>
  </si>
  <si>
    <t>4.99</t>
  </si>
  <si>
    <t>Selzar &amp; Co.</t>
  </si>
  <si>
    <t>09/14/2020</t>
  </si>
  <si>
    <t>09/17/2020</t>
  </si>
  <si>
    <t>9/14-9/17</t>
  </si>
  <si>
    <t>The Des Moines Register</t>
  </si>
  <si>
    <t>7/27 - 7/30</t>
  </si>
  <si>
    <t>Term Limits</t>
  </si>
  <si>
    <t>RMG research, Inc.</t>
  </si>
  <si>
    <t>7/30 - 8/3</t>
  </si>
  <si>
    <t>8/5/2020</t>
  </si>
  <si>
    <t>Voter file</t>
  </si>
  <si>
    <t>GQR Research</t>
  </si>
  <si>
    <t>6/23 - 6/28</t>
  </si>
  <si>
    <t>6/7 - 6/10</t>
  </si>
  <si>
    <t>Des Moines Register/Mediacom</t>
  </si>
  <si>
    <t>6/6 - 6/8</t>
  </si>
  <si>
    <t>6/3 - 6/4</t>
  </si>
  <si>
    <t>Emily's List</t>
  </si>
  <si>
    <t>Black, Hispanic, and Asian included in other, poll weighted but unsure of which variables</t>
  </si>
  <si>
    <t>ID</t>
  </si>
  <si>
    <t>9/7/2020</t>
  </si>
  <si>
    <t>Paulette Jordan</t>
  </si>
  <si>
    <t>Jim Risch</t>
  </si>
  <si>
    <t>IL</t>
  </si>
  <si>
    <t>Victory Research</t>
  </si>
  <si>
    <t>2.82</t>
  </si>
  <si>
    <t>Dick Durbin</t>
  </si>
  <si>
    <t>Mark Curran</t>
  </si>
  <si>
    <t>Research Co.</t>
  </si>
  <si>
    <t>10/31-11/01</t>
  </si>
  <si>
    <t>4.6</t>
  </si>
  <si>
    <t>Barbara Bollier</t>
  </si>
  <si>
    <t>Roger Marshall</t>
  </si>
  <si>
    <t>755</t>
  </si>
  <si>
    <t>Siena College</t>
  </si>
  <si>
    <t>897</t>
  </si>
  <si>
    <t>co/efficient</t>
  </si>
  <si>
    <t>2453</t>
  </si>
  <si>
    <t>VCreek/AMG</t>
  </si>
  <si>
    <t>9/29-9/30</t>
  </si>
  <si>
    <t>3104</t>
  </si>
  <si>
    <t>VCrerek/AMG</t>
  </si>
  <si>
    <t>9/24-9/27</t>
  </si>
  <si>
    <t>9/15-9/27</t>
  </si>
  <si>
    <t>794</t>
  </si>
  <si>
    <t>883</t>
  </si>
  <si>
    <t>KS</t>
  </si>
  <si>
    <t>8/5 - 8/9</t>
  </si>
  <si>
    <t>8/5 - 8/6</t>
  </si>
  <si>
    <t>KY</t>
  </si>
  <si>
    <t>7.9</t>
  </si>
  <si>
    <t>Amy McGrath</t>
  </si>
  <si>
    <t>Mitch McConnell</t>
  </si>
  <si>
    <t>911</t>
  </si>
  <si>
    <t>3.87</t>
  </si>
  <si>
    <t>640</t>
  </si>
  <si>
    <t xml:space="preserve">Mason-Dixon Polling &amp; Strategy </t>
  </si>
  <si>
    <t>10/12-10/15</t>
  </si>
  <si>
    <t>625</t>
  </si>
  <si>
    <t xml:space="preserve">Mason-Dixon </t>
  </si>
  <si>
    <t>Mason-Dixon</t>
  </si>
  <si>
    <t>807</t>
  </si>
  <si>
    <t>9/10-9/14</t>
  </si>
  <si>
    <t>Bluegrass Data Analytics</t>
  </si>
  <si>
    <t>7/25/2020</t>
  </si>
  <si>
    <t>7/25 - 7/29</t>
  </si>
  <si>
    <t>Bluegrass Data</t>
  </si>
  <si>
    <t>7/7 - 7/12</t>
  </si>
  <si>
    <t>Amy McGrath for Senate</t>
  </si>
  <si>
    <t>5/21 - 5/24</t>
  </si>
  <si>
    <t>U.S. Term Limits</t>
  </si>
  <si>
    <t>LA</t>
  </si>
  <si>
    <t>8/06/2020</t>
  </si>
  <si>
    <t>8/06-8/12</t>
  </si>
  <si>
    <t>Adrian Perkins</t>
  </si>
  <si>
    <t>Bill Cassidy</t>
  </si>
  <si>
    <t>Benchmark Poll</t>
  </si>
  <si>
    <t>MA</t>
  </si>
  <si>
    <t>MassInc Polling Group</t>
  </si>
  <si>
    <t>Ed Markey</t>
  </si>
  <si>
    <t>Kevin O'Connor</t>
  </si>
  <si>
    <t xml:space="preserve">MA </t>
  </si>
  <si>
    <t>Remington Research Group</t>
  </si>
  <si>
    <t>9/16-9/17</t>
  </si>
  <si>
    <t>907</t>
  </si>
  <si>
    <t>ME</t>
  </si>
  <si>
    <t>10/29-11/02</t>
  </si>
  <si>
    <t>Sara Gideon</t>
  </si>
  <si>
    <t>Susan Collins</t>
  </si>
  <si>
    <t>*link is an google sheet</t>
  </si>
  <si>
    <t>611</t>
  </si>
  <si>
    <t>1007</t>
  </si>
  <si>
    <t>FairVote</t>
  </si>
  <si>
    <t>Colby College</t>
  </si>
  <si>
    <t>10/21-10/25</t>
  </si>
  <si>
    <t>879</t>
  </si>
  <si>
    <t xml:space="preserve"> Pan Atlantic Research</t>
  </si>
  <si>
    <t>10/02-10/06</t>
  </si>
  <si>
    <t>Pan Atlantic Research</t>
  </si>
  <si>
    <t>Critical Insights</t>
  </si>
  <si>
    <t>9/25-10/04</t>
  </si>
  <si>
    <t>466</t>
  </si>
  <si>
    <t>718</t>
  </si>
  <si>
    <t>9/17-9/22</t>
  </si>
  <si>
    <t>09/20/2020</t>
  </si>
  <si>
    <t>09/17-09/20</t>
  </si>
  <si>
    <t>09/21/2020</t>
  </si>
  <si>
    <t>9/11-9/16</t>
  </si>
  <si>
    <t>5.1</t>
  </si>
  <si>
    <t>non white= 7</t>
  </si>
  <si>
    <t>9/4 - 9/7</t>
  </si>
  <si>
    <t>Citzen Data</t>
  </si>
  <si>
    <t>7/28 - 8/9</t>
  </si>
  <si>
    <t>7/27 - 8/2</t>
  </si>
  <si>
    <t>7/22 - 7/23</t>
  </si>
  <si>
    <t>7/2 - 7/3</t>
  </si>
  <si>
    <t>Moore Information</t>
  </si>
  <si>
    <t>6/20 - 6/24</t>
  </si>
  <si>
    <t>National Republican Senatorial Committee</t>
  </si>
  <si>
    <t>No methodology given</t>
  </si>
  <si>
    <t>MI</t>
  </si>
  <si>
    <t>6.6</t>
  </si>
  <si>
    <t>Gary Peters</t>
  </si>
  <si>
    <t>John James</t>
  </si>
  <si>
    <t>1736</t>
  </si>
  <si>
    <t>654</t>
  </si>
  <si>
    <t xml:space="preserve">Mitchell Research &amp; Communications </t>
  </si>
  <si>
    <t>10/29-10/29</t>
  </si>
  <si>
    <t>3.43</t>
  </si>
  <si>
    <t>372</t>
  </si>
  <si>
    <t>Mitchell Research &amp; Communications</t>
  </si>
  <si>
    <t>EPIC-MRA</t>
  </si>
  <si>
    <t>10/25-10/28</t>
  </si>
  <si>
    <t>953</t>
  </si>
  <si>
    <t>Kiaer Research</t>
  </si>
  <si>
    <t>10/21-10/28</t>
  </si>
  <si>
    <t>5.6</t>
  </si>
  <si>
    <t>669</t>
  </si>
  <si>
    <t>6.9</t>
  </si>
  <si>
    <t>365</t>
  </si>
  <si>
    <t>856</t>
  </si>
  <si>
    <t>Glengariff Group</t>
  </si>
  <si>
    <t>10/23-10/25</t>
  </si>
  <si>
    <t>WDIV Local 4 News</t>
  </si>
  <si>
    <t>10/20-10/25</t>
  </si>
  <si>
    <t>ABC News</t>
  </si>
  <si>
    <t>Langer Research Associates</t>
  </si>
  <si>
    <t>902</t>
  </si>
  <si>
    <t>10/20-10/26</t>
  </si>
  <si>
    <t>652</t>
  </si>
  <si>
    <t>Tarrance Group</t>
  </si>
  <si>
    <t>10/24-10/26</t>
  </si>
  <si>
    <t>2.99</t>
  </si>
  <si>
    <t>1018</t>
  </si>
  <si>
    <t>Trafalgar Group</t>
  </si>
  <si>
    <t>10/24-10/24</t>
  </si>
  <si>
    <t>10/21-10/22</t>
  </si>
  <si>
    <t>804</t>
  </si>
  <si>
    <t>1717</t>
  </si>
  <si>
    <t>10/15-10/18</t>
  </si>
  <si>
    <t>2.97</t>
  </si>
  <si>
    <t>1034</t>
  </si>
  <si>
    <t>Restoration PAC</t>
  </si>
  <si>
    <t>1104</t>
  </si>
  <si>
    <t>1032</t>
  </si>
  <si>
    <t>10/14-10/20</t>
  </si>
  <si>
    <t>686</t>
  </si>
  <si>
    <t>10/18-10/18</t>
  </si>
  <si>
    <t>3.27</t>
  </si>
  <si>
    <t>MIRS</t>
  </si>
  <si>
    <t>Mitchell Research and Communications</t>
  </si>
  <si>
    <t>10/11-10/15</t>
  </si>
  <si>
    <t>HarrisX</t>
  </si>
  <si>
    <t>1289</t>
  </si>
  <si>
    <t>N</t>
  </si>
  <si>
    <t>The Hill</t>
  </si>
  <si>
    <t>1710</t>
  </si>
  <si>
    <t>1451</t>
  </si>
  <si>
    <t>10/06-10/11</t>
  </si>
  <si>
    <t>614</t>
  </si>
  <si>
    <t>1181</t>
  </si>
  <si>
    <t>Baldwin Wallace University (Great Lakes Poll)</t>
  </si>
  <si>
    <t>9/30-10/08</t>
  </si>
  <si>
    <t>1134</t>
  </si>
  <si>
    <t>Baldwin Wallace University Great Lakes Poll</t>
  </si>
  <si>
    <t>10/06-10/07</t>
  </si>
  <si>
    <t>601</t>
  </si>
  <si>
    <t>John James campaign</t>
  </si>
  <si>
    <t>676</t>
  </si>
  <si>
    <t>9/30-10/03</t>
  </si>
  <si>
    <t>The Detroit News-WDIV-TV</t>
  </si>
  <si>
    <t>9/29-10/06</t>
  </si>
  <si>
    <t>709</t>
  </si>
  <si>
    <t>9/20-10/01</t>
  </si>
  <si>
    <t>746</t>
  </si>
  <si>
    <t>9/26-9/28</t>
  </si>
  <si>
    <t>2.95</t>
  </si>
  <si>
    <t>1042</t>
  </si>
  <si>
    <t>9/21-9/23</t>
  </si>
  <si>
    <t>1047</t>
  </si>
  <si>
    <t>9/19-9/23</t>
  </si>
  <si>
    <t>799</t>
  </si>
  <si>
    <t>1082</t>
  </si>
  <si>
    <t>455</t>
  </si>
  <si>
    <t>9/9-9/20</t>
  </si>
  <si>
    <t>Baldwin Wallace (Great Lakes Poll)</t>
  </si>
  <si>
    <t>Marketing Resource Group</t>
  </si>
  <si>
    <t>9/12-9/14</t>
  </si>
  <si>
    <t>3.21</t>
  </si>
  <si>
    <t>9/2 - 9/3</t>
  </si>
  <si>
    <t>8/30 - 9/3</t>
  </si>
  <si>
    <t>Detroit News</t>
  </si>
  <si>
    <t>9/1 - 9/3</t>
  </si>
  <si>
    <t>Detroit News/WDIV-TV</t>
  </si>
  <si>
    <t>Hodas &amp; Associates</t>
  </si>
  <si>
    <t>8/15/2020</t>
  </si>
  <si>
    <t>8/11 - 8/15</t>
  </si>
  <si>
    <t>8/28 - 8/29</t>
  </si>
  <si>
    <t>Progress Michigan</t>
  </si>
  <si>
    <t>8/23/2020</t>
  </si>
  <si>
    <t>8/14 - 8/23</t>
  </si>
  <si>
    <t>8/21 - 8/23</t>
  </si>
  <si>
    <t>8/26/2020</t>
  </si>
  <si>
    <t>7/25 - 7/30</t>
  </si>
  <si>
    <t>7/13/2020</t>
  </si>
  <si>
    <t>7/16/2020</t>
  </si>
  <si>
    <t>7/13 - 7/16</t>
  </si>
  <si>
    <t>7/28 - 7/29</t>
  </si>
  <si>
    <t>7/19 - 7/24</t>
  </si>
  <si>
    <t>7/21/2020</t>
  </si>
  <si>
    <t>7/19 - 7/21</t>
  </si>
  <si>
    <t>7/22 - 7/22</t>
  </si>
  <si>
    <t>7/18 - 7/20</t>
  </si>
  <si>
    <t>7/9 - 7/10</t>
  </si>
  <si>
    <t>6/26 - 6/27</t>
  </si>
  <si>
    <t>6/8 - 6/14</t>
  </si>
  <si>
    <t>6/14 - 6/16</t>
  </si>
  <si>
    <t>6/17 - 6/20</t>
  </si>
  <si>
    <t>TIPP</t>
  </si>
  <si>
    <t>6/9 - 6/12</t>
  </si>
  <si>
    <t>American Greatness</t>
  </si>
  <si>
    <t>6/12 - 6/15</t>
  </si>
  <si>
    <t>5/31 - 6/7</t>
  </si>
  <si>
    <t>5/30 - 6/3</t>
  </si>
  <si>
    <t>5/29 - 5/30</t>
  </si>
  <si>
    <t>5/11 - 5/17</t>
  </si>
  <si>
    <t>Crooked Media</t>
  </si>
  <si>
    <t>5/1 - 5/5</t>
  </si>
  <si>
    <t xml:space="preserve">MI </t>
  </si>
  <si>
    <t>10/29-10/30</t>
  </si>
  <si>
    <t>745</t>
  </si>
  <si>
    <t>10/07-10/13</t>
  </si>
  <si>
    <t>620</t>
  </si>
  <si>
    <t>MN</t>
  </si>
  <si>
    <t>6.1</t>
  </si>
  <si>
    <t>Tina Smith</t>
  </si>
  <si>
    <t>Jason Lewis</t>
  </si>
  <si>
    <t xml:space="preserve">St. Cloud State University </t>
  </si>
  <si>
    <t>10/10-10/29</t>
  </si>
  <si>
    <t>6.72</t>
  </si>
  <si>
    <t>A</t>
  </si>
  <si>
    <t>657</t>
  </si>
  <si>
    <t>840</t>
  </si>
  <si>
    <t>TIna Smith</t>
  </si>
  <si>
    <t>10/16-10/20</t>
  </si>
  <si>
    <t>KSTP</t>
  </si>
  <si>
    <t>2.5</t>
  </si>
  <si>
    <t>929</t>
  </si>
  <si>
    <t>ABC 6 News</t>
  </si>
  <si>
    <t>Star Tribune/MPR News/KARE 11 Minnesota Poll</t>
  </si>
  <si>
    <t>9/20-9/24</t>
  </si>
  <si>
    <t>Suffolk University/USA Today</t>
  </si>
  <si>
    <t>9/8 - 9/10</t>
  </si>
  <si>
    <t>9/3 - 9/4</t>
  </si>
  <si>
    <t>Harper Polling</t>
  </si>
  <si>
    <t>8/30 - 9/1</t>
  </si>
  <si>
    <t>Jason Lewis campaign</t>
  </si>
  <si>
    <t>MS</t>
  </si>
  <si>
    <t>Mike Espy</t>
  </si>
  <si>
    <t>Cindy Hyde-Smith</t>
  </si>
  <si>
    <t>5.3</t>
  </si>
  <si>
    <t>507</t>
  </si>
  <si>
    <t>The Tyson Group</t>
  </si>
  <si>
    <t>8/28-8/30</t>
  </si>
  <si>
    <t xml:space="preserve">The Tyson Group </t>
  </si>
  <si>
    <t>7/30 - 8/9</t>
  </si>
  <si>
    <t>8/13/2021</t>
  </si>
  <si>
    <t>Mike Espy for Senate</t>
  </si>
  <si>
    <t>5/27 - 5/28</t>
  </si>
  <si>
    <t>MT</t>
  </si>
  <si>
    <t>Steve Bullock</t>
  </si>
  <si>
    <t>Steve Daines</t>
  </si>
  <si>
    <t>10/26-10/27</t>
  </si>
  <si>
    <t>886</t>
  </si>
  <si>
    <t>4.4.</t>
  </si>
  <si>
    <t>758</t>
  </si>
  <si>
    <t>Strategies 360</t>
  </si>
  <si>
    <t>10/15-10/20</t>
  </si>
  <si>
    <t>NBC Montana</t>
  </si>
  <si>
    <t xml:space="preserve">Montana State University Bozeman </t>
  </si>
  <si>
    <t>9/14-10/02</t>
  </si>
  <si>
    <t>1615</t>
  </si>
  <si>
    <t>Montana State University-Bozeman</t>
  </si>
  <si>
    <t>10/09-10/10</t>
  </si>
  <si>
    <t>798</t>
  </si>
  <si>
    <t>other = non white</t>
  </si>
  <si>
    <t>7/31 - 8/2</t>
  </si>
  <si>
    <t>7/11 - 7/13</t>
  </si>
  <si>
    <t>University of Montana</t>
  </si>
  <si>
    <t>6/17 - 6/26</t>
  </si>
  <si>
    <t xml:space="preserve">MT </t>
  </si>
  <si>
    <t>10/05-10/07</t>
  </si>
  <si>
    <t>NC</t>
  </si>
  <si>
    <t>Cal Cunningham</t>
  </si>
  <si>
    <t>Thom Tillis</t>
  </si>
  <si>
    <t>Frederick Polls</t>
  </si>
  <si>
    <t>10/30-10/31</t>
  </si>
  <si>
    <t>1982</t>
  </si>
  <si>
    <t>908</t>
  </si>
  <si>
    <t>855</t>
  </si>
  <si>
    <t>932</t>
  </si>
  <si>
    <t>901</t>
  </si>
  <si>
    <t>10/28-10/29</t>
  </si>
  <si>
    <t>East Carolina University</t>
  </si>
  <si>
    <t>1103</t>
  </si>
  <si>
    <t>Cardinal Point Analytics</t>
  </si>
  <si>
    <t>3.58</t>
  </si>
  <si>
    <t>The North Star Journal</t>
  </si>
  <si>
    <t>1049</t>
  </si>
  <si>
    <t>Meeting Street Insights</t>
  </si>
  <si>
    <t>10/24-10/27</t>
  </si>
  <si>
    <t xml:space="preserve">Carolina Partnership for Reform </t>
  </si>
  <si>
    <t xml:space="preserve">Meeting Street Insights </t>
  </si>
  <si>
    <t>7.1</t>
  </si>
  <si>
    <t>363</t>
  </si>
  <si>
    <t>University of Massachusetts Lowell</t>
  </si>
  <si>
    <t>10/16-10/26</t>
  </si>
  <si>
    <t>University of Massachussetts Lowell</t>
  </si>
  <si>
    <t>937</t>
  </si>
  <si>
    <t>10/21-10/27</t>
  </si>
  <si>
    <t>647</t>
  </si>
  <si>
    <t>10/20-10/21</t>
  </si>
  <si>
    <t>Meredith College</t>
  </si>
  <si>
    <t>10/16-10/19</t>
  </si>
  <si>
    <t>1904</t>
  </si>
  <si>
    <t>660</t>
  </si>
  <si>
    <t>1155</t>
  </si>
  <si>
    <t>10/12-10/17</t>
  </si>
  <si>
    <t>646</t>
  </si>
  <si>
    <t>Washington Post- ABC</t>
  </si>
  <si>
    <t>706</t>
  </si>
  <si>
    <t>10/13-10/14</t>
  </si>
  <si>
    <t>721</t>
  </si>
  <si>
    <t>Emerson</t>
  </si>
  <si>
    <t>1211</t>
  </si>
  <si>
    <t>627</t>
  </si>
  <si>
    <t>10/07-10/11</t>
  </si>
  <si>
    <t>1993</t>
  </si>
  <si>
    <t>1664</t>
  </si>
  <si>
    <t>396</t>
  </si>
  <si>
    <t>1232</t>
  </si>
  <si>
    <t>CI</t>
  </si>
  <si>
    <t xml:space="preserve">East Carolina University </t>
  </si>
  <si>
    <t>10/04-10/05</t>
  </si>
  <si>
    <t>9/22-9/28</t>
  </si>
  <si>
    <t>Piedmont Rising</t>
  </si>
  <si>
    <t>University of Massachusettes Lowell</t>
  </si>
  <si>
    <t>9/18-9/25</t>
  </si>
  <si>
    <t>921</t>
  </si>
  <si>
    <t>University of Massachusettes</t>
  </si>
  <si>
    <t>705</t>
  </si>
  <si>
    <t>The Meridith Poll</t>
  </si>
  <si>
    <t>1213</t>
  </si>
  <si>
    <t>none</t>
  </si>
  <si>
    <t>9/17-9/20</t>
  </si>
  <si>
    <t>3.96</t>
  </si>
  <si>
    <t xml:space="preserve"> LV</t>
  </si>
  <si>
    <t>Civitas Institute</t>
  </si>
  <si>
    <t>9/12-9/15</t>
  </si>
  <si>
    <t>9/11-9/14</t>
  </si>
  <si>
    <t>9/9-9/13</t>
  </si>
  <si>
    <t>9/9-9/11</t>
  </si>
  <si>
    <t>The Trafalgar Group</t>
  </si>
  <si>
    <t>9/10-9/13</t>
  </si>
  <si>
    <t>mixed-mode</t>
  </si>
  <si>
    <t>9/7 - 9/8</t>
  </si>
  <si>
    <t>9/29 - 9/1</t>
  </si>
  <si>
    <t>8/29 - 8/30</t>
  </si>
  <si>
    <t>ECU Center for Survey Research</t>
  </si>
  <si>
    <t>8/24/2020</t>
  </si>
  <si>
    <t>8/17/2020</t>
  </si>
  <si>
    <t>8/16 - 8/17</t>
  </si>
  <si>
    <t>8/12 - 8/13</t>
  </si>
  <si>
    <t>8/6 - 8/10</t>
  </si>
  <si>
    <t>7/30 - 7/31</t>
  </si>
  <si>
    <t>7/23 - 7/31</t>
  </si>
  <si>
    <t>7/28 - 7/32</t>
  </si>
  <si>
    <t>7/22 - 7/24</t>
  </si>
  <si>
    <t>Cardinal Point Anayltics</t>
  </si>
  <si>
    <t>7/12 - 7/16</t>
  </si>
  <si>
    <t>7/13 - 7/15</t>
  </si>
  <si>
    <t>7/7 - 7/8</t>
  </si>
  <si>
    <t>6/22 - 6/25</t>
  </si>
  <si>
    <t>6/8 - 6/18</t>
  </si>
  <si>
    <t>6/22 - 6/23</t>
  </si>
  <si>
    <t>6/17 - 6/17</t>
  </si>
  <si>
    <t>6/2 - 6/3</t>
  </si>
  <si>
    <t>5/26 - 5/28</t>
  </si>
  <si>
    <t>5/9, 5/11 - 5/13</t>
  </si>
  <si>
    <t>Carolina Partnership for Reform</t>
  </si>
  <si>
    <t>Neighborhood Research and Media</t>
  </si>
  <si>
    <t>5/12 - 5/14, 5/19 - 5/21</t>
  </si>
  <si>
    <t>Only included percentage for Black</t>
  </si>
  <si>
    <t>5/7 - 5/9</t>
  </si>
  <si>
    <t>6.7</t>
  </si>
  <si>
    <t>NE</t>
  </si>
  <si>
    <t>3.92</t>
  </si>
  <si>
    <t>Chris Janicek</t>
  </si>
  <si>
    <t>Ben Sasse</t>
  </si>
  <si>
    <t>NH</t>
  </si>
  <si>
    <t>Jeanne Shaheen</t>
  </si>
  <si>
    <t>Corky Messner</t>
  </si>
  <si>
    <t>University of New Hampshire</t>
  </si>
  <si>
    <t>10/24-10/28</t>
  </si>
  <si>
    <t>864</t>
  </si>
  <si>
    <t>757</t>
  </si>
  <si>
    <t>10/09-10/12</t>
  </si>
  <si>
    <t>899</t>
  </si>
  <si>
    <t>Cory Messner</t>
  </si>
  <si>
    <t>Boston Globe</t>
  </si>
  <si>
    <t>Saint Anselm College</t>
  </si>
  <si>
    <t>10/01-10/04</t>
  </si>
  <si>
    <t>1147</t>
  </si>
  <si>
    <t>9/17-9/25</t>
  </si>
  <si>
    <t>4.46</t>
  </si>
  <si>
    <t>NJ</t>
  </si>
  <si>
    <t xml:space="preserve">Cory Booker </t>
  </si>
  <si>
    <t>Rik Mehta</t>
  </si>
  <si>
    <t xml:space="preserve">Rutgers University </t>
  </si>
  <si>
    <t>10/18-10/24</t>
  </si>
  <si>
    <t>872</t>
  </si>
  <si>
    <t>972</t>
  </si>
  <si>
    <t xml:space="preserve">Stockton University </t>
  </si>
  <si>
    <t>Stockton University</t>
  </si>
  <si>
    <t>Cory Booker</t>
  </si>
  <si>
    <t>NM</t>
  </si>
  <si>
    <t xml:space="preserve">Research &amp; Polling Inc. </t>
  </si>
  <si>
    <t>10/23-10/29</t>
  </si>
  <si>
    <t>1180</t>
  </si>
  <si>
    <t>Ben Ray Lujan</t>
  </si>
  <si>
    <t>Mark Ronchetti</t>
  </si>
  <si>
    <t xml:space="preserve">Albuquerque Journal </t>
  </si>
  <si>
    <t>Albuquerque Journal</t>
  </si>
  <si>
    <t>8/26 - 9/2</t>
  </si>
  <si>
    <t>2016 &amp; 2018 vote history</t>
  </si>
  <si>
    <t>Research &amp; Polling Inc.</t>
  </si>
  <si>
    <t xml:space="preserve">Black and Asian included in other, poll weighted but unsure of which variables </t>
  </si>
  <si>
    <t xml:space="preserve">NM </t>
  </si>
  <si>
    <t>9/30-10/01</t>
  </si>
  <si>
    <t>OK</t>
  </si>
  <si>
    <t>SoonerPoll</t>
  </si>
  <si>
    <t>1.32</t>
  </si>
  <si>
    <t>5466</t>
  </si>
  <si>
    <t>Abby Broyles</t>
  </si>
  <si>
    <t>Jim Inhofe</t>
  </si>
  <si>
    <t>News9</t>
  </si>
  <si>
    <t>9/2 - 9/8</t>
  </si>
  <si>
    <t>News 9</t>
  </si>
  <si>
    <t>DFM Research</t>
  </si>
  <si>
    <t>7/29 - 7/30</t>
  </si>
  <si>
    <t>Abby Broyles for Senate</t>
  </si>
  <si>
    <t>SC</t>
  </si>
  <si>
    <t>7.5</t>
  </si>
  <si>
    <t>Jaime Harrison</t>
  </si>
  <si>
    <t>Lindsey Graham</t>
  </si>
  <si>
    <t>904</t>
  </si>
  <si>
    <t>10/24-10/25</t>
  </si>
  <si>
    <t>763</t>
  </si>
  <si>
    <t>10/22-10/27</t>
  </si>
  <si>
    <t>1196</t>
  </si>
  <si>
    <t>926</t>
  </si>
  <si>
    <t>brilliant corners Research</t>
  </si>
  <si>
    <t>10/11-10/16</t>
  </si>
  <si>
    <t>525</t>
  </si>
  <si>
    <t xml:space="preserve">brilliant corners Research &amp; Strategies </t>
  </si>
  <si>
    <t>605</t>
  </si>
  <si>
    <t>903</t>
  </si>
  <si>
    <t>9/24-9/28</t>
  </si>
  <si>
    <t>Senate Democrats</t>
  </si>
  <si>
    <t xml:space="preserve">GBAO </t>
  </si>
  <si>
    <t>824</t>
  </si>
  <si>
    <t>1123</t>
  </si>
  <si>
    <t>1080</t>
  </si>
  <si>
    <t>9/21-9/24</t>
  </si>
  <si>
    <t>brillian corners Research &amp; Strategies</t>
  </si>
  <si>
    <t>7/15/2020</t>
  </si>
  <si>
    <t>7//20/2020</t>
  </si>
  <si>
    <t>7/15 - 7/20</t>
  </si>
  <si>
    <t>Lindsey Must Go PAC</t>
  </si>
  <si>
    <t>7/13 - 7/19</t>
  </si>
  <si>
    <t>Jaime Harrison campaign</t>
  </si>
  <si>
    <t>7/17 - 7/17</t>
  </si>
  <si>
    <t>5/23 - 5/26</t>
  </si>
  <si>
    <t>SD</t>
  </si>
  <si>
    <t>Nielson Brothers Polling</t>
  </si>
  <si>
    <t>5.11</t>
  </si>
  <si>
    <t>Dan Ahlers</t>
  </si>
  <si>
    <t>Mike Rounds</t>
  </si>
  <si>
    <t>TN</t>
  </si>
  <si>
    <t>6.2</t>
  </si>
  <si>
    <t>Marquita Bradshaw</t>
  </si>
  <si>
    <t>Bill Hagerty</t>
  </si>
  <si>
    <t>10/20-10/22</t>
  </si>
  <si>
    <t>610</t>
  </si>
  <si>
    <t>TX</t>
  </si>
  <si>
    <t>MJ Hegar</t>
  </si>
  <si>
    <t>John Cornyn</t>
  </si>
  <si>
    <t>3267</t>
  </si>
  <si>
    <t>670</t>
  </si>
  <si>
    <t>6.0</t>
  </si>
  <si>
    <t>492</t>
  </si>
  <si>
    <t>873</t>
  </si>
  <si>
    <t>University of Houston</t>
  </si>
  <si>
    <t>802</t>
  </si>
  <si>
    <t>10/13-10/20</t>
  </si>
  <si>
    <t>University of Texas at Tyler</t>
  </si>
  <si>
    <t>3.22</t>
  </si>
  <si>
    <t>925</t>
  </si>
  <si>
    <t>The Dallas Morning News</t>
  </si>
  <si>
    <t>UT Tyler</t>
  </si>
  <si>
    <t>3.08</t>
  </si>
  <si>
    <t>1012</t>
  </si>
  <si>
    <t>3347</t>
  </si>
  <si>
    <t>10/14-10/15</t>
  </si>
  <si>
    <t>712</t>
  </si>
  <si>
    <t>3455</t>
  </si>
  <si>
    <t>2555</t>
  </si>
  <si>
    <t>2.83</t>
  </si>
  <si>
    <t>UT/Texas Tribune</t>
  </si>
  <si>
    <t>10/05-10/06</t>
  </si>
  <si>
    <t>Crosswind and Pulse Opinion Research</t>
  </si>
  <si>
    <t>895</t>
  </si>
  <si>
    <t>882</t>
  </si>
  <si>
    <t>726</t>
  </si>
  <si>
    <t>653</t>
  </si>
  <si>
    <t>1078</t>
  </si>
  <si>
    <t>8/20/2020</t>
  </si>
  <si>
    <t>8/20-8/25</t>
  </si>
  <si>
    <t>09/15/2020</t>
  </si>
  <si>
    <t>09/18/2020</t>
  </si>
  <si>
    <t>09/15-09/18</t>
  </si>
  <si>
    <t>9/1 - 9/2</t>
  </si>
  <si>
    <t>8/28 - 9/2</t>
  </si>
  <si>
    <t>Dallas Morning News/UT Tyler</t>
  </si>
  <si>
    <t>8/20 - 8/25</t>
  </si>
  <si>
    <t>Texas Hispanic Policy Foundation</t>
  </si>
  <si>
    <t>8/4 - 8/13</t>
  </si>
  <si>
    <t>7/16 - 7/20</t>
  </si>
  <si>
    <t>6/29 - 7/7</t>
  </si>
  <si>
    <t>From survey answers</t>
  </si>
  <si>
    <t>Dallas Morning News</t>
  </si>
  <si>
    <t>6/24 - 6/25</t>
  </si>
  <si>
    <t>Asian included in other, poll weighted but unsure of which variables</t>
  </si>
  <si>
    <t>VA</t>
  </si>
  <si>
    <t>8.3</t>
  </si>
  <si>
    <t>Mark Warner</t>
  </si>
  <si>
    <t>Daniel Gade</t>
  </si>
  <si>
    <t>Roanoke College</t>
  </si>
  <si>
    <t>7.3</t>
  </si>
  <si>
    <t>332</t>
  </si>
  <si>
    <t xml:space="preserve">Virginia Commonwealth University </t>
  </si>
  <si>
    <t>10/13-10/22</t>
  </si>
  <si>
    <t>4.93</t>
  </si>
  <si>
    <t>Vieginia Commonwealth University</t>
  </si>
  <si>
    <t>Christopher Newport University</t>
  </si>
  <si>
    <t>10/15-10/27</t>
  </si>
  <si>
    <t xml:space="preserve">The Washington Post/ George Mason University </t>
  </si>
  <si>
    <t xml:space="preserve">George Mason University </t>
  </si>
  <si>
    <t>10/09-10/11</t>
  </si>
  <si>
    <t>607</t>
  </si>
  <si>
    <t>1231</t>
  </si>
  <si>
    <t>9/9-9/21</t>
  </si>
  <si>
    <t>796</t>
  </si>
  <si>
    <t xml:space="preserve">Christopher Newport University </t>
  </si>
  <si>
    <t>Virginia Commonwealth University</t>
  </si>
  <si>
    <t>8/28-9/7</t>
  </si>
  <si>
    <t>5.17</t>
  </si>
  <si>
    <t>Responsive Management</t>
  </si>
  <si>
    <t>they just had "white" and "minority"</t>
  </si>
  <si>
    <t>8/22/2020</t>
  </si>
  <si>
    <t>8/9 - 8/22</t>
  </si>
  <si>
    <t>Daniel Grade</t>
  </si>
  <si>
    <t>WV</t>
  </si>
  <si>
    <t xml:space="preserve">Research America Inc. </t>
  </si>
  <si>
    <t>450</t>
  </si>
  <si>
    <t>Paula Jean Swearingin</t>
  </si>
  <si>
    <t>Shelley Moore Capito</t>
  </si>
  <si>
    <t>Metro News WV</t>
  </si>
  <si>
    <t>WY</t>
  </si>
  <si>
    <t>University of Wyoming</t>
  </si>
  <si>
    <t>10/08-10/28</t>
  </si>
  <si>
    <t>Merav Ben-David</t>
  </si>
  <si>
    <t xml:space="preserve">Cynthia Lummis </t>
  </si>
  <si>
    <t>John Carney</t>
  </si>
  <si>
    <t>Julianne Murry</t>
  </si>
  <si>
    <t>IN</t>
  </si>
  <si>
    <t>Woody Myers</t>
  </si>
  <si>
    <t>Eric Holcomb</t>
  </si>
  <si>
    <t>5.2</t>
  </si>
  <si>
    <t>685</t>
  </si>
  <si>
    <t>Holcomb for Indiana</t>
  </si>
  <si>
    <t>IndyPolitics.org</t>
  </si>
  <si>
    <t>9/3 - 9/7</t>
  </si>
  <si>
    <t>24% for "someone else" was all for the libertarian candidate, Donald Rainwater</t>
  </si>
  <si>
    <t>5/20 - 5/21</t>
  </si>
  <si>
    <t>Victoria Research and Consulting</t>
  </si>
  <si>
    <t>5/22 - 5/23</t>
  </si>
  <si>
    <t>Karen Tallian</t>
  </si>
  <si>
    <t>Victoria Research</t>
  </si>
  <si>
    <t>Only mentioned in one news article</t>
  </si>
  <si>
    <t>MO</t>
  </si>
  <si>
    <t>1010</t>
  </si>
  <si>
    <t>Nicole Galloway</t>
  </si>
  <si>
    <t>Mike Parson</t>
  </si>
  <si>
    <t>Missouri Scout</t>
  </si>
  <si>
    <t>link unavailable</t>
  </si>
  <si>
    <t>9/24-10/07</t>
  </si>
  <si>
    <t>931</t>
  </si>
  <si>
    <t>Big Ideas Competition</t>
  </si>
  <si>
    <t>St. Louis University</t>
  </si>
  <si>
    <t>9/28-10/02</t>
  </si>
  <si>
    <t>Nicole Galloway for Missouri</t>
  </si>
  <si>
    <t>980</t>
  </si>
  <si>
    <t>09/16-09/17</t>
  </si>
  <si>
    <t>We Ask America</t>
  </si>
  <si>
    <t>We Ask American</t>
  </si>
  <si>
    <t>8/26 - 8/28</t>
  </si>
  <si>
    <t>6/23 - 7/1</t>
  </si>
  <si>
    <t>Saint Louis University</t>
  </si>
  <si>
    <t>6/16 - 6/22</t>
  </si>
  <si>
    <t>6/10 - 6/11</t>
  </si>
  <si>
    <t>5/26 - 5/27</t>
  </si>
  <si>
    <t>4/28 - 4/29</t>
  </si>
  <si>
    <t>Mike Cooney</t>
  </si>
  <si>
    <t>Greg Gianforte</t>
  </si>
  <si>
    <t>the link is a google spreadsheet</t>
  </si>
  <si>
    <t>Montana State University Billings</t>
  </si>
  <si>
    <t>10/19-10/24</t>
  </si>
  <si>
    <t>546</t>
  </si>
  <si>
    <t>voter files</t>
  </si>
  <si>
    <t>Desert News/University of Utah</t>
  </si>
  <si>
    <t>Montana State University Bozeman</t>
  </si>
  <si>
    <t>8/18 - 8/23</t>
  </si>
  <si>
    <t>Gov Cooney Campaign</t>
  </si>
  <si>
    <t>10/23-11/02</t>
  </si>
  <si>
    <t>5.5</t>
  </si>
  <si>
    <t>Roy Cooper</t>
  </si>
  <si>
    <t>Dan Forest</t>
  </si>
  <si>
    <t>386</t>
  </si>
  <si>
    <t>637</t>
  </si>
  <si>
    <t xml:space="preserve">Harper Polling </t>
  </si>
  <si>
    <t xml:space="preserve">Momnouth University </t>
  </si>
  <si>
    <t>7/23 - 7/24</t>
  </si>
  <si>
    <t>AFSCME</t>
  </si>
  <si>
    <t>5/2 - 5/4</t>
  </si>
  <si>
    <t>4/27 - 4/28</t>
  </si>
  <si>
    <t>Dan Feltes</t>
  </si>
  <si>
    <t>Chris Sununu</t>
  </si>
  <si>
    <t>Univeristy of New Hampshire</t>
  </si>
  <si>
    <t>USA Today</t>
  </si>
  <si>
    <t>Granite State Poll</t>
  </si>
  <si>
    <t>UT</t>
  </si>
  <si>
    <t>Chris Peterson</t>
  </si>
  <si>
    <t>Spencer Cox</t>
  </si>
  <si>
    <t>9/26-10/04</t>
  </si>
  <si>
    <t>1214</t>
  </si>
  <si>
    <t>09/07/2020</t>
  </si>
  <si>
    <t>9/07-9/11</t>
  </si>
  <si>
    <t>Lighthouse Research</t>
  </si>
  <si>
    <t>8/31-9/12</t>
  </si>
  <si>
    <t>4.38</t>
  </si>
  <si>
    <t>The Utah Debate Commission</t>
  </si>
  <si>
    <t>8/1/2020</t>
  </si>
  <si>
    <t>7/27 - 8/1</t>
  </si>
  <si>
    <t>VT</t>
  </si>
  <si>
    <t>Braun Research</t>
  </si>
  <si>
    <t>9/03/2020</t>
  </si>
  <si>
    <t>9/03-9/15</t>
  </si>
  <si>
    <t>9/22/20202</t>
  </si>
  <si>
    <t>David Zuckerman</t>
  </si>
  <si>
    <t>Phil Scott</t>
  </si>
  <si>
    <t>VPR/Vermont PBS</t>
  </si>
  <si>
    <t>WA</t>
  </si>
  <si>
    <t>Jay Inslee</t>
  </si>
  <si>
    <t>Loren Culp</t>
  </si>
  <si>
    <t>Northwest Progressive Institute</t>
  </si>
  <si>
    <t>9/08-9/04</t>
  </si>
  <si>
    <t>Stategies 360</t>
  </si>
  <si>
    <t>Triton Polling &amp; Research</t>
  </si>
  <si>
    <t>544</t>
  </si>
  <si>
    <t>Ben Salango</t>
  </si>
  <si>
    <t>JIm Justice</t>
  </si>
  <si>
    <t>Research America Inc.</t>
  </si>
  <si>
    <t>Jim Justice</t>
  </si>
  <si>
    <t>MetroNews West Virginia Poll</t>
  </si>
  <si>
    <t xml:space="preserve">Strategies Unlimited </t>
  </si>
  <si>
    <t>9/26-9/20</t>
  </si>
  <si>
    <t xml:space="preserve">I need a subscription to see the article </t>
  </si>
  <si>
    <t>WMOV</t>
  </si>
  <si>
    <t xml:space="preserve">Mark Blankenship Enterprises </t>
  </si>
  <si>
    <t>Mark Blankenship</t>
  </si>
  <si>
    <t>unique identifier of each poll</t>
  </si>
  <si>
    <t>State in which state the poll was fielded</t>
  </si>
  <si>
    <t>name of the poll</t>
  </si>
  <si>
    <t>the start date of the poll</t>
  </si>
  <si>
    <t>the end date of the poll</t>
  </si>
  <si>
    <t>the range of dates when the poll was in the field</t>
  </si>
  <si>
    <t>the date of when the poll results were released to the public</t>
  </si>
  <si>
    <t>number of days the poll was in the field</t>
  </si>
  <si>
    <t>margin of error for the sample</t>
  </si>
  <si>
    <t>how the poll was conducted</t>
  </si>
  <si>
    <t>Sample Size</t>
  </si>
  <si>
    <t>sample size of the poll; for Poll Info, that is the full sample size of the poll; for the national and state tabs, that is the sample size for the subsample of Democratic primary voters</t>
  </si>
  <si>
    <t>name of Democratic candidate</t>
  </si>
  <si>
    <t>name of Republican candidate</t>
  </si>
  <si>
    <t>who is specified target population; should be either LV (likely voter) or RV (registered voter)</t>
  </si>
  <si>
    <t>information on the Likely Voter model, if provided</t>
  </si>
  <si>
    <t xml:space="preserve">source used to find sample </t>
  </si>
  <si>
    <t>for Live Phone polls, whether the poll used landline only; if so, indicate with a 1; if not, indicate with a 0; NA indicates unknown or not a Live Phone poll</t>
  </si>
  <si>
    <t>for Live Phone polls, whether the poll used landline and cell phone; if so, indicate with a 1; if not, indicate with a 0; NA indicates unknown or not a Live Phone poll</t>
  </si>
  <si>
    <t>for Live Phone polls, whether the poll used landline, cell phone, and text messaging; if so, indicate with a 1; if not, indicate with a 0; NA indicates unknown or not a Live Phone poll</t>
  </si>
  <si>
    <t>for polls conducted by telephone, the percent of respondents contacted on a cell phone (versus a landline)</t>
  </si>
  <si>
    <t>name of organization that funded the poll</t>
  </si>
  <si>
    <t>name of organization that conducted the poll</t>
  </si>
  <si>
    <t>whether the poll is a partisan-affiliation poll</t>
  </si>
  <si>
    <t>whether or not 538 tracked the poll; if so, indicate with a 1; if not, indicate with a 0</t>
  </si>
  <si>
    <t>whether or not RealClear Politics tracked the poll; if so, indicate with a 1; if not, indicate with a 0</t>
  </si>
  <si>
    <t xml:space="preserve">whether or not the poll weighted to gender; if so, indicate with a 1; if not, indicate with a 0; NA indicates no weighting information provided </t>
  </si>
  <si>
    <t xml:space="preserve">whether or not the poll weighted to age; if so, indicate with a 1; if not, indicate with a 0; NA indicates no weighting information provided </t>
  </si>
  <si>
    <t xml:space="preserve">whether or not the poll weighted to race/ethnicity; if so, indicate with a 1; if not, indicate with a 0; NA indicates no weighting information provided </t>
  </si>
  <si>
    <t xml:space="preserve">whether or not the poll weighted to education; if so, indicate with a 1; if not, indicate with a 0; NA indicates no weighting information provided </t>
  </si>
  <si>
    <t xml:space="preserve">whether or not the poll weighted to 2016 presidential vote; if so, indicate with a 1; if not, indicate with a 0; NA indicates no weighting information provided </t>
  </si>
  <si>
    <t xml:space="preserve">whether or not the poll weighted to income; if so, indicate with a 1; if not, indicate with a 0; NA indicates no weighting information provided </t>
  </si>
  <si>
    <t xml:space="preserve">whether or not the poll weighted to region; if so, indicate with a 1; if not, indicate with a 0; NA indicates no weighting information provided </t>
  </si>
  <si>
    <t>Marital Status</t>
  </si>
  <si>
    <t xml:space="preserve">whether or not the poll weighted to marital status; if so, indicate with a 1; if not, indicate with a 0; NA indicates no weighting information provided </t>
  </si>
  <si>
    <t>Household Size</t>
  </si>
  <si>
    <t xml:space="preserve">whether or not the poll weighted to household size; if so, indicate with a 1; if not, indicate with a 0; NA indicates no weighting information provided </t>
  </si>
  <si>
    <t xml:space="preserve">whether or not the poll weighted to employment status; if so, indicate with a 1; if not, indicate with a 0; NA indicates no weighting information provided </t>
  </si>
  <si>
    <t>Party ID</t>
  </si>
  <si>
    <t xml:space="preserve">whether or not the poll weighted to party identification; if so, indicate with a 1; if not, indicate with a 0; NA indicates no weighting information provided </t>
  </si>
  <si>
    <t xml:space="preserve">whether or not the poll weighted to political ideology; if so, indicate with a 1; if not, indicate with a 0; NA indicates no weighting information provided </t>
  </si>
  <si>
    <t xml:space="preserve">whether or not the poll weighted to mode; if so, indicate with a 1; if not, indicate with a 0; NA indicates no weighting information provided </t>
  </si>
  <si>
    <t xml:space="preserve">whether or not the poll weighted to telephone usage; if so, indicate with a 1; if not, indicate with a 0; NA indicates no weighting information provided </t>
  </si>
  <si>
    <t xml:space="preserve">whether or not the poll weighted to party registration; if so, indicate with a 1; if not, indicate with a 0; NA indicates no weighting information provided </t>
  </si>
  <si>
    <t xml:space="preserve">whether or not the poll weighted to congressional district; if so, indicate with a 1; if not, indicate with a 0; NA indicates no weighting information provided </t>
  </si>
  <si>
    <t xml:space="preserve">whether or not the poll weighted to social media usage if so, indicate with a 1; if not, indicate with a 0; NA indicates no weighting information provided </t>
  </si>
  <si>
    <t xml:space="preserve">whether or not the poll weighted to internet use; if so, indicate with a 1; if not, indicate with a 0; NA indicates no weighting information provided </t>
  </si>
  <si>
    <t xml:space="preserve">whether or not the poll weighted to primary vote history; if so, indicate with a 1; if not, indicate with a 0; NA indicates no weighting information provided </t>
  </si>
  <si>
    <t xml:space="preserve">whether or not the poll weighted to religion; if so, indicate with a 1; if not, indicate with a 0; NA indicates no weighting information provided </t>
  </si>
  <si>
    <t xml:space="preserve">whether or not the poll weighted to internet access; if so, indicate with a 1; if not, indicate with a 0; NA indicates no weighting information provided </t>
  </si>
  <si>
    <t xml:space="preserve">whether or not the poll weighted to voter registration; if so, indicate with a 1; if not, indicate with a 0; NA indicates no weighting information provided </t>
  </si>
  <si>
    <t xml:space="preserve">whether or not the poll weighted to turnout; if so, indicate with a 1; if not, indicate with a 0; NA indicates no weighting information provided </t>
  </si>
  <si>
    <t xml:space="preserve">whether or not the poll weighted to volunteerism; if so, indicate with a 1; if not, indicate with a 0; NA indicates no weighting information provided </t>
  </si>
  <si>
    <t xml:space="preserve">whether or not the poll weighted to county; if so, indicate with a 1; if not, indicate with a 0; NA indicates no weighting information provided </t>
  </si>
  <si>
    <t>whether or not the poll weighted to 2016 primary vote; if so, indicate with a 1; if not, indicate with a 0; NA indicates no weighting information provided</t>
  </si>
  <si>
    <t>whether or not the poll weighted to past voting history; if so, indicate with a 1; if not, indicate with a 0; NA indicates no weighting information provided</t>
  </si>
  <si>
    <t>whether or not the poll weighted to home-ownership; if so, indicate with a 1; if not, indicate with a 0; NA indicates no weighting information provided</t>
  </si>
  <si>
    <t xml:space="preserve">whether or not the poll weighted to metropolitan statue; if so, indicate with a 1; if not, indicate with a 0; NA indicates no weighting information provided </t>
  </si>
  <si>
    <t>whether or not the poll weighted to urbanicity; if so, indicate with a 1; if not, indicate with a 0; NA indicates no weighting information provided</t>
  </si>
  <si>
    <t>whether or not the poll weighted to media market; if so, indicate with a 1; if not, indicate with a 0; NA indicates no weighting information provided</t>
  </si>
  <si>
    <t>whether or not the poll weighted to population density; if so, indicate with a 1; if not, indicate with a 0; NA indicates no weighting information provided</t>
  </si>
  <si>
    <t>percent of Democrats in the sample</t>
  </si>
  <si>
    <t>percent of Republicans in the sample</t>
  </si>
  <si>
    <t>percent of Independents in the sample</t>
  </si>
  <si>
    <t>PctStrong Democrat</t>
  </si>
  <si>
    <t>percent of strong Democrats in the sample</t>
  </si>
  <si>
    <t>PctLean Democrat</t>
  </si>
  <si>
    <t>percent of leaning Democrats in the sample</t>
  </si>
  <si>
    <t>PctLean Republican</t>
  </si>
  <si>
    <t>percent of leaning Republicans in the sample</t>
  </si>
  <si>
    <t>percent of strong Republicans in the sample</t>
  </si>
  <si>
    <t>percent of White in the sample</t>
  </si>
  <si>
    <t>percent of Black in the sample</t>
  </si>
  <si>
    <t>percent of Hispanic in the sample</t>
  </si>
  <si>
    <t>percent of Asian in the sample</t>
  </si>
  <si>
    <t>percent of Other race in the sample</t>
  </si>
  <si>
    <t>percent of respondents who voted for Trump in 2016</t>
  </si>
  <si>
    <t>percent of respondents who voted for Clinton in 2016</t>
  </si>
  <si>
    <t>unofficial Democratic vote share as of week after Election night (from New York Times)</t>
  </si>
  <si>
    <t>unofficial Republican vote share as of week after Election night (from New York Times)</t>
  </si>
  <si>
    <t>DemCertVote</t>
  </si>
  <si>
    <t>RepCertVote</t>
  </si>
  <si>
    <t>certified Democratic vote share</t>
  </si>
  <si>
    <t>certified Republican vote share</t>
  </si>
  <si>
    <t>Winner</t>
  </si>
  <si>
    <t>party of the winning candidate</t>
  </si>
  <si>
    <t>poll.predicted</t>
  </si>
  <si>
    <t>whether or not the poll corrected predicted the winner</t>
  </si>
  <si>
    <t>Live phone - RBS</t>
  </si>
  <si>
    <t>Phone - unknown</t>
  </si>
  <si>
    <t>Live phone - RDD</t>
  </si>
  <si>
    <t>Phone/Online</t>
  </si>
  <si>
    <t>IVR/Live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</si>
</sst>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1155CC"/>
      <name val="Arial"/>
      <family val="2"/>
    </font>
    <font>
      <sz val="11"/>
      <color theme="1"/>
      <name val="Calibri"/>
      <family val="2"/>
    </font>
    <font>
      <u/>
      <sz val="11"/>
      <color rgb="FF1155CC"/>
      <name val="Calibri"/>
      <family val="2"/>
    </font>
    <font>
      <sz val="11"/>
      <color rgb="FF0A0203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Docs-Calibri"/>
    </font>
    <font>
      <sz val="11"/>
      <color theme="10"/>
      <name val="Calibri"/>
      <family val="2"/>
    </font>
    <font>
      <u/>
      <sz val="11"/>
      <color rgb="FF0563C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4" fillId="0" borderId="0" xfId="0" applyFont="1" applyAlignment="1">
      <alignment horizontal="left"/>
    </xf>
    <xf numFmtId="14" fontId="1" fillId="0" borderId="0" xfId="0" applyNumberFormat="1" applyFont="1" applyAlignme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0" fontId="12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3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14" fillId="2" borderId="0" xfId="0" applyNumberFormat="1" applyFont="1" applyFill="1" applyAlignment="1">
      <alignment horizontal="left"/>
    </xf>
    <xf numFmtId="0" fontId="15" fillId="0" borderId="0" xfId="0" applyFont="1"/>
    <xf numFmtId="49" fontId="4" fillId="2" borderId="0" xfId="0" applyNumberFormat="1" applyFont="1" applyFill="1" applyAlignment="1"/>
    <xf numFmtId="0" fontId="16" fillId="0" borderId="0" xfId="0" applyFont="1" applyAlignment="1"/>
    <xf numFmtId="1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es.aarp.org/colorado/2020-election-poll" TargetMode="External"/><Relationship Id="rId21" Type="http://schemas.openxmlformats.org/officeDocument/2006/relationships/hyperlink" Target="https://fulbright.uark.edu/departments/political-science/partners/arkpoll/2020-summary-report.pdf" TargetMode="External"/><Relationship Id="rId324" Type="http://schemas.openxmlformats.org/officeDocument/2006/relationships/hyperlink" Target="http://maristpoll.marist.edu/wp-content/uploads/2020/09/NBC-News_Marist-Poll_MI-Adults-Registered-Voters_NOS-and-Tables_202009251227.pdf" TargetMode="External"/><Relationship Id="rId531" Type="http://schemas.openxmlformats.org/officeDocument/2006/relationships/hyperlink" Target="https://morningconsult.com/form/2020-u-s-election-tracker/" TargetMode="External"/><Relationship Id="rId170" Type="http://schemas.openxmlformats.org/officeDocument/2006/relationships/hyperlink" Target="https://www.monmouth.edu/polling-institute/documents/monmouthpoll_ga_072920.pdf/" TargetMode="External"/><Relationship Id="rId268" Type="http://schemas.openxmlformats.org/officeDocument/2006/relationships/hyperlink" Target="https://moveon.org/MaineUSPSMemo" TargetMode="External"/><Relationship Id="rId475" Type="http://schemas.openxmlformats.org/officeDocument/2006/relationships/hyperlink" Target="https://surveyresearch-ecu.reportablenews.com/pr/latest-ecu-poll-shows-trump-and-biden-tied-in-north-carolina-democrats-leading-in-contests-for-governor-and-u-s-senate-kamala-harris-selection-draws-mixed-reaction" TargetMode="External"/><Relationship Id="rId32" Type="http://schemas.openxmlformats.org/officeDocument/2006/relationships/hyperlink" Target="https://www.swayable.com/polls/2020-10-28.html" TargetMode="External"/><Relationship Id="rId128" Type="http://schemas.openxmlformats.org/officeDocument/2006/relationships/hyperlink" Target="https://www.publicpolicypolling.com/wp-content/uploads/2020/10/GeorgiaResults102820.pdf" TargetMode="External"/><Relationship Id="rId335" Type="http://schemas.openxmlformats.org/officeDocument/2006/relationships/hyperlink" Target="https://d3n8a8pro7vhmx.cloudfront.net/restoration/pages/448/attachments/original/1599254878/Banner_August2020_08-17-2020.pdf" TargetMode="External"/><Relationship Id="rId542" Type="http://schemas.openxmlformats.org/officeDocument/2006/relationships/hyperlink" Target="https://jaimeharrison.com/wp-content/uploads/2020/09/Harrison-Sept-polling-memo-d2-1.pdf" TargetMode="External"/><Relationship Id="rId181" Type="http://schemas.openxmlformats.org/officeDocument/2006/relationships/hyperlink" Target="https://www.gravismarketing.com/oann-gravis-georgia-poll/" TargetMode="External"/><Relationship Id="rId402" Type="http://schemas.openxmlformats.org/officeDocument/2006/relationships/hyperlink" Target="https://americanprinciplesproject.org/wp-content/uploads/2020/07/APP.Montana.pdf" TargetMode="External"/><Relationship Id="rId279" Type="http://schemas.openxmlformats.org/officeDocument/2006/relationships/hyperlink" Target="https://researchco.ca/2020/11/02/us2020-eight-states-uspoli/" TargetMode="External"/><Relationship Id="rId486" Type="http://schemas.openxmlformats.org/officeDocument/2006/relationships/hyperlink" Target="https://morningconsult.com/2020/07/28/senate-presidential-polling-political-intelligence/" TargetMode="External"/><Relationship Id="rId43" Type="http://schemas.openxmlformats.org/officeDocument/2006/relationships/hyperlink" Target="http://politicaliq.com/2020/10/21/az-senate-race-kelly-d-46-mcsally-r-39/" TargetMode="External"/><Relationship Id="rId139" Type="http://schemas.openxmlformats.org/officeDocument/2006/relationships/hyperlink" Target="https://electjon.com/wp-content/uploads/2020/10/Pathway-to-Victory-memo-8.pdf" TargetMode="External"/><Relationship Id="rId346" Type="http://schemas.openxmlformats.org/officeDocument/2006/relationships/hyperlink" Target="https://www.mrgmi.com/2020/07/29/poll-race-for-u-s-senate-remains-tight/" TargetMode="External"/><Relationship Id="rId553" Type="http://schemas.openxmlformats.org/officeDocument/2006/relationships/hyperlink" Target="https://www.swayable.com/polls/2020-11-02-small.html" TargetMode="External"/><Relationship Id="rId192" Type="http://schemas.openxmlformats.org/officeDocument/2006/relationships/hyperlink" Target="https://www.desmoinesregister.com/story/news/politics/iowa-poll/2020/10/31/election-2020-iowa-poll-greenfield-ernst-us-senate-race-voters/6055545002/" TargetMode="External"/><Relationship Id="rId206" Type="http://schemas.openxmlformats.org/officeDocument/2006/relationships/hyperlink" Target="https://filesforprogress.org/memos/2020-senate-project/week-2/dfp_psp_IA_Senate_week2.pdf" TargetMode="External"/><Relationship Id="rId413" Type="http://schemas.openxmlformats.org/officeDocument/2006/relationships/hyperlink" Target="https://emersonpolling.reportablenews.com/pr/super-poll-sunday-democrats-within-striking-distance-in-key-southern-states" TargetMode="External"/><Relationship Id="rId497" Type="http://schemas.openxmlformats.org/officeDocument/2006/relationships/hyperlink" Target="https://static.foxnews.com/foxnews.com/content/uploads/2020/06/Fox_June-20-23-2020_Complete_North-Carolina_Topline_June-25-Release.pdf" TargetMode="External"/><Relationship Id="rId357" Type="http://schemas.openxmlformats.org/officeDocument/2006/relationships/hyperlink" Target="https://redfieldandwiltonstrategies.com/wp-content/uploads/2020/06/US-Swing-State-Polls-24.06.2020-1-1.pdf" TargetMode="External"/><Relationship Id="rId54" Type="http://schemas.openxmlformats.org/officeDocument/2006/relationships/hyperlink" Target="https://www.ipsos.com/en-us/news-polls/presidential_election_2020_AZ" TargetMode="External"/><Relationship Id="rId217" Type="http://schemas.openxmlformats.org/officeDocument/2006/relationships/hyperlink" Target="https://endcitizensunited.org/wp-content/uploads/2020/07/ECU-IA-Senate-Memo.pdf" TargetMode="External"/><Relationship Id="rId564" Type="http://schemas.openxmlformats.org/officeDocument/2006/relationships/hyperlink" Target="https://int.nyt.com/data/documenttools/tx102020-crosstabs-1/a1e2440aa9de6f2e/full.pdf" TargetMode="External"/><Relationship Id="rId424" Type="http://schemas.openxmlformats.org/officeDocument/2006/relationships/hyperlink" Target="https://github.com/GetCitizenData/VoteByMail/blob/master/VoteByMail-North%20Carolina/Modeling/October/North%20Carolina%20VBM%20Toplines%2010_23_2020.pdf" TargetMode="External"/><Relationship Id="rId270" Type="http://schemas.openxmlformats.org/officeDocument/2006/relationships/hyperlink" Target="https://www.termlimits.com/wp-content/uploads/2020/08/Maine-Toplines-July-2020.pdf" TargetMode="External"/><Relationship Id="rId65" Type="http://schemas.openxmlformats.org/officeDocument/2006/relationships/hyperlink" Target="https://www.politico.com/f/?id=00000174-b2e8-d59c-a174-f6fc6db30000" TargetMode="External"/><Relationship Id="rId130" Type="http://schemas.openxmlformats.org/officeDocument/2006/relationships/hyperlink" Target="https://www.monmouth.edu/polling-institute/documents/monmouthpoll_ga_102820.pdf/" TargetMode="External"/><Relationship Id="rId368" Type="http://schemas.openxmlformats.org/officeDocument/2006/relationships/hyperlink" Target="https://www.swayable.com/polls/2020-11-02-small.html" TargetMode="External"/><Relationship Id="rId575" Type="http://schemas.openxmlformats.org/officeDocument/2006/relationships/hyperlink" Target="https://crosswindpr.com/texas-statewide-poll-shows-trump-leading-biden-7-among-likely-voters/" TargetMode="External"/><Relationship Id="rId228" Type="http://schemas.openxmlformats.org/officeDocument/2006/relationships/hyperlink" Target="https://projects.fivethirtyeight.com/polls/20201008_KS.pdf" TargetMode="External"/><Relationship Id="rId435" Type="http://schemas.openxmlformats.org/officeDocument/2006/relationships/hyperlink" Target="https://www.ipsos.com/sites/default/files/ct/news/documents/2020-10/topline_reuters_north_carolina_state_poll_w4_10_20_20.pdf" TargetMode="External"/><Relationship Id="rId281" Type="http://schemas.openxmlformats.org/officeDocument/2006/relationships/hyperlink" Target="https://www.ipsos.com/sites/default/files/ct/news/documents/2020-11/topline_reuters_michigan_state_poll_w6_11_01_2020_0.pdf" TargetMode="External"/><Relationship Id="rId502" Type="http://schemas.openxmlformats.org/officeDocument/2006/relationships/hyperlink" Target="https://cprnc.org/wp-content/uploads/2020/05/NC-Statewide-Survey-May-2020-Crosstabs-For-Release-v4.pdf" TargetMode="External"/><Relationship Id="rId76" Type="http://schemas.openxmlformats.org/officeDocument/2006/relationships/hyperlink" Target="https://static.foxnews.com/foxnews.com/content/uploads/2020/09/Arizona.pdf" TargetMode="External"/><Relationship Id="rId141" Type="http://schemas.openxmlformats.org/officeDocument/2006/relationships/hyperlink" Target="https://int.nyt.com/data/documenttools/ga101320-crosstabs/96723fae2a9846ed/full.pdf" TargetMode="External"/><Relationship Id="rId379" Type="http://schemas.openxmlformats.org/officeDocument/2006/relationships/hyperlink" Target="https://www.suffolk.edu/-/media/suffolk/documents/academics/research-at-suffolk/suprc/polls/other-states/2020/9_25_2020_marginals_pdftxt.pdf?la=en&amp;hash=EA09FFF4A22FBF2A04A6A5776C86103A990C9C6A" TargetMode="External"/><Relationship Id="rId586" Type="http://schemas.openxmlformats.org/officeDocument/2006/relationships/hyperlink" Target="https://filesforprogress.org/datasets/2020/9/dfp_tx_survey_key_findings_sept4.pdf" TargetMode="External"/><Relationship Id="rId7" Type="http://schemas.openxmlformats.org/officeDocument/2006/relationships/hyperlink" Target="https://morningconsult.com/form/2020-u-s-election-tracker/" TargetMode="External"/><Relationship Id="rId239" Type="http://schemas.openxmlformats.org/officeDocument/2006/relationships/hyperlink" Target="https://filesforprogress.org/memos/2020-senate-project/week-1/topline-reports/DFP_KY_Week1_Senate_toplines.pdf" TargetMode="External"/><Relationship Id="rId446" Type="http://schemas.openxmlformats.org/officeDocument/2006/relationships/hyperlink" Target="https://www.monmouth.edu/polling-institute/documents/monmouthpoll_nc_101320.pdf/" TargetMode="External"/><Relationship Id="rId292" Type="http://schemas.openxmlformats.org/officeDocument/2006/relationships/hyperlink" Target="https://www.scribd.com/document/481814128/Demos" TargetMode="External"/><Relationship Id="rId306" Type="http://schemas.openxmlformats.org/officeDocument/2006/relationships/hyperlink" Target="https://www.ipsos.com/sites/default/files/ct/news/documents/2020-10/topline_reuters_michigan_state_poll_w4_10_20_2020.pdf" TargetMode="External"/><Relationship Id="rId87" Type="http://schemas.openxmlformats.org/officeDocument/2006/relationships/hyperlink" Target="https://drive.google.com/file/d/1bovYI6yeunK2kGDEqKrz0UWBi2AlRNZz/view" TargetMode="External"/><Relationship Id="rId513" Type="http://schemas.openxmlformats.org/officeDocument/2006/relationships/hyperlink" Target="https://americanresearchgroup.com/nhpoll/senate20/" TargetMode="External"/><Relationship Id="rId597" Type="http://schemas.openxmlformats.org/officeDocument/2006/relationships/hyperlink" Target="https://www.swayable.com/polls/2020-10-28.html" TargetMode="External"/><Relationship Id="rId152" Type="http://schemas.openxmlformats.org/officeDocument/2006/relationships/hyperlink" Target="https://civiqs.com/documents/Civiqs_DailyKos_GA_banner_book_2020_09_y983ce.pdf" TargetMode="External"/><Relationship Id="rId457" Type="http://schemas.openxmlformats.org/officeDocument/2006/relationships/hyperlink" Target="https://changeresearch.com/wp-content/uploads/2020/09/CNBC-CR_Battleground-Toplines_Wave-14-Wave-14_-9_18-9_20.pdf" TargetMode="External"/><Relationship Id="rId14" Type="http://schemas.openxmlformats.org/officeDocument/2006/relationships/hyperlink" Target="https://morningconsult.com/2020/08/04/senate-presidential-polling-alabama-kentucky-sc-texas/" TargetMode="External"/><Relationship Id="rId317" Type="http://schemas.openxmlformats.org/officeDocument/2006/relationships/hyperlink" Target="https://www.politico.com/f/?id=00000175-00d4-d951-a77f-71dcc6d40000" TargetMode="External"/><Relationship Id="rId524" Type="http://schemas.openxmlformats.org/officeDocument/2006/relationships/hyperlink" Target="https://www.news9.com/story/5f59628e63eff90bb410d880/poll:-sen-inhofe-holds-big-lead-in-quest-for-5th-full-term" TargetMode="External"/><Relationship Id="rId98" Type="http://schemas.openxmlformats.org/officeDocument/2006/relationships/hyperlink" Target="https://redfieldandwiltonstrategies.com/wp-content/uploads/2020/06/US-Swing-State-Polls-24.06.2020-1-1.pdf" TargetMode="External"/><Relationship Id="rId121" Type="http://schemas.openxmlformats.org/officeDocument/2006/relationships/hyperlink" Target="https://www.newswise.com/politics/democrats-lead-by-big-margins-in-delaware/?article_id=739185" TargetMode="External"/><Relationship Id="rId163" Type="http://schemas.openxmlformats.org/officeDocument/2006/relationships/hyperlink" Target="https://redfieldandwiltonstrategies.com/wp-content/uploads/2020/09/George-and-Minnesota-Mid-September-Polls-Cover-Sheet.pdf" TargetMode="External"/><Relationship Id="rId219" Type="http://schemas.openxmlformats.org/officeDocument/2006/relationships/hyperlink" Target="https://civiqs.com/documents/Civiqs_DailyKos_IA_banner_book_2020_06_ony3r9.pdf" TargetMode="External"/><Relationship Id="rId370" Type="http://schemas.openxmlformats.org/officeDocument/2006/relationships/hyperlink" Target="https://researchco.ca/2020/11/02/us2020-eight-states-uspoli/" TargetMode="External"/><Relationship Id="rId426" Type="http://schemas.openxmlformats.org/officeDocument/2006/relationships/hyperlink" Target="http://politicaliq.com/2020/10/28/nc-senate-cunningham-d-49-tillis-r-42/" TargetMode="External"/><Relationship Id="rId230" Type="http://schemas.openxmlformats.org/officeDocument/2006/relationships/hyperlink" Target="https://www.kansascity.com/news/politics-government/article246101020.html" TargetMode="External"/><Relationship Id="rId468" Type="http://schemas.openxmlformats.org/officeDocument/2006/relationships/hyperlink" Target="https://www.rasmussenreports.com/public_content/politics/elections/election_2020/north_carolina_senate_cunningham_d_47_tillis_r_44" TargetMode="External"/><Relationship Id="rId25" Type="http://schemas.openxmlformats.org/officeDocument/2006/relationships/hyperlink" Target="http://maristpoll.marist.edu/wp-content/uploads/2020/11/NBC-News_Marist-Poll_AZ-Likely-Voters_NOS-and-Tables_202011012357.pdf" TargetMode="External"/><Relationship Id="rId67" Type="http://schemas.openxmlformats.org/officeDocument/2006/relationships/hyperlink" Target="https://int.nyt.com/data/documenttools/az-me-nc-0920-crosstabs/72d074246b272695/full.pdf" TargetMode="External"/><Relationship Id="rId272" Type="http://schemas.openxmlformats.org/officeDocument/2006/relationships/hyperlink" Target="http://filesforprogress.org/datasets/2020/8/progressive-senate-project/DFP_Maine_8_20_xtabs.pdf" TargetMode="External"/><Relationship Id="rId328" Type="http://schemas.openxmlformats.org/officeDocument/2006/relationships/hyperlink" Target="https://morningconsult.com/2020/09/22/majority-makers-south-carolina-senate-harrison-graham/" TargetMode="External"/><Relationship Id="rId535" Type="http://schemas.openxmlformats.org/officeDocument/2006/relationships/hyperlink" Target="https://morningconsult.com/2020/10/13/senate-graham-harrison-supreme-court-polling/" TargetMode="External"/><Relationship Id="rId577" Type="http://schemas.openxmlformats.org/officeDocument/2006/relationships/hyperlink" Target="https://www.uml.edu/docs/2020-Texas-Sept-Topline_tcm18-330588.pdf" TargetMode="External"/><Relationship Id="rId132" Type="http://schemas.openxmlformats.org/officeDocument/2006/relationships/hyperlink" Target="https://www.monmouth.edu/polling-institute/documents/monmouthpoll_ga_102820.pdf/" TargetMode="External"/><Relationship Id="rId174" Type="http://schemas.openxmlformats.org/officeDocument/2006/relationships/hyperlink" Target="https://static.foxnews.com/foxnews.com/content/uploads/2020/06/Fox_June-20-23-2020_Complete_Georgia_Topline_June-25-Release.pdf" TargetMode="External"/><Relationship Id="rId381" Type="http://schemas.openxmlformats.org/officeDocument/2006/relationships/hyperlink" Target="https://int.nyt.com/data/documenttools/crosstabs-mn-nh-nv-wi/aefa3a3ec36370e9/full.pdf" TargetMode="External"/><Relationship Id="rId602" Type="http://schemas.openxmlformats.org/officeDocument/2006/relationships/hyperlink" Target="https://gadeforvirginia.com/new-poll-shows-gade-down-by-single-digits/" TargetMode="External"/><Relationship Id="rId241" Type="http://schemas.openxmlformats.org/officeDocument/2006/relationships/hyperlink" Target="https://morningconsult.com/2020/09/22/majority-makers-south-carolina-senate-harrison-graham/" TargetMode="External"/><Relationship Id="rId437" Type="http://schemas.openxmlformats.org/officeDocument/2006/relationships/hyperlink" Target="https://www.washingtonpost.com/context/oct-12-17-2020-post-abc-poll-north-carolina/5bed58ac-8dc1-4018-857b-ab7aedeb3d2e/?tid=a_inl_manual&amp;tidloc=8" TargetMode="External"/><Relationship Id="rId479" Type="http://schemas.openxmlformats.org/officeDocument/2006/relationships/hyperlink" Target="https://giffords.org/wp-content/uploads/2020/08/NCResults1.pdf" TargetMode="External"/><Relationship Id="rId36" Type="http://schemas.openxmlformats.org/officeDocument/2006/relationships/hyperlink" Target="https://ohpredictive.com/press-releases/poll-biden-maintains-small-lead-in-arizona/" TargetMode="External"/><Relationship Id="rId283" Type="http://schemas.openxmlformats.org/officeDocument/2006/relationships/hyperlink" Target="https://emersonpolling.reportablenews.com/pr/super-poll-sunday-polling-in-the-midwest-shows-biden-ahead-in-michigan-and-tight-races-in-ohio-and-iowa" TargetMode="External"/><Relationship Id="rId339" Type="http://schemas.openxmlformats.org/officeDocument/2006/relationships/hyperlink" Target="https://redfieldandwiltonstrategies.com/latest-us-swing-states-voting-intention-16-19-august/" TargetMode="External"/><Relationship Id="rId490" Type="http://schemas.openxmlformats.org/officeDocument/2006/relationships/hyperlink" Target="https://cpapolling.com/wp-content/uploads/2020/07/NC_Poll_Results_2020-07-20.pdf" TargetMode="External"/><Relationship Id="rId504" Type="http://schemas.openxmlformats.org/officeDocument/2006/relationships/hyperlink" Target="https://surveyresearch-ecu.reportablenews.com/pr/presidential-and-senate-races-remain-close-in-north-carolina-cooper-leads-forest-and-earns-high-approval-for-state-s-coronavirus-response" TargetMode="External"/><Relationship Id="rId546" Type="http://schemas.openxmlformats.org/officeDocument/2006/relationships/hyperlink" Target="https://poll.qu.edu/2020-presidential-swing-state-polls/release-detail?ReleaseID=3670" TargetMode="External"/><Relationship Id="rId78" Type="http://schemas.openxmlformats.org/officeDocument/2006/relationships/hyperlink" Target="https://s3.amazonaws.com/hafa/Heritage-Action-August-2020-Battleground-Survey.pdf" TargetMode="External"/><Relationship Id="rId101" Type="http://schemas.openxmlformats.org/officeDocument/2006/relationships/hyperlink" Target="https://www.azhighground.com/blog/post/astronaut-kelly-soaring-over-incumbent-mcsally-in-latest-az-survey" TargetMode="External"/><Relationship Id="rId143" Type="http://schemas.openxmlformats.org/officeDocument/2006/relationships/hyperlink" Target="https://poll.qu.edu/images/polling/ga/ga10142020_bgwc96.pdf" TargetMode="External"/><Relationship Id="rId185" Type="http://schemas.openxmlformats.org/officeDocument/2006/relationships/hyperlink" Target="https://endcitizensunited.org/wp-content/uploads/2020/06/Georgia-Results-June-2020.pdf" TargetMode="External"/><Relationship Id="rId350" Type="http://schemas.openxmlformats.org/officeDocument/2006/relationships/hyperlink" Target="https://static.foxnews.com/foxnews.com/content/uploads/2020/07/Fox_July-18-20-2020_Complete_Michigan_Topline_July-23-Release.pdf" TargetMode="External"/><Relationship Id="rId406" Type="http://schemas.openxmlformats.org/officeDocument/2006/relationships/hyperlink" Target="https://emersonpolling.reportablenews.com/pr/montana-2020-republicans-hold-advantages-in-presidential-us-senate-and-governor-races" TargetMode="External"/><Relationship Id="rId588" Type="http://schemas.openxmlformats.org/officeDocument/2006/relationships/hyperlink" Target="https://morningconsult.com/2020/08/04/senate-presidential-polling-alabama-kentucky-sc-texas/" TargetMode="External"/><Relationship Id="rId9" Type="http://schemas.openxmlformats.org/officeDocument/2006/relationships/hyperlink" Target="https://www.aum.edu/wp-content/uploads/2020/10/10.29.2020-AUM-Poll-Topline-Results.pdf" TargetMode="External"/><Relationship Id="rId210" Type="http://schemas.openxmlformats.org/officeDocument/2006/relationships/hyperlink" Target="https://www.desmoinesregister.com/story/news/politics/iowa-poll/2020/09/19/iowa-poll-theresa-greenfield-narrowly-leads-joni-ernst-senate-race/3486994001/" TargetMode="External"/><Relationship Id="rId392" Type="http://schemas.openxmlformats.org/officeDocument/2006/relationships/hyperlink" Target="https://docs.google.com/spreadsheets/d/1MPKy3AfXEIpcB_0jKhq8y7_cxPyH_71cUY4zO2lTGfU/edit" TargetMode="External"/><Relationship Id="rId448" Type="http://schemas.openxmlformats.org/officeDocument/2006/relationships/hyperlink" Target="https://morningconsult.com/2020/10/13/senate-graham-harrison-supreme-court-polling/" TargetMode="External"/><Relationship Id="rId252" Type="http://schemas.openxmlformats.org/officeDocument/2006/relationships/hyperlink" Target="https://projects.fivethirtyeight.com/polls/20201001_MA_Remington.pdf" TargetMode="External"/><Relationship Id="rId294" Type="http://schemas.openxmlformats.org/officeDocument/2006/relationships/hyperlink" Target="https://www.langerresearch.com/wp-content/uploads/1216a52020StateBattlegrounds-MIWI.pdf" TargetMode="External"/><Relationship Id="rId308" Type="http://schemas.openxmlformats.org/officeDocument/2006/relationships/hyperlink" Target="https://www.thetrafalgargroup.org/news/mi-sen-1020/" TargetMode="External"/><Relationship Id="rId515" Type="http://schemas.openxmlformats.org/officeDocument/2006/relationships/hyperlink" Target="https://researchco.ca/2020/11/02/us2020-eight-states-uspoli/" TargetMode="External"/><Relationship Id="rId47" Type="http://schemas.openxmlformats.org/officeDocument/2006/relationships/hyperlink" Target="https://www.monmouth.edu/polling-institute/documents/monmouthpoll_az_101520.pdf/" TargetMode="External"/><Relationship Id="rId89" Type="http://schemas.openxmlformats.org/officeDocument/2006/relationships/hyperlink" Target="https://www.changeresearch.com/post/states-of-play-battleground-wave-9" TargetMode="External"/><Relationship Id="rId112" Type="http://schemas.openxmlformats.org/officeDocument/2006/relationships/hyperlink" Target="https://morningconsult.com/2020/10/13/senate-graham-harrison-supreme-court-polling/" TargetMode="External"/><Relationship Id="rId154" Type="http://schemas.openxmlformats.org/officeDocument/2006/relationships/hyperlink" Target="https://drive.google.com/file/d/1CMKhu311KFRSdUoDnlqldhZYFE-S5XvV/view" TargetMode="External"/><Relationship Id="rId361" Type="http://schemas.openxmlformats.org/officeDocument/2006/relationships/hyperlink" Target="https://static1.squarespace.com/static/5e111a934eae7b3046095283/t/5edfa962ec4d69061a960910/1591716195220/Kiaer+Research+Poll+May-June+2020+-+Press+Release.pdf" TargetMode="External"/><Relationship Id="rId557" Type="http://schemas.openxmlformats.org/officeDocument/2006/relationships/hyperlink" Target="https://www.scribd.com/document/482472807/Texas-October-29-2020-v2" TargetMode="External"/><Relationship Id="rId599" Type="http://schemas.openxmlformats.org/officeDocument/2006/relationships/hyperlink" Target="https://cnu.edu/wasoncenter/surveys/archive/2020-10-28.html" TargetMode="External"/><Relationship Id="rId196" Type="http://schemas.openxmlformats.org/officeDocument/2006/relationships/hyperlink" Target="https://www.americanactionforum.org/insight/iowa-policy-priorities-and-the-election/" TargetMode="External"/><Relationship Id="rId417" Type="http://schemas.openxmlformats.org/officeDocument/2006/relationships/hyperlink" Target="https://nsjonline.com/wp-content/uploads/2020/10/NSJ-CPA-2020-10-29-POLL_Results.pdf" TargetMode="External"/><Relationship Id="rId459" Type="http://schemas.openxmlformats.org/officeDocument/2006/relationships/hyperlink" Target="https://morningconsult.com/2020/09/22/majority-makers-south-carolina-senate-harrison-graham/" TargetMode="External"/><Relationship Id="rId16" Type="http://schemas.openxmlformats.org/officeDocument/2006/relationships/hyperlink" Target="http://aum.edu/new-aum-poll-shows-tuberville-leading-sessions-senate-runoff-election" TargetMode="External"/><Relationship Id="rId221" Type="http://schemas.openxmlformats.org/officeDocument/2006/relationships/hyperlink" Target="http://womensliberationfront.org/wp-content/uploads/2020/09/Statewide_Idaho_8.25.20-Tables_Only-Tables_Only.pdf" TargetMode="External"/><Relationship Id="rId263" Type="http://schemas.openxmlformats.org/officeDocument/2006/relationships/hyperlink" Target="https://assets.documentcloud.org/documents/7214149/MaineCrosstabs.pdf" TargetMode="External"/><Relationship Id="rId319" Type="http://schemas.openxmlformats.org/officeDocument/2006/relationships/hyperlink" Target="https://www.detroitnews.com/story/news/politics/2020/10/06/poll-peters-expands-lead-over-james-michigan-senate-race/5901651002/" TargetMode="External"/><Relationship Id="rId470" Type="http://schemas.openxmlformats.org/officeDocument/2006/relationships/hyperlink" Target="https://www.monmouth.edu/polling-institute/documents/monmouthpoll_nc_090320.pdf/" TargetMode="External"/><Relationship Id="rId526" Type="http://schemas.openxmlformats.org/officeDocument/2006/relationships/hyperlink" Target="https://www.swayable.com/polls/2020-11-02-small.html" TargetMode="External"/><Relationship Id="rId58" Type="http://schemas.openxmlformats.org/officeDocument/2006/relationships/hyperlink" Target="https://int.nyt.com/data/documenttools/az100120-crosstabs/a77605c32cd8f31e/full.pdf" TargetMode="External"/><Relationship Id="rId123" Type="http://schemas.openxmlformats.org/officeDocument/2006/relationships/hyperlink" Target="https://www.realclearpolitics.com/docs/2020/FINAL_WSBTV_Landmark_Poll_Georgia_PresSenate_Nov_1_2020.pdf" TargetMode="External"/><Relationship Id="rId330" Type="http://schemas.openxmlformats.org/officeDocument/2006/relationships/hyperlink" Target="https://redfieldandwiltonstrategies.com/wp-content/uploads/2020/09/US-Swing-State-Polls-Mid-September-Cover-Sheet.pdf" TargetMode="External"/><Relationship Id="rId568" Type="http://schemas.openxmlformats.org/officeDocument/2006/relationships/hyperlink" Target="https://morningconsult.com/form/2020-u-s-election-tracker/" TargetMode="External"/><Relationship Id="rId165" Type="http://schemas.openxmlformats.org/officeDocument/2006/relationships/hyperlink" Target="https://electjon.com/wp-content/uploads/2020/08/2020.08.19-Ossoff-poll-memo.pdf" TargetMode="External"/><Relationship Id="rId372" Type="http://schemas.openxmlformats.org/officeDocument/2006/relationships/hyperlink" Target="https://www.publicpolicypolling.com/wp-content/uploads/2020/10/MinnesotaResultsOctober2020.pdf" TargetMode="External"/><Relationship Id="rId428" Type="http://schemas.openxmlformats.org/officeDocument/2006/relationships/hyperlink" Target="https://www.protectourcare.org/wp-content/uploads/2020/10/Protect-Our-CarePPP-North-Carolina-Poll.pdf" TargetMode="External"/><Relationship Id="rId232" Type="http://schemas.openxmlformats.org/officeDocument/2006/relationships/hyperlink" Target="https://filesforprogress.org/memos/2020-senate-project/week-1/topline-reports/DFP_KS_Week1_Senate_toplines.pdf" TargetMode="External"/><Relationship Id="rId274" Type="http://schemas.openxmlformats.org/officeDocument/2006/relationships/hyperlink" Target="https://drive.google.com/file/d/1gfnY_jB5oYBFq7u9tPWolKsUzrpd4XAj/view" TargetMode="External"/><Relationship Id="rId481" Type="http://schemas.openxmlformats.org/officeDocument/2006/relationships/hyperlink" Target="http://filesforprogress.org/datasets/2020/8/progressive-senate-project/DFP_North%20Carolina_8_20_xtabs.pdf" TargetMode="External"/><Relationship Id="rId27" Type="http://schemas.openxmlformats.org/officeDocument/2006/relationships/hyperlink" Target="https://mcusercontent.com/5a280d25318f2afe3f311adb6/files/d9c1444a-f104-4059-b850-476bf73bab84/PUBLIC_AZ_Statewide_LiveSurvey_LV_General_Topline_103120.pdf" TargetMode="External"/><Relationship Id="rId69" Type="http://schemas.openxmlformats.org/officeDocument/2006/relationships/hyperlink" Target="https://www.kff.org/other/report/sun-belt-voices-project/" TargetMode="External"/><Relationship Id="rId134" Type="http://schemas.openxmlformats.org/officeDocument/2006/relationships/hyperlink" Target="https://drive.google.com/file/d/1jZ9sY9pNj52MdJPsN9MW4KHKvDsjNC9c/view" TargetMode="External"/><Relationship Id="rId537" Type="http://schemas.openxmlformats.org/officeDocument/2006/relationships/hyperlink" Target="https://twitter.com/MadelainePisani/status/1314190645880328194?s=20" TargetMode="External"/><Relationship Id="rId579" Type="http://schemas.openxmlformats.org/officeDocument/2006/relationships/hyperlink" Target="https://int.nyt.com/data/documenttools/ga-ia-tx-crosstabs/ca61e64eaef883ac/full.pdf" TargetMode="External"/><Relationship Id="rId80" Type="http://schemas.openxmlformats.org/officeDocument/2006/relationships/hyperlink" Target="https://emersonpolling.reportablenews.com/pr/north-carolina-pennsylvania-and-arizona-2020-tight-races-in-battleground-states-leading-into-party-conventions" TargetMode="External"/><Relationship Id="rId176" Type="http://schemas.openxmlformats.org/officeDocument/2006/relationships/hyperlink" Target="https://civiqs.com/documents/Civiqs_DailyKos_GA_banner_book_2020_05_h79s1a.pdf" TargetMode="External"/><Relationship Id="rId341" Type="http://schemas.openxmlformats.org/officeDocument/2006/relationships/hyperlink" Target="https://www.changeresearch.com/post/states-of-play-battleground-wave-11" TargetMode="External"/><Relationship Id="rId383" Type="http://schemas.openxmlformats.org/officeDocument/2006/relationships/hyperlink" Target="https://www.publicpolicypolling.com/wp-content/uploads/2020/09/MinnesotaPoll9420.pdf" TargetMode="External"/><Relationship Id="rId439" Type="http://schemas.openxmlformats.org/officeDocument/2006/relationships/hyperlink" Target="https://emersonpolling.reportablenews.com/pr/north-carolina-2020-biden-and-trump-neck-and-neck-as-republicans-close-gap-in-u-s-senate-and-governor-races" TargetMode="External"/><Relationship Id="rId590" Type="http://schemas.openxmlformats.org/officeDocument/2006/relationships/hyperlink" Target="https://americanprinciplesproject.org/wp-content/uploads/2020/07/APP.Texas_.pdf" TargetMode="External"/><Relationship Id="rId604" Type="http://schemas.openxmlformats.org/officeDocument/2006/relationships/hyperlink" Target="https://cnu.edu/wasoncenter/surveys/2020-09-24/" TargetMode="External"/><Relationship Id="rId201" Type="http://schemas.openxmlformats.org/officeDocument/2006/relationships/hyperlink" Target="https://www.monmouth.edu/polling-institute/documents/monmouthpoll_ia_102120.pdf/" TargetMode="External"/><Relationship Id="rId243" Type="http://schemas.openxmlformats.org/officeDocument/2006/relationships/hyperlink" Target="https://poll.qu.edu/2020-presidential-swing-state-polls/release-detail?ReleaseID=3670" TargetMode="External"/><Relationship Id="rId285" Type="http://schemas.openxmlformats.org/officeDocument/2006/relationships/hyperlink" Target="http://cdn.cnn.com/cnn/2020/images/10/31/rel2_mi.pdf" TargetMode="External"/><Relationship Id="rId450" Type="http://schemas.openxmlformats.org/officeDocument/2006/relationships/hyperlink" Target="https://surveyresearch-ecu.reportablenews.com/pr/ecu-poll-of-likely-voters-in-north-carolina-biden-leads-trump-by-four-points-tillis-leads-cunningham-by-one-cooper-leads-forest-by-thirteen-points-other-statewide-races-competitive" TargetMode="External"/><Relationship Id="rId506" Type="http://schemas.openxmlformats.org/officeDocument/2006/relationships/hyperlink" Target="https://www.scribd.com/document/481190111/2010217-Cygnal-NE-Toplines-Public" TargetMode="External"/><Relationship Id="rId38" Type="http://schemas.openxmlformats.org/officeDocument/2006/relationships/hyperlink" Target="https://www.americanactionforum.org/wp-content/uploads/2020/10/Arizona-Policy-Survey-Toplines-Oct-2020.pdf" TargetMode="External"/><Relationship Id="rId103" Type="http://schemas.openxmlformats.org/officeDocument/2006/relationships/hyperlink" Target="https://www.swayable.com/polls/2020-11-02-small.html" TargetMode="External"/><Relationship Id="rId310" Type="http://schemas.openxmlformats.org/officeDocument/2006/relationships/hyperlink" Target="https://www.woodtv.com/wp-content/uploads/sites/51/2020/10/2020-OCTOBER-FIRST-MEDIA-THURSDAY-FREQUENCY.pdf" TargetMode="External"/><Relationship Id="rId492" Type="http://schemas.openxmlformats.org/officeDocument/2006/relationships/hyperlink" Target="https://www.publicpolicypolling.com/wp-content/uploads/2020/07/NorthCarolinaResults7920.pdf" TargetMode="External"/><Relationship Id="rId548" Type="http://schemas.openxmlformats.org/officeDocument/2006/relationships/hyperlink" Target="https://lindseymustgo.com/wp-content/uploads/2020/07/Baseline-SC-Statewide-July-2020-1.pdf" TargetMode="External"/><Relationship Id="rId91" Type="http://schemas.openxmlformats.org/officeDocument/2006/relationships/hyperlink" Target="https://drive.google.com/file/d/1NdvAi60uPh_3x7OMA1S_ZtFCMBB7y8X_/view" TargetMode="External"/><Relationship Id="rId145" Type="http://schemas.openxmlformats.org/officeDocument/2006/relationships/hyperlink" Target="https://morningconsult.com/2020/10/13/senate-graham-harrison-supreme-court-polling/" TargetMode="External"/><Relationship Id="rId187" Type="http://schemas.openxmlformats.org/officeDocument/2006/relationships/hyperlink" Target="https://filesforprogress.org/datasets/2020/11/2020-election-polls/toplines/dfp_ia_11.2.20.pdf" TargetMode="External"/><Relationship Id="rId352" Type="http://schemas.openxmlformats.org/officeDocument/2006/relationships/hyperlink" Target="https://giffords.org/wp-content/uploads/2020/07/MichiganResults2-1.pdf" TargetMode="External"/><Relationship Id="rId394" Type="http://schemas.openxmlformats.org/officeDocument/2006/relationships/hyperlink" Target="https://int.nyt.com/data/documenttools/mt101820-crosstabs/1bf52689f78606b4/full.pdf" TargetMode="External"/><Relationship Id="rId408" Type="http://schemas.openxmlformats.org/officeDocument/2006/relationships/hyperlink" Target="https://www.cnbc.com/2020/11/02/2020-election-polls-biden-leads-trump-in-six-swing-states.html" TargetMode="External"/><Relationship Id="rId212" Type="http://schemas.openxmlformats.org/officeDocument/2006/relationships/hyperlink" Target="https://moveon.org/IowaUSPSMemo" TargetMode="External"/><Relationship Id="rId254" Type="http://schemas.openxmlformats.org/officeDocument/2006/relationships/hyperlink" Target="https://bangordailynews.com/2020/10/29/politics/sara-gideon-susan-collins-nearly-tied-in-poll-finding-ranked-choice-voting-helps-democrats/" TargetMode="External"/><Relationship Id="rId49" Type="http://schemas.openxmlformats.org/officeDocument/2006/relationships/hyperlink" Target="https://f.hubspotusercontent40.net/hubfs/7453540/201005_AZPOP/PR_Arizona%20Public%20Opinion%20Pulse%20Toplines%20and%20Crosstabs%20(1).pdf?utm_medium=email&amp;_hsmi=97443604&amp;_hsenc=p2ANqtz-8YKdQGdcjhrShEJfsBc7JTFdlklT1RodoeG-nMmCGHWRDUFwNlhUCpC0Qyjh4DQGGGyPyUZaS7ikUHptXoT6cVk8q7kfO-4hRg1rAyzImJPZbVBeA&amp;utm_content=97443604&amp;utm_source=hs_email" TargetMode="External"/><Relationship Id="rId114" Type="http://schemas.openxmlformats.org/officeDocument/2006/relationships/hyperlink" Target="http://www.surveyusa.com/client/PollPrint.aspx?g=87d5a36a-99d7-46b1-9440-5b3115e27f57&amp;d=0" TargetMode="External"/><Relationship Id="rId296" Type="http://schemas.openxmlformats.org/officeDocument/2006/relationships/hyperlink" Target="https://drive.google.com/file/d/1h2jq7g2eYae2i8zdaGjnUSdPinBUMtLy/view" TargetMode="External"/><Relationship Id="rId461" Type="http://schemas.openxmlformats.org/officeDocument/2006/relationships/hyperlink" Target="https://int.nyt.com/data/documenttools/az-me-nc-0920-crosstabs/72d074246b272695/full.pdf" TargetMode="External"/><Relationship Id="rId517" Type="http://schemas.openxmlformats.org/officeDocument/2006/relationships/hyperlink" Target="https://eagletonpoll.rutgers.edu/wp-content/uploads/2020/10/Rutgers-Eagleton-Poll-2020-Election-October-29-2020.pdf" TargetMode="External"/><Relationship Id="rId559" Type="http://schemas.openxmlformats.org/officeDocument/2006/relationships/hyperlink" Target="https://www.swayable.com/polls/2020-10-28.html" TargetMode="External"/><Relationship Id="rId60" Type="http://schemas.openxmlformats.org/officeDocument/2006/relationships/hyperlink" Target="https://filesforprogress.org/memos/student-debt-project-electoral.pdf" TargetMode="External"/><Relationship Id="rId156" Type="http://schemas.openxmlformats.org/officeDocument/2006/relationships/hyperlink" Target="https://filesforprogress.org/memos/2020-senate-project/week-1/topline-reports/DFP_GA-A_Week1_Senate_toplines.pdf" TargetMode="External"/><Relationship Id="rId198" Type="http://schemas.openxmlformats.org/officeDocument/2006/relationships/hyperlink" Target="https://int.nyt.com/data/documenttools/ia101820-crosstabs/1eff04c308f3dcb1/full.pdf" TargetMode="External"/><Relationship Id="rId321" Type="http://schemas.openxmlformats.org/officeDocument/2006/relationships/hyperlink" Target="https://d3n8a8pro7vhmx.cloudfront.net/restoration/pages/888/attachments/original/1601501137/MI_SENATE.pdf" TargetMode="External"/><Relationship Id="rId363" Type="http://schemas.openxmlformats.org/officeDocument/2006/relationships/hyperlink" Target="https://progressmichigan.org/wp-content/uploads/2020/06/Lake-Effect-Poll-May.pdf" TargetMode="External"/><Relationship Id="rId419" Type="http://schemas.openxmlformats.org/officeDocument/2006/relationships/hyperlink" Target="https://assets.documentcloud.org/documents/7279122/Xyz-NBCNews-Marist-Poll-NC-Annotated.pdf" TargetMode="External"/><Relationship Id="rId570" Type="http://schemas.openxmlformats.org/officeDocument/2006/relationships/hyperlink" Target="https://www.cygn.al/cygnal-poll-cornyn-leads-hegar-by-eight-points/" TargetMode="External"/><Relationship Id="rId223" Type="http://schemas.openxmlformats.org/officeDocument/2006/relationships/hyperlink" Target="https://researchco.ca/2020/11/02/us2020-eight-states-uspoli/" TargetMode="External"/><Relationship Id="rId430" Type="http://schemas.openxmlformats.org/officeDocument/2006/relationships/hyperlink" Target="https://drive.google.com/file/d/120niJzXNDssyJDgqzt-EgHEqarQgnY_8/view" TargetMode="External"/><Relationship Id="rId18" Type="http://schemas.openxmlformats.org/officeDocument/2006/relationships/hyperlink" Target="https://www.politico.com/f/?id=00000172-e088-dfa8-abfb-e9dba8710000" TargetMode="External"/><Relationship Id="rId265" Type="http://schemas.openxmlformats.org/officeDocument/2006/relationships/hyperlink" Target="https://poll.qu.edu/kentucky/release-detail?ReleaseID=3673" TargetMode="External"/><Relationship Id="rId472" Type="http://schemas.openxmlformats.org/officeDocument/2006/relationships/hyperlink" Target="https://surveyresearch-ecu.reportablenews.com/pr/ecu-poll-of-likely-voters-in-north-carolina-trump-leads-biden-by-two-points-tillis-and-cunningham-tied-cooper-leads-forest-by-ten-points-other-statewide-races-competitive" TargetMode="External"/><Relationship Id="rId528" Type="http://schemas.openxmlformats.org/officeDocument/2006/relationships/hyperlink" Target="https://morningconsult.com/form/2020-u-s-election-tracker/" TargetMode="External"/><Relationship Id="rId125" Type="http://schemas.openxmlformats.org/officeDocument/2006/relationships/hyperlink" Target="https://morningconsult.com/form/2020-u-s-election-tracker/" TargetMode="External"/><Relationship Id="rId167" Type="http://schemas.openxmlformats.org/officeDocument/2006/relationships/hyperlink" Target="http://www.surveyusa.com/client/PollReport.aspx?g=4b9009c4-ef1d-4774-a211-0c4402738ec8" TargetMode="External"/><Relationship Id="rId332" Type="http://schemas.openxmlformats.org/officeDocument/2006/relationships/hyperlink" Target="https://www.rasmussenreports.com/public_content/politics/elections/election_2020/michigan_senate_peters_d_48_james_r_40" TargetMode="External"/><Relationship Id="rId374" Type="http://schemas.openxmlformats.org/officeDocument/2006/relationships/hyperlink" Target="https://civiqs.com/documents/Civiqs_DailyKos_MN_banner_book_2020_10_d859f5.pdf" TargetMode="External"/><Relationship Id="rId581" Type="http://schemas.openxmlformats.org/officeDocument/2006/relationships/hyperlink" Target="https://morningconsult.com/2020/09/22/majority-makers-south-carolina-senate-harrison-graham/" TargetMode="External"/><Relationship Id="rId71" Type="http://schemas.openxmlformats.org/officeDocument/2006/relationships/hyperlink" Target="https://drive.google.com/file/d/1hr0WLAZhvP2k_BOL7sRwEifQgu2JAOTU/view" TargetMode="External"/><Relationship Id="rId234" Type="http://schemas.openxmlformats.org/officeDocument/2006/relationships/hyperlink" Target="https://www.publicpolicypolling.com/wp-content/uploads/2020/08/KansasMemoResultsAug20.pdf" TargetMode="External"/><Relationship Id="rId2" Type="http://schemas.openxmlformats.org/officeDocument/2006/relationships/hyperlink" Target="https://www.protectourcare.org/wp-content/uploads/2020/10/Health-Care-Could-Be-Deciding-Factor-in-Close-Alaska-Senate-Race.pdf" TargetMode="External"/><Relationship Id="rId29" Type="http://schemas.openxmlformats.org/officeDocument/2006/relationships/hyperlink" Target="https://int.nyt.com/data/documenttools/az-fl-pa-wi/bc6b622f38350414/full.pdf" TargetMode="External"/><Relationship Id="rId276" Type="http://schemas.openxmlformats.org/officeDocument/2006/relationships/hyperlink" Target="https://bangordailynews.com/2020/07/01/opinion/contributors/susan-collins-did-her-job-sara-gideon-didnt/" TargetMode="External"/><Relationship Id="rId441" Type="http://schemas.openxmlformats.org/officeDocument/2006/relationships/hyperlink" Target="https://int.nyt.com/data/documenttools/nc100920-crosstabs/3bf558d7ca17e9de/full.pdf" TargetMode="External"/><Relationship Id="rId483" Type="http://schemas.openxmlformats.org/officeDocument/2006/relationships/hyperlink" Target="https://cpapolling.com/wp-content/uploads/2020/07/NC_Poll_Results_2020-07-29.pdf" TargetMode="External"/><Relationship Id="rId539" Type="http://schemas.openxmlformats.org/officeDocument/2006/relationships/hyperlink" Target="https://filesforprogress.org/memos/2020-senate-project/week-2/dfp_psp_SC_Senate_week2.pdf" TargetMode="External"/><Relationship Id="rId40" Type="http://schemas.openxmlformats.org/officeDocument/2006/relationships/hyperlink" Target="https://morningconsult.com/form/2020-u-s-election-tracker/" TargetMode="External"/><Relationship Id="rId136" Type="http://schemas.openxmlformats.org/officeDocument/2006/relationships/hyperlink" Target="https://www.americanactionforum.org/wp-content/uploads/2020/10/GA-Oct-Policy-Survey-TOPLINE.pdf" TargetMode="External"/><Relationship Id="rId178" Type="http://schemas.openxmlformats.org/officeDocument/2006/relationships/hyperlink" Target="https://www.swayable.com/polls/2020-11-02-large.html" TargetMode="External"/><Relationship Id="rId301" Type="http://schemas.openxmlformats.org/officeDocument/2006/relationships/hyperlink" Target="https://americanbridgepac.org/wp-content/uploads/2020/10/MichiganResults.pdf" TargetMode="External"/><Relationship Id="rId343" Type="http://schemas.openxmlformats.org/officeDocument/2006/relationships/hyperlink" Target="https://d3n8a8pro7vhmx.cloudfront.net/restoration/pages/448/attachments/original/1596556627/Banners_MI_July2020_07-17-2020.pdf" TargetMode="External"/><Relationship Id="rId550" Type="http://schemas.openxmlformats.org/officeDocument/2006/relationships/hyperlink" Target="https://www.gravismarketing.com/south-carolina-poll-results-gravis-marketing-2020/" TargetMode="External"/><Relationship Id="rId82" Type="http://schemas.openxmlformats.org/officeDocument/2006/relationships/hyperlink" Target="http://filesforprogress.org/datasets/2020/8/progressive-senate-project/DFP_Arizona_8_20_xtabs.pdf" TargetMode="External"/><Relationship Id="rId203" Type="http://schemas.openxmlformats.org/officeDocument/2006/relationships/hyperlink" Target="https://drive.google.com/file/d/1j1ecxNthrVLwbSmV5eSUGdeuEilTgKkd/view" TargetMode="External"/><Relationship Id="rId385" Type="http://schemas.openxmlformats.org/officeDocument/2006/relationships/hyperlink" Target="https://emersonpolling.reportablenews.com/pr/minnesota-2020-north-star-state-in-play-for-presidential-and-us-senate-races" TargetMode="External"/><Relationship Id="rId592" Type="http://schemas.openxmlformats.org/officeDocument/2006/relationships/hyperlink" Target="https://projects.fivethirtyeight.com/polls/20200712_TX.pdf" TargetMode="External"/><Relationship Id="rId606" Type="http://schemas.openxmlformats.org/officeDocument/2006/relationships/hyperlink" Target="https://www.roanoke.edu/about/news/rc_poll_politics_aug_2020" TargetMode="External"/><Relationship Id="rId245" Type="http://schemas.openxmlformats.org/officeDocument/2006/relationships/hyperlink" Target="https://morningconsult.com/2020/08/04/senate-presidential-polling-alabama-kentucky-sc-texas/" TargetMode="External"/><Relationship Id="rId287" Type="http://schemas.openxmlformats.org/officeDocument/2006/relationships/hyperlink" Target="http://politicaliq.com/2020/10/31/michigan-senate-peters-d-50-james-r-41/" TargetMode="External"/><Relationship Id="rId410" Type="http://schemas.openxmlformats.org/officeDocument/2006/relationships/hyperlink" Target="http://competeeverywhere.com/wp-content/uploads/2020/11/Poll-Report-NORTH-CAROLINA-nov-1-2020.pdf" TargetMode="External"/><Relationship Id="rId452" Type="http://schemas.openxmlformats.org/officeDocument/2006/relationships/hyperlink" Target="https://hrc-prod-requests.s3-us-west-2.amazonaws.com/ME-13067-HRC-Issues-10-State-1.pdf?mtime=20201002132812&amp;focal=none" TargetMode="External"/><Relationship Id="rId494" Type="http://schemas.openxmlformats.org/officeDocument/2006/relationships/hyperlink" Target="https://surveyresearch-ecu.reportablenews.com/pr/presidential-and-senate-elections-remain-highly-competitive-in-battleground-north-carolina-cooper-continues-to-lead-forest-in-race-for-governor" TargetMode="External"/><Relationship Id="rId508" Type="http://schemas.openxmlformats.org/officeDocument/2006/relationships/hyperlink" Target="https://scholars.unh.edu/cgi/viewcontent.cgi?article=1624&amp;context=survey_center_polls" TargetMode="External"/><Relationship Id="rId105" Type="http://schemas.openxmlformats.org/officeDocument/2006/relationships/hyperlink" Target="https://coloradosun.com/2020/11/01/new-poll-colorado-biden-trump-hickenlooper-gardner/" TargetMode="External"/><Relationship Id="rId147" Type="http://schemas.openxmlformats.org/officeDocument/2006/relationships/hyperlink" Target="https://www.publicpolicypolling.com/wp-content/uploads/2020/10/GeorgiaOctober2020Poll.pdf" TargetMode="External"/><Relationship Id="rId312" Type="http://schemas.openxmlformats.org/officeDocument/2006/relationships/hyperlink" Target="https://morningconsult.com/2020/10/13/senate-graham-harrison-supreme-court-polling/" TargetMode="External"/><Relationship Id="rId354" Type="http://schemas.openxmlformats.org/officeDocument/2006/relationships/hyperlink" Target="https://progressmichigan.org/wp-content/uploads/2020/07/MichiganResults-july2020.pdf" TargetMode="External"/><Relationship Id="rId51" Type="http://schemas.openxmlformats.org/officeDocument/2006/relationships/hyperlink" Target="https://morningconsult.com/2020/10/13/senate-graham-harrison-supreme-court-polling/" TargetMode="External"/><Relationship Id="rId93" Type="http://schemas.openxmlformats.org/officeDocument/2006/relationships/hyperlink" Target="https://www.politico.com/f/?id=00000173-2701-d3c8-abf7-67f5fa840000" TargetMode="External"/><Relationship Id="rId189" Type="http://schemas.openxmlformats.org/officeDocument/2006/relationships/hyperlink" Target="https://civiqs.com/documents/Civiqs_DailyKos_IA_banner_book_2020_11_c9dhr3.pdf" TargetMode="External"/><Relationship Id="rId396" Type="http://schemas.openxmlformats.org/officeDocument/2006/relationships/hyperlink" Target="http://politicaliq.com/2020/10/19/montana-senate-race-daines-r-49-bullock-d-47/" TargetMode="External"/><Relationship Id="rId561" Type="http://schemas.openxmlformats.org/officeDocument/2006/relationships/hyperlink" Target="https://github.com/GetCitizenData/VoteByMail/blob/master/VoteByMail-Texas/Modeling/October/Corrected%20Texas%20VBM%20Toplines%2010_29_20.pdf" TargetMode="External"/><Relationship Id="rId214" Type="http://schemas.openxmlformats.org/officeDocument/2006/relationships/hyperlink" Target="https://www.termlimits.com/ernst/" TargetMode="External"/><Relationship Id="rId256" Type="http://schemas.openxmlformats.org/officeDocument/2006/relationships/hyperlink" Target="https://docs.google.com/spreadsheets/d/1JcpvID4F9MyFxovFcWd_Mm8oP4W4OKi-w2kGyCxZaVU/edit" TargetMode="External"/><Relationship Id="rId298" Type="http://schemas.openxmlformats.org/officeDocument/2006/relationships/hyperlink" Target="https://www.woodtv.com/wp-content/uploads/sites/51/2020/10/2020-EPICMRA-Omnibus-Statewide-Oct-Poll-102320.pdf" TargetMode="External"/><Relationship Id="rId421" Type="http://schemas.openxmlformats.org/officeDocument/2006/relationships/hyperlink" Target="https://www.swayable.com/polls/2020-10-28.html" TargetMode="External"/><Relationship Id="rId463" Type="http://schemas.openxmlformats.org/officeDocument/2006/relationships/hyperlink" Target="http://files.kff.org/attachment/Topline-Sun-Belt-Voices-Project-September-2020.pdf" TargetMode="External"/><Relationship Id="rId519" Type="http://schemas.openxmlformats.org/officeDocument/2006/relationships/hyperlink" Target="https://emersonpolling.reportablenews.com/pr/new-jersey-2020-biden-and-booker-with-significant-leads-in-the-garden-state" TargetMode="External"/><Relationship Id="rId116" Type="http://schemas.openxmlformats.org/officeDocument/2006/relationships/hyperlink" Target="https://www.globalstrategygroup.com/wp-content/uploads/2020/09/CO-Mountaineer-Q3-Survey-Topline-F09.03.20.pdf" TargetMode="External"/><Relationship Id="rId158" Type="http://schemas.openxmlformats.org/officeDocument/2006/relationships/hyperlink" Target="https://www.monmouth.edu/polling-institute/documents/monmouthpoll_ga_092320.pdf/" TargetMode="External"/><Relationship Id="rId323" Type="http://schemas.openxmlformats.org/officeDocument/2006/relationships/hyperlink" Target="http://maristpoll.marist.edu/wp-content/uploads/2020/09/NBC-News_Marist-Poll_MI-Adults-Registered-Voters_NOS-and-Tables_202009251227.pdf" TargetMode="External"/><Relationship Id="rId530" Type="http://schemas.openxmlformats.org/officeDocument/2006/relationships/hyperlink" Target="https://filesforprogress.org/memos/2020-senate-project/week-6/dfp_psp_sc_10.27.pdf" TargetMode="External"/><Relationship Id="rId20" Type="http://schemas.openxmlformats.org/officeDocument/2006/relationships/hyperlink" Target="https://237995-729345-1-raikfcquaxqncofqfm.stackpathdns.com/wp-content/uploads/2020/10/Arkansas-Senate-Frequency-Counts.pdf" TargetMode="External"/><Relationship Id="rId62" Type="http://schemas.openxmlformats.org/officeDocument/2006/relationships/hyperlink" Target="https://www.washingtonpost.com/context/sept-15-20-2020-florida-and-arizona-washington-post-abc-news-polls/48276797-3b93-4ab2-835b-ed2fcdc8581e/" TargetMode="External"/><Relationship Id="rId365" Type="http://schemas.openxmlformats.org/officeDocument/2006/relationships/hyperlink" Target="https://d3n8a8pro7vhmx.cloudfront.net/restoration/pages/448/attachments/original/1589465664/restoration_pac_michigan_toplines_may2020.pdf" TargetMode="External"/><Relationship Id="rId572" Type="http://schemas.openxmlformats.org/officeDocument/2006/relationships/hyperlink" Target="https://morningconsult.com/2020/10/13/senate-graham-harrison-supreme-court-polling/" TargetMode="External"/><Relationship Id="rId225" Type="http://schemas.openxmlformats.org/officeDocument/2006/relationships/hyperlink" Target="https://int.nyt.com/data/documenttools/ks101820-crosstabs/fcc9a5346866c517/full.pdf" TargetMode="External"/><Relationship Id="rId267" Type="http://schemas.openxmlformats.org/officeDocument/2006/relationships/hyperlink" Target="https://states.aarp.org/maine/2020-election-poll" TargetMode="External"/><Relationship Id="rId432" Type="http://schemas.openxmlformats.org/officeDocument/2006/relationships/hyperlink" Target="https://www.meredith.edu/assets/images/content/Meredith_College_Poll_Report_October_2020.pdf" TargetMode="External"/><Relationship Id="rId474" Type="http://schemas.openxmlformats.org/officeDocument/2006/relationships/hyperlink" Target="https://redfieldandwiltonstrategies.com/latest-us-swing-states-voting-intention-16-19-august/" TargetMode="External"/><Relationship Id="rId127" Type="http://schemas.openxmlformats.org/officeDocument/2006/relationships/hyperlink" Target="https://www.swayable.com/polls/2020-10-28.html" TargetMode="External"/><Relationship Id="rId31" Type="http://schemas.openxmlformats.org/officeDocument/2006/relationships/hyperlink" Target="http://cdn.cnn.com/cnn/2020/images/10/31/rel2_az.pdf" TargetMode="External"/><Relationship Id="rId73" Type="http://schemas.openxmlformats.org/officeDocument/2006/relationships/hyperlink" Target="https://states.aarp.org/arizona/2020-election-poll" TargetMode="External"/><Relationship Id="rId169" Type="http://schemas.openxmlformats.org/officeDocument/2006/relationships/hyperlink" Target="https://drive.google.com/file/d/1oa8SqHJAq6hBII_8LjgY0PjPwAgBWzpO/view" TargetMode="External"/><Relationship Id="rId334" Type="http://schemas.openxmlformats.org/officeDocument/2006/relationships/hyperlink" Target="https://www.detroitnews.com/story/news/politics/2020/09/09/poll-gary-peters-leads-john-james-michigan-senate-race/5749222002/" TargetMode="External"/><Relationship Id="rId376" Type="http://schemas.openxmlformats.org/officeDocument/2006/relationships/hyperlink" Target="https://docs.google.com/spreadsheets/d/1VfdDqc7TCDc2RFfLn-ZyTUmEBNiiVVcaW9Ci543q66w/edit" TargetMode="External"/><Relationship Id="rId541" Type="http://schemas.openxmlformats.org/officeDocument/2006/relationships/hyperlink" Target="https://drive.google.com/file/d/122Kxor66z4VwLsTqtckpgfBG-hCxZXwS/view" TargetMode="External"/><Relationship Id="rId583" Type="http://schemas.openxmlformats.org/officeDocument/2006/relationships/hyperlink" Target="https://drive.google.com/file/d/1ZsMPYa9d2L2vg4YYk-DFcwlXosTMmMYP/view" TargetMode="External"/><Relationship Id="rId4" Type="http://schemas.openxmlformats.org/officeDocument/2006/relationships/hyperlink" Target="https://int.nyt.com/data/documenttools/ak100920-crosstabs1/722c27f1f660cf21/full.pdf" TargetMode="External"/><Relationship Id="rId180" Type="http://schemas.openxmlformats.org/officeDocument/2006/relationships/hyperlink" Target="https://www.gravismarketing.com/oann-gravis-georgia-poll/" TargetMode="External"/><Relationship Id="rId236" Type="http://schemas.openxmlformats.org/officeDocument/2006/relationships/hyperlink" Target="https://morningconsult.com/form/2020-u-s-election-tracker/" TargetMode="External"/><Relationship Id="rId278" Type="http://schemas.openxmlformats.org/officeDocument/2006/relationships/hyperlink" Target="https://www.cnbc.com/2020/11/02/2020-election-polls-biden-leads-trump-in-six-swing-states.html" TargetMode="External"/><Relationship Id="rId401" Type="http://schemas.openxmlformats.org/officeDocument/2006/relationships/hyperlink" Target="https://emersonpolling.reportablenews.com/pr/montana-2020-trump-holds-strong-as-biden-coalesces-support" TargetMode="External"/><Relationship Id="rId443" Type="http://schemas.openxmlformats.org/officeDocument/2006/relationships/hyperlink" Target="https://www.ipsos.com/sites/default/files/ct/news/documents/2020-10/topline_reuters_north_carolina_state_poll_w3_10_13_20.pdf" TargetMode="External"/><Relationship Id="rId303" Type="http://schemas.openxmlformats.org/officeDocument/2006/relationships/hyperlink" Target="https://d3n8a8pro7vhmx.cloudfront.net/restoration/pages/1001/attachments/original/1603307463/RSTP_MI_'20_Oct_Press_Report.pdf" TargetMode="External"/><Relationship Id="rId485" Type="http://schemas.openxmlformats.org/officeDocument/2006/relationships/hyperlink" Target="https://www.changeresearch.com/post/states-of-play-battleground-wave-10" TargetMode="External"/><Relationship Id="rId42" Type="http://schemas.openxmlformats.org/officeDocument/2006/relationships/hyperlink" Target="https://www.rasmussenreports.com/public_content/politics/elections/election_2020/arizona_senate_kelly_d_46_mcsally_r_44" TargetMode="External"/><Relationship Id="rId84" Type="http://schemas.openxmlformats.org/officeDocument/2006/relationships/hyperlink" Target="https://www.changeresearch.com/post/states-of-play-battleground-wave-10" TargetMode="External"/><Relationship Id="rId138" Type="http://schemas.openxmlformats.org/officeDocument/2006/relationships/hyperlink" Target="https://morningconsult.com/form/2020-u-s-election-tracker/" TargetMode="External"/><Relationship Id="rId345" Type="http://schemas.openxmlformats.org/officeDocument/2006/relationships/hyperlink" Target="https://redfieldandwiltonstrategies.com/latest-usa-swing-state-senate-and-governor-voting-intention-19-to-24-july/" TargetMode="External"/><Relationship Id="rId387" Type="http://schemas.openxmlformats.org/officeDocument/2006/relationships/hyperlink" Target="https://filesforprogress.org/datasets/2020/11/2020-election-polls/toplines/dfp_ms_11.2.20.pdf" TargetMode="External"/><Relationship Id="rId510" Type="http://schemas.openxmlformats.org/officeDocument/2006/relationships/hyperlink" Target="https://scholars.unh.edu/cgi/viewcontent.cgi?article=1619&amp;context=survey_center_polls" TargetMode="External"/><Relationship Id="rId552" Type="http://schemas.openxmlformats.org/officeDocument/2006/relationships/hyperlink" Target="https://www.southdacola.com/blog/2020/11/survey-nielson-brothers-polling-nbp-statewide-survey-october-24-28-2020/" TargetMode="External"/><Relationship Id="rId594" Type="http://schemas.openxmlformats.org/officeDocument/2006/relationships/hyperlink" Target="https://www.publicpolicypolling.com/wp-content/uploads/2020/07/TXToplines7220.pdf" TargetMode="External"/><Relationship Id="rId608" Type="http://schemas.openxmlformats.org/officeDocument/2006/relationships/hyperlink" Target="http://www.uwyo.edu/uw/news/2020/10/uw-survey-wyoming-voters-prefer-trump-to-biden.html" TargetMode="External"/><Relationship Id="rId191" Type="http://schemas.openxmlformats.org/officeDocument/2006/relationships/hyperlink" Target="https://overland.amgreatness.com/app/uploads/2020/10/IOWA-POLL-102020.pdf" TargetMode="External"/><Relationship Id="rId205" Type="http://schemas.openxmlformats.org/officeDocument/2006/relationships/hyperlink" Target="https://hrc-prod-requests.s3-us-west-2.amazonaws.com/ME-13067-HRC-Issues-10-State-1.pdf?mtime=20201002132812&amp;focal=none" TargetMode="External"/><Relationship Id="rId247" Type="http://schemas.openxmlformats.org/officeDocument/2006/relationships/hyperlink" Target="https://amymcgrath.com/wp-content/uploads/2020/07/Polling-Memo-07-16.pdf" TargetMode="External"/><Relationship Id="rId412" Type="http://schemas.openxmlformats.org/officeDocument/2006/relationships/hyperlink" Target="https://filesforprogress.org/datasets/2020/11/2020-election-polls/toplines/dfp_nc_11.1.20.pdf" TargetMode="External"/><Relationship Id="rId107" Type="http://schemas.openxmlformats.org/officeDocument/2006/relationships/hyperlink" Target="http://politicaliq.com/2020/10/20/colorado-senate-race-hickenlooper-d-51-gardner-r-42/" TargetMode="External"/><Relationship Id="rId289" Type="http://schemas.openxmlformats.org/officeDocument/2006/relationships/hyperlink" Target="https://www.swayable.com/polls/2020-10-28.html" TargetMode="External"/><Relationship Id="rId454" Type="http://schemas.openxmlformats.org/officeDocument/2006/relationships/hyperlink" Target="https://www.uml.edu/docs/2020-NC-Sept-Topline_tcm18-330590.pdf" TargetMode="External"/><Relationship Id="rId496" Type="http://schemas.openxmlformats.org/officeDocument/2006/relationships/hyperlink" Target="https://redfieldandwiltonstrategies.com/wp-content/uploads/2020/06/US-Swing-State-Polls-24.06.2020-1-1.pdf" TargetMode="External"/><Relationship Id="rId11" Type="http://schemas.openxmlformats.org/officeDocument/2006/relationships/hyperlink" Target="https://twitter.com/benpershing/status/1317252201891434502/photo/1" TargetMode="External"/><Relationship Id="rId53" Type="http://schemas.openxmlformats.org/officeDocument/2006/relationships/hyperlink" Target="http://dfer.org/wp-content/uploads/2020/10/ERNA-Memo-Latino-Decisions-10.8.20.pdf" TargetMode="External"/><Relationship Id="rId149" Type="http://schemas.openxmlformats.org/officeDocument/2006/relationships/hyperlink" Target="https://s.wsj.net/public/resources/documents/spia-election-survey-10-08-2020.pdf" TargetMode="External"/><Relationship Id="rId314" Type="http://schemas.openxmlformats.org/officeDocument/2006/relationships/hyperlink" Target="https://drive.google.com/file/d/1ONr-7DegyuvciqdCL7TigWCIvJ1LbSbD/view" TargetMode="External"/><Relationship Id="rId356" Type="http://schemas.openxmlformats.org/officeDocument/2006/relationships/hyperlink" Target="https://int.nyt.com/data/documenttools/senate-crosstabs-0625/31e96b895ce3921b/full.pdf" TargetMode="External"/><Relationship Id="rId398" Type="http://schemas.openxmlformats.org/officeDocument/2006/relationships/hyperlink" Target="https://www.publicpolicypolling.com/wp-content/uploads/2020/10/MontanaOctober2020Poll.pdf" TargetMode="External"/><Relationship Id="rId521" Type="http://schemas.openxmlformats.org/officeDocument/2006/relationships/hyperlink" Target="https://nmpoliticalreport.com/2020/06/16/poll-biden-lujan-lead-in-new-mexico-after-primaries/" TargetMode="External"/><Relationship Id="rId563" Type="http://schemas.openxmlformats.org/officeDocument/2006/relationships/hyperlink" Target="https://filesforprogress.org/memos/2020-senate-project/week-6/dfp_psp_tx_10.26.pdf" TargetMode="External"/><Relationship Id="rId95" Type="http://schemas.openxmlformats.org/officeDocument/2006/relationships/hyperlink" Target="https://www.changeresearch.com/post/states-of-play-battleground-wave-8" TargetMode="External"/><Relationship Id="rId160" Type="http://schemas.openxmlformats.org/officeDocument/2006/relationships/hyperlink" Target="https://www.monmouth.edu/polling-institute/documents/monmouthpoll_ga_092320.pdf/" TargetMode="External"/><Relationship Id="rId216" Type="http://schemas.openxmlformats.org/officeDocument/2006/relationships/hyperlink" Target="https://americanprinciplesproject.org/wp-content/uploads/2020/07/APP.Iowa_.pdf" TargetMode="External"/><Relationship Id="rId423" Type="http://schemas.openxmlformats.org/officeDocument/2006/relationships/hyperlink" Target="https://www.uml.edu/docs/2020-NC-Oct-Topline_tcm18-331629.pdf" TargetMode="External"/><Relationship Id="rId258" Type="http://schemas.openxmlformats.org/officeDocument/2006/relationships/hyperlink" Target="https://drive.google.com/file/d/1rgOpdiCIcbEBjnt2pVvQO7ztkbfsNB90/view" TargetMode="External"/><Relationship Id="rId465" Type="http://schemas.openxmlformats.org/officeDocument/2006/relationships/hyperlink" Target="https://cdn.cnn.com/cnn/2020/images/09/15/rel1_nc.pdf" TargetMode="External"/><Relationship Id="rId22" Type="http://schemas.openxmlformats.org/officeDocument/2006/relationships/hyperlink" Target="https://www.ipsos.com/sites/default/files/ct/news/documents/2020-11/topline_reuters_arizona_state_poll_w6_11_2_2020.pdf" TargetMode="External"/><Relationship Id="rId64" Type="http://schemas.openxmlformats.org/officeDocument/2006/relationships/hyperlink" Target="https://morningconsult.com/2020/09/22/majority-makers-south-carolina-senate-harrison-graham/" TargetMode="External"/><Relationship Id="rId118" Type="http://schemas.openxmlformats.org/officeDocument/2006/relationships/hyperlink" Target="https://morningconsult.com/2020/09/03/majority-makers-colorado-senate-hickenlooper-gardner/" TargetMode="External"/><Relationship Id="rId325" Type="http://schemas.openxmlformats.org/officeDocument/2006/relationships/hyperlink" Target="https://filesforprogress.org/memos/2020-senate-project/week-1/topline-reports/DFP_MI_Week1_Senate_toplines.pdf" TargetMode="External"/><Relationship Id="rId367" Type="http://schemas.openxmlformats.org/officeDocument/2006/relationships/hyperlink" Target="https://www.ipsos.com/sites/default/files/ct/news/documents/2020-10/topline_reuters_michigan_state_poll_w3_10_13_2020.pdf" TargetMode="External"/><Relationship Id="rId532" Type="http://schemas.openxmlformats.org/officeDocument/2006/relationships/hyperlink" Target="https://jaimeharrison.com/wp-content/uploads/2020/10/10.16-Poll.pdf" TargetMode="External"/><Relationship Id="rId574" Type="http://schemas.openxmlformats.org/officeDocument/2006/relationships/hyperlink" Target="https://static.texastribune.org/media/files/922524cf3ab155eb04b70075f96948ab/uttt-2020-10-day1topline.pdf?_ga=2.167788513.1578857801.1602243186-1274457702.1602243185" TargetMode="External"/><Relationship Id="rId171" Type="http://schemas.openxmlformats.org/officeDocument/2006/relationships/hyperlink" Target="https://electjon.com/wp-content/uploads/2020/07/2020.07.22-Ossoff-poll-memo.pdf" TargetMode="External"/><Relationship Id="rId227" Type="http://schemas.openxmlformats.org/officeDocument/2006/relationships/hyperlink" Target="https://www.politico.com/f/?id=00000175-48a3-d987-ab7f-cef7305b0000" TargetMode="External"/><Relationship Id="rId269" Type="http://schemas.openxmlformats.org/officeDocument/2006/relationships/hyperlink" Target="https://drive.google.com/file/d/1QvLIr-Xi1OsOA_Ulz6jtWJnCZSN-1JyH/view" TargetMode="External"/><Relationship Id="rId434" Type="http://schemas.openxmlformats.org/officeDocument/2006/relationships/hyperlink" Target="https://morningconsult.com/form/2020-u-s-election-tracker/" TargetMode="External"/><Relationship Id="rId476" Type="http://schemas.openxmlformats.org/officeDocument/2006/relationships/hyperlink" Target="https://www.nccivitas.org/polling/biden-cunningham-slim-leads/" TargetMode="External"/><Relationship Id="rId33" Type="http://schemas.openxmlformats.org/officeDocument/2006/relationships/hyperlink" Target="https://www.rasmussenreports.com/public_content/politics/elections/election_2020/arizona_senate_kelly_d_48_mcsally_r_43" TargetMode="External"/><Relationship Id="rId129" Type="http://schemas.openxmlformats.org/officeDocument/2006/relationships/hyperlink" Target="https://github.com/GetCitizenData/VoteByMail/blob/master/VoteByMail-Georgia/Modeling/October/Georgia%20VBM%20Toplines%2010_23_2020.pdf" TargetMode="External"/><Relationship Id="rId280" Type="http://schemas.openxmlformats.org/officeDocument/2006/relationships/hyperlink" Target="https://morningconsult.com/form/2020-u-s-election-tracker/" TargetMode="External"/><Relationship Id="rId336" Type="http://schemas.openxmlformats.org/officeDocument/2006/relationships/hyperlink" Target="https://projects.fivethirtyeight.com/polls/20200904_MI.pdf" TargetMode="External"/><Relationship Id="rId501" Type="http://schemas.openxmlformats.org/officeDocument/2006/relationships/hyperlink" Target="https://www.nccivitas.org/2020/gov-roy-coopers-job-approval-takes-dip-president-trumps-job-disapproval-climbs/" TargetMode="External"/><Relationship Id="rId543" Type="http://schemas.openxmlformats.org/officeDocument/2006/relationships/hyperlink" Target="https://morningconsult.com/2020/09/22/majority-makers-south-carolina-senate-harrison-graham/" TargetMode="External"/><Relationship Id="rId75" Type="http://schemas.openxmlformats.org/officeDocument/2006/relationships/hyperlink" Target="https://changeresearch.com/post/states-of-play-battleground-wave-13/" TargetMode="External"/><Relationship Id="rId140" Type="http://schemas.openxmlformats.org/officeDocument/2006/relationships/hyperlink" Target="https://electjon.com/wp-content/uploads/2020/10/Pathway-to-Victory-memo-8.pdf" TargetMode="External"/><Relationship Id="rId182" Type="http://schemas.openxmlformats.org/officeDocument/2006/relationships/hyperlink" Target="https://www.gravismarketing.com/oann-gravis-georgia-poll/" TargetMode="External"/><Relationship Id="rId378" Type="http://schemas.openxmlformats.org/officeDocument/2006/relationships/hyperlink" Target="https://www.startribune.com/minnesota-poll-us-senate-tina-smith-jason-lewis-supreme-court-scotus-trump-ruth-bader-ginsburg-rbg-merrick-garland-amy-coney-barrett/572533201/" TargetMode="External"/><Relationship Id="rId403" Type="http://schemas.openxmlformats.org/officeDocument/2006/relationships/hyperlink" Target="https://civiqs.com/documents/Civiqs_DailyKos_MT_banner_book_2020_07_ba6t8k.pdf" TargetMode="External"/><Relationship Id="rId585" Type="http://schemas.openxmlformats.org/officeDocument/2006/relationships/hyperlink" Target="https://www.scribd.com/document/475037655/Aug28-Sept2-DMN-UTTyler-2020-Poll-Codebook-4" TargetMode="External"/><Relationship Id="rId6" Type="http://schemas.openxmlformats.org/officeDocument/2006/relationships/hyperlink" Target="https://www.swayable.com/polls/2020-11-02-large.html" TargetMode="External"/><Relationship Id="rId238" Type="http://schemas.openxmlformats.org/officeDocument/2006/relationships/hyperlink" Target="https://projects.fivethirtyeight.com/polls/20201021_KY_MasonDixon.pdf" TargetMode="External"/><Relationship Id="rId445" Type="http://schemas.openxmlformats.org/officeDocument/2006/relationships/hyperlink" Target="https://www.monmouth.edu/polling-institute/documents/monmouthpoll_nc_101320.pdf/" TargetMode="External"/><Relationship Id="rId487" Type="http://schemas.openxmlformats.org/officeDocument/2006/relationships/hyperlink" Target="https://assets.documentcloud.org/documents/7007170/NBC-News-Marist-Poll-NC-Annotated-Questionnaire.pdf" TargetMode="External"/><Relationship Id="rId291" Type="http://schemas.openxmlformats.org/officeDocument/2006/relationships/hyperlink" Target="https://int.nyt.com/data/documenttools/mi102320-crosstabs/9308372de600fa49/full.pdf" TargetMode="External"/><Relationship Id="rId305" Type="http://schemas.openxmlformats.org/officeDocument/2006/relationships/hyperlink" Target="https://static.foxnews.com/foxnews.com/content/uploads/2020/10/Fox_October-17-20-2020_Complete_Michigan_Topline_October-21-Release.pdf" TargetMode="External"/><Relationship Id="rId347" Type="http://schemas.openxmlformats.org/officeDocument/2006/relationships/hyperlink" Target="https://www.changeresearch.com/post/states-of-play-battleground-wave-10" TargetMode="External"/><Relationship Id="rId512" Type="http://schemas.openxmlformats.org/officeDocument/2006/relationships/hyperlink" Target="https://www.anselm.edu/sites/default/files/Documents/NHIOP/Polls/October%202020%20FullResults.pdfhttps:/www.anselm.edu/sites/default/files/Documents/NHIOP/Polls/October%202020%20FullResults.pdf" TargetMode="External"/><Relationship Id="rId44" Type="http://schemas.openxmlformats.org/officeDocument/2006/relationships/hyperlink" Target="https://www.dataorbital.com/the-blog/breaking-in-arizona-presidential-and-us-races-still-tight-two-weeks-out-from-election-day" TargetMode="External"/><Relationship Id="rId86" Type="http://schemas.openxmlformats.org/officeDocument/2006/relationships/hyperlink" Target="http://maristpoll.marist.edu/wp-content/uploads/2020/07/NBC-News_Marist-Poll-AZ-NOS-and-Tables_202007231249.pdf" TargetMode="External"/><Relationship Id="rId151" Type="http://schemas.openxmlformats.org/officeDocument/2006/relationships/hyperlink" Target="https://redfieldandwiltonstrategies.com/wp-content/uploads/2020/10/US-Georgia-23-26-Sept-Cover-Sheet.pdf" TargetMode="External"/><Relationship Id="rId389" Type="http://schemas.openxmlformats.org/officeDocument/2006/relationships/hyperlink" Target="https://consumerenergyalliance.org/cms/wp-content/uploads/2020/09/Mississippi-CEA-Track.pdf" TargetMode="External"/><Relationship Id="rId554" Type="http://schemas.openxmlformats.org/officeDocument/2006/relationships/hyperlink" Target="https://www.cygn.al/cygnal-poll-hagerty-up-20-points-in-tn-senate-race/" TargetMode="External"/><Relationship Id="rId596" Type="http://schemas.openxmlformats.org/officeDocument/2006/relationships/hyperlink" Target="https://www.swayable.com/polls/2020-11-02-large.html" TargetMode="External"/><Relationship Id="rId193" Type="http://schemas.openxmlformats.org/officeDocument/2006/relationships/hyperlink" Target="https://poll.qu.edu/images/polling/fl/fl10292020_bgth12.pdf" TargetMode="External"/><Relationship Id="rId207" Type="http://schemas.openxmlformats.org/officeDocument/2006/relationships/hyperlink" Target="https://filesforprogress.org/memos/2020-senate-project/week-2/dfp_psp_IA_Senate_week2.pdf" TargetMode="External"/><Relationship Id="rId249" Type="http://schemas.openxmlformats.org/officeDocument/2006/relationships/hyperlink" Target="https://www.termlimits.com/mcgrath/" TargetMode="External"/><Relationship Id="rId414" Type="http://schemas.openxmlformats.org/officeDocument/2006/relationships/hyperlink" Target="http://cdn.cnn.com/cnn/2020/images/10/31/rel2_nc.pdf" TargetMode="External"/><Relationship Id="rId456" Type="http://schemas.openxmlformats.org/officeDocument/2006/relationships/hyperlink" Target="https://drive.google.com/file/d/1otTCxbc9Bni2tWcuBG0ZX7TnIUmnxhdm/view" TargetMode="External"/><Relationship Id="rId498" Type="http://schemas.openxmlformats.org/officeDocument/2006/relationships/hyperlink" Target="https://www.publicpolicypolling.com/wp-content/uploads/2020/06/NC62420Results.pdf" TargetMode="External"/><Relationship Id="rId13" Type="http://schemas.openxmlformats.org/officeDocument/2006/relationships/hyperlink" Target="https://morningconsult.com/2020/09/22/majority-makers-south-carolina-senate-harrison-graham/" TargetMode="External"/><Relationship Id="rId109" Type="http://schemas.openxmlformats.org/officeDocument/2006/relationships/hyperlink" Target="http://www.rbistrategies.com/wp-content/uploads/2020/10/Statewide-Polling-Memo-October-2020.pdf" TargetMode="External"/><Relationship Id="rId260" Type="http://schemas.openxmlformats.org/officeDocument/2006/relationships/hyperlink" Target="https://filesforprogress.org/memos/2020-senate-project/week-2/dfp_psp_ME_Senate_Week2.pdf" TargetMode="External"/><Relationship Id="rId316" Type="http://schemas.openxmlformats.org/officeDocument/2006/relationships/hyperlink" Target="https://emersonpolling.reportablenews.com/pr/michigan-2020-democrats-hold-10-point-leads-in-presidential-and-us-senate-races" TargetMode="External"/><Relationship Id="rId523" Type="http://schemas.openxmlformats.org/officeDocument/2006/relationships/hyperlink" Target="https://www.news9.com/story/5f90b311788f4939f00759e5/news-9news-on-6-exclusive-poll:-inhofe-leads-broyles-by-20-points-in-us-senate-race" TargetMode="External"/><Relationship Id="rId55" Type="http://schemas.openxmlformats.org/officeDocument/2006/relationships/hyperlink" Target="https://projects.fivethirtyeight.com/polls/20201007_AZ_HighGround.pdf" TargetMode="External"/><Relationship Id="rId97" Type="http://schemas.openxmlformats.org/officeDocument/2006/relationships/hyperlink" Target="https://int.nyt.com/data/documenttools/senate-crosstabs-0625/31e96b895ce3921b/full.pdf" TargetMode="External"/><Relationship Id="rId120" Type="http://schemas.openxmlformats.org/officeDocument/2006/relationships/hyperlink" Target="https://endcitizensunited.org/wp-content/uploads/2020/07/ColoradoResults1.pdf" TargetMode="External"/><Relationship Id="rId358" Type="http://schemas.openxmlformats.org/officeDocument/2006/relationships/hyperlink" Target="https://d3n8a8pro7vhmx.cloudfront.net/restoration/pages/448/attachments/original/1593026417/Banners_MI_June2020_06-22-2020_Crosstabs.pdf" TargetMode="External"/><Relationship Id="rId565" Type="http://schemas.openxmlformats.org/officeDocument/2006/relationships/hyperlink" Target="https://uh.edu/hobby/election2020/texas2020.pdf" TargetMode="External"/><Relationship Id="rId162" Type="http://schemas.openxmlformats.org/officeDocument/2006/relationships/hyperlink" Target="https://morningconsult.com/2020/09/22/majority-makers-south-carolina-senate-harrison-graham/" TargetMode="External"/><Relationship Id="rId218" Type="http://schemas.openxmlformats.org/officeDocument/2006/relationships/hyperlink" Target="https://www.desmoinesregister.com/story/news/politics/iowa-poll/2020/06/13/iowa-poll-theresa-greenfield-leads-joni-ernst-tight-senate-race/5346215002/" TargetMode="External"/><Relationship Id="rId425" Type="http://schemas.openxmlformats.org/officeDocument/2006/relationships/hyperlink" Target="https://www.scribd.com/document/481968988/North-Carolina-October-28-2020-v3" TargetMode="External"/><Relationship Id="rId467" Type="http://schemas.openxmlformats.org/officeDocument/2006/relationships/hyperlink" Target="https://wwwcache.wral.com/asset/news/state/nccapitol/2020/09/14/19286159/PollPrint-DMID1-5o6uj4sqc.pdf" TargetMode="External"/><Relationship Id="rId271" Type="http://schemas.openxmlformats.org/officeDocument/2006/relationships/hyperlink" Target="https://poll.qu.edu/2020-presidential-swing-state-polls/release-detail?ReleaseID=3670" TargetMode="External"/><Relationship Id="rId24" Type="http://schemas.openxmlformats.org/officeDocument/2006/relationships/hyperlink" Target="http://maristpoll.marist.edu/wp-content/uploads/2020/11/NBC-News_Marist-Poll_AZ-Likely-Voters_NOS-and-Tables_202011012357.pdf" TargetMode="External"/><Relationship Id="rId66" Type="http://schemas.openxmlformats.org/officeDocument/2006/relationships/hyperlink" Target="https://redfieldandwiltonstrategies.com/wp-content/uploads/2020/09/US-Swing-State-Polls-Mid-September-Cover-Sheet.pdf" TargetMode="External"/><Relationship Id="rId131" Type="http://schemas.openxmlformats.org/officeDocument/2006/relationships/hyperlink" Target="https://www.monmouth.edu/polling-institute/documents/monmouthpoll_ga_102820.pdf/" TargetMode="External"/><Relationship Id="rId327" Type="http://schemas.openxmlformats.org/officeDocument/2006/relationships/hyperlink" Target="https://changeresearch.com/post/states-of-play-battleground-wave-14/" TargetMode="External"/><Relationship Id="rId369" Type="http://schemas.openxmlformats.org/officeDocument/2006/relationships/hyperlink" Target="https://filesforprogress.org/datasets/2020/11/2020-election-polls/toplines/dfp_mn_11.2.20.pdf" TargetMode="External"/><Relationship Id="rId534" Type="http://schemas.openxmlformats.org/officeDocument/2006/relationships/hyperlink" Target="https://filesforprogress.org/memos/2020-senate-project/week-4/toplines/dfp_psp_sc_week_4_toplines.pdf" TargetMode="External"/><Relationship Id="rId576" Type="http://schemas.openxmlformats.org/officeDocument/2006/relationships/hyperlink" Target="https://civiqs.com/documents/Civiqs_DailyKos_TX_banner_book_2020_10_cm5k3s.pdf" TargetMode="External"/><Relationship Id="rId173" Type="http://schemas.openxmlformats.org/officeDocument/2006/relationships/hyperlink" Target="https://www.scribd.com/document/468898889/Oann-Gravis-Georgia" TargetMode="External"/><Relationship Id="rId229" Type="http://schemas.openxmlformats.org/officeDocument/2006/relationships/hyperlink" Target="https://www.kansascity.com/news/politics-government/article246101020.html" TargetMode="External"/><Relationship Id="rId380" Type="http://schemas.openxmlformats.org/officeDocument/2006/relationships/hyperlink" Target="https://drive.google.com/file/d/1HgXF5rfA2yev5hD6mi4sCVgTmof3XPJ4/view" TargetMode="External"/><Relationship Id="rId436" Type="http://schemas.openxmlformats.org/officeDocument/2006/relationships/hyperlink" Target="https://surveyresearch-ecu.reportablenews.com/pr/ecu-poll-biden-leads-trump-by-three-points-among-likely-voters-in-north-carolina-senate-election-remains-a-toss-up-cooper-ahead-of-forest-by-nine-points-other-statewide-contests-show-small-leads-for-robinson-stein-and-folwell" TargetMode="External"/><Relationship Id="rId601" Type="http://schemas.openxmlformats.org/officeDocument/2006/relationships/hyperlink" Target="https://martinsvillebulletin.com/news/local/govt-and-politics/election-2020-republican-senate-candidate-daniel-gade-criticizes-mark-warner-and-the-democratic-party-during/article_62a1a626-6a8a-51cb-9c2f-562effcfa3db.html" TargetMode="External"/><Relationship Id="rId240" Type="http://schemas.openxmlformats.org/officeDocument/2006/relationships/hyperlink" Target="https://filesforprogress.org/memos/2020-senate-project/week-1/topline-reports/DFP_KY_Week1_Senate_toplines.pdf" TargetMode="External"/><Relationship Id="rId478" Type="http://schemas.openxmlformats.org/officeDocument/2006/relationships/hyperlink" Target="https://emersonpolling.reportablenews.com/pr/north-carolina-pennsylvania-and-arizona-2020-tight-races-in-battleground-states-leading-into-party-conventions" TargetMode="External"/><Relationship Id="rId35" Type="http://schemas.openxmlformats.org/officeDocument/2006/relationships/hyperlink" Target="https://st1.uvnimg.com/33/8f/ed1016da4a5fb16ec7e34cd5568a/univision-crosstabs-october-final.pdf" TargetMode="External"/><Relationship Id="rId77" Type="http://schemas.openxmlformats.org/officeDocument/2006/relationships/hyperlink" Target="https://redfieldandwiltonstrategies.com/latest-us-swing-states-voting-intention-16-19-august/" TargetMode="External"/><Relationship Id="rId100" Type="http://schemas.openxmlformats.org/officeDocument/2006/relationships/hyperlink" Target="https://static.foxnews.com/foxnews.com/content/uploads/2020/06/35199d36-Fox_May-30-June-2-2020_Complete_Arizona_Topline_June-3-Release.pdf" TargetMode="External"/><Relationship Id="rId282" Type="http://schemas.openxmlformats.org/officeDocument/2006/relationships/hyperlink" Target="https://www.realclearpolitics.com/docs/2020/Mitchell_Poll_MI_November_1_2020.pdf" TargetMode="External"/><Relationship Id="rId338" Type="http://schemas.openxmlformats.org/officeDocument/2006/relationships/hyperlink" Target="https://drive.google.com/file/d/12_IApGhCQY27OukwWXGnk0MFgfPctmhQ/view" TargetMode="External"/><Relationship Id="rId503" Type="http://schemas.openxmlformats.org/officeDocument/2006/relationships/hyperlink" Target="https://www.facebook.com/NeighborhoodResearchMedia/posts/2321798131449392" TargetMode="External"/><Relationship Id="rId545" Type="http://schemas.openxmlformats.org/officeDocument/2006/relationships/hyperlink" Target="https://giffords.org/wp-content/uploads/2020/08/SouthCarolinaResults1.pdf" TargetMode="External"/><Relationship Id="rId587" Type="http://schemas.openxmlformats.org/officeDocument/2006/relationships/hyperlink" Target="https://www.txhpf.org/wp-content/uploads/2020/08/THPFFinalAug17.pdf" TargetMode="External"/><Relationship Id="rId8" Type="http://schemas.openxmlformats.org/officeDocument/2006/relationships/hyperlink" Target="https://www.swayable.com/polls/2020-10-28.html" TargetMode="External"/><Relationship Id="rId142" Type="http://schemas.openxmlformats.org/officeDocument/2006/relationships/hyperlink" Target="http://www.surveyusa.com/client/PollReport.aspx?g=b396b793-781d-4382-9ada-fc4cc50dacb6" TargetMode="External"/><Relationship Id="rId184" Type="http://schemas.openxmlformats.org/officeDocument/2006/relationships/hyperlink" Target="https://endcitizensunited.org/wp-content/uploads/2020/06/Georgia-Results-June-2020.pdf" TargetMode="External"/><Relationship Id="rId391" Type="http://schemas.openxmlformats.org/officeDocument/2006/relationships/hyperlink" Target="https://projects.fivethirtyeight.com/polls/20200610_MS.pdf" TargetMode="External"/><Relationship Id="rId405" Type="http://schemas.openxmlformats.org/officeDocument/2006/relationships/hyperlink" Target="https://www.umt.edu/bigskypoll/Polls/summer2020/summer2020---aggregate.pdf" TargetMode="External"/><Relationship Id="rId447" Type="http://schemas.openxmlformats.org/officeDocument/2006/relationships/hyperlink" Target="https://morningconsult.com/2020/10/13/senate-graham-harrison-supreme-court-polling/" TargetMode="External"/><Relationship Id="rId251" Type="http://schemas.openxmlformats.org/officeDocument/2006/relationships/hyperlink" Target="https://static1.squarespace.com/static/5eb9fa2f8ac4df11937f6a49/t/5fa088d3ed792d738727353a/1604356307884/Crosstabs+2020+11+MA+Statewide.pdf" TargetMode="External"/><Relationship Id="rId489" Type="http://schemas.openxmlformats.org/officeDocument/2006/relationships/hyperlink" Target="https://americanprinciplesproject.org/wp-content/uploads/2020/07/APP_North_Carolina.pdf" TargetMode="External"/><Relationship Id="rId46" Type="http://schemas.openxmlformats.org/officeDocument/2006/relationships/hyperlink" Target="https://www.monmouth.edu/polling-institute/documents/monmouthpoll_az_101520.pdf/" TargetMode="External"/><Relationship Id="rId293" Type="http://schemas.openxmlformats.org/officeDocument/2006/relationships/hyperlink" Target="https://www.langerresearch.com/wp-content/uploads/1216a52020StateBattlegrounds-MIWI.pdf" TargetMode="External"/><Relationship Id="rId307" Type="http://schemas.openxmlformats.org/officeDocument/2006/relationships/hyperlink" Target="https://projects.fivethirtyeight.com/polls/20201019_MI_Mitchell.pdf" TargetMode="External"/><Relationship Id="rId349" Type="http://schemas.openxmlformats.org/officeDocument/2006/relationships/hyperlink" Target="https://www.gravismarketing.com/michigan-poll-results/" TargetMode="External"/><Relationship Id="rId514" Type="http://schemas.openxmlformats.org/officeDocument/2006/relationships/hyperlink" Target="https://www.uml.edu/docs/2020-NH-Sept-Topline_tcm18-330589.pdf" TargetMode="External"/><Relationship Id="rId556" Type="http://schemas.openxmlformats.org/officeDocument/2006/relationships/hyperlink" Target="https://morningconsult.com/form/2020-u-s-election-tracker/" TargetMode="External"/><Relationship Id="rId88" Type="http://schemas.openxmlformats.org/officeDocument/2006/relationships/hyperlink" Target="https://americanprinciplesproject.org/wp-content/uploads/2020/07/APP.Arizona.pdf" TargetMode="External"/><Relationship Id="rId111" Type="http://schemas.openxmlformats.org/officeDocument/2006/relationships/hyperlink" Target="https://twitter.com/blairmiller/status/1316782776922722304" TargetMode="External"/><Relationship Id="rId153" Type="http://schemas.openxmlformats.org/officeDocument/2006/relationships/hyperlink" Target="https://poll.qu.edu/images/polling/ga/ga09292020_gwko66.pdf" TargetMode="External"/><Relationship Id="rId195" Type="http://schemas.openxmlformats.org/officeDocument/2006/relationships/hyperlink" Target="https://www.americanactionforum.org/wp-content/uploads/2020/10/Iowa-Policy-Survey-TOPLINE-October-2020.pdf" TargetMode="External"/><Relationship Id="rId209" Type="http://schemas.openxmlformats.org/officeDocument/2006/relationships/hyperlink" Target="https://int.nyt.com/data/documenttools/ga-ia-tx-crosstabs/ca61e64eaef883ac/full.pdf" TargetMode="External"/><Relationship Id="rId360" Type="http://schemas.openxmlformats.org/officeDocument/2006/relationships/hyperlink" Target="https://www.mrgmi.com/2020/06/16/mrg-michigan-poll-less-than-twenty-percent-of-michigan-voters-believe-gary-peters-deserves-to-be-re-elected-to-us-senate/" TargetMode="External"/><Relationship Id="rId416" Type="http://schemas.openxmlformats.org/officeDocument/2006/relationships/hyperlink" Target="https://surveyresearch-ecu.reportablenews.com/pr/ecu-poll-biden-and-cunningham-hold-slim-leads-in-north-carolina-cooper-remains-ahead-as-election-day-nears" TargetMode="External"/><Relationship Id="rId598" Type="http://schemas.openxmlformats.org/officeDocument/2006/relationships/hyperlink" Target="https://drive.google.com/file/d/1uFY4YGN2Wq01Lue3qQEfvv6LSe87RIjz/view" TargetMode="External"/><Relationship Id="rId220" Type="http://schemas.openxmlformats.org/officeDocument/2006/relationships/hyperlink" Target="https://secure.emilyslist.org/page/-/IowaResults.pdf" TargetMode="External"/><Relationship Id="rId458" Type="http://schemas.openxmlformats.org/officeDocument/2006/relationships/hyperlink" Target="https://www.nccivitas.org/polling/cunninghams-lead-tillis-grows-election-nears/" TargetMode="External"/><Relationship Id="rId15" Type="http://schemas.openxmlformats.org/officeDocument/2006/relationships/hyperlink" Target="https://www.politico.com/news/2020/07/13/sessions-tuberville-alabama-359995" TargetMode="External"/><Relationship Id="rId57" Type="http://schemas.openxmlformats.org/officeDocument/2006/relationships/hyperlink" Target="https://morningconsult.com/2020/10/05/arizona-senate-polling-martha-mcsally-mark-kelly/" TargetMode="External"/><Relationship Id="rId262" Type="http://schemas.openxmlformats.org/officeDocument/2006/relationships/hyperlink" Target="http://www.colby.edu/government/2020-polling/" TargetMode="External"/><Relationship Id="rId318" Type="http://schemas.openxmlformats.org/officeDocument/2006/relationships/hyperlink" Target="https://changeresearch.com/wp-content/uploads/2020/10/CNBC-CR_Battleground_Toplines_Wave-15_October-2-4-Wave-15_-10_2-4.pdf" TargetMode="External"/><Relationship Id="rId525" Type="http://schemas.openxmlformats.org/officeDocument/2006/relationships/hyperlink" Target="https://drive.google.com/file/d/1cps1y1Lfd5eHG4Z-IJw_sNIeYUycflgx/view" TargetMode="External"/><Relationship Id="rId567" Type="http://schemas.openxmlformats.org/officeDocument/2006/relationships/hyperlink" Target="https://www.uttyler.edu/politicalscience/files/oct2020-rv-codebook-dmn-uttyler-poll.pdf" TargetMode="External"/><Relationship Id="rId99" Type="http://schemas.openxmlformats.org/officeDocument/2006/relationships/hyperlink" Target="https://civiqs.com/documents/Civiqs_DailyKos_AZ_banner_book_2020_06_gh368w.pdf" TargetMode="External"/><Relationship Id="rId122" Type="http://schemas.openxmlformats.org/officeDocument/2006/relationships/hyperlink" Target="https://www.swayable.com/polls/2020-11-02-large.html" TargetMode="External"/><Relationship Id="rId164" Type="http://schemas.openxmlformats.org/officeDocument/2006/relationships/hyperlink" Target="https://states.aarp.org/georgia/2020-election-poll" TargetMode="External"/><Relationship Id="rId371" Type="http://schemas.openxmlformats.org/officeDocument/2006/relationships/hyperlink" Target="https://www.sctimes.com/story/news/politics/elections/2020/11/01/scsu-survey-poll-minnesota-deep-divided-issues-biden-polls-trump/6113394002/" TargetMode="External"/><Relationship Id="rId427" Type="http://schemas.openxmlformats.org/officeDocument/2006/relationships/hyperlink" Target="https://mcusercontent.com/259a50ef0a1608ab2bc2cf891/files/899509c2-1aa7-486a-aac5-eb89d14dc953/Oct2020_CivitasPoll_EarlyRelease.01.pdf" TargetMode="External"/><Relationship Id="rId469" Type="http://schemas.openxmlformats.org/officeDocument/2006/relationships/hyperlink" Target="https://states.aarp.org/north-carolina/2020-election-polls" TargetMode="External"/><Relationship Id="rId26" Type="http://schemas.openxmlformats.org/officeDocument/2006/relationships/hyperlink" Target="https://morningconsult.com/form/2020-u-s-election-tracker/" TargetMode="External"/><Relationship Id="rId231" Type="http://schemas.openxmlformats.org/officeDocument/2006/relationships/hyperlink" Target="https://filesforprogress.org/memos/2020-senate-project/week-1/topline-reports/DFP_KS_Week1_Senate_toplines.pdf" TargetMode="External"/><Relationship Id="rId273" Type="http://schemas.openxmlformats.org/officeDocument/2006/relationships/hyperlink" Target="http://www.colby.edu/government/2020-polling/" TargetMode="External"/><Relationship Id="rId329" Type="http://schemas.openxmlformats.org/officeDocument/2006/relationships/hyperlink" Target="https://www.mrgmi.com/2020/09/22/ballot-test-biden-increases-lead-on-trump-but-late-deciding-voters-could-again-play-a-significant-role/" TargetMode="External"/><Relationship Id="rId480" Type="http://schemas.openxmlformats.org/officeDocument/2006/relationships/hyperlink" Target="https://dfer.org/press/erna-poll-shows-biden-leading-in-south/" TargetMode="External"/><Relationship Id="rId536" Type="http://schemas.openxmlformats.org/officeDocument/2006/relationships/hyperlink" Target="https://morningconsult.com/2020/10/13/senate-graham-harrison-supreme-court-polling/" TargetMode="External"/><Relationship Id="rId68" Type="http://schemas.openxmlformats.org/officeDocument/2006/relationships/hyperlink" Target="https://www.monmouth.edu/polling-institute/documents/monmouthpoll_az_091720.pdf/" TargetMode="External"/><Relationship Id="rId133" Type="http://schemas.openxmlformats.org/officeDocument/2006/relationships/hyperlink" Target="https://civiqs.com/documents/Civiqs_DailyKos_GA_banner_book_2020_10_p577m2.pdf" TargetMode="External"/><Relationship Id="rId175" Type="http://schemas.openxmlformats.org/officeDocument/2006/relationships/hyperlink" Target="https://assets.documentcloud.org/documents/6945877/GeorgiaResults1-1.pdf" TargetMode="External"/><Relationship Id="rId340" Type="http://schemas.openxmlformats.org/officeDocument/2006/relationships/hyperlink" Target="https://www.politico.com/f/?id=00000173-fdf9-d721-a57f-fffb38060000" TargetMode="External"/><Relationship Id="rId578" Type="http://schemas.openxmlformats.org/officeDocument/2006/relationships/hyperlink" Target="https://filesforprogress.org/memos/student-debt-project-electoral.pdf" TargetMode="External"/><Relationship Id="rId200" Type="http://schemas.openxmlformats.org/officeDocument/2006/relationships/hyperlink" Target="https://www.monmouth.edu/polling-institute/documents/monmouthpoll_ia_102120.pdf/" TargetMode="External"/><Relationship Id="rId382" Type="http://schemas.openxmlformats.org/officeDocument/2006/relationships/hyperlink" Target="http://www.surveyusa.com/client/PollReport.aspx?g=cc902191-9d67-498a-aa9c-d59233e2c85b" TargetMode="External"/><Relationship Id="rId438" Type="http://schemas.openxmlformats.org/officeDocument/2006/relationships/hyperlink" Target="https://www.washingtonpost.com/context/oct-12-17-2020-post-abc-poll-north-carolina/5bed58ac-8dc1-4018-857b-ab7aedeb3d2e/?tid=a_inl_manual&amp;tidloc=8" TargetMode="External"/><Relationship Id="rId603" Type="http://schemas.openxmlformats.org/officeDocument/2006/relationships/hyperlink" Target="https://civiqs.com/documents/Civiqs_DailyKos_VA_banner_book_2020_10_48z9k2.pdf" TargetMode="External"/><Relationship Id="rId242" Type="http://schemas.openxmlformats.org/officeDocument/2006/relationships/hyperlink" Target="https://poll.qu.edu/kentucky/release-detail?ReleaseID=3673" TargetMode="External"/><Relationship Id="rId284" Type="http://schemas.openxmlformats.org/officeDocument/2006/relationships/hyperlink" Target="https://www.woodtv.com/wp-content/uploads/sites/51/2020/10/2020-Second-October-EPICMRA-poll-110120.pdf" TargetMode="External"/><Relationship Id="rId491" Type="http://schemas.openxmlformats.org/officeDocument/2006/relationships/hyperlink" Target="https://www.changeresearch.com/post/states-of-play-battleground-wave-9" TargetMode="External"/><Relationship Id="rId505" Type="http://schemas.openxmlformats.org/officeDocument/2006/relationships/hyperlink" Target="https://www.swayable.com/polls/2020-10-28.html" TargetMode="External"/><Relationship Id="rId37" Type="http://schemas.openxmlformats.org/officeDocument/2006/relationships/hyperlink" Target="https://overland.amgreatness.com/app/uploads/2020/10/Toplines-ArizonaStatewide-CFAG-Oct2020.pdf" TargetMode="External"/><Relationship Id="rId79" Type="http://schemas.openxmlformats.org/officeDocument/2006/relationships/hyperlink" Target="https://www.changeresearch.com/post/states-of-play-battleground-wave-11" TargetMode="External"/><Relationship Id="rId102" Type="http://schemas.openxmlformats.org/officeDocument/2006/relationships/hyperlink" Target="https://www.azcentral.com/story/opinion/op-ed/laurieroberts/2020/05/19/sen-martha-mcsally-slides-new-poll-and-thats-not-even-bad-news/5218402002/" TargetMode="External"/><Relationship Id="rId144" Type="http://schemas.openxmlformats.org/officeDocument/2006/relationships/hyperlink" Target="https://filesforprogress.org/memos/2020-senate-project/week-4/toplines/dfp_psp_ga_week_4_toplines.pdf" TargetMode="External"/><Relationship Id="rId547" Type="http://schemas.openxmlformats.org/officeDocument/2006/relationships/hyperlink" Target="https://morningconsult.com/2020/08/04/senate-presidential-polling-alabama-kentucky-sc-texas/" TargetMode="External"/><Relationship Id="rId589" Type="http://schemas.openxmlformats.org/officeDocument/2006/relationships/hyperlink" Target="https://www.politico.com/f/?id=00000173-b621-d8c4-a7f7-f76173a60000" TargetMode="External"/><Relationship Id="rId90" Type="http://schemas.openxmlformats.org/officeDocument/2006/relationships/hyperlink" Target="https://f.hubspotusercontent40.net/hubfs/7453540/200706_AZPOP/Arizona%20Public%20Opinion%20Pulse%20(AZPOP)%20--%20Senate%20Toplines.pdf" TargetMode="External"/><Relationship Id="rId186" Type="http://schemas.openxmlformats.org/officeDocument/2006/relationships/hyperlink" Target="https://docs.google.com/spreadsheets/d/1TyQc9rcFjRf_nFJ-gcOyoOn4E1sPk5yeVfH4acKyVnw/edit" TargetMode="External"/><Relationship Id="rId351" Type="http://schemas.openxmlformats.org/officeDocument/2006/relationships/hyperlink" Target="https://americanprinciplesproject.org/wp-content/uploads/2020/07/APP.Michigan.pdf" TargetMode="External"/><Relationship Id="rId393" Type="http://schemas.openxmlformats.org/officeDocument/2006/relationships/hyperlink" Target="https://www.protectourcare.org/wp-content/uploads/2020/10/Health-Care-a-Key-Issue-for-Montana-Voters-Trust-Bullock-Over-Daines-to-Protect-Their-Health-Care.pdf" TargetMode="External"/><Relationship Id="rId407" Type="http://schemas.openxmlformats.org/officeDocument/2006/relationships/hyperlink" Target="https://www.swayable.com/polls/2020-11-02-large.html" TargetMode="External"/><Relationship Id="rId449" Type="http://schemas.openxmlformats.org/officeDocument/2006/relationships/hyperlink" Target="https://changeresearch.com/wp-content/uploads/2020/10/CNBC-CR_Battleground_Toplines_Wave-15_October-2-4-Wave-15_-10_2-4.pdf" TargetMode="External"/><Relationship Id="rId211" Type="http://schemas.openxmlformats.org/officeDocument/2006/relationships/hyperlink" Target="https://states.aarp.org/iowa/2020-election-poll" TargetMode="External"/><Relationship Id="rId253" Type="http://schemas.openxmlformats.org/officeDocument/2006/relationships/hyperlink" Target="https://emersonpolling.reportablenews.com/pr/super-poll-sunday-biden-with-slight-lead-over-trump-in-pennsylvania-maine-s-second-district-competitive" TargetMode="External"/><Relationship Id="rId295" Type="http://schemas.openxmlformats.org/officeDocument/2006/relationships/hyperlink" Target="https://www.ipsos.com/sites/default/files/ct/news/documents/2020-10/topline_reuters_michigan_state_poll_w5_10_27_2020.pdf" TargetMode="External"/><Relationship Id="rId309" Type="http://schemas.openxmlformats.org/officeDocument/2006/relationships/hyperlink" Target="https://thehill.com/hilltv/what-americas-thinking/521492-poll-trump-trails-biden-in-pa-mi-ties-in-florida?utm_source=thehill&amp;utm_medium=widgets&amp;utm_campaign=es_recommended_content" TargetMode="External"/><Relationship Id="rId460" Type="http://schemas.openxmlformats.org/officeDocument/2006/relationships/hyperlink" Target="https://redfieldandwiltonstrategies.com/wp-content/uploads/2020/09/US-Swing-State-Polls-Mid-September-Cover-Sheet.pdf" TargetMode="External"/><Relationship Id="rId516" Type="http://schemas.openxmlformats.org/officeDocument/2006/relationships/hyperlink" Target="https://eagletonpoll.rutgers.edu/wp-content/uploads/2020/10/Rutgers-Eagleton-Poll-2020-Election-October-29-2020.pdf" TargetMode="External"/><Relationship Id="rId48" Type="http://schemas.openxmlformats.org/officeDocument/2006/relationships/hyperlink" Target="https://www.monmouth.edu/polling-institute/documents/monmouthpoll_az_101520.pdf/" TargetMode="External"/><Relationship Id="rId113" Type="http://schemas.openxmlformats.org/officeDocument/2006/relationships/hyperlink" Target="https://morningconsult.com/2020/10/13/senate-graham-harrison-supreme-court-polling/" TargetMode="External"/><Relationship Id="rId320" Type="http://schemas.openxmlformats.org/officeDocument/2006/relationships/hyperlink" Target="https://progressmichigan.org/wp-content/uploads/2020/10/MichiganResults-October.pdf" TargetMode="External"/><Relationship Id="rId558" Type="http://schemas.openxmlformats.org/officeDocument/2006/relationships/hyperlink" Target="http://politicaliq.com/2020/10/30/tx-senate-cornyn-r-48-hegar-d-42/" TargetMode="External"/><Relationship Id="rId155" Type="http://schemas.openxmlformats.org/officeDocument/2006/relationships/hyperlink" Target="https://int.nyt.com/data/documenttools/ga-ia-tx-crosstabs/ca61e64eaef883ac/full.pdf" TargetMode="External"/><Relationship Id="rId197" Type="http://schemas.openxmlformats.org/officeDocument/2006/relationships/hyperlink" Target="https://emersonpolling.reportablenews.com/pr/iowa-2020-trump-holds-narrow-lead-over-biden" TargetMode="External"/><Relationship Id="rId362" Type="http://schemas.openxmlformats.org/officeDocument/2006/relationships/hyperlink" Target="https://ssl2002.webhosting.comcast.net/epic-mra/press/Stwd_Survey_June2020_FreePress_Freq.pdf" TargetMode="External"/><Relationship Id="rId418" Type="http://schemas.openxmlformats.org/officeDocument/2006/relationships/hyperlink" Target="https://assets.documentcloud.org/documents/7279122/Xyz-NBCNews-Marist-Poll-NC-Annotated.pdf" TargetMode="External"/><Relationship Id="rId222" Type="http://schemas.openxmlformats.org/officeDocument/2006/relationships/hyperlink" Target="https://projects.fivethirtyeight.com/polls/20201102_IL_Victory.pdf" TargetMode="External"/><Relationship Id="rId264" Type="http://schemas.openxmlformats.org/officeDocument/2006/relationships/hyperlink" Target="https://int.nyt.com/data/documenttools/az-me-nc-0920-crosstabs/72d074246b272695/full.pdf" TargetMode="External"/><Relationship Id="rId471" Type="http://schemas.openxmlformats.org/officeDocument/2006/relationships/hyperlink" Target="https://static.foxnews.com/foxnews.com/content/uploads/2020/09/North-Carolina.pdf" TargetMode="External"/><Relationship Id="rId17" Type="http://schemas.openxmlformats.org/officeDocument/2006/relationships/hyperlink" Target="https://twitter.com/JohnAnzo/status/1276525167271968773" TargetMode="External"/><Relationship Id="rId59" Type="http://schemas.openxmlformats.org/officeDocument/2006/relationships/hyperlink" Target="https://overland.amgreatness.com/app/uploads/2020/09/Toplines-Arizona-CFAG-Sept2020-FINAL.pdf" TargetMode="External"/><Relationship Id="rId124" Type="http://schemas.openxmlformats.org/officeDocument/2006/relationships/hyperlink" Target="https://filesforprogress.org/datasets/2020/11/2020-election-polls/toplines/dfp_ga_11.2.20.pdf" TargetMode="External"/><Relationship Id="rId527" Type="http://schemas.openxmlformats.org/officeDocument/2006/relationships/hyperlink" Target="https://filesforprogress.org/datasets/2020/11/2020-election-polls/toplines/dfp_sc_11.2.20.pdf" TargetMode="External"/><Relationship Id="rId569" Type="http://schemas.openxmlformats.org/officeDocument/2006/relationships/hyperlink" Target="https://poll.qu.edu/images/polling/tx/tx10212020_demos_bgfu80.pdf" TargetMode="External"/><Relationship Id="rId70" Type="http://schemas.openxmlformats.org/officeDocument/2006/relationships/hyperlink" Target="https://f.hubspotusercontent40.net/hubfs/7453540/200908%20AZPOP/AZPOP%20Crosstabs%20-%20Senate.pdf" TargetMode="External"/><Relationship Id="rId166" Type="http://schemas.openxmlformats.org/officeDocument/2006/relationships/hyperlink" Target="https://moveon.org/GeorgiaUSPSMemo" TargetMode="External"/><Relationship Id="rId331" Type="http://schemas.openxmlformats.org/officeDocument/2006/relationships/hyperlink" Target="https://www.woodtv.com/wp-content/uploads/sites/51/2020/09/September-Statewide-EPIC-MRA-poll-091820.pdf" TargetMode="External"/><Relationship Id="rId373" Type="http://schemas.openxmlformats.org/officeDocument/2006/relationships/hyperlink" Target="https://www.scribd.com/document/481836479/Minnesota-October-26-2020-v2" TargetMode="External"/><Relationship Id="rId429" Type="http://schemas.openxmlformats.org/officeDocument/2006/relationships/hyperlink" Target="https://www.ipsos.com/sites/default/files/ct/news/documents/2020-10/topline_reuters_north_carolina_state_poll_w5_10_27_2020.pdf" TargetMode="External"/><Relationship Id="rId580" Type="http://schemas.openxmlformats.org/officeDocument/2006/relationships/hyperlink" Target="https://poll.qu.edu/ohio/release-detail?ReleaseID=3675" TargetMode="External"/><Relationship Id="rId1" Type="http://schemas.openxmlformats.org/officeDocument/2006/relationships/hyperlink" Target="https://www.scribd.com/document/482078454/Alaska-October-28-2020" TargetMode="External"/><Relationship Id="rId233" Type="http://schemas.openxmlformats.org/officeDocument/2006/relationships/hyperlink" Target="http://www.surveyusa.com/client/PollReport.aspx?g=b7efcf1a-9519-4b36-95f6-5a05b8cc7f6d" TargetMode="External"/><Relationship Id="rId440" Type="http://schemas.openxmlformats.org/officeDocument/2006/relationships/hyperlink" Target="https://civiqs.com/documents/Civiqs_DailyKos_NC_banner_book_2020_10_g32na7.pdf" TargetMode="External"/><Relationship Id="rId28" Type="http://schemas.openxmlformats.org/officeDocument/2006/relationships/hyperlink" Target="https://emersonpolling.reportablenews.com/pr/super-poll-sunday-toss-ups-in-nevada-and-arizona" TargetMode="External"/><Relationship Id="rId275" Type="http://schemas.openxmlformats.org/officeDocument/2006/relationships/hyperlink" Target="https://www.publicpolicypolling.com/wp-content/uploads/2020/07/MaineJuly2020Poll.pdf" TargetMode="External"/><Relationship Id="rId300" Type="http://schemas.openxmlformats.org/officeDocument/2006/relationships/hyperlink" Target="https://www.americanactionforum.org/insight/michigan-policy-priorities-and-the-election/" TargetMode="External"/><Relationship Id="rId482" Type="http://schemas.openxmlformats.org/officeDocument/2006/relationships/hyperlink" Target="https://drive.google.com/file/d/1jDu_IMRdUTbdmA-VfpP-neMT3-lYw969/view" TargetMode="External"/><Relationship Id="rId538" Type="http://schemas.openxmlformats.org/officeDocument/2006/relationships/hyperlink" Target="https://filesforprogress.org/memos/2020-senate-project/week-2/dfp_psp_SC_Senate_week2.pdf" TargetMode="External"/><Relationship Id="rId81" Type="http://schemas.openxmlformats.org/officeDocument/2006/relationships/hyperlink" Target="https://ktar.com/story/3479431/trump-snips-biden-lead-in-poll-of-likely-arizona-voters/" TargetMode="External"/><Relationship Id="rId135" Type="http://schemas.openxmlformats.org/officeDocument/2006/relationships/hyperlink" Target="https://www.wsbtv.com/news/local/atlanta/president-trump-widens-lead-over-joe-biden-latest-exclusive-channel-2-poll/7R643PFTRVDFHGNWHJFBVHKUCY/" TargetMode="External"/><Relationship Id="rId177" Type="http://schemas.openxmlformats.org/officeDocument/2006/relationships/hyperlink" Target="https://assets.documentcloud.org/documents/6890619/RSLC-Georgia-Memo-May-2020.pdf" TargetMode="External"/><Relationship Id="rId342" Type="http://schemas.openxmlformats.org/officeDocument/2006/relationships/hyperlink" Target="https://www.woodtv.com/wp-content/uploads/sites/51/2020/08/JULY-2020_EPIC-MRA-SURVEY.pdf" TargetMode="External"/><Relationship Id="rId384" Type="http://schemas.openxmlformats.org/officeDocument/2006/relationships/hyperlink" Target="https://www.scribd.com/document/474637138/MN-SEN-General-Election-Key-Findings-Memo-Harper-Polling" TargetMode="External"/><Relationship Id="rId591" Type="http://schemas.openxmlformats.org/officeDocument/2006/relationships/hyperlink" Target="https://poll.qu.edu/texas/release-detail?ReleaseID=3667" TargetMode="External"/><Relationship Id="rId605" Type="http://schemas.openxmlformats.org/officeDocument/2006/relationships/hyperlink" Target="https://oppo.vcu.edu/media/oppo/September2020Release1final.pdf" TargetMode="External"/><Relationship Id="rId202" Type="http://schemas.openxmlformats.org/officeDocument/2006/relationships/hyperlink" Target="https://filesforprogress.org/memos/2020-senate-project/week-4/toplines/dfp_psp_ia_week_4_toplines.pdf" TargetMode="External"/><Relationship Id="rId244" Type="http://schemas.openxmlformats.org/officeDocument/2006/relationships/hyperlink" Target="https://ditchmitchfund.com/wp-content/uploads/2020/08/July-2020-Bluegrass-Kentucky-Poll-Memo.pdf" TargetMode="External"/><Relationship Id="rId39" Type="http://schemas.openxmlformats.org/officeDocument/2006/relationships/hyperlink" Target="https://www.americanactionforum.org/insight/arizona-policy-priorities-and-the-election/" TargetMode="External"/><Relationship Id="rId286" Type="http://schemas.openxmlformats.org/officeDocument/2006/relationships/hyperlink" Target="http://cdn.cnn.com/cnn/2020/images/10/31/rel2_mi.pdf" TargetMode="External"/><Relationship Id="rId451" Type="http://schemas.openxmlformats.org/officeDocument/2006/relationships/hyperlink" Target="https://www.publicpolicypolling.com/wp-content/uploads/2020/10/NorthCarolinaResultsOctober2020.pdf" TargetMode="External"/><Relationship Id="rId493" Type="http://schemas.openxmlformats.org/officeDocument/2006/relationships/hyperlink" Target="https://www.changeresearch.com/post/states-of-play-battleground-wave-8" TargetMode="External"/><Relationship Id="rId507" Type="http://schemas.openxmlformats.org/officeDocument/2006/relationships/hyperlink" Target="https://americanresearchgroup.com/nhpoll/senate20/" TargetMode="External"/><Relationship Id="rId549" Type="http://schemas.openxmlformats.org/officeDocument/2006/relationships/hyperlink" Target="https://jaimeharrison.com/wp-content/uploads/2020/07/Poll-721.pdf" TargetMode="External"/><Relationship Id="rId50" Type="http://schemas.openxmlformats.org/officeDocument/2006/relationships/hyperlink" Target="https://www.ipsos.com/sites/default/files/ct/news/documents/2020-10/topline_reuters_arizona_state_poll_w3_10_14_2020_1.pdf" TargetMode="External"/><Relationship Id="rId104" Type="http://schemas.openxmlformats.org/officeDocument/2006/relationships/hyperlink" Target="https://morningconsult.com/form/2020-u-s-election-tracker/" TargetMode="External"/><Relationship Id="rId146" Type="http://schemas.openxmlformats.org/officeDocument/2006/relationships/hyperlink" Target="https://morningconsult.com/2020/10/13/senate-graham-harrison-supreme-court-polling/" TargetMode="External"/><Relationship Id="rId188" Type="http://schemas.openxmlformats.org/officeDocument/2006/relationships/hyperlink" Target="https://www.publicpolicypolling.com/wp-content/uploads/2020/11/IowaResultsNovember2020.pdf" TargetMode="External"/><Relationship Id="rId311" Type="http://schemas.openxmlformats.org/officeDocument/2006/relationships/hyperlink" Target="https://morningconsult.com/2020/10/13/senate-graham-harrison-supreme-court-polling/" TargetMode="External"/><Relationship Id="rId353" Type="http://schemas.openxmlformats.org/officeDocument/2006/relationships/hyperlink" Target="https://www.changeresearch.com/post/states-of-play-battleground-wave-9" TargetMode="External"/><Relationship Id="rId395" Type="http://schemas.openxmlformats.org/officeDocument/2006/relationships/hyperlink" Target="https://nbcmontana.com/news/beyond-the-podium/nbc-montanastrategies-360-poll-shows-extremely-tight-montana-races" TargetMode="External"/><Relationship Id="rId409" Type="http://schemas.openxmlformats.org/officeDocument/2006/relationships/hyperlink" Target="https://www.ipsos.com/sites/default/files/ct/news/documents/2020-11/topline_reuters_north_carolina_state_poll_w6_11_02_2020_.pdf" TargetMode="External"/><Relationship Id="rId560" Type="http://schemas.openxmlformats.org/officeDocument/2006/relationships/hyperlink" Target="https://www.uml.edu/docs/2020-Texas-Oct-Topline_tcm18-331627.pdf" TargetMode="External"/><Relationship Id="rId92" Type="http://schemas.openxmlformats.org/officeDocument/2006/relationships/hyperlink" Target="https://314action.org/wp-content/uploads/2020/07/Arizona-Senate-Survey-Memo.pdf" TargetMode="External"/><Relationship Id="rId213" Type="http://schemas.openxmlformats.org/officeDocument/2006/relationships/hyperlink" Target="http://filesforprogress.org/datasets/2020/8/progressive-senate-project/DFP_Iowa_8_20_xtabs.pdf" TargetMode="External"/><Relationship Id="rId420" Type="http://schemas.openxmlformats.org/officeDocument/2006/relationships/hyperlink" Target="https://cprnc.org/2020/10/30/democrats-lead-court-contests-council-of-state-races-close/" TargetMode="External"/><Relationship Id="rId255" Type="http://schemas.openxmlformats.org/officeDocument/2006/relationships/hyperlink" Target="https://bangordailynews.com/2020/10/29/politics/sara-gideon-susan-collins-nearly-tied-in-poll-finding-ranked-choice-voting-helps-democrats/" TargetMode="External"/><Relationship Id="rId297" Type="http://schemas.openxmlformats.org/officeDocument/2006/relationships/hyperlink" Target="https://gravismarketing.com/michigan-poll-results-2020/" TargetMode="External"/><Relationship Id="rId462" Type="http://schemas.openxmlformats.org/officeDocument/2006/relationships/hyperlink" Target="https://www.suffolk.edu/-/media/suffolk/documents/academics/research-at-suffolk/suprc/polls/other-states/2020/9_17_2020_final_marginals_pdftxt.pdf" TargetMode="External"/><Relationship Id="rId518" Type="http://schemas.openxmlformats.org/officeDocument/2006/relationships/hyperlink" Target="https://stockton.edu/hughes-center/polling/documents/2020-1016-full-poll-results.pdf" TargetMode="External"/><Relationship Id="rId115" Type="http://schemas.openxmlformats.org/officeDocument/2006/relationships/hyperlink" Target="https://morningconsult.com/2020/09/22/majority-makers-south-carolina-senate-harrison-graham/" TargetMode="External"/><Relationship Id="rId157" Type="http://schemas.openxmlformats.org/officeDocument/2006/relationships/hyperlink" Target="https://filesforprogress.org/memos/2020-senate-project/week-1/topline-reports/DFP_GA-A_Week1_Senate_toplines.pdf" TargetMode="External"/><Relationship Id="rId322" Type="http://schemas.openxmlformats.org/officeDocument/2006/relationships/hyperlink" Target="https://drive.google.com/file/d/1TMFBeZQNL0acengHKAZru4D78kvB38e2/view" TargetMode="External"/><Relationship Id="rId364" Type="http://schemas.openxmlformats.org/officeDocument/2006/relationships/hyperlink" Target="https://www.changeresearch.com/post/pollercoaster-2020-michigan-voters-on-covid-and-trump-biden" TargetMode="External"/><Relationship Id="rId61" Type="http://schemas.openxmlformats.org/officeDocument/2006/relationships/hyperlink" Target="https://changeresearch.com/post/states-of-play-battleground-wave-14/" TargetMode="External"/><Relationship Id="rId199" Type="http://schemas.openxmlformats.org/officeDocument/2006/relationships/hyperlink" Target="https://www.monmouth.edu/polling-institute/documents/monmouthpoll_ia_102120.pdf/" TargetMode="External"/><Relationship Id="rId571" Type="http://schemas.openxmlformats.org/officeDocument/2006/relationships/hyperlink" Target="https://www.publicpolicypolling.com/wp-content/uploads/2020/10/TexasSenatePollOctober2020-1.pdf" TargetMode="External"/><Relationship Id="rId19" Type="http://schemas.openxmlformats.org/officeDocument/2006/relationships/hyperlink" Target="https://www.cygn.al/tuberville-would-beat-jones-by-wider-margin-than-sessions/" TargetMode="External"/><Relationship Id="rId224" Type="http://schemas.openxmlformats.org/officeDocument/2006/relationships/hyperlink" Target="https://filesforprogress.org/datasets/2020/11/2020-election-polls/toplines/dfp_ks_11.2.20.pdf" TargetMode="External"/><Relationship Id="rId266" Type="http://schemas.openxmlformats.org/officeDocument/2006/relationships/hyperlink" Target="https://projects.fivethirtyeight.com/polls/20200911_ME.pdfhttps:/projects.fivethirtyeight.com/polls/20200911_ME.pdf" TargetMode="External"/><Relationship Id="rId431" Type="http://schemas.openxmlformats.org/officeDocument/2006/relationships/hyperlink" Target="https://www.rasmussenreports.com/public_content/politics/elections/election_2020/north_carolina_senate_tillis_r_45_cunningham_d_45" TargetMode="External"/><Relationship Id="rId473" Type="http://schemas.openxmlformats.org/officeDocument/2006/relationships/hyperlink" Target="https://morningconsult.com/2020/08/24/majority-makers-north-carolina-senate-cunningham-tillis/" TargetMode="External"/><Relationship Id="rId529" Type="http://schemas.openxmlformats.org/officeDocument/2006/relationships/hyperlink" Target="https://surveyresearch-ecu.reportablenews.com/pr/ecu-poll-of-south-carolina-graham-with-a-narrow-lead-over-harrison-among-likely-voters-trump-ahead-of-biden-as-election-day-nears" TargetMode="External"/><Relationship Id="rId30" Type="http://schemas.openxmlformats.org/officeDocument/2006/relationships/hyperlink" Target="http://cdn.cnn.com/cnn/2020/images/10/31/rel2_az.pdf" TargetMode="External"/><Relationship Id="rId126" Type="http://schemas.openxmlformats.org/officeDocument/2006/relationships/hyperlink" Target="https://assets.documentcloud.org/documents/7279640/WSBTV-Landmark-GA-Poll-PresSenate-10-27-28-20.pdf" TargetMode="External"/><Relationship Id="rId168" Type="http://schemas.openxmlformats.org/officeDocument/2006/relationships/hyperlink" Target="https://dfer.org/press/erna-poll-shows-biden-leading-in-south/" TargetMode="External"/><Relationship Id="rId333" Type="http://schemas.openxmlformats.org/officeDocument/2006/relationships/hyperlink" Target="https://states.aarp.org/michigan/2020-election-poll" TargetMode="External"/><Relationship Id="rId540" Type="http://schemas.openxmlformats.org/officeDocument/2006/relationships/hyperlink" Target="https://poll.qu.edu/images/polling/sc/sc09302020_skyg73.pdf" TargetMode="External"/><Relationship Id="rId72" Type="http://schemas.openxmlformats.org/officeDocument/2006/relationships/hyperlink" Target="https://gravismarketing.com/wp-content/uploads/2020/09/Arizona-September-11-2020.pdf" TargetMode="External"/><Relationship Id="rId375" Type="http://schemas.openxmlformats.org/officeDocument/2006/relationships/hyperlink" Target="https://kstp.com/politics/kstpsurveyusa-smith-lewis-senate-race-now-a-dead-heat-october-21-2020/5901843/" TargetMode="External"/><Relationship Id="rId582" Type="http://schemas.openxmlformats.org/officeDocument/2006/relationships/hyperlink" Target="https://consumerenergyalliance.org/cms/wp-content/uploads/2020/09/CEA-TEXAS-Track.pdf" TargetMode="External"/><Relationship Id="rId3" Type="http://schemas.openxmlformats.org/officeDocument/2006/relationships/hyperlink" Target="https://twitter.com/Nat_Herz/status/1317942531120898048?s=20" TargetMode="External"/><Relationship Id="rId235" Type="http://schemas.openxmlformats.org/officeDocument/2006/relationships/hyperlink" Target="https://www.swayable.com/polls/2020-11-02-small.html" TargetMode="External"/><Relationship Id="rId277" Type="http://schemas.openxmlformats.org/officeDocument/2006/relationships/hyperlink" Target="https://www.swayable.com/polls/2020-11-02-large.html" TargetMode="External"/><Relationship Id="rId400" Type="http://schemas.openxmlformats.org/officeDocument/2006/relationships/hyperlink" Target="https://states.aarp.org/montana/2020-election-poll" TargetMode="External"/><Relationship Id="rId442" Type="http://schemas.openxmlformats.org/officeDocument/2006/relationships/hyperlink" Target="https://amgreatness.com/2020/10/14/north-carolina-race-tightens-according-to-new-poll/" TargetMode="External"/><Relationship Id="rId484" Type="http://schemas.openxmlformats.org/officeDocument/2006/relationships/hyperlink" Target="https://redfieldandwiltonstrategies.com/latest-usa-swing-state-senate-and-governor-voting-intention-19-to-24-july/" TargetMode="External"/><Relationship Id="rId137" Type="http://schemas.openxmlformats.org/officeDocument/2006/relationships/hyperlink" Target="https://www.americanactionforum.org/insight/georgia-policy-priorities-and-the-election/" TargetMode="External"/><Relationship Id="rId302" Type="http://schemas.openxmlformats.org/officeDocument/2006/relationships/hyperlink" Target="https://morningconsult.com/form/2020-u-s-election-tracker/" TargetMode="External"/><Relationship Id="rId344" Type="http://schemas.openxmlformats.org/officeDocument/2006/relationships/hyperlink" Target="https://progressmichigan.org/wp-content/uploads/2020/08/Michigan-Results-August.pdf" TargetMode="External"/><Relationship Id="rId41" Type="http://schemas.openxmlformats.org/officeDocument/2006/relationships/hyperlink" Target="https://www.ipsos.com/sites/default/files/ct/news/documents/2020-10/topline_reuters_arizona_state_poll_w4_10_21_2020.pdf" TargetMode="External"/><Relationship Id="rId83" Type="http://schemas.openxmlformats.org/officeDocument/2006/relationships/hyperlink" Target="https://redfieldandwiltonstrategies.com/latest-usa-swing-state-senate-and-governor-voting-intention-19-to-24-july/" TargetMode="External"/><Relationship Id="rId179" Type="http://schemas.openxmlformats.org/officeDocument/2006/relationships/hyperlink" Target="https://americanprinciplesproject.org/wp-content/uploads/2020/07/APP.Georgia.pdf" TargetMode="External"/><Relationship Id="rId386" Type="http://schemas.openxmlformats.org/officeDocument/2006/relationships/hyperlink" Target="https://giffords.org/wp-content/uploads/2020/07/MinnesotaResults2.pdf" TargetMode="External"/><Relationship Id="rId551" Type="http://schemas.openxmlformats.org/officeDocument/2006/relationships/hyperlink" Target="https://civiqs.com/documents/Civiqs_DailyKos_SC_banner_book_2020_05_b68sg1x.pdf" TargetMode="External"/><Relationship Id="rId593" Type="http://schemas.openxmlformats.org/officeDocument/2006/relationships/hyperlink" Target="https://drive.google.com/file/d/18HFC79lmRr1KVcbrUysfJd6XpLZxZxaP/view" TargetMode="External"/><Relationship Id="rId607" Type="http://schemas.openxmlformats.org/officeDocument/2006/relationships/hyperlink" Target="https://www.documentcloud.org/documents/7228688-WV-Poll-10-13-Release.html" TargetMode="External"/><Relationship Id="rId190" Type="http://schemas.openxmlformats.org/officeDocument/2006/relationships/hyperlink" Target="https://emersonpolling.reportablenews.com/pr/super-poll-sunday-polling-in-the-midwest-shows-biden-ahead-in-michigan-and-tight-races-in-ohio-and-iowa" TargetMode="External"/><Relationship Id="rId204" Type="http://schemas.openxmlformats.org/officeDocument/2006/relationships/hyperlink" Target="https://civiqs.com/documents/Civiqs_DailyKos_IA_banner_book_2020_10_u43b2l.pdf" TargetMode="External"/><Relationship Id="rId246" Type="http://schemas.openxmlformats.org/officeDocument/2006/relationships/hyperlink" Target="https://americanprinciplesproject.org/wp-content/uploads/2020/07/APP.Kentucky.pdf" TargetMode="External"/><Relationship Id="rId288" Type="http://schemas.openxmlformats.org/officeDocument/2006/relationships/hyperlink" Target="https://kiaerresearch.com/oct-2020-poll" TargetMode="External"/><Relationship Id="rId411" Type="http://schemas.openxmlformats.org/officeDocument/2006/relationships/hyperlink" Target="https://morningconsult.com/form/2020-u-s-election-tracker/" TargetMode="External"/><Relationship Id="rId453" Type="http://schemas.openxmlformats.org/officeDocument/2006/relationships/hyperlink" Target="https://04acb8ce-8717-494a-8b55-56f4a82a107c.usrfiles.com/ugd/04acb8_121df148ec7b4053b105c08f0221a51a.pdf" TargetMode="External"/><Relationship Id="rId509" Type="http://schemas.openxmlformats.org/officeDocument/2006/relationships/hyperlink" Target="https://www.uml.edu/docs/2020-NH-Oct-Topline_tcm18-331636.pdf" TargetMode="External"/><Relationship Id="rId106" Type="http://schemas.openxmlformats.org/officeDocument/2006/relationships/hyperlink" Target="https://morningconsult.com/form/2020-u-s-election-tracker/" TargetMode="External"/><Relationship Id="rId313" Type="http://schemas.openxmlformats.org/officeDocument/2006/relationships/hyperlink" Target="https://int.nyt.com/data/documenttools/miwi1020-crosstabs/b0a09cd1cd0048df/full.pdf" TargetMode="External"/><Relationship Id="rId495" Type="http://schemas.openxmlformats.org/officeDocument/2006/relationships/hyperlink" Target="https://int.nyt.com/data/documenttools/senate-crosstabs-0625/31e96b895ce3921b/full.pdf" TargetMode="External"/><Relationship Id="rId10" Type="http://schemas.openxmlformats.org/officeDocument/2006/relationships/hyperlink" Target="https://www.cygn.al/cygnal-poll-tuberville-up-14-points-in-alabama-senate-race/" TargetMode="External"/><Relationship Id="rId52" Type="http://schemas.openxmlformats.org/officeDocument/2006/relationships/hyperlink" Target="https://morningconsult.com/2020/10/13/senate-graham-harrison-supreme-court-polling/" TargetMode="External"/><Relationship Id="rId94" Type="http://schemas.openxmlformats.org/officeDocument/2006/relationships/hyperlink" Target="https://d2pggiv3o55wnc.cloudfront.net/oann/wp-content/uploads/2020/07/Arizona-OANN-June-28-2020-v3.pdf" TargetMode="External"/><Relationship Id="rId148" Type="http://schemas.openxmlformats.org/officeDocument/2006/relationships/hyperlink" Target="https://assets.documentcloud.org/documents/7224570/WSB-Landmark-Senate-Poll-10-9-20.pdf" TargetMode="External"/><Relationship Id="rId355" Type="http://schemas.openxmlformats.org/officeDocument/2006/relationships/hyperlink" Target="https://www.changeresearch.com/post/states-of-play-battleground-wave-8" TargetMode="External"/><Relationship Id="rId397" Type="http://schemas.openxmlformats.org/officeDocument/2006/relationships/hyperlink" Target="https://helpslab.montana.edu/documents/treasure_state_2020_election_surveys/Senate_Overview_Final_11Oct2020.pdf" TargetMode="External"/><Relationship Id="rId520" Type="http://schemas.openxmlformats.org/officeDocument/2006/relationships/hyperlink" Target="https://www.abqjournal.com/1493963/journal-poll-lujan-leads-ronchetti-in-us-senate-race.html" TargetMode="External"/><Relationship Id="rId562" Type="http://schemas.openxmlformats.org/officeDocument/2006/relationships/hyperlink" Target="https://st1.uvnimg.com/33/8f/ed1016da4a5fb16ec7e34cd5568a/univision-crosstabs-october-final.pdf" TargetMode="External"/><Relationship Id="rId215" Type="http://schemas.openxmlformats.org/officeDocument/2006/relationships/hyperlink" Target="https://www.monmouth.edu/polling-institute/documents/monmouthpoll_ia_080520.pdf/" TargetMode="External"/><Relationship Id="rId257" Type="http://schemas.openxmlformats.org/officeDocument/2006/relationships/hyperlink" Target="https://drive.google.com/file/d/1sI71fH_b6IKecmMtqlACiYc8ODAZ6R1P/view" TargetMode="External"/><Relationship Id="rId422" Type="http://schemas.openxmlformats.org/officeDocument/2006/relationships/hyperlink" Target="https://int.nyt.com/data/documenttools/nc102320-crosstabs/226c0cc3df5049e0/full.pdf" TargetMode="External"/><Relationship Id="rId464" Type="http://schemas.openxmlformats.org/officeDocument/2006/relationships/hyperlink" Target="https://cdn.cnn.com/cnn/2020/images/09/15/rel1_nc.pdf" TargetMode="External"/><Relationship Id="rId299" Type="http://schemas.openxmlformats.org/officeDocument/2006/relationships/hyperlink" Target="https://www.americanactionforum.org/insight/michigan-policy-priorities-and-the-election-october-update/" TargetMode="External"/><Relationship Id="rId63" Type="http://schemas.openxmlformats.org/officeDocument/2006/relationships/hyperlink" Target="https://www.washingtonpost.com/context/sept-15-20-2020-florida-and-arizona-washington-post-abc-news-polls/48276797-3b93-4ab2-835b-ed2fcdc8581e/" TargetMode="External"/><Relationship Id="rId159" Type="http://schemas.openxmlformats.org/officeDocument/2006/relationships/hyperlink" Target="https://www.monmouth.edu/polling-institute/documents/monmouthpoll_ga_092320.pdf/" TargetMode="External"/><Relationship Id="rId366" Type="http://schemas.openxmlformats.org/officeDocument/2006/relationships/hyperlink" Target="https://progressmichigan.org/wp-content/uploads/2020/10/LE-Newsletter-Issue8.pdf" TargetMode="External"/><Relationship Id="rId573" Type="http://schemas.openxmlformats.org/officeDocument/2006/relationships/hyperlink" Target="https://morningconsult.com/2020/10/13/senate-graham-harrison-supreme-court-polling/" TargetMode="External"/><Relationship Id="rId226" Type="http://schemas.openxmlformats.org/officeDocument/2006/relationships/hyperlink" Target="https://www.protectourcare.org/wp-content/uploads/2020/10/Health-Care-Could-Be-Deciding-Factor-in-Close-Kansas-Senate-Race.pdf" TargetMode="External"/><Relationship Id="rId433" Type="http://schemas.openxmlformats.org/officeDocument/2006/relationships/hyperlink" Target="https://filesforprogress.org/memos/2020%20Senate%20project/Week%205/Toplines/dfp_psp_nc_10.23.pdf" TargetMode="External"/><Relationship Id="rId74" Type="http://schemas.openxmlformats.org/officeDocument/2006/relationships/hyperlink" Target="https://redfieldandwiltonstrategies.com/latest-us-swing-states-voting-intention-30-august-4-september/" TargetMode="External"/><Relationship Id="rId377" Type="http://schemas.openxmlformats.org/officeDocument/2006/relationships/hyperlink" Target="https://www.kaaltv.com/minnesota-news/surveyusa-poll/5888415/?cat=10151" TargetMode="External"/><Relationship Id="rId500" Type="http://schemas.openxmlformats.org/officeDocument/2006/relationships/hyperlink" Target="https://www.publicpolicypolling.com/wp-content/uploads/2020/06/NCResultsJune2020.pdf" TargetMode="External"/><Relationship Id="rId584" Type="http://schemas.openxmlformats.org/officeDocument/2006/relationships/hyperlink" Target="https://giffords.org/wp-content/uploads/2020/09/TexasResults1.pdf" TargetMode="External"/><Relationship Id="rId5" Type="http://schemas.openxmlformats.org/officeDocument/2006/relationships/hyperlink" Target="https://drive.google.com/file/d/1ir0a6eAHT04YSudrwp2AT-SC71wvmCqe/view" TargetMode="External"/><Relationship Id="rId237" Type="http://schemas.openxmlformats.org/officeDocument/2006/relationships/hyperlink" Target="https://www.scribd.com/document/481168983/2010218-Cygnal-KY-Toplines-Public" TargetMode="External"/><Relationship Id="rId444" Type="http://schemas.openxmlformats.org/officeDocument/2006/relationships/hyperlink" Target="https://www.monmouth.edu/polling-institute/documents/monmouthpoll_nc_101320.pdf/" TargetMode="External"/><Relationship Id="rId290" Type="http://schemas.openxmlformats.org/officeDocument/2006/relationships/hyperlink" Target="https://github.com/GetCitizenData/VoteByMail/blob/master/VoteByMail-Michigan/Modeling/October/Michigan%20VBM%20Toplines%2010_23_2020.pdf" TargetMode="External"/><Relationship Id="rId304" Type="http://schemas.openxmlformats.org/officeDocument/2006/relationships/hyperlink" Target="https://static.foxnews.com/foxnews.com/content/uploads/2020/10/Fox_October-17-20-2020_Complete_Michigan_Topline_October-21-Release.pdf" TargetMode="External"/><Relationship Id="rId388" Type="http://schemas.openxmlformats.org/officeDocument/2006/relationships/hyperlink" Target="https://civiqs.com/documents/Civiqs_DailyKos_MS_banner_book_2020_10_46eq84.pdf" TargetMode="External"/><Relationship Id="rId511" Type="http://schemas.openxmlformats.org/officeDocument/2006/relationships/hyperlink" Target="https://www.suffolk.edu/-/media/suffolk/documents/academics/research-at-suffolk/suprc/polls/new-hampshire/2020/10_14_2020_tables_pdftxt.pdf?la=en&amp;hash=A14911E2705329E0118A8C1B19ECE20CFECB35CA" TargetMode="External"/><Relationship Id="rId85" Type="http://schemas.openxmlformats.org/officeDocument/2006/relationships/hyperlink" Target="https://cdn.cnn.com/cnn/2020/images/07/26/rel1_az.pdf" TargetMode="External"/><Relationship Id="rId150" Type="http://schemas.openxmlformats.org/officeDocument/2006/relationships/hyperlink" Target="https://hrc-prod-requests.s3-us-west-2.amazonaws.com/ME-13067-HRC-Issues-10-State-1.pdf?mtime=20201002132812&amp;focal=none" TargetMode="External"/><Relationship Id="rId595" Type="http://schemas.openxmlformats.org/officeDocument/2006/relationships/hyperlink" Target="https://static.foxnews.com/foxnews.com/content/uploads/2020/06/Fox_June-20-23-2020_Complete_Texas_Topline_June-25-Release.pdf" TargetMode="External"/><Relationship Id="rId248" Type="http://schemas.openxmlformats.org/officeDocument/2006/relationships/hyperlink" Target="http://filesforprogress.org/datasets/2020/6/ky/Civiqs_DataforProgress_KY_banner_book_2020_06.pdf" TargetMode="External"/><Relationship Id="rId455" Type="http://schemas.openxmlformats.org/officeDocument/2006/relationships/hyperlink" Target="https://www.meredith.edu/assets/images/content/Meredith_College_Poll_Report_September_2020.pdf" TargetMode="External"/><Relationship Id="rId12" Type="http://schemas.openxmlformats.org/officeDocument/2006/relationships/hyperlink" Target="https://www.aum.edu/aum-poll-tommy-tuberville-leads-doug-jones-by-12-points-in-closing-weeks-of-alabama-senate-race/" TargetMode="External"/><Relationship Id="rId108" Type="http://schemas.openxmlformats.org/officeDocument/2006/relationships/hyperlink" Target="https://www.colorado.edu/lab/aprl/sites/default/files/attached-files/2020_colorado_political_climate_report_election_topline_10-19-20_.pdf" TargetMode="External"/><Relationship Id="rId315" Type="http://schemas.openxmlformats.org/officeDocument/2006/relationships/hyperlink" Target="https://www.bw.edu/Assets/community-research-institute/10-2020-bw-gl-poll-4-final.pdf" TargetMode="External"/><Relationship Id="rId522" Type="http://schemas.openxmlformats.org/officeDocument/2006/relationships/hyperlink" Target="https://nmpoliticalreport.com/2020/10/07/lujan-leads-ronchetti-by-10-points-in-open-u-s-senate-race/" TargetMode="External"/><Relationship Id="rId96" Type="http://schemas.openxmlformats.org/officeDocument/2006/relationships/hyperlink" Target="https://www.dataorbital.com/the-blog/breaking-in-az-us-senate-leans-dem-presidential-race-a-toss-up" TargetMode="External"/><Relationship Id="rId161" Type="http://schemas.openxmlformats.org/officeDocument/2006/relationships/hyperlink" Target="https://twitter.com/bluestein/status/1308820926595825675" TargetMode="External"/><Relationship Id="rId399" Type="http://schemas.openxmlformats.org/officeDocument/2006/relationships/hyperlink" Target="https://int.nyt.com/data/documenttools/mt-crosstabs/4da3e297acefb561/full.pdf" TargetMode="External"/><Relationship Id="rId259" Type="http://schemas.openxmlformats.org/officeDocument/2006/relationships/hyperlink" Target="https://drive.google.com/file/d/1aNLin7vNNxFEK0dNKj8JYdfyz0wkGj6n/view" TargetMode="External"/><Relationship Id="rId466" Type="http://schemas.openxmlformats.org/officeDocument/2006/relationships/hyperlink" Target="https://drive.google.com/file/d/1PIe4nvZYQ2UZ5e30NenDolEgi1QlYl8_/view" TargetMode="External"/><Relationship Id="rId23" Type="http://schemas.openxmlformats.org/officeDocument/2006/relationships/hyperlink" Target="https://www.cnbc.com/2020/11/02/2020-election-polls-biden-leads-trump-in-six-swing-states.html" TargetMode="External"/><Relationship Id="rId119" Type="http://schemas.openxmlformats.org/officeDocument/2006/relationships/hyperlink" Target="https://giffords.org/wp-content/uploads/2020/08/ColoradoResults1.pdf" TargetMode="External"/><Relationship Id="rId326" Type="http://schemas.openxmlformats.org/officeDocument/2006/relationships/hyperlink" Target="https://twitter.com/_Dinger_s/status/1308837508898226176" TargetMode="External"/><Relationship Id="rId533" Type="http://schemas.openxmlformats.org/officeDocument/2006/relationships/hyperlink" Target="https://int.nyt.com/data/documenttools/sc100920-crosstabs/7b3ac01b2be42e57/full.pdf" TargetMode="External"/><Relationship Id="rId172" Type="http://schemas.openxmlformats.org/officeDocument/2006/relationships/hyperlink" Target="https://americanprinciplesproject.org/wp-content/uploads/2020/07/APP.Georgia.pdf" TargetMode="External"/><Relationship Id="rId477" Type="http://schemas.openxmlformats.org/officeDocument/2006/relationships/hyperlink" Target="https://www.changeresearch.com/post/states-of-play-battleground-wave-11" TargetMode="External"/><Relationship Id="rId600" Type="http://schemas.openxmlformats.org/officeDocument/2006/relationships/hyperlink" Target="https://www.washingtonpost.com/context/oct-13-19-2020-washington-post-schar-school-poll-of-virginia-voters/2be60bb5-dff2-4440-a7c4-af4e42a86c88/?tid=a_inl_manual" TargetMode="External"/><Relationship Id="rId337" Type="http://schemas.openxmlformats.org/officeDocument/2006/relationships/hyperlink" Target="https://progressmichigan.org/wp-content/uploads/2020/09/MichiganResults_Sept.pdf" TargetMode="External"/><Relationship Id="rId34" Type="http://schemas.openxmlformats.org/officeDocument/2006/relationships/hyperlink" Target="https://gravismarketing.com/2020-arizona-poll-results/" TargetMode="External"/><Relationship Id="rId544" Type="http://schemas.openxmlformats.org/officeDocument/2006/relationships/hyperlink" Target="https://poll.qu.edu/kentucky/release-detail?ReleaseID=3673" TargetMode="External"/><Relationship Id="rId183" Type="http://schemas.openxmlformats.org/officeDocument/2006/relationships/hyperlink" Target="https://www.gravismarketing.com/oann-gravis-georgia-poll/" TargetMode="External"/><Relationship Id="rId390" Type="http://schemas.openxmlformats.org/officeDocument/2006/relationships/hyperlink" Target="https://projects.fivethirtyeight.com/polls/20200813_MS.pdf" TargetMode="External"/><Relationship Id="rId404" Type="http://schemas.openxmlformats.org/officeDocument/2006/relationships/hyperlink" Target="https://www.publicpolicypolling.com/wp-content/uploads/2020/07/MontanaPoll071220.pdf" TargetMode="External"/><Relationship Id="rId250" Type="http://schemas.openxmlformats.org/officeDocument/2006/relationships/hyperlink" Target="https://perkinsforla.com/wp-content/uploads/2020/10/Baseline-LA-Statewide-Online-Aug-2020.pdf" TargetMode="External"/><Relationship Id="rId488" Type="http://schemas.openxmlformats.org/officeDocument/2006/relationships/hyperlink" Target="https://drive.google.com/file/d/1Aj_jOKH2jEB3fi3JdW0snX5rVIhN1nna/view" TargetMode="External"/><Relationship Id="rId45" Type="http://schemas.openxmlformats.org/officeDocument/2006/relationships/hyperlink" Target="https://drive.google.com/file/d/1j9uJnxfT1x8spYhW2QmAq6OkSMd06wJG/view" TargetMode="External"/><Relationship Id="rId110" Type="http://schemas.openxmlformats.org/officeDocument/2006/relationships/hyperlink" Target="https://civiqs.com/documents/Civiqs_DailyKos_CO_banner_book_2020_10_mk0d15.pdf" TargetMode="External"/><Relationship Id="rId348" Type="http://schemas.openxmlformats.org/officeDocument/2006/relationships/hyperlink" Target="https://cdn.cnn.com/cnn/2020/images/07/26/rel1_mi.pdf" TargetMode="External"/><Relationship Id="rId555" Type="http://schemas.openxmlformats.org/officeDocument/2006/relationships/hyperlink" Target="https://www.swayable.com/polls/2020-11-02-large.html" TargetMode="External"/><Relationship Id="rId194" Type="http://schemas.openxmlformats.org/officeDocument/2006/relationships/hyperlink" Target="http://politicaliq.com/2020/10/23/ia-senate-race-greenfield-d-46-ernst-r-43/" TargetMode="External"/><Relationship Id="rId208" Type="http://schemas.openxmlformats.org/officeDocument/2006/relationships/hyperlink" Target="https://www.monmouth.edu/polling-institute/documents/monmoutpoll_ia_092420.pdf/" TargetMode="External"/><Relationship Id="rId415" Type="http://schemas.openxmlformats.org/officeDocument/2006/relationships/hyperlink" Target="http://cdn.cnn.com/cnn/2020/images/10/31/rel2_nc.pdf" TargetMode="External"/><Relationship Id="rId261" Type="http://schemas.openxmlformats.org/officeDocument/2006/relationships/hyperlink" Target="https://filesforprogress.org/memos/2020-senate-project/week-2/dfp_psp_ME_Senate_Week2.pdf" TargetMode="External"/><Relationship Id="rId499" Type="http://schemas.openxmlformats.org/officeDocument/2006/relationships/hyperlink" Target="https://d2pggiv3o55wnc.cloudfront.net/oann/wp-content/uploads/2020/06/President-Trump-Leads-in-North-Carolina-OAN-Gravis-Poll.pdf" TargetMode="External"/><Relationship Id="rId56" Type="http://schemas.openxmlformats.org/officeDocument/2006/relationships/hyperlink" Target="https://changeresearch.com/wp-content/uploads/2020/10/CNBC-CR_Battleground_Toplines_Wave-15_October-2-4-Wave-15_-10_2-4.pdf" TargetMode="External"/><Relationship Id="rId359" Type="http://schemas.openxmlformats.org/officeDocument/2006/relationships/hyperlink" Target="https://kittyhawk.amgreatness.com/app/uploads/2020/06/Michigan-Crosstabs-June-2020-1.pdf" TargetMode="External"/><Relationship Id="rId566" Type="http://schemas.openxmlformats.org/officeDocument/2006/relationships/hyperlink" Target="https://www.uttyler.edu/politicalscience/files/oct2020-lv-codebook-dmn-uttyler-poll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mersonpolling.reportablenews.com/pr/montana-2020-trump-holds-strong-as-biden-coalesces-support" TargetMode="External"/><Relationship Id="rId21" Type="http://schemas.openxmlformats.org/officeDocument/2006/relationships/hyperlink" Target="https://nbcmontana.com/news/beyond-the-podium/nbc-montanastrategies-360-poll-shows-extremely-tight-montana-races" TargetMode="External"/><Relationship Id="rId42" Type="http://schemas.openxmlformats.org/officeDocument/2006/relationships/hyperlink" Target="https://gravismarketing.com/nc-2020-poll-results/" TargetMode="External"/><Relationship Id="rId47" Type="http://schemas.openxmlformats.org/officeDocument/2006/relationships/hyperlink" Target="https://civiqs.com/documents/Civiqs_DailyKos_NC_banner_book_2020_10_g32na7.pdf" TargetMode="External"/><Relationship Id="rId63" Type="http://schemas.openxmlformats.org/officeDocument/2006/relationships/hyperlink" Target="https://cdn.cnn.com/cnn/2020/images/09/15/rel1_nc.pdf" TargetMode="External"/><Relationship Id="rId68" Type="http://schemas.openxmlformats.org/officeDocument/2006/relationships/hyperlink" Target="https://redfieldandwiltonstrategies.com/latest-us-swing-states-voting-intention-16-19-august/" TargetMode="External"/><Relationship Id="rId84" Type="http://schemas.openxmlformats.org/officeDocument/2006/relationships/hyperlink" Target="https://cprnc.org/wp-content/uploads/2020/05/NC-Statewide-Survey-May-2020-Crosstabs-For-Release-v4.pdf" TargetMode="External"/><Relationship Id="rId89" Type="http://schemas.openxmlformats.org/officeDocument/2006/relationships/hyperlink" Target="https://www.anselm.edu/sites/default/files/Documents/NHIOP/October%2026%202020%20FullResults.pdf" TargetMode="External"/><Relationship Id="rId16" Type="http://schemas.openxmlformats.org/officeDocument/2006/relationships/hyperlink" Target="http://www.weaskamerica.com/surveys/missouri-statewide-general-election-survey-results" TargetMode="External"/><Relationship Id="rId107" Type="http://schemas.openxmlformats.org/officeDocument/2006/relationships/hyperlink" Target="https://assets.documentcloud.org/documents/20398833/201021-triton-west-virgina-survey-topline-results.pdf" TargetMode="External"/><Relationship Id="rId11" Type="http://schemas.openxmlformats.org/officeDocument/2006/relationships/hyperlink" Target="https://drive.google.com/file/d/1ogB5yeDqlCumbbCo5eRq-tvDZOR8gfLK/view" TargetMode="External"/><Relationship Id="rId32" Type="http://schemas.openxmlformats.org/officeDocument/2006/relationships/hyperlink" Target="https://emersonpolling.reportablenews.com/pr/super-poll-sunday-democrats-within-striking-distance-in-key-southern-states" TargetMode="External"/><Relationship Id="rId37" Type="http://schemas.openxmlformats.org/officeDocument/2006/relationships/hyperlink" Target="https://www.swayable.com/polls/2020-10-28.html" TargetMode="External"/><Relationship Id="rId53" Type="http://schemas.openxmlformats.org/officeDocument/2006/relationships/hyperlink" Target="https://www.publicpolicypolling.com/wp-content/uploads/2020/10/NorthCarolinaResultsOctober2020.pdf" TargetMode="External"/><Relationship Id="rId58" Type="http://schemas.openxmlformats.org/officeDocument/2006/relationships/hyperlink" Target="https://int.nyt.com/data/documenttools/az-me-nc-0920-crosstabs/72d074246b272695/full.pdf" TargetMode="External"/><Relationship Id="rId74" Type="http://schemas.openxmlformats.org/officeDocument/2006/relationships/hyperlink" Target="https://www.afscme.org/press/reports/polling/NCResults.pdf" TargetMode="External"/><Relationship Id="rId79" Type="http://schemas.openxmlformats.org/officeDocument/2006/relationships/hyperlink" Target="https://scri.siena.edu/wp-content/uploads/2020/06/NC0620-Crosstabs062520H.pdf" TargetMode="External"/><Relationship Id="rId102" Type="http://schemas.openxmlformats.org/officeDocument/2006/relationships/hyperlink" Target="https://www.deseret.com/utah/2020/8/7/21358680/poll-spencer-cox-big-lead-over-chris-peterson-governor-race-deseret-news-hinckley-institute" TargetMode="External"/><Relationship Id="rId5" Type="http://schemas.openxmlformats.org/officeDocument/2006/relationships/hyperlink" Target="https://projects.fivethirtyeight.com/polls/20200529_IN.pdf" TargetMode="External"/><Relationship Id="rId90" Type="http://schemas.openxmlformats.org/officeDocument/2006/relationships/hyperlink" Target="https://americanresearchgroup.com/nhpoll/senate20/" TargetMode="External"/><Relationship Id="rId95" Type="http://schemas.openxmlformats.org/officeDocument/2006/relationships/hyperlink" Target="https://scholars.unh.edu/cgi/viewcontent.cgi?article=1611&amp;context=survey_center_polls" TargetMode="External"/><Relationship Id="rId22" Type="http://schemas.openxmlformats.org/officeDocument/2006/relationships/hyperlink" Target="https://helpslab.montana.edu/documents/treasure_state_2020_election_surveys/Governor_Overview_Final_11Oct2020.pdf" TargetMode="External"/><Relationship Id="rId27" Type="http://schemas.openxmlformats.org/officeDocument/2006/relationships/hyperlink" Target="https://civiqs.com/documents/Civiqs_DailyKos_MT_banner_book_2020_07_ba6t8k.pdf" TargetMode="External"/><Relationship Id="rId43" Type="http://schemas.openxmlformats.org/officeDocument/2006/relationships/hyperlink" Target="http://politicaliq.com/2020/10/27/nc-governor-cooper-d-53-forest-r-41/" TargetMode="External"/><Relationship Id="rId48" Type="http://schemas.openxmlformats.org/officeDocument/2006/relationships/hyperlink" Target="https://int.nyt.com/data/documenttools/nc100920-crosstabs/3bf558d7ca17e9de/full.pdf" TargetMode="External"/><Relationship Id="rId64" Type="http://schemas.openxmlformats.org/officeDocument/2006/relationships/hyperlink" Target="https://wwwcache.wral.com/asset/news/state/nccapitol/2020/09/14/19286159/PollPrint-DMID1-5o6uj4sqc.pdf" TargetMode="External"/><Relationship Id="rId69" Type="http://schemas.openxmlformats.org/officeDocument/2006/relationships/hyperlink" Target="https://surveyresearch-ecu.reportablenews.com/pr/latest-ecu-poll-shows-trump-and-biden-tied-in-north-carolina-democrats-leading-in-contests-for-governor-and-u-s-senate-kamala-harris-selection-draws-mixed-reaction" TargetMode="External"/><Relationship Id="rId80" Type="http://schemas.openxmlformats.org/officeDocument/2006/relationships/hyperlink" Target="https://www.publicpolicypolling.com/wp-content/uploads/2020/06/NC62420Results.pdf" TargetMode="External"/><Relationship Id="rId85" Type="http://schemas.openxmlformats.org/officeDocument/2006/relationships/hyperlink" Target="https://www.facebook.com/NeighborhoodResearchMedia/posts/2321798131449392" TargetMode="External"/><Relationship Id="rId12" Type="http://schemas.openxmlformats.org/officeDocument/2006/relationships/hyperlink" Target="https://moscout.com/s/MOSCOUT-Weekly-081420.pptx" TargetMode="External"/><Relationship Id="rId17" Type="http://schemas.openxmlformats.org/officeDocument/2006/relationships/hyperlink" Target="https://moscout.com/s/MOSCOUT-DECK-043020.pptx" TargetMode="External"/><Relationship Id="rId33" Type="http://schemas.openxmlformats.org/officeDocument/2006/relationships/hyperlink" Target="https://surveyresearch-ecu.reportablenews.com/pr/ecu-poll-biden-and-cunningham-hold-slim-leads-in-north-carolina-cooper-remains-ahead-as-election-day-nears" TargetMode="External"/><Relationship Id="rId38" Type="http://schemas.openxmlformats.org/officeDocument/2006/relationships/hyperlink" Target="https://int.nyt.com/data/documenttools/nc102320-crosstabs/226c0cc3df5049e0/full.pdf" TargetMode="External"/><Relationship Id="rId59" Type="http://schemas.openxmlformats.org/officeDocument/2006/relationships/hyperlink" Target="https://redfieldandwiltonstrategies.com/latest-usa-swing-state-senate-and-governor-voting-intention-12-16-september/" TargetMode="External"/><Relationship Id="rId103" Type="http://schemas.openxmlformats.org/officeDocument/2006/relationships/hyperlink" Target="https://www.vpr.org/sites/vpr/files/202009/methodology_report_september_2020_vpr_vermont_pbs_poll.pdf" TargetMode="External"/><Relationship Id="rId108" Type="http://schemas.openxmlformats.org/officeDocument/2006/relationships/hyperlink" Target="https://wvmetronews.com/2020/10/09/justice-has-wide-lead-over-salango-west-virginia-poll-shows/" TargetMode="External"/><Relationship Id="rId54" Type="http://schemas.openxmlformats.org/officeDocument/2006/relationships/hyperlink" Target="https://04acb8ce-8717-494a-8b55-56f4a82a107c.usrfiles.com/ugd/04acb8_121df148ec7b4053b105c08f0221a51a.pdf" TargetMode="External"/><Relationship Id="rId70" Type="http://schemas.openxmlformats.org/officeDocument/2006/relationships/hyperlink" Target="https://www.nccivitas.org/polling/biden-cunningham-slim-leads/" TargetMode="External"/><Relationship Id="rId75" Type="http://schemas.openxmlformats.org/officeDocument/2006/relationships/hyperlink" Target="https://assets.documentcloud.org/documents/7007170/NBC-News-Marist-Poll-NC-Annotated-Questionnaire.pdf" TargetMode="External"/><Relationship Id="rId91" Type="http://schemas.openxmlformats.org/officeDocument/2006/relationships/hyperlink" Target="https://www.uml.edu/docs/2020-NH-Oct-Topline_tcm18-331636.pdf" TargetMode="External"/><Relationship Id="rId96" Type="http://schemas.openxmlformats.org/officeDocument/2006/relationships/hyperlink" Target="https://www.uml.edu/docs/2020-NH-Sept-Topline_tcm18-330589.pdf" TargetMode="External"/><Relationship Id="rId1" Type="http://schemas.openxmlformats.org/officeDocument/2006/relationships/hyperlink" Target="https://www.newswise.com/politics/democrats-lead-by-big-margins-in-delaware/?article_id=739185" TargetMode="External"/><Relationship Id="rId6" Type="http://schemas.openxmlformats.org/officeDocument/2006/relationships/hyperlink" Target="https://www.nwitimes.com/news/local/govt-and-politics/elections/tallian-best-positioned-democrat-to-win-indiana-attorney-general-race-poll-finds/article_3208e96e-5678-584c-a81d-720ab4a22149.html" TargetMode="External"/><Relationship Id="rId15" Type="http://schemas.openxmlformats.org/officeDocument/2006/relationships/hyperlink" Target="https://moscout.com/s/MOSCOUT-STATEWIDE-DECK-061220.pptx" TargetMode="External"/><Relationship Id="rId23" Type="http://schemas.openxmlformats.org/officeDocument/2006/relationships/hyperlink" Target="https://emersonpolling.reportablenews.com/pr/montana-2020-republicans-hold-advantages-in-presidential-us-senate-and-governor-races" TargetMode="External"/><Relationship Id="rId28" Type="http://schemas.openxmlformats.org/officeDocument/2006/relationships/hyperlink" Target="https://www.publicpolicypolling.com/wp-content/uploads/2020/07/MontanaPoll071220.pdf" TargetMode="External"/><Relationship Id="rId36" Type="http://schemas.openxmlformats.org/officeDocument/2006/relationships/hyperlink" Target="https://assets.documentcloud.org/documents/7279122/Xyz-NBCNews-Marist-Poll-NC-Annotated.pdf" TargetMode="External"/><Relationship Id="rId49" Type="http://schemas.openxmlformats.org/officeDocument/2006/relationships/hyperlink" Target="https://wwwcache.wral.com/asset/news/state/nccapitol/2020/10/14/19336379/PollPrint-DMID1-5oipf0kr8.pdf" TargetMode="External"/><Relationship Id="rId57" Type="http://schemas.openxmlformats.org/officeDocument/2006/relationships/hyperlink" Target="https://www.nccivitas.org/polling/trump-biden-dead-heat/" TargetMode="External"/><Relationship Id="rId106" Type="http://schemas.openxmlformats.org/officeDocument/2006/relationships/hyperlink" Target="https://www.scribd.com/document/476985568/Strategies-360-KOMO-News-election-polling" TargetMode="External"/><Relationship Id="rId10" Type="http://schemas.openxmlformats.org/officeDocument/2006/relationships/hyperlink" Target="http://www.weaskamerica.com/surveys/missouri-statewide-general-election-survey-results-el9mz" TargetMode="External"/><Relationship Id="rId31" Type="http://schemas.openxmlformats.org/officeDocument/2006/relationships/hyperlink" Target="http://competeeverywhere.com/wp-content/uploads/2020/11/Poll-Report-NORTH-CAROLINA-nov-1-2020.pdf" TargetMode="External"/><Relationship Id="rId44" Type="http://schemas.openxmlformats.org/officeDocument/2006/relationships/hyperlink" Target="https://www.meredith.edu/assets/images/content/Meredith_College_Poll_Report_October_2020.pdf" TargetMode="External"/><Relationship Id="rId52" Type="http://schemas.openxmlformats.org/officeDocument/2006/relationships/hyperlink" Target="https://www.monmouth.edu/polling-institute/documents/monmouthpoll_nc_101320.pdf/" TargetMode="External"/><Relationship Id="rId60" Type="http://schemas.openxmlformats.org/officeDocument/2006/relationships/hyperlink" Target="https://www.suffolk.edu/-/media/suffolk/documents/academics/research-at-suffolk/suprc/polls/other-states/2020/9_17_2020_final_marginals_pdftxt.pdf" TargetMode="External"/><Relationship Id="rId65" Type="http://schemas.openxmlformats.org/officeDocument/2006/relationships/hyperlink" Target="https://redfieldandwiltonstrategies.com/latest-usa-swing-state-senate-and-governor-voting-intention-30-august-to-4-september/" TargetMode="External"/><Relationship Id="rId73" Type="http://schemas.openxmlformats.org/officeDocument/2006/relationships/hyperlink" Target="https://redfieldandwiltonstrategies.com/latest-usa-swing-state-voting-intention-19-to-24-july/" TargetMode="External"/><Relationship Id="rId78" Type="http://schemas.openxmlformats.org/officeDocument/2006/relationships/hyperlink" Target="https://redfieldandwiltonstrategies.com/wp-content/uploads/2020/06/US-Swing-State-Polls-24.06.2020-1-1.pdf" TargetMode="External"/><Relationship Id="rId81" Type="http://schemas.openxmlformats.org/officeDocument/2006/relationships/hyperlink" Target="https://d2pggiv3o55wnc.cloudfront.net/oann/wp-content/uploads/2020/06/President-Trump-Leads-in-North-Carolina-OAN-Gravis-Poll.pdf" TargetMode="External"/><Relationship Id="rId86" Type="http://schemas.openxmlformats.org/officeDocument/2006/relationships/hyperlink" Target="https://surveyresearch-ecu.reportablenews.com/pr/presidential-and-senate-races-remain-close-in-north-carolina-cooper-leads-forest-and-earns-high-approval-for-state-s-coronavirus-response" TargetMode="External"/><Relationship Id="rId94" Type="http://schemas.openxmlformats.org/officeDocument/2006/relationships/hyperlink" Target="https://americanresearchgroup.com/nhpoll/nhgov20/" TargetMode="External"/><Relationship Id="rId99" Type="http://schemas.openxmlformats.org/officeDocument/2006/relationships/hyperlink" Target="https://www.sltrib.com/news/politics/2020/10/05/spencer-cox-holds-wide/" TargetMode="External"/><Relationship Id="rId101" Type="http://schemas.openxmlformats.org/officeDocument/2006/relationships/hyperlink" Target="https://twitter.com/BenWinslow/status/1306257899488862209" TargetMode="External"/><Relationship Id="rId4" Type="http://schemas.openxmlformats.org/officeDocument/2006/relationships/hyperlink" Target="http://snydereport.com/?p=2519" TargetMode="External"/><Relationship Id="rId9" Type="http://schemas.openxmlformats.org/officeDocument/2006/relationships/hyperlink" Target="https://static1.squarespace.com/static/59015f4b37c581b2ce01e5b3/t/5f7da30aae0dc50f899426db/1602069258463/Garin+Hart+Yang+Recent+MO+statewide+survey+Memo_FINAL.pdf" TargetMode="External"/><Relationship Id="rId13" Type="http://schemas.openxmlformats.org/officeDocument/2006/relationships/hyperlink" Target="https://www.slu.edu/research/research-institute/big-ideas/slu-poll/june-2020-poll/parson-galloway.php" TargetMode="External"/><Relationship Id="rId18" Type="http://schemas.openxmlformats.org/officeDocument/2006/relationships/hyperlink" Target="https://docs.google.com/spreadsheets/d/1MPKy3AfXEIpcB_0jKhq8y7_cxPyH_71cUY4zO2lTGfU/edit" TargetMode="External"/><Relationship Id="rId39" Type="http://schemas.openxmlformats.org/officeDocument/2006/relationships/hyperlink" Target="https://wwwcache.wral.com/asset/news/state/nccapitol/2020/10/29/19360710/PollPrint-DMID1-5oon3xggr.pdf" TargetMode="External"/><Relationship Id="rId109" Type="http://schemas.openxmlformats.org/officeDocument/2006/relationships/hyperlink" Target="https://www.wowktv.com/news/elections/poll-shows-incumbents-leading-races-for-surveyed-wv-voters/" TargetMode="External"/><Relationship Id="rId34" Type="http://schemas.openxmlformats.org/officeDocument/2006/relationships/hyperlink" Target="https://nsjonline.com/wp-content/uploads/2020/10/NSJ-CPA-2020-10-29-POLL_Results.pdf" TargetMode="External"/><Relationship Id="rId50" Type="http://schemas.openxmlformats.org/officeDocument/2006/relationships/hyperlink" Target="https://www.monmouth.edu/polling-institute/documents/monmouthpoll_nc_101320.pdf/" TargetMode="External"/><Relationship Id="rId55" Type="http://schemas.openxmlformats.org/officeDocument/2006/relationships/hyperlink" Target="https://www.uml.edu/docs/2020-NC-Sept-Topline_tcm18-330590.pdf" TargetMode="External"/><Relationship Id="rId76" Type="http://schemas.openxmlformats.org/officeDocument/2006/relationships/hyperlink" Target="https://cpapolling.com/wp-content/uploads/2020/07/NC_Poll_Results_2020-07-20.pdf" TargetMode="External"/><Relationship Id="rId97" Type="http://schemas.openxmlformats.org/officeDocument/2006/relationships/hyperlink" Target="http://www.weaskamerica.com/surveys/nh-election-survey-results" TargetMode="External"/><Relationship Id="rId104" Type="http://schemas.openxmlformats.org/officeDocument/2006/relationships/hyperlink" Target="https://www.swayable.com/polls/2020-11-02-small.html" TargetMode="External"/><Relationship Id="rId7" Type="http://schemas.openxmlformats.org/officeDocument/2006/relationships/hyperlink" Target="https://www.cygn.al/cygnal-poll-parson-up-6-points-in-missouri-governors-race/" TargetMode="External"/><Relationship Id="rId71" Type="http://schemas.openxmlformats.org/officeDocument/2006/relationships/hyperlink" Target="https://emersonpolling.reportablenews.com/pr/north-carolina-pennsylvania-and-arizona-2020-tight-races-in-battleground-states-leading-into-party-conventions" TargetMode="External"/><Relationship Id="rId92" Type="http://schemas.openxmlformats.org/officeDocument/2006/relationships/hyperlink" Target="https://scholars.unh.edu/cgi/viewcontent.cgi?article=1618&amp;context=survey_center_polls" TargetMode="External"/><Relationship Id="rId2" Type="http://schemas.openxmlformats.org/officeDocument/2006/relationships/hyperlink" Target="https://www.cygn.al/cygnal-poll-holcomb-up-18-points-in-re-election-bid/" TargetMode="External"/><Relationship Id="rId29" Type="http://schemas.openxmlformats.org/officeDocument/2006/relationships/hyperlink" Target="https://www.umt.edu/bigskypoll/Polls/summer2020/summer2020---aggregate.pdf" TargetMode="External"/><Relationship Id="rId24" Type="http://schemas.openxmlformats.org/officeDocument/2006/relationships/hyperlink" Target="https://int.nyt.com/data/documenttools/mt-crosstabs/4da3e297acefb561/full.pdf" TargetMode="External"/><Relationship Id="rId40" Type="http://schemas.openxmlformats.org/officeDocument/2006/relationships/hyperlink" Target="https://www.uml.edu/docs/2020-NC-Oct-Topline_tcm18-331629.pdf" TargetMode="External"/><Relationship Id="rId45" Type="http://schemas.openxmlformats.org/officeDocument/2006/relationships/hyperlink" Target="https://surveyresearch-ecu.reportablenews.com/pr/ecu-poll-biden-leads-trump-by-three-points-among-likely-voters-in-north-carolina-senate-election-remains-a-toss-up-cooper-ahead-of-forest-by-nine-points-other-statewide-contests-show-small-leads-for-robinson-stein-and-folwell" TargetMode="External"/><Relationship Id="rId66" Type="http://schemas.openxmlformats.org/officeDocument/2006/relationships/hyperlink" Target="https://www.monmouth.edu/polling-institute/documents/monmouthpoll_nc_090320.pdf/" TargetMode="External"/><Relationship Id="rId87" Type="http://schemas.openxmlformats.org/officeDocument/2006/relationships/hyperlink" Target="https://civiqs.com/documents/Civiqs_DailyKos_NC_banner_book_2020_05_kld8fh.pdf" TargetMode="External"/><Relationship Id="rId110" Type="http://schemas.openxmlformats.org/officeDocument/2006/relationships/hyperlink" Target="https://www.newsandsentinel.com/opinion/local-columns/2020/09/reporters-notebook-you-cant-please-everyone/" TargetMode="External"/><Relationship Id="rId61" Type="http://schemas.openxmlformats.org/officeDocument/2006/relationships/hyperlink" Target="https://www.kff.org/other/report/sun-belt-voices-project/" TargetMode="External"/><Relationship Id="rId82" Type="http://schemas.openxmlformats.org/officeDocument/2006/relationships/hyperlink" Target="https://www.publicpolicypolling.com/wp-content/uploads/2020/06/NCResultsJune2020.pdf" TargetMode="External"/><Relationship Id="rId19" Type="http://schemas.openxmlformats.org/officeDocument/2006/relationships/hyperlink" Target="http://www.msubillings.edu/class/nams/polls/2020-mountain-states-poll-report.pdf" TargetMode="External"/><Relationship Id="rId14" Type="http://schemas.openxmlformats.org/officeDocument/2006/relationships/hyperlink" Target="https://static1.squarespace.com/static/59015f4b37c581b2ce01e5b3/t/5efb25b3afe09a050b1ef1ac/1593517491862/Galloway+For+Governor+-+Recent+Polling+of+the+Presidential+and+Gubernatorial+Races+in+MO.pdf" TargetMode="External"/><Relationship Id="rId30" Type="http://schemas.openxmlformats.org/officeDocument/2006/relationships/hyperlink" Target="https://www.swayable.com/polls/2020-11-02-large.html" TargetMode="External"/><Relationship Id="rId35" Type="http://schemas.openxmlformats.org/officeDocument/2006/relationships/hyperlink" Target="https://assets.documentcloud.org/documents/7279122/Xyz-NBCNews-Marist-Poll-NC-Annotated.pdf" TargetMode="External"/><Relationship Id="rId56" Type="http://schemas.openxmlformats.org/officeDocument/2006/relationships/hyperlink" Target="https://www.meredith.edu/assets/images/content/Meredith_College_Poll_Report_September_2020.pdf" TargetMode="External"/><Relationship Id="rId77" Type="http://schemas.openxmlformats.org/officeDocument/2006/relationships/hyperlink" Target="https://surveyresearch-ecu.reportablenews.com/pr/presidential-and-senate-elections-remain-highly-competitive-in-battleground-north-carolina-cooper-continues-to-lead-forest-in-race-for-governor" TargetMode="External"/><Relationship Id="rId100" Type="http://schemas.openxmlformats.org/officeDocument/2006/relationships/hyperlink" Target="https://www.deseret.com/utah/2020/9/18/21445603/new-poll-shows-how-utahns-plan-to-vote-in-race-for-governor" TargetMode="External"/><Relationship Id="rId105" Type="http://schemas.openxmlformats.org/officeDocument/2006/relationships/hyperlink" Target="https://www.nwprogressive.org/weblog/2020/10/jay-inslee-leads-loren-culp-by-sixteen-points-in-washingtons-2020-gubernatorial-race.html" TargetMode="External"/><Relationship Id="rId8" Type="http://schemas.openxmlformats.org/officeDocument/2006/relationships/hyperlink" Target="https://www.dropbox.com/s/8k0pvsrbbzcy8p6/slu-poll-october2020-toplineresults.pdf?dl=0" TargetMode="External"/><Relationship Id="rId51" Type="http://schemas.openxmlformats.org/officeDocument/2006/relationships/hyperlink" Target="https://www.monmouth.edu/polling-institute/documents/monmouthpoll_nc_101320.pdf/" TargetMode="External"/><Relationship Id="rId72" Type="http://schemas.openxmlformats.org/officeDocument/2006/relationships/hyperlink" Target="https://cpapolling.com/wp-content/uploads/2020/07/NC_Poll_Results_2020-07-29.pdf" TargetMode="External"/><Relationship Id="rId93" Type="http://schemas.openxmlformats.org/officeDocument/2006/relationships/hyperlink" Target="https://www.suffolk.edu/-/media/suffolk/documents/academics/research-at-suffolk/suprc/polls/new-hampshire/2020/10_14_2020_tables_pdftxt.pdf?la=en&amp;hash=A14911E2705329E0118A8C1B19ECE20CFECB35CA" TargetMode="External"/><Relationship Id="rId98" Type="http://schemas.openxmlformats.org/officeDocument/2006/relationships/hyperlink" Target="https://www.deseret.com/utah/2020/10/19/21523358/poll-governors-race-spencer-cox-leading-chris-peterson" TargetMode="External"/><Relationship Id="rId3" Type="http://schemas.openxmlformats.org/officeDocument/2006/relationships/hyperlink" Target="http://www.surveyusa.com/client/PollReport.aspx?g=b43d4853-1fb2-40f3-9d2d-9ccee830cd99" TargetMode="External"/><Relationship Id="rId25" Type="http://schemas.openxmlformats.org/officeDocument/2006/relationships/hyperlink" Target="https://globalstrategygroup.app.box.com/s/j8vieq0a2gxmspgqpw8s7jeqt1uie2jh" TargetMode="External"/><Relationship Id="rId46" Type="http://schemas.openxmlformats.org/officeDocument/2006/relationships/hyperlink" Target="https://emersonpolling.reportablenews.com/pr/north-carolina-2020-biden-and-trump-neck-and-neck-as-republicans-close-gap-in-u-s-senate-and-governor-races" TargetMode="External"/><Relationship Id="rId67" Type="http://schemas.openxmlformats.org/officeDocument/2006/relationships/hyperlink" Target="https://surveyresearch-ecu.reportablenews.com/pr/ecu-poll-of-likely-voters-in-north-carolina-trump-leads-biden-by-two-points-tillis-and-cunningham-tied-cooper-leads-forest-by-ten-points-other-statewide-races-competitive" TargetMode="External"/><Relationship Id="rId20" Type="http://schemas.openxmlformats.org/officeDocument/2006/relationships/hyperlink" Target="https://int.nyt.com/data/documenttools/mt101820-crosstabs/1bf52689f78606b4/full.pdf" TargetMode="External"/><Relationship Id="rId41" Type="http://schemas.openxmlformats.org/officeDocument/2006/relationships/hyperlink" Target="https://mcusercontent.com/259a50ef0a1608ab2bc2cf891/files/efb909f6-0ec9-44d7-8580-82e7bd011161/20.10_Civitas_NC_Statewide_Toplines.pdf" TargetMode="External"/><Relationship Id="rId62" Type="http://schemas.openxmlformats.org/officeDocument/2006/relationships/hyperlink" Target="https://cdn.cnn.com/cnn/2020/images/09/15/rel1_nc.pdf" TargetMode="External"/><Relationship Id="rId83" Type="http://schemas.openxmlformats.org/officeDocument/2006/relationships/hyperlink" Target="https://www.nccivitas.org/2020/gov-roy-coopers-job-approval-takes-dip-president-trumps-job-disapproval-climbs/" TargetMode="External"/><Relationship Id="rId88" Type="http://schemas.openxmlformats.org/officeDocument/2006/relationships/hyperlink" Target="https://www.meredith.edu/assets/images/content/Meredith_College_Poll_Report_April_2020_-_COVID-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20"/>
  <sheetViews>
    <sheetView tabSelected="1" workbookViewId="0">
      <pane xSplit="3" ySplit="1" topLeftCell="D634" activePane="bottomRight" state="frozen"/>
      <selection pane="topRight" activeCell="D1" sqref="D1"/>
      <selection pane="bottomLeft" activeCell="A2" sqref="A2"/>
      <selection pane="bottomRight" activeCell="AP641" sqref="AP641"/>
    </sheetView>
  </sheetViews>
  <sheetFormatPr baseColWidth="10" defaultColWidth="12.6640625" defaultRowHeight="15" customHeight="1"/>
  <cols>
    <col min="1" max="2" width="4.6640625" customWidth="1"/>
    <col min="3" max="3" width="12.5" customWidth="1"/>
    <col min="4" max="5" width="9" customWidth="1"/>
    <col min="6" max="6" width="8" customWidth="1"/>
    <col min="7" max="7" width="9" customWidth="1"/>
    <col min="8" max="9" width="7.6640625" customWidth="1"/>
    <col min="10" max="10" width="34" customWidth="1"/>
    <col min="11" max="15" width="7.6640625" customWidth="1"/>
    <col min="16" max="16" width="13.33203125" customWidth="1"/>
    <col min="17" max="17" width="12.6640625" customWidth="1"/>
    <col min="18" max="89" width="7.6640625" customWidth="1"/>
  </cols>
  <sheetData>
    <row r="1" spans="1:89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1455</v>
      </c>
      <c r="V1" s="6" t="s">
        <v>1456</v>
      </c>
      <c r="W1" s="6" t="s">
        <v>1459</v>
      </c>
      <c r="X1" s="6" t="s">
        <v>1461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>
        <v>538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  <c r="AW1" s="5" t="s">
        <v>43</v>
      </c>
      <c r="AX1" s="5" t="s">
        <v>44</v>
      </c>
      <c r="AY1" s="5" t="s">
        <v>45</v>
      </c>
      <c r="AZ1" s="5" t="s">
        <v>46</v>
      </c>
      <c r="BA1" s="5" t="s">
        <v>47</v>
      </c>
      <c r="BB1" s="5" t="s">
        <v>48</v>
      </c>
      <c r="BC1" s="5" t="s">
        <v>49</v>
      </c>
      <c r="BD1" s="5" t="s">
        <v>50</v>
      </c>
      <c r="BE1" s="5" t="s">
        <v>51</v>
      </c>
      <c r="BF1" s="5" t="s">
        <v>52</v>
      </c>
      <c r="BG1" s="5" t="s">
        <v>53</v>
      </c>
      <c r="BH1" s="5" t="s">
        <v>54</v>
      </c>
      <c r="BI1" s="5" t="s">
        <v>55</v>
      </c>
      <c r="BJ1" s="5" t="s">
        <v>56</v>
      </c>
      <c r="BK1" s="5" t="s">
        <v>57</v>
      </c>
      <c r="BL1" s="5" t="s">
        <v>58</v>
      </c>
      <c r="BM1" s="5" t="s">
        <v>59</v>
      </c>
      <c r="BN1" s="5" t="s">
        <v>60</v>
      </c>
      <c r="BO1" s="5" t="s">
        <v>61</v>
      </c>
      <c r="BP1" s="5" t="s">
        <v>62</v>
      </c>
      <c r="BQ1" s="5" t="s">
        <v>63</v>
      </c>
      <c r="BR1" s="5" t="s">
        <v>64</v>
      </c>
      <c r="BS1" s="5" t="s">
        <v>65</v>
      </c>
      <c r="BT1" s="5" t="s">
        <v>66</v>
      </c>
      <c r="BU1" s="5" t="s">
        <v>67</v>
      </c>
      <c r="BV1" s="5" t="s">
        <v>68</v>
      </c>
      <c r="BW1" s="5" t="s">
        <v>69</v>
      </c>
      <c r="BX1" s="5" t="s">
        <v>70</v>
      </c>
      <c r="BY1" s="5" t="s">
        <v>71</v>
      </c>
      <c r="BZ1" s="5" t="s">
        <v>72</v>
      </c>
      <c r="CA1" s="5" t="s">
        <v>73</v>
      </c>
      <c r="CB1" s="5" t="s">
        <v>74</v>
      </c>
      <c r="CC1" s="5" t="s">
        <v>75</v>
      </c>
      <c r="CD1" s="2" t="s">
        <v>76</v>
      </c>
      <c r="CE1" s="1"/>
      <c r="CF1" s="1"/>
      <c r="CG1" s="1"/>
      <c r="CH1" s="1"/>
      <c r="CI1" s="1"/>
      <c r="CJ1" s="1"/>
      <c r="CK1" s="1"/>
    </row>
    <row r="2" spans="1:89">
      <c r="A2" s="44">
        <v>450</v>
      </c>
      <c r="B2" s="45" t="s">
        <v>633</v>
      </c>
      <c r="C2" s="9" t="s">
        <v>217</v>
      </c>
      <c r="D2" s="39" t="s">
        <v>91</v>
      </c>
      <c r="E2" s="39" t="s">
        <v>94</v>
      </c>
      <c r="F2" s="39" t="s">
        <v>646</v>
      </c>
      <c r="G2" s="39" t="s">
        <v>94</v>
      </c>
      <c r="H2" s="40">
        <f>E2-D2+1</f>
        <v>3</v>
      </c>
      <c r="I2" s="40" t="s">
        <v>200</v>
      </c>
      <c r="J2" s="40" t="s">
        <v>647</v>
      </c>
      <c r="K2" s="40" t="s">
        <v>648</v>
      </c>
      <c r="L2" s="48">
        <v>46</v>
      </c>
      <c r="M2" s="48">
        <v>50</v>
      </c>
      <c r="N2" s="48">
        <v>3</v>
      </c>
      <c r="O2" s="48">
        <v>6</v>
      </c>
      <c r="P2" s="13" t="s">
        <v>634</v>
      </c>
      <c r="Q2" s="48" t="s">
        <v>635</v>
      </c>
      <c r="R2" s="48" t="s">
        <v>88</v>
      </c>
      <c r="S2" s="12">
        <v>45</v>
      </c>
      <c r="T2" s="12">
        <v>52</v>
      </c>
      <c r="U2" s="48">
        <f>100*ROUND(754859/1700130,2)</f>
        <v>44</v>
      </c>
      <c r="V2" s="48">
        <f>100*ROUND(864997/1700130,2)</f>
        <v>51</v>
      </c>
      <c r="W2" s="48" t="s">
        <v>12</v>
      </c>
      <c r="X2" s="48">
        <f>IF(AND(W2 = "Rep", M2&gt;L2),1,0)</f>
        <v>1</v>
      </c>
      <c r="Y2" s="48" t="s">
        <v>85</v>
      </c>
      <c r="Z2" s="48" t="s">
        <v>85</v>
      </c>
      <c r="AA2" s="48" t="s">
        <v>85</v>
      </c>
      <c r="AB2" s="48" t="s">
        <v>85</v>
      </c>
      <c r="AC2" s="48" t="s">
        <v>85</v>
      </c>
      <c r="AD2" s="48" t="s">
        <v>85</v>
      </c>
      <c r="AE2" s="13" t="s">
        <v>217</v>
      </c>
      <c r="AF2" s="48" t="s">
        <v>217</v>
      </c>
      <c r="AG2" s="48" t="s">
        <v>89</v>
      </c>
      <c r="AH2" s="48">
        <v>1</v>
      </c>
      <c r="AI2" s="48">
        <v>1</v>
      </c>
      <c r="AJ2" s="48">
        <v>1</v>
      </c>
      <c r="AK2" s="48">
        <v>1</v>
      </c>
      <c r="AL2" s="48">
        <v>1</v>
      </c>
      <c r="AM2" s="48">
        <v>1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  <c r="AZ2" s="48">
        <v>0</v>
      </c>
      <c r="BA2" s="48">
        <v>0</v>
      </c>
      <c r="BB2" s="48">
        <v>0</v>
      </c>
      <c r="BC2" s="48">
        <v>0</v>
      </c>
      <c r="BD2" s="48">
        <v>0</v>
      </c>
      <c r="BE2" s="48">
        <v>0</v>
      </c>
      <c r="BF2" s="48">
        <v>0</v>
      </c>
      <c r="BG2" s="48">
        <v>0</v>
      </c>
      <c r="BH2" s="48">
        <v>0</v>
      </c>
      <c r="BI2" s="48">
        <v>0</v>
      </c>
      <c r="BJ2" s="48">
        <v>0</v>
      </c>
      <c r="BK2" s="48">
        <v>0</v>
      </c>
      <c r="BL2" s="48">
        <v>0</v>
      </c>
      <c r="BM2" s="48">
        <v>0</v>
      </c>
      <c r="BN2" s="48">
        <v>0</v>
      </c>
      <c r="BO2" s="48">
        <v>0</v>
      </c>
      <c r="BP2" s="48" t="s">
        <v>85</v>
      </c>
      <c r="BQ2" s="48" t="s">
        <v>85</v>
      </c>
      <c r="BR2" s="48" t="s">
        <v>85</v>
      </c>
      <c r="BS2" s="48" t="s">
        <v>85</v>
      </c>
      <c r="BT2" s="48" t="s">
        <v>85</v>
      </c>
      <c r="BU2" s="48" t="s">
        <v>85</v>
      </c>
      <c r="BV2" s="48" t="s">
        <v>85</v>
      </c>
      <c r="BW2" s="48" t="s">
        <v>85</v>
      </c>
      <c r="BX2" s="48" t="s">
        <v>85</v>
      </c>
      <c r="BY2" s="48" t="s">
        <v>85</v>
      </c>
      <c r="BZ2" s="48" t="s">
        <v>85</v>
      </c>
      <c r="CA2" s="48" t="s">
        <v>85</v>
      </c>
      <c r="CB2" s="48" t="s">
        <v>85</v>
      </c>
      <c r="CC2" s="48" t="s">
        <v>85</v>
      </c>
      <c r="CD2" s="45"/>
      <c r="CE2" s="15"/>
      <c r="CF2" s="15"/>
      <c r="CG2" s="15"/>
      <c r="CH2" s="15"/>
      <c r="CI2" s="15"/>
      <c r="CJ2" s="15"/>
      <c r="CK2" s="16"/>
    </row>
    <row r="3" spans="1:89">
      <c r="A3" s="44">
        <v>578</v>
      </c>
      <c r="B3" s="45" t="s">
        <v>784</v>
      </c>
      <c r="C3" s="9" t="s">
        <v>790</v>
      </c>
      <c r="D3" s="39" t="s">
        <v>82</v>
      </c>
      <c r="E3" s="39" t="s">
        <v>82</v>
      </c>
      <c r="F3" s="23" t="s">
        <v>791</v>
      </c>
      <c r="G3" s="39" t="s">
        <v>123</v>
      </c>
      <c r="H3" s="40">
        <f>E3-D3+1</f>
        <v>1</v>
      </c>
      <c r="I3" s="40" t="s">
        <v>792</v>
      </c>
      <c r="J3" s="40" t="s">
        <v>647</v>
      </c>
      <c r="K3" s="40" t="s">
        <v>793</v>
      </c>
      <c r="L3" s="48">
        <v>50</v>
      </c>
      <c r="M3" s="48">
        <v>45</v>
      </c>
      <c r="N3" s="48">
        <v>3</v>
      </c>
      <c r="O3" s="48">
        <v>2</v>
      </c>
      <c r="P3" s="13" t="s">
        <v>786</v>
      </c>
      <c r="Q3" s="48" t="s">
        <v>787</v>
      </c>
      <c r="R3" s="48" t="s">
        <v>88</v>
      </c>
      <c r="S3" s="12">
        <v>50</v>
      </c>
      <c r="T3" s="12">
        <v>48</v>
      </c>
      <c r="U3" s="48">
        <v>50</v>
      </c>
      <c r="V3" s="48">
        <v>48</v>
      </c>
      <c r="W3" s="48" t="s">
        <v>11</v>
      </c>
      <c r="X3" s="48">
        <f>IF(AND(W3 = "Dem", L3&gt;M3), 1, 0)</f>
        <v>1</v>
      </c>
      <c r="Y3" s="48" t="s">
        <v>129</v>
      </c>
      <c r="Z3" s="48" t="s">
        <v>85</v>
      </c>
      <c r="AA3" s="48">
        <v>0</v>
      </c>
      <c r="AB3" s="48">
        <v>1</v>
      </c>
      <c r="AC3" s="48">
        <v>0</v>
      </c>
      <c r="AD3" s="48" t="s">
        <v>85</v>
      </c>
      <c r="AE3" s="48" t="s">
        <v>794</v>
      </c>
      <c r="AF3" s="48" t="s">
        <v>794</v>
      </c>
      <c r="AG3" s="13" t="s">
        <v>89</v>
      </c>
      <c r="AH3" s="48">
        <v>1</v>
      </c>
      <c r="AI3" s="48">
        <v>1</v>
      </c>
      <c r="AJ3" s="48" t="s">
        <v>85</v>
      </c>
      <c r="AK3" s="48" t="s">
        <v>85</v>
      </c>
      <c r="AL3" s="48" t="s">
        <v>85</v>
      </c>
      <c r="AM3" s="48" t="s">
        <v>85</v>
      </c>
      <c r="AN3" s="48" t="s">
        <v>85</v>
      </c>
      <c r="AO3" s="48" t="s">
        <v>85</v>
      </c>
      <c r="AP3" s="48" t="s">
        <v>85</v>
      </c>
      <c r="AQ3" s="48" t="s">
        <v>85</v>
      </c>
      <c r="AR3" s="48" t="s">
        <v>85</v>
      </c>
      <c r="AS3" s="48" t="s">
        <v>85</v>
      </c>
      <c r="AT3" s="48" t="s">
        <v>85</v>
      </c>
      <c r="AU3" s="48" t="s">
        <v>85</v>
      </c>
      <c r="AV3" s="48" t="s">
        <v>85</v>
      </c>
      <c r="AW3" s="48" t="s">
        <v>85</v>
      </c>
      <c r="AX3" s="48" t="s">
        <v>85</v>
      </c>
      <c r="AY3" s="48" t="s">
        <v>85</v>
      </c>
      <c r="AZ3" s="48" t="s">
        <v>85</v>
      </c>
      <c r="BA3" s="48" t="s">
        <v>85</v>
      </c>
      <c r="BB3" s="48" t="s">
        <v>85</v>
      </c>
      <c r="BC3" s="48" t="s">
        <v>85</v>
      </c>
      <c r="BD3" s="48" t="s">
        <v>85</v>
      </c>
      <c r="BE3" s="48" t="s">
        <v>85</v>
      </c>
      <c r="BF3" s="48" t="s">
        <v>85</v>
      </c>
      <c r="BG3" s="48" t="s">
        <v>85</v>
      </c>
      <c r="BH3" s="48" t="s">
        <v>85</v>
      </c>
      <c r="BI3" s="48" t="s">
        <v>85</v>
      </c>
      <c r="BJ3" s="48" t="s">
        <v>85</v>
      </c>
      <c r="BK3" s="48" t="s">
        <v>85</v>
      </c>
      <c r="BL3" s="48" t="s">
        <v>85</v>
      </c>
      <c r="BM3" s="48" t="s">
        <v>85</v>
      </c>
      <c r="BN3" s="48" t="s">
        <v>85</v>
      </c>
      <c r="BO3" s="48" t="s">
        <v>85</v>
      </c>
      <c r="BP3" s="48" t="s">
        <v>85</v>
      </c>
      <c r="BQ3" s="48" t="s">
        <v>85</v>
      </c>
      <c r="BR3" s="48">
        <v>44</v>
      </c>
      <c r="BS3" s="48">
        <v>39</v>
      </c>
      <c r="BT3" s="48">
        <v>12</v>
      </c>
      <c r="BU3" s="48" t="s">
        <v>85</v>
      </c>
      <c r="BV3" s="48" t="s">
        <v>85</v>
      </c>
      <c r="BW3" s="48" t="s">
        <v>85</v>
      </c>
      <c r="BX3" s="48" t="s">
        <v>85</v>
      </c>
      <c r="BY3" s="48">
        <v>88</v>
      </c>
      <c r="BZ3" s="48">
        <v>8</v>
      </c>
      <c r="CA3" s="48">
        <v>1</v>
      </c>
      <c r="CB3" s="48">
        <v>4</v>
      </c>
      <c r="CC3" s="48" t="s">
        <v>85</v>
      </c>
      <c r="CD3" s="45"/>
      <c r="CE3" s="15"/>
      <c r="CF3" s="15"/>
      <c r="CG3" s="15"/>
      <c r="CH3" s="15"/>
      <c r="CI3" s="15"/>
      <c r="CJ3" s="15"/>
      <c r="CK3" s="18"/>
    </row>
    <row r="4" spans="1:89">
      <c r="A4" s="44">
        <v>486</v>
      </c>
      <c r="B4" s="45" t="s">
        <v>784</v>
      </c>
      <c r="C4" s="9" t="s">
        <v>78</v>
      </c>
      <c r="D4" s="39" t="s">
        <v>250</v>
      </c>
      <c r="E4" s="39" t="s">
        <v>250</v>
      </c>
      <c r="F4" s="39" t="s">
        <v>819</v>
      </c>
      <c r="G4" s="39" t="s">
        <v>244</v>
      </c>
      <c r="H4" s="40" t="s">
        <v>274</v>
      </c>
      <c r="I4" s="40" t="s">
        <v>256</v>
      </c>
      <c r="J4" s="40" t="s">
        <v>647</v>
      </c>
      <c r="K4" s="40" t="s">
        <v>260</v>
      </c>
      <c r="L4" s="12">
        <v>52</v>
      </c>
      <c r="M4" s="12">
        <v>41</v>
      </c>
      <c r="N4" s="48" t="s">
        <v>85</v>
      </c>
      <c r="O4" s="12">
        <v>7</v>
      </c>
      <c r="P4" s="13" t="s">
        <v>786</v>
      </c>
      <c r="Q4" s="12" t="s">
        <v>787</v>
      </c>
      <c r="R4" s="12" t="s">
        <v>88</v>
      </c>
      <c r="S4" s="12">
        <v>50</v>
      </c>
      <c r="T4" s="12">
        <v>48</v>
      </c>
      <c r="U4" s="48">
        <v>50</v>
      </c>
      <c r="V4" s="48">
        <v>48</v>
      </c>
      <c r="W4" s="48" t="s">
        <v>11</v>
      </c>
      <c r="X4" s="48">
        <f>IF(AND(W4 = "Dem", L4&gt;M4), 1, 0)</f>
        <v>1</v>
      </c>
      <c r="Y4" s="12" t="s">
        <v>129</v>
      </c>
      <c r="Z4" s="12" t="s">
        <v>85</v>
      </c>
      <c r="AA4" s="12" t="s">
        <v>85</v>
      </c>
      <c r="AB4" s="12" t="s">
        <v>85</v>
      </c>
      <c r="AC4" s="12" t="s">
        <v>85</v>
      </c>
      <c r="AD4" s="48" t="s">
        <v>85</v>
      </c>
      <c r="AE4" s="12" t="s">
        <v>78</v>
      </c>
      <c r="AF4" s="12" t="s">
        <v>78</v>
      </c>
      <c r="AG4" s="48" t="s">
        <v>89</v>
      </c>
      <c r="AH4" s="12">
        <v>1</v>
      </c>
      <c r="AI4" s="12">
        <v>0</v>
      </c>
      <c r="AJ4" s="48" t="s">
        <v>85</v>
      </c>
      <c r="AK4" s="48" t="s">
        <v>85</v>
      </c>
      <c r="AL4" s="48" t="s">
        <v>85</v>
      </c>
      <c r="AM4" s="48" t="s">
        <v>85</v>
      </c>
      <c r="AN4" s="48" t="s">
        <v>85</v>
      </c>
      <c r="AO4" s="48" t="s">
        <v>85</v>
      </c>
      <c r="AP4" s="48" t="s">
        <v>85</v>
      </c>
      <c r="AQ4" s="48" t="s">
        <v>85</v>
      </c>
      <c r="AR4" s="48" t="s">
        <v>85</v>
      </c>
      <c r="AS4" s="48" t="s">
        <v>85</v>
      </c>
      <c r="AT4" s="48" t="s">
        <v>85</v>
      </c>
      <c r="AU4" s="48" t="s">
        <v>85</v>
      </c>
      <c r="AV4" s="48" t="s">
        <v>85</v>
      </c>
      <c r="AW4" s="48" t="s">
        <v>85</v>
      </c>
      <c r="AX4" s="48" t="s">
        <v>85</v>
      </c>
      <c r="AY4" s="48" t="s">
        <v>85</v>
      </c>
      <c r="AZ4" s="48" t="s">
        <v>85</v>
      </c>
      <c r="BA4" s="48" t="s">
        <v>85</v>
      </c>
      <c r="BB4" s="48" t="s">
        <v>85</v>
      </c>
      <c r="BC4" s="48" t="s">
        <v>85</v>
      </c>
      <c r="BD4" s="48" t="s">
        <v>85</v>
      </c>
      <c r="BE4" s="48" t="s">
        <v>85</v>
      </c>
      <c r="BF4" s="48" t="s">
        <v>85</v>
      </c>
      <c r="BG4" s="48" t="s">
        <v>85</v>
      </c>
      <c r="BH4" s="48" t="s">
        <v>85</v>
      </c>
      <c r="BI4" s="48" t="s">
        <v>85</v>
      </c>
      <c r="BJ4" s="48" t="s">
        <v>85</v>
      </c>
      <c r="BK4" s="48" t="s">
        <v>85</v>
      </c>
      <c r="BL4" s="48" t="s">
        <v>85</v>
      </c>
      <c r="BM4" s="48" t="s">
        <v>85</v>
      </c>
      <c r="BN4" s="48" t="s">
        <v>85</v>
      </c>
      <c r="BO4" s="48" t="s">
        <v>85</v>
      </c>
      <c r="BP4" s="48">
        <v>43</v>
      </c>
      <c r="BQ4" s="48">
        <v>42</v>
      </c>
      <c r="BR4" s="48">
        <v>37</v>
      </c>
      <c r="BS4" s="48">
        <v>30</v>
      </c>
      <c r="BT4" s="48">
        <v>34</v>
      </c>
      <c r="BU4" s="48" t="s">
        <v>85</v>
      </c>
      <c r="BV4" s="48" t="s">
        <v>85</v>
      </c>
      <c r="BW4" s="48" t="s">
        <v>85</v>
      </c>
      <c r="BX4" s="48" t="s">
        <v>85</v>
      </c>
      <c r="BY4" s="48">
        <v>78</v>
      </c>
      <c r="BZ4" s="48">
        <v>15</v>
      </c>
      <c r="CA4" s="48">
        <v>3</v>
      </c>
      <c r="CB4" s="48">
        <v>2</v>
      </c>
      <c r="CC4" s="48">
        <v>2</v>
      </c>
      <c r="CD4" s="45"/>
      <c r="CE4" s="15"/>
      <c r="CF4" s="15"/>
      <c r="CG4" s="15"/>
      <c r="CH4" s="15"/>
      <c r="CI4" s="15"/>
      <c r="CJ4" s="15"/>
      <c r="CK4" s="18"/>
    </row>
    <row r="5" spans="1:89">
      <c r="A5" s="44">
        <v>556</v>
      </c>
      <c r="B5" s="45" t="s">
        <v>976</v>
      </c>
      <c r="C5" s="9" t="s">
        <v>987</v>
      </c>
      <c r="D5" s="39" t="s">
        <v>122</v>
      </c>
      <c r="E5" s="39" t="s">
        <v>80</v>
      </c>
      <c r="F5" s="39" t="s">
        <v>524</v>
      </c>
      <c r="G5" s="39" t="s">
        <v>139</v>
      </c>
      <c r="H5" s="40">
        <f>E5-D5+1</f>
        <v>2</v>
      </c>
      <c r="I5" s="40" t="s">
        <v>194</v>
      </c>
      <c r="J5" s="40" t="s">
        <v>647</v>
      </c>
      <c r="K5" s="40" t="s">
        <v>988</v>
      </c>
      <c r="L5" s="48">
        <v>48</v>
      </c>
      <c r="M5" s="48">
        <v>47</v>
      </c>
      <c r="N5" s="48">
        <v>3</v>
      </c>
      <c r="O5" s="48">
        <v>4</v>
      </c>
      <c r="P5" s="13" t="s">
        <v>977</v>
      </c>
      <c r="Q5" s="48" t="s">
        <v>978</v>
      </c>
      <c r="R5" s="48" t="s">
        <v>88</v>
      </c>
      <c r="S5" s="12">
        <v>47</v>
      </c>
      <c r="T5" s="12">
        <v>49</v>
      </c>
      <c r="U5" s="48">
        <v>47</v>
      </c>
      <c r="V5" s="48">
        <v>49</v>
      </c>
      <c r="W5" s="48" t="s">
        <v>12</v>
      </c>
      <c r="X5" s="48">
        <f>IF(AND(W5 = "Rep", M5&gt;L5),1,0)</f>
        <v>0</v>
      </c>
      <c r="Y5" s="48" t="s">
        <v>85</v>
      </c>
      <c r="Z5" s="48" t="s">
        <v>85</v>
      </c>
      <c r="AA5" s="48">
        <v>1</v>
      </c>
      <c r="AB5" s="48">
        <v>0</v>
      </c>
      <c r="AC5" s="48">
        <v>0</v>
      </c>
      <c r="AD5" s="48" t="s">
        <v>85</v>
      </c>
      <c r="AE5" s="13" t="s">
        <v>987</v>
      </c>
      <c r="AF5" s="13" t="s">
        <v>987</v>
      </c>
      <c r="AG5" s="48" t="s">
        <v>89</v>
      </c>
      <c r="AH5" s="48">
        <v>1</v>
      </c>
      <c r="AI5" s="48">
        <v>1</v>
      </c>
      <c r="AJ5" s="48">
        <v>1</v>
      </c>
      <c r="AK5" s="48">
        <v>1</v>
      </c>
      <c r="AL5" s="48">
        <v>1</v>
      </c>
      <c r="AM5" s="48">
        <v>1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1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0</v>
      </c>
      <c r="BO5" s="48">
        <v>0</v>
      </c>
      <c r="BP5" s="48" t="s">
        <v>85</v>
      </c>
      <c r="BQ5" s="48" t="s">
        <v>85</v>
      </c>
      <c r="BR5" s="48">
        <v>38</v>
      </c>
      <c r="BS5" s="48">
        <v>38</v>
      </c>
      <c r="BT5" s="48">
        <v>20</v>
      </c>
      <c r="BU5" s="48" t="s">
        <v>85</v>
      </c>
      <c r="BV5" s="48" t="s">
        <v>85</v>
      </c>
      <c r="BW5" s="48" t="s">
        <v>85</v>
      </c>
      <c r="BX5" s="48" t="s">
        <v>85</v>
      </c>
      <c r="BY5" s="48">
        <v>70</v>
      </c>
      <c r="BZ5" s="48">
        <v>20</v>
      </c>
      <c r="CA5" s="48">
        <v>5</v>
      </c>
      <c r="CB5" s="48">
        <v>1</v>
      </c>
      <c r="CC5" s="48">
        <v>3</v>
      </c>
      <c r="CD5" s="45"/>
      <c r="CE5" s="15"/>
      <c r="CF5" s="15"/>
      <c r="CG5" s="15"/>
      <c r="CH5" s="15"/>
      <c r="CI5" s="15"/>
      <c r="CJ5" s="15"/>
      <c r="CK5" s="18"/>
    </row>
    <row r="6" spans="1:89">
      <c r="A6" s="1">
        <v>161</v>
      </c>
      <c r="B6" s="1" t="s">
        <v>976</v>
      </c>
      <c r="C6" s="19" t="s">
        <v>987</v>
      </c>
      <c r="D6" s="20" t="s">
        <v>403</v>
      </c>
      <c r="E6" s="20" t="s">
        <v>597</v>
      </c>
      <c r="F6" s="20" t="s">
        <v>1056</v>
      </c>
      <c r="G6" s="20" t="s">
        <v>393</v>
      </c>
      <c r="H6" s="40">
        <f>E6-D6+1</f>
        <v>2</v>
      </c>
      <c r="I6" s="32">
        <v>3.2</v>
      </c>
      <c r="J6" s="40" t="s">
        <v>647</v>
      </c>
      <c r="K6" s="48">
        <v>1255</v>
      </c>
      <c r="L6" s="48">
        <v>44</v>
      </c>
      <c r="M6" s="48">
        <v>40</v>
      </c>
      <c r="N6" s="48">
        <v>5</v>
      </c>
      <c r="O6" s="48">
        <v>11</v>
      </c>
      <c r="P6" s="48" t="s">
        <v>977</v>
      </c>
      <c r="Q6" s="48" t="s">
        <v>978</v>
      </c>
      <c r="R6" s="32" t="s">
        <v>177</v>
      </c>
      <c r="S6" s="12">
        <v>47</v>
      </c>
      <c r="T6" s="12">
        <v>49</v>
      </c>
      <c r="U6" s="48">
        <v>47</v>
      </c>
      <c r="V6" s="48">
        <v>49</v>
      </c>
      <c r="W6" s="48" t="s">
        <v>12</v>
      </c>
      <c r="X6" s="48">
        <f>IF(AND(W6 = "Rep", M6&gt;L6),1,0)</f>
        <v>0</v>
      </c>
      <c r="Y6" s="32" t="s">
        <v>85</v>
      </c>
      <c r="Z6" s="32" t="s">
        <v>85</v>
      </c>
      <c r="AA6" s="32">
        <v>1</v>
      </c>
      <c r="AB6" s="32">
        <v>0</v>
      </c>
      <c r="AC6" s="32">
        <v>0</v>
      </c>
      <c r="AD6" s="32" t="s">
        <v>85</v>
      </c>
      <c r="AE6" s="32" t="s">
        <v>1052</v>
      </c>
      <c r="AF6" s="32" t="s">
        <v>1052</v>
      </c>
      <c r="AG6" s="32" t="s">
        <v>89</v>
      </c>
      <c r="AH6" s="32">
        <v>1</v>
      </c>
      <c r="AI6" s="32">
        <v>1</v>
      </c>
      <c r="AJ6" s="32">
        <v>1</v>
      </c>
      <c r="AK6" s="32">
        <v>1</v>
      </c>
      <c r="AL6" s="32">
        <v>1</v>
      </c>
      <c r="AM6" s="32">
        <v>1</v>
      </c>
      <c r="AN6" s="32">
        <v>0</v>
      </c>
      <c r="AO6" s="32">
        <v>0</v>
      </c>
      <c r="AP6" s="32">
        <v>1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1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>
        <v>0</v>
      </c>
      <c r="BN6" s="32">
        <v>0</v>
      </c>
      <c r="BO6" s="32">
        <v>0</v>
      </c>
      <c r="BP6" s="32">
        <v>50</v>
      </c>
      <c r="BQ6" s="32">
        <v>46</v>
      </c>
      <c r="BR6" s="32">
        <v>36</v>
      </c>
      <c r="BS6" s="32">
        <v>34</v>
      </c>
      <c r="BT6" s="32">
        <v>26</v>
      </c>
      <c r="BU6" s="32" t="s">
        <v>85</v>
      </c>
      <c r="BV6" s="32" t="s">
        <v>85</v>
      </c>
      <c r="BW6" s="32" t="s">
        <v>85</v>
      </c>
      <c r="BX6" s="32" t="s">
        <v>85</v>
      </c>
      <c r="BY6" s="32">
        <v>70</v>
      </c>
      <c r="BZ6" s="32">
        <v>20</v>
      </c>
      <c r="CA6" s="32">
        <v>5</v>
      </c>
      <c r="CB6" s="32">
        <v>1</v>
      </c>
      <c r="CC6" s="32">
        <v>3</v>
      </c>
      <c r="CD6" s="1"/>
      <c r="CE6" s="1"/>
      <c r="CF6" s="1"/>
      <c r="CG6" s="1"/>
      <c r="CH6" s="1"/>
      <c r="CI6" s="1"/>
      <c r="CJ6" s="1"/>
      <c r="CK6" s="1"/>
    </row>
    <row r="7" spans="1:89">
      <c r="A7" s="26">
        <v>89</v>
      </c>
      <c r="B7" s="26" t="s">
        <v>976</v>
      </c>
      <c r="C7" s="19" t="s">
        <v>433</v>
      </c>
      <c r="D7" s="27">
        <v>44024</v>
      </c>
      <c r="E7" s="27">
        <v>44028</v>
      </c>
      <c r="F7" s="26" t="s">
        <v>1063</v>
      </c>
      <c r="G7" s="27">
        <v>44034</v>
      </c>
      <c r="H7" s="48">
        <v>5</v>
      </c>
      <c r="I7" s="48">
        <v>3.7</v>
      </c>
      <c r="J7" s="32" t="s">
        <v>647</v>
      </c>
      <c r="K7" s="32">
        <v>600</v>
      </c>
      <c r="L7" s="32">
        <v>40</v>
      </c>
      <c r="M7" s="32">
        <v>40</v>
      </c>
      <c r="N7" s="32">
        <v>6</v>
      </c>
      <c r="O7" s="32">
        <v>13</v>
      </c>
      <c r="P7" s="48" t="s">
        <v>977</v>
      </c>
      <c r="Q7" s="48" t="s">
        <v>978</v>
      </c>
      <c r="R7" s="48" t="s">
        <v>88</v>
      </c>
      <c r="S7" s="12">
        <v>47</v>
      </c>
      <c r="T7" s="12">
        <v>49</v>
      </c>
      <c r="U7" s="48">
        <v>47</v>
      </c>
      <c r="V7" s="48">
        <v>49</v>
      </c>
      <c r="W7" s="48" t="s">
        <v>12</v>
      </c>
      <c r="X7" s="48">
        <f>IF(AND(W7 = "Rep", M7&gt;L7),1,0)</f>
        <v>0</v>
      </c>
      <c r="Y7" s="49" t="s">
        <v>85</v>
      </c>
      <c r="Z7" s="48" t="s">
        <v>85</v>
      </c>
      <c r="AA7" s="32">
        <v>0</v>
      </c>
      <c r="AB7" s="49">
        <v>0</v>
      </c>
      <c r="AC7" s="32">
        <v>0</v>
      </c>
      <c r="AD7" s="49" t="s">
        <v>85</v>
      </c>
      <c r="AE7" s="32" t="s">
        <v>433</v>
      </c>
      <c r="AF7" s="32" t="s">
        <v>433</v>
      </c>
      <c r="AG7" s="32" t="s">
        <v>178</v>
      </c>
      <c r="AH7" s="12">
        <v>1</v>
      </c>
      <c r="AI7" s="32">
        <v>0</v>
      </c>
      <c r="AJ7" s="49" t="s">
        <v>85</v>
      </c>
      <c r="AK7" s="49" t="s">
        <v>85</v>
      </c>
      <c r="AL7" s="49" t="s">
        <v>85</v>
      </c>
      <c r="AM7" s="49" t="s">
        <v>85</v>
      </c>
      <c r="AN7" s="49" t="s">
        <v>85</v>
      </c>
      <c r="AO7" s="49" t="s">
        <v>85</v>
      </c>
      <c r="AP7" s="49" t="s">
        <v>85</v>
      </c>
      <c r="AQ7" s="49" t="s">
        <v>85</v>
      </c>
      <c r="AR7" s="49" t="s">
        <v>85</v>
      </c>
      <c r="AS7" s="49" t="s">
        <v>85</v>
      </c>
      <c r="AT7" s="49" t="s">
        <v>85</v>
      </c>
      <c r="AU7" s="49" t="s">
        <v>85</v>
      </c>
      <c r="AV7" s="49" t="s">
        <v>85</v>
      </c>
      <c r="AW7" s="49" t="s">
        <v>85</v>
      </c>
      <c r="AX7" s="49" t="s">
        <v>85</v>
      </c>
      <c r="AY7" s="49" t="s">
        <v>85</v>
      </c>
      <c r="AZ7" s="49" t="s">
        <v>85</v>
      </c>
      <c r="BA7" s="49" t="s">
        <v>85</v>
      </c>
      <c r="BB7" s="49" t="s">
        <v>85</v>
      </c>
      <c r="BC7" s="49" t="s">
        <v>85</v>
      </c>
      <c r="BD7" s="49" t="s">
        <v>85</v>
      </c>
      <c r="BE7" s="49" t="s">
        <v>85</v>
      </c>
      <c r="BF7" s="49" t="s">
        <v>85</v>
      </c>
      <c r="BG7" s="49" t="s">
        <v>85</v>
      </c>
      <c r="BH7" s="49" t="s">
        <v>85</v>
      </c>
      <c r="BI7" s="49" t="s">
        <v>85</v>
      </c>
      <c r="BJ7" s="49" t="s">
        <v>85</v>
      </c>
      <c r="BK7" s="49" t="s">
        <v>85</v>
      </c>
      <c r="BL7" s="49" t="s">
        <v>85</v>
      </c>
      <c r="BM7" s="49" t="s">
        <v>85</v>
      </c>
      <c r="BN7" s="49" t="s">
        <v>85</v>
      </c>
      <c r="BO7" s="12" t="s">
        <v>85</v>
      </c>
      <c r="BP7" s="49" t="s">
        <v>85</v>
      </c>
      <c r="BQ7" s="49" t="s">
        <v>85</v>
      </c>
      <c r="BR7" s="32">
        <v>38</v>
      </c>
      <c r="BS7" s="32">
        <v>35</v>
      </c>
      <c r="BT7" s="32">
        <v>26</v>
      </c>
      <c r="BU7" s="49" t="s">
        <v>85</v>
      </c>
      <c r="BV7" s="49" t="s">
        <v>85</v>
      </c>
      <c r="BW7" s="49" t="s">
        <v>85</v>
      </c>
      <c r="BX7" s="49" t="s">
        <v>85</v>
      </c>
      <c r="BY7" s="32">
        <v>69</v>
      </c>
      <c r="BZ7" s="32">
        <v>25</v>
      </c>
      <c r="CA7" s="49" t="s">
        <v>85</v>
      </c>
      <c r="CB7" s="49" t="s">
        <v>85</v>
      </c>
      <c r="CC7" s="32">
        <v>6</v>
      </c>
      <c r="CD7" s="26" t="s">
        <v>435</v>
      </c>
      <c r="CE7" s="15"/>
      <c r="CF7" s="15"/>
      <c r="CG7" s="15"/>
      <c r="CH7" s="15"/>
      <c r="CI7" s="15"/>
      <c r="CJ7" s="15"/>
      <c r="CK7" s="16"/>
    </row>
    <row r="8" spans="1:89">
      <c r="A8" s="44">
        <v>440</v>
      </c>
      <c r="B8" s="45" t="s">
        <v>1123</v>
      </c>
      <c r="C8" s="9" t="s">
        <v>1124</v>
      </c>
      <c r="D8" s="39" t="s">
        <v>232</v>
      </c>
      <c r="E8" s="39" t="s">
        <v>92</v>
      </c>
      <c r="F8" s="39" t="s">
        <v>961</v>
      </c>
      <c r="G8" s="39" t="s">
        <v>94</v>
      </c>
      <c r="H8" s="40">
        <f>E8-D8+1</f>
        <v>6</v>
      </c>
      <c r="I8" s="40" t="s">
        <v>1125</v>
      </c>
      <c r="J8" s="40" t="s">
        <v>647</v>
      </c>
      <c r="K8" s="40" t="s">
        <v>1126</v>
      </c>
      <c r="L8" s="48">
        <v>37</v>
      </c>
      <c r="M8" s="48">
        <v>56</v>
      </c>
      <c r="N8" s="48">
        <v>4</v>
      </c>
      <c r="O8" s="48">
        <v>4</v>
      </c>
      <c r="P8" s="13" t="s">
        <v>1127</v>
      </c>
      <c r="Q8" s="48" t="s">
        <v>1128</v>
      </c>
      <c r="R8" s="48" t="s">
        <v>88</v>
      </c>
      <c r="S8" s="12">
        <v>33</v>
      </c>
      <c r="T8" s="12">
        <v>63</v>
      </c>
      <c r="U8" s="48">
        <v>33</v>
      </c>
      <c r="V8" s="48">
        <v>63</v>
      </c>
      <c r="W8" s="48" t="s">
        <v>12</v>
      </c>
      <c r="X8" s="48">
        <f>IF(AND(W8 = "Rep", M8&gt;L8),1,0)</f>
        <v>1</v>
      </c>
      <c r="Y8" s="48" t="s">
        <v>85</v>
      </c>
      <c r="Z8" s="48" t="s">
        <v>85</v>
      </c>
      <c r="AA8" s="48">
        <v>0</v>
      </c>
      <c r="AB8" s="48">
        <v>1</v>
      </c>
      <c r="AC8" s="48">
        <v>0</v>
      </c>
      <c r="AD8" s="48" t="s">
        <v>85</v>
      </c>
      <c r="AE8" s="13" t="s">
        <v>1129</v>
      </c>
      <c r="AF8" s="13" t="s">
        <v>1124</v>
      </c>
      <c r="AG8" s="48" t="s">
        <v>89</v>
      </c>
      <c r="AH8" s="48">
        <v>1</v>
      </c>
      <c r="AI8" s="48">
        <v>1</v>
      </c>
      <c r="AJ8" s="48">
        <v>0</v>
      </c>
      <c r="AK8" s="48">
        <v>1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1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 t="s">
        <v>85</v>
      </c>
      <c r="BQ8" s="48" t="s">
        <v>85</v>
      </c>
      <c r="BR8" s="48">
        <v>36</v>
      </c>
      <c r="BS8" s="48">
        <v>42</v>
      </c>
      <c r="BT8" s="48">
        <v>10</v>
      </c>
      <c r="BU8" s="48" t="s">
        <v>85</v>
      </c>
      <c r="BV8" s="48" t="s">
        <v>85</v>
      </c>
      <c r="BW8" s="48" t="s">
        <v>85</v>
      </c>
      <c r="BX8" s="48" t="s">
        <v>85</v>
      </c>
      <c r="BY8" s="48" t="s">
        <v>85</v>
      </c>
      <c r="BZ8" s="48" t="s">
        <v>85</v>
      </c>
      <c r="CA8" s="48" t="s">
        <v>85</v>
      </c>
      <c r="CB8" s="48" t="s">
        <v>85</v>
      </c>
      <c r="CC8" s="48" t="s">
        <v>85</v>
      </c>
      <c r="CD8" s="45"/>
      <c r="CE8" s="15"/>
      <c r="CF8" s="15"/>
      <c r="CG8" s="15"/>
      <c r="CH8" s="15"/>
      <c r="CI8" s="15"/>
      <c r="CJ8" s="15"/>
      <c r="CK8" s="16"/>
    </row>
    <row r="9" spans="1:89">
      <c r="A9" s="44">
        <v>513</v>
      </c>
      <c r="B9" s="45" t="s">
        <v>1135</v>
      </c>
      <c r="C9" s="9" t="s">
        <v>987</v>
      </c>
      <c r="D9" s="39" t="s">
        <v>250</v>
      </c>
      <c r="E9" s="39" t="s">
        <v>244</v>
      </c>
      <c r="F9" s="39" t="s">
        <v>1140</v>
      </c>
      <c r="G9" s="39" t="s">
        <v>80</v>
      </c>
      <c r="H9" s="40">
        <f>E9-D9+1</f>
        <v>2</v>
      </c>
      <c r="I9" s="40" t="s">
        <v>229</v>
      </c>
      <c r="J9" s="40" t="s">
        <v>647</v>
      </c>
      <c r="K9" s="40" t="s">
        <v>1141</v>
      </c>
      <c r="L9" s="48">
        <v>47</v>
      </c>
      <c r="M9" s="48">
        <v>49</v>
      </c>
      <c r="N9" s="48" t="s">
        <v>85</v>
      </c>
      <c r="O9" s="48">
        <v>5</v>
      </c>
      <c r="P9" s="13" t="s">
        <v>1137</v>
      </c>
      <c r="Q9" s="48" t="s">
        <v>1138</v>
      </c>
      <c r="R9" s="48" t="s">
        <v>88</v>
      </c>
      <c r="S9" s="12">
        <v>44</v>
      </c>
      <c r="T9" s="12">
        <v>55</v>
      </c>
      <c r="U9" s="48">
        <v>44</v>
      </c>
      <c r="V9" s="48">
        <v>54</v>
      </c>
      <c r="W9" s="48" t="s">
        <v>12</v>
      </c>
      <c r="X9" s="48">
        <f>IF(AND(W9 = "Rep", M9&gt;L9),1,0)</f>
        <v>1</v>
      </c>
      <c r="Y9" s="48" t="s">
        <v>85</v>
      </c>
      <c r="Z9" s="48" t="s">
        <v>85</v>
      </c>
      <c r="AA9" s="48">
        <v>1</v>
      </c>
      <c r="AB9" s="48">
        <v>0</v>
      </c>
      <c r="AC9" s="48">
        <v>0</v>
      </c>
      <c r="AD9" s="48" t="s">
        <v>85</v>
      </c>
      <c r="AE9" s="13" t="s">
        <v>987</v>
      </c>
      <c r="AF9" s="13" t="s">
        <v>987</v>
      </c>
      <c r="AG9" s="48" t="s">
        <v>89</v>
      </c>
      <c r="AH9" s="48">
        <v>1</v>
      </c>
      <c r="AI9" s="48">
        <v>1</v>
      </c>
      <c r="AJ9" s="48">
        <v>1</v>
      </c>
      <c r="AK9" s="48">
        <v>1</v>
      </c>
      <c r="AL9" s="48">
        <v>1</v>
      </c>
      <c r="AM9" s="48">
        <v>1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1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0</v>
      </c>
      <c r="BO9" s="48">
        <v>0</v>
      </c>
      <c r="BP9" s="48" t="s">
        <v>85</v>
      </c>
      <c r="BQ9" s="48" t="s">
        <v>85</v>
      </c>
      <c r="BR9" s="48">
        <v>31</v>
      </c>
      <c r="BS9" s="48">
        <v>45</v>
      </c>
      <c r="BT9" s="48">
        <v>21</v>
      </c>
      <c r="BU9" s="48" t="s">
        <v>85</v>
      </c>
      <c r="BV9" s="48" t="s">
        <v>85</v>
      </c>
      <c r="BW9" s="48" t="s">
        <v>85</v>
      </c>
      <c r="BX9" s="48" t="s">
        <v>85</v>
      </c>
      <c r="BY9" s="48">
        <v>74</v>
      </c>
      <c r="BZ9" s="48">
        <v>19</v>
      </c>
      <c r="CA9" s="48">
        <v>4</v>
      </c>
      <c r="CB9" s="48">
        <v>1</v>
      </c>
      <c r="CC9" s="48">
        <v>2</v>
      </c>
      <c r="CD9" s="45"/>
      <c r="CE9" s="15"/>
      <c r="CF9" s="15"/>
      <c r="CG9" s="15"/>
      <c r="CH9" s="15"/>
      <c r="CI9" s="15"/>
      <c r="CJ9" s="15"/>
      <c r="CK9" s="16"/>
    </row>
    <row r="10" spans="1:89">
      <c r="A10" s="45">
        <v>225</v>
      </c>
      <c r="B10" s="45" t="s">
        <v>197</v>
      </c>
      <c r="C10" s="24" t="s">
        <v>370</v>
      </c>
      <c r="D10" s="39" t="s">
        <v>371</v>
      </c>
      <c r="E10" s="39" t="s">
        <v>360</v>
      </c>
      <c r="F10" s="39" t="s">
        <v>372</v>
      </c>
      <c r="G10" s="39" t="s">
        <v>349</v>
      </c>
      <c r="H10" s="40">
        <f>E10-D10+1</f>
        <v>3</v>
      </c>
      <c r="I10" s="40" t="s">
        <v>101</v>
      </c>
      <c r="J10" s="40" t="s">
        <v>1467</v>
      </c>
      <c r="K10" s="48">
        <v>600</v>
      </c>
      <c r="L10" s="48">
        <v>52</v>
      </c>
      <c r="M10" s="48">
        <v>42</v>
      </c>
      <c r="N10" s="48" t="s">
        <v>85</v>
      </c>
      <c r="O10" s="48">
        <v>6</v>
      </c>
      <c r="P10" s="48" t="s">
        <v>201</v>
      </c>
      <c r="Q10" s="48" t="s">
        <v>202</v>
      </c>
      <c r="R10" s="48" t="s">
        <v>88</v>
      </c>
      <c r="S10" s="12">
        <v>51</v>
      </c>
      <c r="T10" s="12">
        <v>49</v>
      </c>
      <c r="U10" s="48">
        <v>51</v>
      </c>
      <c r="V10" s="48">
        <v>49</v>
      </c>
      <c r="W10" s="48" t="s">
        <v>11</v>
      </c>
      <c r="X10" s="48">
        <f>IF(AND(W10 = "Dem", L10&gt;M10), 1, 0)</f>
        <v>1</v>
      </c>
      <c r="Y10" s="12" t="s">
        <v>85</v>
      </c>
      <c r="Z10" s="12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261</v>
      </c>
      <c r="AF10" s="48" t="s">
        <v>261</v>
      </c>
      <c r="AG10" s="48" t="s">
        <v>89</v>
      </c>
      <c r="AH10" s="48">
        <v>1</v>
      </c>
      <c r="AI10" s="48">
        <v>1</v>
      </c>
      <c r="AJ10" s="48" t="s">
        <v>85</v>
      </c>
      <c r="AK10" s="48" t="s">
        <v>85</v>
      </c>
      <c r="AL10" s="48" t="s">
        <v>85</v>
      </c>
      <c r="AM10" s="48" t="s">
        <v>85</v>
      </c>
      <c r="AN10" s="48" t="s">
        <v>85</v>
      </c>
      <c r="AO10" s="48" t="s">
        <v>85</v>
      </c>
      <c r="AP10" s="48" t="s">
        <v>85</v>
      </c>
      <c r="AQ10" s="48" t="s">
        <v>85</v>
      </c>
      <c r="AR10" s="48" t="s">
        <v>85</v>
      </c>
      <c r="AS10" s="48" t="s">
        <v>85</v>
      </c>
      <c r="AT10" s="48" t="s">
        <v>85</v>
      </c>
      <c r="AU10" s="48" t="s">
        <v>85</v>
      </c>
      <c r="AV10" s="48" t="s">
        <v>85</v>
      </c>
      <c r="AW10" s="48" t="s">
        <v>85</v>
      </c>
      <c r="AX10" s="48" t="s">
        <v>85</v>
      </c>
      <c r="AY10" s="48" t="s">
        <v>85</v>
      </c>
      <c r="AZ10" s="48" t="s">
        <v>85</v>
      </c>
      <c r="BA10" s="48" t="s">
        <v>85</v>
      </c>
      <c r="BB10" s="48" t="s">
        <v>85</v>
      </c>
      <c r="BC10" s="48" t="s">
        <v>85</v>
      </c>
      <c r="BD10" s="48" t="s">
        <v>85</v>
      </c>
      <c r="BE10" s="48" t="s">
        <v>85</v>
      </c>
      <c r="BF10" s="48" t="s">
        <v>85</v>
      </c>
      <c r="BG10" s="48" t="s">
        <v>85</v>
      </c>
      <c r="BH10" s="48" t="s">
        <v>85</v>
      </c>
      <c r="BI10" s="48" t="s">
        <v>85</v>
      </c>
      <c r="BJ10" s="48" t="s">
        <v>85</v>
      </c>
      <c r="BK10" s="48" t="s">
        <v>85</v>
      </c>
      <c r="BL10" s="48" t="s">
        <v>85</v>
      </c>
      <c r="BM10" s="48" t="s">
        <v>85</v>
      </c>
      <c r="BN10" s="48" t="s">
        <v>85</v>
      </c>
      <c r="BO10" s="48" t="s">
        <v>85</v>
      </c>
      <c r="BP10" s="48" t="s">
        <v>85</v>
      </c>
      <c r="BQ10" s="48" t="s">
        <v>85</v>
      </c>
      <c r="BR10" s="48">
        <v>34</v>
      </c>
      <c r="BS10" s="48">
        <v>40</v>
      </c>
      <c r="BT10" s="48">
        <v>26</v>
      </c>
      <c r="BU10" s="48" t="s">
        <v>85</v>
      </c>
      <c r="BV10" s="48" t="s">
        <v>85</v>
      </c>
      <c r="BW10" s="48" t="s">
        <v>85</v>
      </c>
      <c r="BX10" s="48" t="s">
        <v>85</v>
      </c>
      <c r="BY10" s="48" t="s">
        <v>85</v>
      </c>
      <c r="BZ10" s="48" t="s">
        <v>85</v>
      </c>
      <c r="CA10" s="48" t="s">
        <v>85</v>
      </c>
      <c r="CB10" s="48" t="s">
        <v>85</v>
      </c>
      <c r="CC10" s="48" t="s">
        <v>85</v>
      </c>
      <c r="CD10" s="45" t="s">
        <v>373</v>
      </c>
      <c r="CE10" s="15"/>
      <c r="CF10" s="15"/>
      <c r="CG10" s="15"/>
      <c r="CH10" s="15"/>
      <c r="CI10" s="15"/>
      <c r="CJ10" s="15"/>
      <c r="CK10" s="16"/>
    </row>
    <row r="11" spans="1:89">
      <c r="A11" s="26">
        <v>72</v>
      </c>
      <c r="B11" s="1" t="s">
        <v>197</v>
      </c>
      <c r="C11" s="19" t="s">
        <v>261</v>
      </c>
      <c r="D11" s="27">
        <v>44018</v>
      </c>
      <c r="E11" s="27">
        <v>44019</v>
      </c>
      <c r="F11" s="28" t="s">
        <v>438</v>
      </c>
      <c r="G11" s="27">
        <v>44026</v>
      </c>
      <c r="H11" s="32">
        <v>2</v>
      </c>
      <c r="I11" s="48">
        <v>4</v>
      </c>
      <c r="J11" s="40" t="s">
        <v>1467</v>
      </c>
      <c r="K11" s="32">
        <v>600</v>
      </c>
      <c r="L11" s="32">
        <v>52</v>
      </c>
      <c r="M11" s="32">
        <v>43</v>
      </c>
      <c r="N11" s="49" t="s">
        <v>85</v>
      </c>
      <c r="O11" s="32">
        <v>5</v>
      </c>
      <c r="P11" s="32" t="s">
        <v>201</v>
      </c>
      <c r="Q11" s="32" t="s">
        <v>202</v>
      </c>
      <c r="R11" s="48" t="s">
        <v>88</v>
      </c>
      <c r="S11" s="12">
        <v>51</v>
      </c>
      <c r="T11" s="12">
        <v>49</v>
      </c>
      <c r="U11" s="48">
        <v>51</v>
      </c>
      <c r="V11" s="48">
        <v>49</v>
      </c>
      <c r="W11" s="48" t="s">
        <v>11</v>
      </c>
      <c r="X11" s="48">
        <f>IF(AND(W11 = "Dem", L11&gt;M11), 1, 0)</f>
        <v>1</v>
      </c>
      <c r="Y11" s="48" t="s">
        <v>439</v>
      </c>
      <c r="Z11" s="48" t="s">
        <v>674</v>
      </c>
      <c r="AA11" s="48">
        <v>0</v>
      </c>
      <c r="AB11" s="48">
        <v>1</v>
      </c>
      <c r="AC11" s="48">
        <v>0</v>
      </c>
      <c r="AD11" s="49" t="s">
        <v>85</v>
      </c>
      <c r="AE11" s="48" t="s">
        <v>261</v>
      </c>
      <c r="AF11" s="48" t="s">
        <v>261</v>
      </c>
      <c r="AG11" s="48" t="s">
        <v>178</v>
      </c>
      <c r="AH11" s="32">
        <v>1</v>
      </c>
      <c r="AI11" s="32">
        <v>1</v>
      </c>
      <c r="AJ11" s="49">
        <v>1</v>
      </c>
      <c r="AK11" s="49">
        <v>1</v>
      </c>
      <c r="AL11" s="49">
        <v>1</v>
      </c>
      <c r="AM11" s="49">
        <v>0</v>
      </c>
      <c r="AN11" s="49">
        <v>0</v>
      </c>
      <c r="AO11" s="49">
        <v>0</v>
      </c>
      <c r="AP11" s="49">
        <v>1</v>
      </c>
      <c r="AQ11" s="49">
        <v>0</v>
      </c>
      <c r="AR11" s="49">
        <v>0</v>
      </c>
      <c r="AS11" s="49">
        <v>0</v>
      </c>
      <c r="AT11" s="49">
        <v>1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32">
        <v>0</v>
      </c>
      <c r="BP11" s="49" t="s">
        <v>85</v>
      </c>
      <c r="BQ11" s="49" t="s">
        <v>85</v>
      </c>
      <c r="BR11" s="49">
        <v>34</v>
      </c>
      <c r="BS11" s="49">
        <v>39</v>
      </c>
      <c r="BT11" s="49">
        <v>26</v>
      </c>
      <c r="BU11" s="49" t="s">
        <v>85</v>
      </c>
      <c r="BV11" s="49" t="s">
        <v>85</v>
      </c>
      <c r="BW11" s="49" t="s">
        <v>85</v>
      </c>
      <c r="BX11" s="49" t="s">
        <v>85</v>
      </c>
      <c r="BY11" s="32">
        <v>72</v>
      </c>
      <c r="BZ11" s="49" t="s">
        <v>85</v>
      </c>
      <c r="CA11" s="32">
        <v>15</v>
      </c>
      <c r="CB11" s="49" t="s">
        <v>85</v>
      </c>
      <c r="CC11" s="32">
        <v>13</v>
      </c>
      <c r="CE11" s="15"/>
      <c r="CF11" s="15"/>
      <c r="CG11" s="15"/>
      <c r="CH11" s="15"/>
      <c r="CI11" s="15"/>
      <c r="CJ11" s="15"/>
      <c r="CK11" s="16"/>
    </row>
    <row r="12" spans="1:89">
      <c r="A12" s="1">
        <v>3</v>
      </c>
      <c r="B12" s="1" t="s">
        <v>197</v>
      </c>
      <c r="C12" s="19" t="s">
        <v>261</v>
      </c>
      <c r="D12" s="27">
        <v>43960</v>
      </c>
      <c r="E12" s="27">
        <v>43962</v>
      </c>
      <c r="F12" s="42" t="s">
        <v>461</v>
      </c>
      <c r="G12" s="27">
        <v>43970</v>
      </c>
      <c r="H12" s="48">
        <v>3</v>
      </c>
      <c r="I12" s="48">
        <v>4</v>
      </c>
      <c r="J12" s="40" t="s">
        <v>1467</v>
      </c>
      <c r="K12" s="48">
        <v>600</v>
      </c>
      <c r="L12" s="48">
        <v>51</v>
      </c>
      <c r="M12" s="48">
        <v>38</v>
      </c>
      <c r="N12" s="49" t="s">
        <v>85</v>
      </c>
      <c r="O12" s="48">
        <v>10</v>
      </c>
      <c r="P12" s="48" t="s">
        <v>201</v>
      </c>
      <c r="Q12" s="48" t="s">
        <v>202</v>
      </c>
      <c r="R12" s="48" t="s">
        <v>88</v>
      </c>
      <c r="S12" s="12">
        <v>51</v>
      </c>
      <c r="T12" s="12">
        <v>49</v>
      </c>
      <c r="U12" s="48">
        <v>51</v>
      </c>
      <c r="V12" s="48">
        <v>49</v>
      </c>
      <c r="W12" s="48" t="s">
        <v>11</v>
      </c>
      <c r="X12" s="48">
        <f>IF(AND(W12 = "Dem", L12&gt;M12), 1, 0)</f>
        <v>1</v>
      </c>
      <c r="Y12" s="48" t="s">
        <v>439</v>
      </c>
      <c r="Z12" s="48" t="s">
        <v>674</v>
      </c>
      <c r="AA12" s="48">
        <v>0</v>
      </c>
      <c r="AB12" s="48">
        <v>1</v>
      </c>
      <c r="AC12" s="48">
        <v>0</v>
      </c>
      <c r="AD12" s="49" t="s">
        <v>85</v>
      </c>
      <c r="AE12" s="48" t="s">
        <v>261</v>
      </c>
      <c r="AF12" s="48" t="s">
        <v>261</v>
      </c>
      <c r="AG12" s="48" t="s">
        <v>178</v>
      </c>
      <c r="AH12" s="48">
        <v>1</v>
      </c>
      <c r="AI12" s="48">
        <v>1</v>
      </c>
      <c r="AJ12" s="49">
        <v>1</v>
      </c>
      <c r="AK12" s="49">
        <v>1</v>
      </c>
      <c r="AL12" s="49">
        <v>1</v>
      </c>
      <c r="AM12" s="49">
        <v>0</v>
      </c>
      <c r="AN12" s="49">
        <v>0</v>
      </c>
      <c r="AO12" s="49">
        <v>0</v>
      </c>
      <c r="AP12" s="49">
        <v>1</v>
      </c>
      <c r="AQ12" s="49">
        <v>0</v>
      </c>
      <c r="AR12" s="49">
        <v>0</v>
      </c>
      <c r="AS12" s="49">
        <v>0</v>
      </c>
      <c r="AT12" s="49">
        <v>1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32">
        <v>0</v>
      </c>
      <c r="BP12" s="49" t="s">
        <v>85</v>
      </c>
      <c r="BQ12" s="49" t="s">
        <v>85</v>
      </c>
      <c r="BR12" s="49" t="s">
        <v>85</v>
      </c>
      <c r="BS12" s="49" t="s">
        <v>85</v>
      </c>
      <c r="BT12" s="49" t="s">
        <v>85</v>
      </c>
      <c r="BU12" s="49" t="s">
        <v>85</v>
      </c>
      <c r="BV12" s="49" t="s">
        <v>85</v>
      </c>
      <c r="BW12" s="49" t="s">
        <v>85</v>
      </c>
      <c r="BX12" s="49" t="s">
        <v>85</v>
      </c>
      <c r="BY12" s="49" t="s">
        <v>85</v>
      </c>
      <c r="BZ12" s="49" t="s">
        <v>85</v>
      </c>
      <c r="CA12" s="49" t="s">
        <v>85</v>
      </c>
      <c r="CB12" s="49" t="s">
        <v>85</v>
      </c>
      <c r="CC12" s="49" t="s">
        <v>85</v>
      </c>
      <c r="CD12" s="1"/>
      <c r="CE12" s="15"/>
      <c r="CF12" s="15"/>
      <c r="CG12" s="15"/>
      <c r="CH12" s="15"/>
      <c r="CI12" s="15"/>
      <c r="CJ12" s="15"/>
      <c r="CK12" s="18"/>
    </row>
    <row r="13" spans="1:89">
      <c r="A13" s="44">
        <v>425</v>
      </c>
      <c r="B13" s="45" t="s">
        <v>976</v>
      </c>
      <c r="C13" s="9" t="s">
        <v>987</v>
      </c>
      <c r="D13" s="39" t="s">
        <v>232</v>
      </c>
      <c r="E13" s="39" t="s">
        <v>100</v>
      </c>
      <c r="F13" s="39" t="s">
        <v>823</v>
      </c>
      <c r="G13" s="39" t="s">
        <v>92</v>
      </c>
      <c r="H13" s="40">
        <f>E13-D13+1</f>
        <v>4</v>
      </c>
      <c r="I13" s="40" t="s">
        <v>194</v>
      </c>
      <c r="J13" s="40" t="s">
        <v>1467</v>
      </c>
      <c r="K13" s="40" t="s">
        <v>1010</v>
      </c>
      <c r="L13" s="48">
        <v>49</v>
      </c>
      <c r="M13" s="48">
        <v>47</v>
      </c>
      <c r="N13" s="48">
        <v>2</v>
      </c>
      <c r="O13" s="48">
        <v>3</v>
      </c>
      <c r="P13" s="13" t="s">
        <v>977</v>
      </c>
      <c r="Q13" s="48" t="s">
        <v>978</v>
      </c>
      <c r="R13" s="48" t="s">
        <v>88</v>
      </c>
      <c r="S13" s="12">
        <v>47</v>
      </c>
      <c r="T13" s="12">
        <v>49</v>
      </c>
      <c r="U13" s="48">
        <v>47</v>
      </c>
      <c r="V13" s="48">
        <v>49</v>
      </c>
      <c r="W13" s="48" t="s">
        <v>12</v>
      </c>
      <c r="X13" s="48">
        <f>IF(AND(W13 = "Rep", M13&gt;L13),1,0)</f>
        <v>0</v>
      </c>
      <c r="Y13" s="48" t="s">
        <v>85</v>
      </c>
      <c r="Z13" s="48" t="s">
        <v>85</v>
      </c>
      <c r="AA13" s="48">
        <v>1</v>
      </c>
      <c r="AB13" s="48">
        <v>0</v>
      </c>
      <c r="AC13" s="48">
        <v>0</v>
      </c>
      <c r="AD13" s="48" t="s">
        <v>85</v>
      </c>
      <c r="AE13" s="13" t="s">
        <v>987</v>
      </c>
      <c r="AF13" s="13" t="s">
        <v>987</v>
      </c>
      <c r="AG13" s="48" t="s">
        <v>89</v>
      </c>
      <c r="AH13" s="48">
        <v>1</v>
      </c>
      <c r="AI13" s="48">
        <v>0</v>
      </c>
      <c r="AJ13" s="48">
        <v>1</v>
      </c>
      <c r="AK13" s="48">
        <v>1</v>
      </c>
      <c r="AL13" s="48">
        <v>1</v>
      </c>
      <c r="AM13" s="48">
        <v>1</v>
      </c>
      <c r="AN13" s="48">
        <v>1</v>
      </c>
      <c r="AO13" s="48">
        <v>0</v>
      </c>
      <c r="AP13" s="48">
        <v>1</v>
      </c>
      <c r="AQ13" s="48">
        <v>0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0</v>
      </c>
      <c r="BO13" s="48">
        <v>0</v>
      </c>
      <c r="BP13" s="48" t="s">
        <v>85</v>
      </c>
      <c r="BQ13" s="48" t="s">
        <v>85</v>
      </c>
      <c r="BR13" s="48" t="s">
        <v>85</v>
      </c>
      <c r="BS13" s="48" t="s">
        <v>85</v>
      </c>
      <c r="BT13" s="48" t="s">
        <v>85</v>
      </c>
      <c r="BU13" s="48" t="s">
        <v>85</v>
      </c>
      <c r="BV13" s="48" t="s">
        <v>85</v>
      </c>
      <c r="BW13" s="48" t="s">
        <v>85</v>
      </c>
      <c r="BX13" s="48" t="s">
        <v>85</v>
      </c>
      <c r="BY13" s="48" t="s">
        <v>85</v>
      </c>
      <c r="BZ13" s="48" t="s">
        <v>85</v>
      </c>
      <c r="CA13" s="48" t="s">
        <v>85</v>
      </c>
      <c r="CB13" s="48" t="s">
        <v>85</v>
      </c>
      <c r="CC13" s="48" t="s">
        <v>85</v>
      </c>
      <c r="CD13" s="45"/>
      <c r="CE13" s="15"/>
      <c r="CF13" s="15"/>
      <c r="CG13" s="15"/>
      <c r="CH13" s="15"/>
      <c r="CI13" s="15"/>
      <c r="CJ13" s="15"/>
      <c r="CK13" s="18"/>
    </row>
    <row r="14" spans="1:89">
      <c r="A14" s="1">
        <v>117</v>
      </c>
      <c r="B14" s="1" t="s">
        <v>976</v>
      </c>
      <c r="C14" s="19" t="s">
        <v>989</v>
      </c>
      <c r="D14" s="20" t="s">
        <v>427</v>
      </c>
      <c r="E14" s="20" t="s">
        <v>167</v>
      </c>
      <c r="F14" s="20" t="s">
        <v>1061</v>
      </c>
      <c r="G14" s="20" t="s">
        <v>415</v>
      </c>
      <c r="H14" s="40">
        <f>E14-D14+1</f>
        <v>3</v>
      </c>
      <c r="I14" s="32">
        <v>3.6</v>
      </c>
      <c r="J14" s="40" t="s">
        <v>1467</v>
      </c>
      <c r="K14" s="48">
        <v>735</v>
      </c>
      <c r="L14" s="48">
        <v>43</v>
      </c>
      <c r="M14" s="48">
        <v>43</v>
      </c>
      <c r="N14" s="48">
        <v>3</v>
      </c>
      <c r="O14" s="48">
        <v>11</v>
      </c>
      <c r="P14" s="48" t="s">
        <v>977</v>
      </c>
      <c r="Q14" s="48" t="s">
        <v>978</v>
      </c>
      <c r="R14" s="32" t="s">
        <v>88</v>
      </c>
      <c r="S14" s="12">
        <v>47</v>
      </c>
      <c r="T14" s="12">
        <v>49</v>
      </c>
      <c r="U14" s="48">
        <v>47</v>
      </c>
      <c r="V14" s="48">
        <v>49</v>
      </c>
      <c r="W14" s="48" t="s">
        <v>12</v>
      </c>
      <c r="X14" s="48">
        <f>IF(AND(W14 = "Rep", M14&gt;L14),1,0)</f>
        <v>0</v>
      </c>
      <c r="Y14" s="32" t="s">
        <v>85</v>
      </c>
      <c r="Z14" s="32" t="s">
        <v>85</v>
      </c>
      <c r="AA14" s="32">
        <v>0</v>
      </c>
      <c r="AB14" s="32">
        <v>1</v>
      </c>
      <c r="AC14" s="32">
        <v>0</v>
      </c>
      <c r="AD14" s="32">
        <v>10</v>
      </c>
      <c r="AE14" s="32" t="s">
        <v>1062</v>
      </c>
      <c r="AF14" s="32" t="s">
        <v>1062</v>
      </c>
      <c r="AG14" s="32" t="s">
        <v>89</v>
      </c>
      <c r="AH14" s="32">
        <v>1</v>
      </c>
      <c r="AI14" s="32">
        <v>0</v>
      </c>
      <c r="AJ14" s="32">
        <v>1</v>
      </c>
      <c r="AK14" s="32">
        <v>0</v>
      </c>
      <c r="AL14" s="32">
        <v>1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1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 t="s">
        <v>85</v>
      </c>
      <c r="BQ14" s="32" t="s">
        <v>85</v>
      </c>
      <c r="BR14" s="32" t="s">
        <v>85</v>
      </c>
      <c r="BS14" s="32" t="s">
        <v>85</v>
      </c>
      <c r="BT14" s="32" t="s">
        <v>85</v>
      </c>
      <c r="BU14" s="32" t="s">
        <v>85</v>
      </c>
      <c r="BV14" s="32" t="s">
        <v>85</v>
      </c>
      <c r="BW14" s="32" t="s">
        <v>85</v>
      </c>
      <c r="BX14" s="32" t="s">
        <v>85</v>
      </c>
      <c r="BY14" s="32" t="s">
        <v>85</v>
      </c>
      <c r="BZ14" s="32" t="s">
        <v>85</v>
      </c>
      <c r="CA14" s="32" t="s">
        <v>85</v>
      </c>
      <c r="CB14" s="32" t="s">
        <v>85</v>
      </c>
      <c r="CC14" s="32" t="s">
        <v>85</v>
      </c>
      <c r="CD14" s="1"/>
      <c r="CE14" s="15"/>
      <c r="CF14" s="15"/>
      <c r="CG14" s="15"/>
      <c r="CH14" s="15"/>
      <c r="CI14" s="15"/>
      <c r="CJ14" s="15"/>
      <c r="CK14" s="18"/>
    </row>
    <row r="15" spans="1:89">
      <c r="A15" s="44">
        <v>428</v>
      </c>
      <c r="B15" s="45" t="s">
        <v>1178</v>
      </c>
      <c r="C15" s="9" t="s">
        <v>147</v>
      </c>
      <c r="D15" s="39" t="s">
        <v>100</v>
      </c>
      <c r="E15" s="39" t="s">
        <v>91</v>
      </c>
      <c r="F15" s="39" t="s">
        <v>278</v>
      </c>
      <c r="G15" s="39" t="s">
        <v>92</v>
      </c>
      <c r="H15" s="40">
        <f>E15-D15+1</f>
        <v>2</v>
      </c>
      <c r="I15" s="40" t="s">
        <v>160</v>
      </c>
      <c r="J15" s="40" t="s">
        <v>1467</v>
      </c>
      <c r="K15" s="40" t="s">
        <v>102</v>
      </c>
      <c r="L15" s="48">
        <v>41</v>
      </c>
      <c r="M15" s="48">
        <v>49</v>
      </c>
      <c r="N15" s="48">
        <v>3</v>
      </c>
      <c r="O15" s="48">
        <v>7</v>
      </c>
      <c r="P15" s="13" t="s">
        <v>1179</v>
      </c>
      <c r="Q15" s="48" t="s">
        <v>1180</v>
      </c>
      <c r="R15" s="48" t="s">
        <v>88</v>
      </c>
      <c r="S15" s="12">
        <v>44</v>
      </c>
      <c r="T15" s="12">
        <v>54</v>
      </c>
      <c r="U15" s="48">
        <v>44</v>
      </c>
      <c r="V15" s="48">
        <v>54</v>
      </c>
      <c r="W15" s="48" t="s">
        <v>12</v>
      </c>
      <c r="X15" s="48">
        <f>IF(AND(W15 = "Rep", M15&gt;L15),1,0)</f>
        <v>1</v>
      </c>
      <c r="Y15" s="48" t="s">
        <v>85</v>
      </c>
      <c r="Z15" s="48" t="s">
        <v>85</v>
      </c>
      <c r="AA15" s="48" t="s">
        <v>85</v>
      </c>
      <c r="AB15" s="48" t="s">
        <v>85</v>
      </c>
      <c r="AC15" s="48" t="s">
        <v>85</v>
      </c>
      <c r="AD15" s="48" t="s">
        <v>85</v>
      </c>
      <c r="AE15" s="13" t="s">
        <v>151</v>
      </c>
      <c r="AF15" s="13" t="s">
        <v>151</v>
      </c>
      <c r="AG15" s="48" t="s">
        <v>89</v>
      </c>
      <c r="AH15" s="48">
        <v>1</v>
      </c>
      <c r="AI15" s="48">
        <v>0</v>
      </c>
      <c r="AJ15" s="48" t="s">
        <v>85</v>
      </c>
      <c r="AK15" s="48" t="s">
        <v>85</v>
      </c>
      <c r="AL15" s="48" t="s">
        <v>85</v>
      </c>
      <c r="AM15" s="48" t="s">
        <v>85</v>
      </c>
      <c r="AN15" s="48" t="s">
        <v>85</v>
      </c>
      <c r="AO15" s="48" t="s">
        <v>85</v>
      </c>
      <c r="AP15" s="48" t="s">
        <v>85</v>
      </c>
      <c r="AQ15" s="48" t="s">
        <v>85</v>
      </c>
      <c r="AR15" s="48" t="s">
        <v>85</v>
      </c>
      <c r="AS15" s="48" t="s">
        <v>85</v>
      </c>
      <c r="AT15" s="48" t="s">
        <v>85</v>
      </c>
      <c r="AU15" s="48" t="s">
        <v>85</v>
      </c>
      <c r="AV15" s="48" t="s">
        <v>85</v>
      </c>
      <c r="AW15" s="48" t="s">
        <v>85</v>
      </c>
      <c r="AX15" s="48" t="s">
        <v>85</v>
      </c>
      <c r="AY15" s="48" t="s">
        <v>85</v>
      </c>
      <c r="AZ15" s="48" t="s">
        <v>85</v>
      </c>
      <c r="BA15" s="48" t="s">
        <v>85</v>
      </c>
      <c r="BB15" s="48" t="s">
        <v>85</v>
      </c>
      <c r="BC15" s="48" t="s">
        <v>85</v>
      </c>
      <c r="BD15" s="48" t="s">
        <v>85</v>
      </c>
      <c r="BE15" s="48" t="s">
        <v>85</v>
      </c>
      <c r="BF15" s="48" t="s">
        <v>85</v>
      </c>
      <c r="BG15" s="48" t="s">
        <v>85</v>
      </c>
      <c r="BH15" s="48" t="s">
        <v>85</v>
      </c>
      <c r="BI15" s="48" t="s">
        <v>85</v>
      </c>
      <c r="BJ15" s="48" t="s">
        <v>85</v>
      </c>
      <c r="BK15" s="48" t="s">
        <v>85</v>
      </c>
      <c r="BL15" s="48" t="s">
        <v>85</v>
      </c>
      <c r="BM15" s="48" t="s">
        <v>85</v>
      </c>
      <c r="BN15" s="48" t="s">
        <v>85</v>
      </c>
      <c r="BO15" s="48" t="s">
        <v>85</v>
      </c>
      <c r="BP15" s="48" t="s">
        <v>85</v>
      </c>
      <c r="BQ15" s="48" t="s">
        <v>85</v>
      </c>
      <c r="BR15" s="48">
        <v>33</v>
      </c>
      <c r="BS15" s="48">
        <v>44</v>
      </c>
      <c r="BT15" s="48">
        <v>21</v>
      </c>
      <c r="BU15" s="48" t="s">
        <v>85</v>
      </c>
      <c r="BV15" s="48" t="s">
        <v>85</v>
      </c>
      <c r="BW15" s="48" t="s">
        <v>85</v>
      </c>
      <c r="BX15" s="48" t="s">
        <v>85</v>
      </c>
      <c r="BY15" s="48">
        <v>60</v>
      </c>
      <c r="BZ15" s="48">
        <v>11</v>
      </c>
      <c r="CA15" s="48">
        <v>21</v>
      </c>
      <c r="CB15" s="48">
        <v>1</v>
      </c>
      <c r="CC15" s="48">
        <v>2</v>
      </c>
      <c r="CD15" s="45"/>
      <c r="CE15" s="1"/>
      <c r="CF15" s="1"/>
      <c r="CG15" s="1"/>
      <c r="CH15" s="1"/>
      <c r="CI15" s="1"/>
      <c r="CJ15" s="1"/>
      <c r="CK15" s="1"/>
    </row>
    <row r="16" spans="1:89">
      <c r="A16" s="44">
        <v>539</v>
      </c>
      <c r="B16" s="45" t="s">
        <v>77</v>
      </c>
      <c r="C16" s="9" t="s">
        <v>78</v>
      </c>
      <c r="D16" s="39" t="s">
        <v>79</v>
      </c>
      <c r="E16" s="39" t="s">
        <v>80</v>
      </c>
      <c r="F16" s="39" t="s">
        <v>81</v>
      </c>
      <c r="G16" s="39" t="s">
        <v>82</v>
      </c>
      <c r="H16" s="40">
        <f>E16-D16+1</f>
        <v>3</v>
      </c>
      <c r="I16" s="40" t="s">
        <v>83</v>
      </c>
      <c r="J16" s="32" t="s">
        <v>185</v>
      </c>
      <c r="K16" s="40" t="s">
        <v>84</v>
      </c>
      <c r="L16" s="48">
        <v>45</v>
      </c>
      <c r="M16" s="48">
        <v>48</v>
      </c>
      <c r="N16" s="48" t="s">
        <v>85</v>
      </c>
      <c r="O16" s="48">
        <v>7</v>
      </c>
      <c r="P16" s="13" t="s">
        <v>86</v>
      </c>
      <c r="Q16" s="48" t="s">
        <v>87</v>
      </c>
      <c r="R16" s="48" t="s">
        <v>88</v>
      </c>
      <c r="S16" s="12">
        <v>32</v>
      </c>
      <c r="T16" s="12">
        <v>62</v>
      </c>
      <c r="U16" s="48">
        <v>41</v>
      </c>
      <c r="V16" s="48">
        <v>54</v>
      </c>
      <c r="W16" s="48" t="s">
        <v>12</v>
      </c>
      <c r="X16" s="48">
        <f>IF(AND(W16 = "Rep", M16&gt;L16),1,0)</f>
        <v>1</v>
      </c>
      <c r="Y16" s="48" t="s">
        <v>85</v>
      </c>
      <c r="Z16" s="48" t="s">
        <v>85</v>
      </c>
      <c r="AA16" s="48" t="s">
        <v>85</v>
      </c>
      <c r="AB16" s="48" t="s">
        <v>85</v>
      </c>
      <c r="AC16" s="48" t="s">
        <v>85</v>
      </c>
      <c r="AD16" s="48" t="s">
        <v>85</v>
      </c>
      <c r="AE16" s="13" t="s">
        <v>78</v>
      </c>
      <c r="AF16" s="13" t="s">
        <v>78</v>
      </c>
      <c r="AG16" s="48" t="s">
        <v>89</v>
      </c>
      <c r="AH16" s="48">
        <v>1</v>
      </c>
      <c r="AI16" s="48">
        <v>0</v>
      </c>
      <c r="AJ16" s="48" t="s">
        <v>85</v>
      </c>
      <c r="AK16" s="48" t="s">
        <v>85</v>
      </c>
      <c r="AL16" s="48" t="s">
        <v>85</v>
      </c>
      <c r="AM16" s="48" t="s">
        <v>85</v>
      </c>
      <c r="AN16" s="48" t="s">
        <v>85</v>
      </c>
      <c r="AO16" s="48" t="s">
        <v>85</v>
      </c>
      <c r="AP16" s="48" t="s">
        <v>85</v>
      </c>
      <c r="AQ16" s="48" t="s">
        <v>85</v>
      </c>
      <c r="AR16" s="48" t="s">
        <v>85</v>
      </c>
      <c r="AS16" s="48" t="s">
        <v>85</v>
      </c>
      <c r="AT16" s="48" t="s">
        <v>85</v>
      </c>
      <c r="AU16" s="48" t="s">
        <v>85</v>
      </c>
      <c r="AV16" s="48" t="s">
        <v>85</v>
      </c>
      <c r="AW16" s="48" t="s">
        <v>85</v>
      </c>
      <c r="AX16" s="48" t="s">
        <v>85</v>
      </c>
      <c r="AY16" s="48" t="s">
        <v>85</v>
      </c>
      <c r="AZ16" s="48" t="s">
        <v>85</v>
      </c>
      <c r="BA16" s="48" t="s">
        <v>85</v>
      </c>
      <c r="BB16" s="48" t="s">
        <v>85</v>
      </c>
      <c r="BC16" s="48" t="s">
        <v>85</v>
      </c>
      <c r="BD16" s="48" t="s">
        <v>85</v>
      </c>
      <c r="BE16" s="48" t="s">
        <v>85</v>
      </c>
      <c r="BF16" s="48" t="s">
        <v>85</v>
      </c>
      <c r="BG16" s="48" t="s">
        <v>85</v>
      </c>
      <c r="BH16" s="48" t="s">
        <v>85</v>
      </c>
      <c r="BI16" s="48" t="s">
        <v>85</v>
      </c>
      <c r="BJ16" s="48" t="s">
        <v>85</v>
      </c>
      <c r="BK16" s="48" t="s">
        <v>85</v>
      </c>
      <c r="BL16" s="48" t="s">
        <v>85</v>
      </c>
      <c r="BM16" s="48" t="s">
        <v>85</v>
      </c>
      <c r="BN16" s="48" t="s">
        <v>85</v>
      </c>
      <c r="BO16" s="48" t="s">
        <v>85</v>
      </c>
      <c r="BP16" s="48">
        <v>54</v>
      </c>
      <c r="BQ16" s="48">
        <v>28</v>
      </c>
      <c r="BR16" s="48">
        <v>30</v>
      </c>
      <c r="BS16" s="48">
        <v>34</v>
      </c>
      <c r="BT16" s="48">
        <v>46</v>
      </c>
      <c r="BU16" s="48" t="s">
        <v>85</v>
      </c>
      <c r="BV16" s="48" t="s">
        <v>85</v>
      </c>
      <c r="BW16" s="48" t="s">
        <v>85</v>
      </c>
      <c r="BX16" s="48" t="s">
        <v>85</v>
      </c>
      <c r="BY16" s="48">
        <v>78</v>
      </c>
      <c r="BZ16" s="48">
        <v>2</v>
      </c>
      <c r="CA16" s="48">
        <v>4</v>
      </c>
      <c r="CB16" s="48">
        <v>5</v>
      </c>
      <c r="CC16" s="48">
        <v>13</v>
      </c>
      <c r="CD16" s="45"/>
    </row>
    <row r="17" spans="1:89">
      <c r="A17" s="1">
        <v>30</v>
      </c>
      <c r="B17" s="1" t="s">
        <v>120</v>
      </c>
      <c r="C17" s="19" t="s">
        <v>151</v>
      </c>
      <c r="D17" s="27">
        <v>43995</v>
      </c>
      <c r="E17" s="27">
        <v>43998</v>
      </c>
      <c r="F17" s="1" t="s">
        <v>184</v>
      </c>
      <c r="G17" s="27">
        <v>44004</v>
      </c>
      <c r="H17" s="32">
        <v>4</v>
      </c>
      <c r="I17" s="48">
        <v>4.26</v>
      </c>
      <c r="J17" s="32" t="s">
        <v>185</v>
      </c>
      <c r="K17" s="22">
        <v>530</v>
      </c>
      <c r="L17" s="22">
        <v>36</v>
      </c>
      <c r="M17" s="22">
        <v>50</v>
      </c>
      <c r="N17" s="48">
        <v>2</v>
      </c>
      <c r="O17" s="22">
        <v>13</v>
      </c>
      <c r="P17" s="48" t="s">
        <v>127</v>
      </c>
      <c r="Q17" s="48" t="s">
        <v>128</v>
      </c>
      <c r="R17" s="32" t="s">
        <v>88</v>
      </c>
      <c r="S17" s="12">
        <v>40</v>
      </c>
      <c r="T17" s="12">
        <v>60</v>
      </c>
      <c r="U17" s="48">
        <v>40</v>
      </c>
      <c r="V17" s="48">
        <v>60</v>
      </c>
      <c r="W17" s="48" t="s">
        <v>12</v>
      </c>
      <c r="X17" s="48">
        <f>IF(AND(W17 = "Rep", M17&gt;L17),1,0)</f>
        <v>1</v>
      </c>
      <c r="Y17" s="49" t="s">
        <v>85</v>
      </c>
      <c r="Z17" s="49" t="s">
        <v>85</v>
      </c>
      <c r="AA17" s="32">
        <v>0</v>
      </c>
      <c r="AB17" s="32">
        <v>0</v>
      </c>
      <c r="AC17" s="32">
        <v>0</v>
      </c>
      <c r="AD17" s="49" t="s">
        <v>85</v>
      </c>
      <c r="AE17" s="32" t="s">
        <v>151</v>
      </c>
      <c r="AF17" s="32" t="s">
        <v>151</v>
      </c>
      <c r="AG17" s="32" t="s">
        <v>178</v>
      </c>
      <c r="AH17" s="49">
        <v>1</v>
      </c>
      <c r="AI17" s="32">
        <v>0</v>
      </c>
      <c r="AJ17" s="49" t="s">
        <v>85</v>
      </c>
      <c r="AK17" s="49" t="s">
        <v>85</v>
      </c>
      <c r="AL17" s="49" t="s">
        <v>85</v>
      </c>
      <c r="AM17" s="49" t="s">
        <v>85</v>
      </c>
      <c r="AN17" s="49" t="s">
        <v>85</v>
      </c>
      <c r="AO17" s="49" t="s">
        <v>85</v>
      </c>
      <c r="AP17" s="49" t="s">
        <v>85</v>
      </c>
      <c r="AQ17" s="49" t="s">
        <v>85</v>
      </c>
      <c r="AR17" s="49" t="s">
        <v>85</v>
      </c>
      <c r="AS17" s="49" t="s">
        <v>85</v>
      </c>
      <c r="AT17" s="49" t="s">
        <v>85</v>
      </c>
      <c r="AU17" s="49" t="s">
        <v>85</v>
      </c>
      <c r="AV17" s="49" t="s">
        <v>85</v>
      </c>
      <c r="AW17" s="49" t="s">
        <v>85</v>
      </c>
      <c r="AX17" s="49" t="s">
        <v>85</v>
      </c>
      <c r="AY17" s="49" t="s">
        <v>85</v>
      </c>
      <c r="AZ17" s="49" t="s">
        <v>85</v>
      </c>
      <c r="BA17" s="49" t="s">
        <v>85</v>
      </c>
      <c r="BB17" s="49" t="s">
        <v>85</v>
      </c>
      <c r="BC17" s="49" t="s">
        <v>85</v>
      </c>
      <c r="BD17" s="49" t="s">
        <v>85</v>
      </c>
      <c r="BE17" s="49" t="s">
        <v>85</v>
      </c>
      <c r="BF17" s="49" t="s">
        <v>85</v>
      </c>
      <c r="BG17" s="49" t="s">
        <v>85</v>
      </c>
      <c r="BH17" s="49" t="s">
        <v>85</v>
      </c>
      <c r="BI17" s="49" t="s">
        <v>85</v>
      </c>
      <c r="BJ17" s="49" t="s">
        <v>85</v>
      </c>
      <c r="BK17" s="49" t="s">
        <v>85</v>
      </c>
      <c r="BL17" s="49" t="s">
        <v>85</v>
      </c>
      <c r="BM17" s="49" t="s">
        <v>85</v>
      </c>
      <c r="BN17" s="49" t="s">
        <v>85</v>
      </c>
      <c r="BO17" s="49" t="s">
        <v>85</v>
      </c>
      <c r="BP17" s="49" t="s">
        <v>85</v>
      </c>
      <c r="BQ17" s="49" t="s">
        <v>85</v>
      </c>
      <c r="BR17" s="49" t="s">
        <v>85</v>
      </c>
      <c r="BS17" s="49" t="s">
        <v>85</v>
      </c>
      <c r="BT17" s="49" t="s">
        <v>85</v>
      </c>
      <c r="BU17" s="49" t="s">
        <v>85</v>
      </c>
      <c r="BV17" s="49" t="s">
        <v>85</v>
      </c>
      <c r="BW17" s="49" t="s">
        <v>85</v>
      </c>
      <c r="BX17" s="49" t="s">
        <v>85</v>
      </c>
      <c r="BY17" s="49" t="s">
        <v>85</v>
      </c>
      <c r="BZ17" s="49" t="s">
        <v>85</v>
      </c>
      <c r="CA17" s="49" t="s">
        <v>85</v>
      </c>
      <c r="CB17" s="49" t="s">
        <v>85</v>
      </c>
      <c r="CC17" s="49" t="s">
        <v>85</v>
      </c>
      <c r="CD17" s="26" t="s">
        <v>183</v>
      </c>
      <c r="CE17" s="1"/>
      <c r="CF17" s="1"/>
      <c r="CG17" s="1"/>
      <c r="CH17" s="1"/>
      <c r="CI17" s="1"/>
      <c r="CJ17" s="1"/>
    </row>
    <row r="18" spans="1:89">
      <c r="A18" s="44">
        <v>581</v>
      </c>
      <c r="B18" s="45" t="s">
        <v>197</v>
      </c>
      <c r="C18" s="9" t="s">
        <v>217</v>
      </c>
      <c r="D18" s="39" t="s">
        <v>82</v>
      </c>
      <c r="E18" s="39" t="s">
        <v>132</v>
      </c>
      <c r="F18" s="23" t="s">
        <v>218</v>
      </c>
      <c r="G18" s="39" t="s">
        <v>123</v>
      </c>
      <c r="H18" s="40">
        <f>E18-D18+1</f>
        <v>3</v>
      </c>
      <c r="I18" s="40" t="s">
        <v>219</v>
      </c>
      <c r="J18" s="32" t="s">
        <v>185</v>
      </c>
      <c r="K18" s="40" t="s">
        <v>220</v>
      </c>
      <c r="L18" s="22">
        <v>50</v>
      </c>
      <c r="M18" s="22">
        <v>48</v>
      </c>
      <c r="N18" s="22">
        <v>2</v>
      </c>
      <c r="O18" s="22">
        <v>3</v>
      </c>
      <c r="P18" s="13" t="s">
        <v>201</v>
      </c>
      <c r="Q18" s="22" t="s">
        <v>202</v>
      </c>
      <c r="R18" s="48" t="s">
        <v>88</v>
      </c>
      <c r="S18" s="12">
        <v>51</v>
      </c>
      <c r="T18" s="12">
        <v>49</v>
      </c>
      <c r="U18" s="48">
        <v>51</v>
      </c>
      <c r="V18" s="48">
        <v>49</v>
      </c>
      <c r="W18" s="48" t="s">
        <v>11</v>
      </c>
      <c r="X18" s="48">
        <f>IF(AND(W18 = "Dem", L18&gt;M18), 1, 0)</f>
        <v>1</v>
      </c>
      <c r="Y18" s="48" t="s">
        <v>85</v>
      </c>
      <c r="Z18" s="48" t="s">
        <v>85</v>
      </c>
      <c r="AA18" s="48">
        <v>0</v>
      </c>
      <c r="AB18" s="48">
        <v>0</v>
      </c>
      <c r="AC18" s="48">
        <v>1</v>
      </c>
      <c r="AD18" s="48" t="s">
        <v>85</v>
      </c>
      <c r="AE18" s="48" t="s">
        <v>217</v>
      </c>
      <c r="AF18" s="48" t="s">
        <v>217</v>
      </c>
      <c r="AG18" s="13" t="s">
        <v>89</v>
      </c>
      <c r="AH18" s="48">
        <v>1</v>
      </c>
      <c r="AI18" s="48">
        <v>1</v>
      </c>
      <c r="AJ18" s="48">
        <v>1</v>
      </c>
      <c r="AK18" s="48">
        <v>1</v>
      </c>
      <c r="AL18" s="48">
        <v>1</v>
      </c>
      <c r="AM18" s="48">
        <v>0</v>
      </c>
      <c r="AN18" s="48">
        <v>0</v>
      </c>
      <c r="AO18" s="48">
        <v>0</v>
      </c>
      <c r="AP18" s="48">
        <v>1</v>
      </c>
      <c r="AQ18" s="48">
        <v>0</v>
      </c>
      <c r="AR18" s="48">
        <v>0</v>
      </c>
      <c r="AS18" s="48">
        <v>0</v>
      </c>
      <c r="AT18" s="48">
        <v>1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44</v>
      </c>
      <c r="BQ18" s="48">
        <v>40</v>
      </c>
      <c r="BR18" s="48">
        <v>27</v>
      </c>
      <c r="BS18" s="48">
        <v>34</v>
      </c>
      <c r="BT18" s="48">
        <v>40</v>
      </c>
      <c r="BU18" s="48" t="s">
        <v>85</v>
      </c>
      <c r="BV18" s="48" t="s">
        <v>85</v>
      </c>
      <c r="BW18" s="48" t="s">
        <v>85</v>
      </c>
      <c r="BX18" s="48" t="s">
        <v>85</v>
      </c>
      <c r="BY18" s="48">
        <v>76</v>
      </c>
      <c r="BZ18" s="48">
        <v>4</v>
      </c>
      <c r="CA18" s="48">
        <v>15</v>
      </c>
      <c r="CB18" s="48">
        <v>2</v>
      </c>
      <c r="CC18" s="48">
        <v>3</v>
      </c>
      <c r="CD18" s="45"/>
    </row>
    <row r="19" spans="1:89">
      <c r="A19" s="44">
        <v>521</v>
      </c>
      <c r="B19" s="45" t="s">
        <v>197</v>
      </c>
      <c r="C19" s="9" t="s">
        <v>78</v>
      </c>
      <c r="D19" s="39" t="s">
        <v>79</v>
      </c>
      <c r="E19" s="39" t="s">
        <v>80</v>
      </c>
      <c r="F19" s="39" t="s">
        <v>81</v>
      </c>
      <c r="G19" s="39" t="s">
        <v>80</v>
      </c>
      <c r="H19" s="40">
        <f>E19-D19+1</f>
        <v>3</v>
      </c>
      <c r="I19" s="40" t="s">
        <v>210</v>
      </c>
      <c r="J19" s="32" t="s">
        <v>185</v>
      </c>
      <c r="K19" s="40" t="s">
        <v>241</v>
      </c>
      <c r="L19" s="22">
        <v>50</v>
      </c>
      <c r="M19" s="22">
        <v>45</v>
      </c>
      <c r="N19" s="48" t="s">
        <v>85</v>
      </c>
      <c r="O19" s="22">
        <v>6</v>
      </c>
      <c r="P19" s="13" t="s">
        <v>201</v>
      </c>
      <c r="Q19" s="48" t="s">
        <v>202</v>
      </c>
      <c r="R19" s="48" t="s">
        <v>88</v>
      </c>
      <c r="S19" s="12">
        <v>51</v>
      </c>
      <c r="T19" s="12">
        <v>49</v>
      </c>
      <c r="U19" s="48">
        <v>51</v>
      </c>
      <c r="V19" s="48">
        <v>49</v>
      </c>
      <c r="W19" s="48" t="s">
        <v>11</v>
      </c>
      <c r="X19" s="48">
        <f>IF(AND(W19 = "Dem", L19&gt;M19), 1, 0)</f>
        <v>1</v>
      </c>
      <c r="Y19" s="48" t="s">
        <v>129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13" t="s">
        <v>78</v>
      </c>
      <c r="AF19" s="13" t="s">
        <v>78</v>
      </c>
      <c r="AG19" s="48" t="s">
        <v>89</v>
      </c>
      <c r="AH19" s="48">
        <v>1</v>
      </c>
      <c r="AI19" s="48">
        <v>0</v>
      </c>
      <c r="AJ19" s="48" t="s">
        <v>85</v>
      </c>
      <c r="AK19" s="48" t="s">
        <v>85</v>
      </c>
      <c r="AL19" s="48" t="s">
        <v>85</v>
      </c>
      <c r="AM19" s="48" t="s">
        <v>85</v>
      </c>
      <c r="AN19" s="48" t="s">
        <v>85</v>
      </c>
      <c r="AO19" s="48" t="s">
        <v>85</v>
      </c>
      <c r="AP19" s="48" t="s">
        <v>85</v>
      </c>
      <c r="AQ19" s="48" t="s">
        <v>85</v>
      </c>
      <c r="AR19" s="48" t="s">
        <v>85</v>
      </c>
      <c r="AS19" s="48" t="s">
        <v>85</v>
      </c>
      <c r="AT19" s="48" t="s">
        <v>85</v>
      </c>
      <c r="AU19" s="48" t="s">
        <v>85</v>
      </c>
      <c r="AV19" s="48" t="s">
        <v>85</v>
      </c>
      <c r="AW19" s="48" t="s">
        <v>85</v>
      </c>
      <c r="AX19" s="48" t="s">
        <v>85</v>
      </c>
      <c r="AY19" s="48" t="s">
        <v>85</v>
      </c>
      <c r="AZ19" s="48" t="s">
        <v>85</v>
      </c>
      <c r="BA19" s="48" t="s">
        <v>85</v>
      </c>
      <c r="BB19" s="48" t="s">
        <v>85</v>
      </c>
      <c r="BC19" s="48" t="s">
        <v>85</v>
      </c>
      <c r="BD19" s="48" t="s">
        <v>85</v>
      </c>
      <c r="BE19" s="48" t="s">
        <v>85</v>
      </c>
      <c r="BF19" s="48" t="s">
        <v>85</v>
      </c>
      <c r="BG19" s="48" t="s">
        <v>85</v>
      </c>
      <c r="BH19" s="48" t="s">
        <v>85</v>
      </c>
      <c r="BI19" s="48" t="s">
        <v>85</v>
      </c>
      <c r="BJ19" s="48" t="s">
        <v>85</v>
      </c>
      <c r="BK19" s="48" t="s">
        <v>85</v>
      </c>
      <c r="BL19" s="48" t="s">
        <v>85</v>
      </c>
      <c r="BM19" s="48" t="s">
        <v>85</v>
      </c>
      <c r="BN19" s="48" t="s">
        <v>85</v>
      </c>
      <c r="BO19" s="48" t="s">
        <v>85</v>
      </c>
      <c r="BP19" s="48">
        <v>43</v>
      </c>
      <c r="BQ19" s="48">
        <v>37</v>
      </c>
      <c r="BR19" s="48">
        <v>32</v>
      </c>
      <c r="BS19" s="48">
        <v>34</v>
      </c>
      <c r="BT19" s="48">
        <v>34</v>
      </c>
      <c r="BU19" s="48" t="s">
        <v>85</v>
      </c>
      <c r="BV19" s="48" t="s">
        <v>85</v>
      </c>
      <c r="BW19" s="48" t="s">
        <v>85</v>
      </c>
      <c r="BX19" s="48" t="s">
        <v>85</v>
      </c>
      <c r="BY19" s="48">
        <v>70</v>
      </c>
      <c r="BZ19" s="48">
        <v>4</v>
      </c>
      <c r="CA19" s="48">
        <v>20</v>
      </c>
      <c r="CB19" s="48">
        <v>1</v>
      </c>
      <c r="CC19" s="48">
        <v>5</v>
      </c>
      <c r="CD19" s="45"/>
    </row>
    <row r="20" spans="1:89">
      <c r="A20" s="1">
        <v>216</v>
      </c>
      <c r="B20" s="1" t="s">
        <v>197</v>
      </c>
      <c r="C20" s="19" t="s">
        <v>78</v>
      </c>
      <c r="D20" s="20" t="s">
        <v>360</v>
      </c>
      <c r="E20" s="20" t="s">
        <v>163</v>
      </c>
      <c r="F20" s="20" t="s">
        <v>377</v>
      </c>
      <c r="G20" s="20" t="s">
        <v>355</v>
      </c>
      <c r="H20" s="40">
        <f>E20-D20+1</f>
        <v>2</v>
      </c>
      <c r="I20" s="48">
        <v>3.8</v>
      </c>
      <c r="J20" s="32" t="s">
        <v>185</v>
      </c>
      <c r="K20" s="22">
        <v>684</v>
      </c>
      <c r="L20" s="22">
        <v>48</v>
      </c>
      <c r="M20" s="22">
        <v>43</v>
      </c>
      <c r="N20" s="48" t="s">
        <v>85</v>
      </c>
      <c r="O20" s="22">
        <v>9</v>
      </c>
      <c r="P20" s="48" t="s">
        <v>201</v>
      </c>
      <c r="Q20" s="48" t="s">
        <v>202</v>
      </c>
      <c r="R20" s="48" t="s">
        <v>88</v>
      </c>
      <c r="S20" s="12">
        <v>51</v>
      </c>
      <c r="T20" s="12">
        <v>49</v>
      </c>
      <c r="U20" s="48">
        <v>51</v>
      </c>
      <c r="V20" s="48">
        <v>49</v>
      </c>
      <c r="W20" s="48" t="s">
        <v>11</v>
      </c>
      <c r="X20" s="48">
        <f>IF(AND(W20 = "Dem", L20&gt;M20), 1, 0)</f>
        <v>1</v>
      </c>
      <c r="Y20" s="48" t="s">
        <v>85</v>
      </c>
      <c r="Z20" s="48" t="s">
        <v>85</v>
      </c>
      <c r="AA20" s="48">
        <v>1</v>
      </c>
      <c r="AB20" s="48">
        <v>0</v>
      </c>
      <c r="AC20" s="48">
        <v>0</v>
      </c>
      <c r="AD20" s="48" t="s">
        <v>85</v>
      </c>
      <c r="AE20" s="48" t="s">
        <v>78</v>
      </c>
      <c r="AF20" s="48" t="s">
        <v>78</v>
      </c>
      <c r="AG20" s="48" t="s">
        <v>89</v>
      </c>
      <c r="AH20" s="48">
        <v>1</v>
      </c>
      <c r="AI20" s="48">
        <v>1</v>
      </c>
      <c r="AJ20" s="48" t="s">
        <v>85</v>
      </c>
      <c r="AK20" s="48" t="s">
        <v>85</v>
      </c>
      <c r="AL20" s="48" t="s">
        <v>85</v>
      </c>
      <c r="AM20" s="48" t="s">
        <v>85</v>
      </c>
      <c r="AN20" s="48" t="s">
        <v>85</v>
      </c>
      <c r="AO20" s="48" t="s">
        <v>85</v>
      </c>
      <c r="AP20" s="48" t="s">
        <v>85</v>
      </c>
      <c r="AQ20" s="48" t="s">
        <v>85</v>
      </c>
      <c r="AR20" s="48" t="s">
        <v>85</v>
      </c>
      <c r="AS20" s="48" t="s">
        <v>85</v>
      </c>
      <c r="AT20" s="48" t="s">
        <v>85</v>
      </c>
      <c r="AU20" s="48" t="s">
        <v>85</v>
      </c>
      <c r="AV20" s="48" t="s">
        <v>85</v>
      </c>
      <c r="AW20" s="48" t="s">
        <v>85</v>
      </c>
      <c r="AX20" s="48" t="s">
        <v>85</v>
      </c>
      <c r="AY20" s="48" t="s">
        <v>85</v>
      </c>
      <c r="AZ20" s="48" t="s">
        <v>85</v>
      </c>
      <c r="BA20" s="48" t="s">
        <v>85</v>
      </c>
      <c r="BB20" s="48" t="s">
        <v>85</v>
      </c>
      <c r="BC20" s="48" t="s">
        <v>85</v>
      </c>
      <c r="BD20" s="48" t="s">
        <v>85</v>
      </c>
      <c r="BE20" s="48" t="s">
        <v>85</v>
      </c>
      <c r="BF20" s="48" t="s">
        <v>85</v>
      </c>
      <c r="BG20" s="48" t="s">
        <v>85</v>
      </c>
      <c r="BH20" s="48" t="s">
        <v>85</v>
      </c>
      <c r="BI20" s="48" t="s">
        <v>85</v>
      </c>
      <c r="BJ20" s="48" t="s">
        <v>85</v>
      </c>
      <c r="BK20" s="48" t="s">
        <v>85</v>
      </c>
      <c r="BL20" s="48" t="s">
        <v>85</v>
      </c>
      <c r="BM20" s="48" t="s">
        <v>85</v>
      </c>
      <c r="BN20" s="48" t="s">
        <v>85</v>
      </c>
      <c r="BO20" s="48" t="s">
        <v>85</v>
      </c>
      <c r="BP20" s="48">
        <v>46</v>
      </c>
      <c r="BQ20" s="48">
        <v>40</v>
      </c>
      <c r="BR20" s="48">
        <v>32</v>
      </c>
      <c r="BS20" s="48">
        <v>34</v>
      </c>
      <c r="BT20" s="48">
        <v>34</v>
      </c>
      <c r="BU20" s="48" t="s">
        <v>85</v>
      </c>
      <c r="BV20" s="48" t="s">
        <v>85</v>
      </c>
      <c r="BW20" s="48" t="s">
        <v>85</v>
      </c>
      <c r="BX20" s="48" t="s">
        <v>85</v>
      </c>
      <c r="BY20" s="48">
        <v>70</v>
      </c>
      <c r="BZ20" s="48">
        <v>4</v>
      </c>
      <c r="CA20" s="48">
        <v>20</v>
      </c>
      <c r="CB20" s="48">
        <v>1</v>
      </c>
      <c r="CC20" s="48">
        <v>5</v>
      </c>
      <c r="CD20" s="1"/>
    </row>
    <row r="21" spans="1:89">
      <c r="A21" s="1">
        <v>153</v>
      </c>
      <c r="B21" s="1" t="s">
        <v>197</v>
      </c>
      <c r="C21" s="19" t="s">
        <v>217</v>
      </c>
      <c r="D21" s="20" t="s">
        <v>404</v>
      </c>
      <c r="E21" s="20" t="s">
        <v>405</v>
      </c>
      <c r="F21" s="20" t="s">
        <v>406</v>
      </c>
      <c r="G21" s="20" t="s">
        <v>407</v>
      </c>
      <c r="H21" s="40">
        <f>E21-D21+1</f>
        <v>3</v>
      </c>
      <c r="I21" s="32">
        <v>3.8</v>
      </c>
      <c r="J21" s="32" t="s">
        <v>185</v>
      </c>
      <c r="K21" s="48">
        <v>661</v>
      </c>
      <c r="L21" s="12">
        <v>52</v>
      </c>
      <c r="M21" s="12">
        <v>41</v>
      </c>
      <c r="N21" s="48" t="s">
        <v>85</v>
      </c>
      <c r="O21" s="12">
        <v>7</v>
      </c>
      <c r="P21" s="48" t="s">
        <v>201</v>
      </c>
      <c r="Q21" s="48" t="s">
        <v>202</v>
      </c>
      <c r="R21" s="32" t="s">
        <v>88</v>
      </c>
      <c r="S21" s="12">
        <v>51</v>
      </c>
      <c r="T21" s="12">
        <v>49</v>
      </c>
      <c r="U21" s="48">
        <v>51</v>
      </c>
      <c r="V21" s="48">
        <v>49</v>
      </c>
      <c r="W21" s="48" t="s">
        <v>11</v>
      </c>
      <c r="X21" s="48">
        <f>IF(AND(W21 = "Dem", L21&gt;M21), 1, 0)</f>
        <v>1</v>
      </c>
      <c r="Y21" s="32" t="s">
        <v>85</v>
      </c>
      <c r="Z21" s="32" t="s">
        <v>85</v>
      </c>
      <c r="AA21" s="32">
        <v>1</v>
      </c>
      <c r="AB21" s="32">
        <v>0</v>
      </c>
      <c r="AC21" s="32">
        <v>0</v>
      </c>
      <c r="AD21" s="32" t="s">
        <v>85</v>
      </c>
      <c r="AE21" s="32" t="s">
        <v>217</v>
      </c>
      <c r="AF21" s="32" t="s">
        <v>217</v>
      </c>
      <c r="AG21" s="32" t="s">
        <v>89</v>
      </c>
      <c r="AH21" s="32">
        <v>1</v>
      </c>
      <c r="AI21" s="32">
        <v>1</v>
      </c>
      <c r="AJ21" s="32">
        <v>1</v>
      </c>
      <c r="AK21" s="32">
        <v>1</v>
      </c>
      <c r="AL21" s="32">
        <v>1</v>
      </c>
      <c r="AM21" s="32">
        <v>1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1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 t="s">
        <v>85</v>
      </c>
      <c r="BQ21" s="32" t="s">
        <v>85</v>
      </c>
      <c r="BR21" s="32" t="s">
        <v>85</v>
      </c>
      <c r="BS21" s="32" t="s">
        <v>85</v>
      </c>
      <c r="BT21" s="32" t="s">
        <v>85</v>
      </c>
      <c r="BU21" s="32" t="s">
        <v>85</v>
      </c>
      <c r="BV21" s="32" t="s">
        <v>85</v>
      </c>
      <c r="BW21" s="32" t="s">
        <v>85</v>
      </c>
      <c r="BX21" s="32" t="s">
        <v>85</v>
      </c>
      <c r="BY21" s="32" t="s">
        <v>85</v>
      </c>
      <c r="BZ21" s="32" t="s">
        <v>85</v>
      </c>
      <c r="CA21" s="32" t="s">
        <v>85</v>
      </c>
      <c r="CB21" s="32" t="s">
        <v>85</v>
      </c>
      <c r="CC21" s="32" t="s">
        <v>85</v>
      </c>
      <c r="CD21" s="1"/>
      <c r="CE21" s="15"/>
      <c r="CF21" s="15"/>
      <c r="CG21" s="15"/>
      <c r="CH21" s="15"/>
      <c r="CI21" s="15"/>
      <c r="CJ21" s="15"/>
      <c r="CK21" s="18"/>
    </row>
    <row r="22" spans="1:89">
      <c r="A22" s="26">
        <v>82</v>
      </c>
      <c r="B22" s="26" t="s">
        <v>197</v>
      </c>
      <c r="C22" s="19" t="s">
        <v>433</v>
      </c>
      <c r="D22" s="27">
        <v>44023</v>
      </c>
      <c r="E22" s="27">
        <v>44028</v>
      </c>
      <c r="F22" s="26" t="s">
        <v>434</v>
      </c>
      <c r="G22" s="27">
        <v>44034</v>
      </c>
      <c r="H22" s="48">
        <v>6</v>
      </c>
      <c r="I22" s="48">
        <v>3.7</v>
      </c>
      <c r="J22" s="32" t="s">
        <v>185</v>
      </c>
      <c r="K22" s="32">
        <v>700</v>
      </c>
      <c r="L22" s="32">
        <v>48</v>
      </c>
      <c r="M22" s="32">
        <v>41</v>
      </c>
      <c r="N22" s="32">
        <v>6</v>
      </c>
      <c r="O22" s="32">
        <v>5</v>
      </c>
      <c r="P22" s="32" t="s">
        <v>201</v>
      </c>
      <c r="Q22" s="32" t="s">
        <v>202</v>
      </c>
      <c r="R22" s="12" t="s">
        <v>88</v>
      </c>
      <c r="S22" s="12">
        <v>51</v>
      </c>
      <c r="T22" s="12">
        <v>49</v>
      </c>
      <c r="U22" s="48">
        <v>51</v>
      </c>
      <c r="V22" s="48">
        <v>49</v>
      </c>
      <c r="W22" s="48" t="s">
        <v>11</v>
      </c>
      <c r="X22" s="48">
        <f>IF(AND(W22 = "Dem", L22&gt;M22), 1, 0)</f>
        <v>1</v>
      </c>
      <c r="Y22" s="49" t="s">
        <v>85</v>
      </c>
      <c r="Z22" s="48" t="s">
        <v>85</v>
      </c>
      <c r="AA22" s="32">
        <v>0</v>
      </c>
      <c r="AB22" s="49">
        <v>0</v>
      </c>
      <c r="AC22" s="32">
        <v>0</v>
      </c>
      <c r="AD22" s="49" t="s">
        <v>85</v>
      </c>
      <c r="AE22" s="32" t="s">
        <v>433</v>
      </c>
      <c r="AF22" s="32" t="s">
        <v>433</v>
      </c>
      <c r="AG22" s="32" t="s">
        <v>178</v>
      </c>
      <c r="AH22" s="12">
        <v>1</v>
      </c>
      <c r="AI22" s="32">
        <v>0</v>
      </c>
      <c r="AJ22" s="49" t="s">
        <v>85</v>
      </c>
      <c r="AK22" s="49" t="s">
        <v>85</v>
      </c>
      <c r="AL22" s="49" t="s">
        <v>85</v>
      </c>
      <c r="AM22" s="49" t="s">
        <v>85</v>
      </c>
      <c r="AN22" s="49" t="s">
        <v>85</v>
      </c>
      <c r="AO22" s="49" t="s">
        <v>85</v>
      </c>
      <c r="AP22" s="49" t="s">
        <v>85</v>
      </c>
      <c r="AQ22" s="49" t="s">
        <v>85</v>
      </c>
      <c r="AR22" s="49" t="s">
        <v>85</v>
      </c>
      <c r="AS22" s="49" t="s">
        <v>85</v>
      </c>
      <c r="AT22" s="49" t="s">
        <v>85</v>
      </c>
      <c r="AU22" s="49" t="s">
        <v>85</v>
      </c>
      <c r="AV22" s="49" t="s">
        <v>85</v>
      </c>
      <c r="AW22" s="49" t="s">
        <v>85</v>
      </c>
      <c r="AX22" s="49" t="s">
        <v>85</v>
      </c>
      <c r="AY22" s="49" t="s">
        <v>85</v>
      </c>
      <c r="AZ22" s="49" t="s">
        <v>85</v>
      </c>
      <c r="BA22" s="49" t="s">
        <v>85</v>
      </c>
      <c r="BB22" s="49" t="s">
        <v>85</v>
      </c>
      <c r="BC22" s="49" t="s">
        <v>85</v>
      </c>
      <c r="BD22" s="49" t="s">
        <v>85</v>
      </c>
      <c r="BE22" s="49" t="s">
        <v>85</v>
      </c>
      <c r="BF22" s="49" t="s">
        <v>85</v>
      </c>
      <c r="BG22" s="49" t="s">
        <v>85</v>
      </c>
      <c r="BH22" s="49" t="s">
        <v>85</v>
      </c>
      <c r="BI22" s="49" t="s">
        <v>85</v>
      </c>
      <c r="BJ22" s="49" t="s">
        <v>85</v>
      </c>
      <c r="BK22" s="49" t="s">
        <v>85</v>
      </c>
      <c r="BL22" s="49" t="s">
        <v>85</v>
      </c>
      <c r="BM22" s="49" t="s">
        <v>85</v>
      </c>
      <c r="BN22" s="49" t="s">
        <v>85</v>
      </c>
      <c r="BO22" s="48" t="s">
        <v>85</v>
      </c>
      <c r="BP22" s="49" t="s">
        <v>85</v>
      </c>
      <c r="BQ22" s="49" t="s">
        <v>85</v>
      </c>
      <c r="BR22" s="32">
        <v>33</v>
      </c>
      <c r="BS22" s="32">
        <v>40</v>
      </c>
      <c r="BT22" s="32">
        <v>26</v>
      </c>
      <c r="BU22" s="49" t="s">
        <v>85</v>
      </c>
      <c r="BV22" s="49" t="s">
        <v>85</v>
      </c>
      <c r="BW22" s="49" t="s">
        <v>85</v>
      </c>
      <c r="BX22" s="49" t="s">
        <v>85</v>
      </c>
      <c r="BY22" s="32">
        <v>73</v>
      </c>
      <c r="BZ22" s="32">
        <v>7</v>
      </c>
      <c r="CA22" s="49" t="s">
        <v>85</v>
      </c>
      <c r="CB22" s="49" t="s">
        <v>85</v>
      </c>
      <c r="CC22" s="32">
        <v>20</v>
      </c>
      <c r="CD22" s="26" t="s">
        <v>435</v>
      </c>
      <c r="CE22" s="15"/>
      <c r="CF22" s="15"/>
      <c r="CG22" s="15"/>
      <c r="CH22" s="15"/>
      <c r="CI22" s="15"/>
      <c r="CJ22" s="15"/>
      <c r="CK22" s="16"/>
    </row>
    <row r="23" spans="1:89">
      <c r="A23" s="1">
        <v>46</v>
      </c>
      <c r="B23" s="26" t="s">
        <v>197</v>
      </c>
      <c r="C23" s="19" t="s">
        <v>78</v>
      </c>
      <c r="D23" s="27">
        <v>44009</v>
      </c>
      <c r="E23" s="27">
        <v>44009</v>
      </c>
      <c r="F23" s="28" t="s">
        <v>447</v>
      </c>
      <c r="G23" s="27">
        <v>44013</v>
      </c>
      <c r="H23" s="32">
        <v>1</v>
      </c>
      <c r="I23" s="48">
        <v>4.3</v>
      </c>
      <c r="J23" s="32" t="s">
        <v>185</v>
      </c>
      <c r="K23" s="32">
        <v>527</v>
      </c>
      <c r="L23" s="12">
        <v>42</v>
      </c>
      <c r="M23" s="12">
        <v>46</v>
      </c>
      <c r="N23" s="49" t="s">
        <v>85</v>
      </c>
      <c r="O23" s="12">
        <v>12</v>
      </c>
      <c r="P23" s="48" t="s">
        <v>201</v>
      </c>
      <c r="Q23" s="48" t="s">
        <v>202</v>
      </c>
      <c r="R23" s="32" t="s">
        <v>88</v>
      </c>
      <c r="S23" s="12">
        <v>51</v>
      </c>
      <c r="T23" s="12">
        <v>49</v>
      </c>
      <c r="U23" s="48">
        <v>51</v>
      </c>
      <c r="V23" s="48">
        <v>49</v>
      </c>
      <c r="W23" s="48" t="s">
        <v>11</v>
      </c>
      <c r="X23" s="48">
        <f>IF(AND(W23 = "Dem", L23&gt;M23), 1, 0)</f>
        <v>0</v>
      </c>
      <c r="Y23" s="49" t="s">
        <v>85</v>
      </c>
      <c r="Z23" s="49" t="s">
        <v>85</v>
      </c>
      <c r="AA23" s="32">
        <v>0</v>
      </c>
      <c r="AB23" s="32">
        <v>0</v>
      </c>
      <c r="AC23" s="32">
        <v>0</v>
      </c>
      <c r="AD23" s="49" t="s">
        <v>85</v>
      </c>
      <c r="AE23" s="32" t="s">
        <v>448</v>
      </c>
      <c r="AF23" s="32" t="s">
        <v>78</v>
      </c>
      <c r="AG23" s="32" t="s">
        <v>118</v>
      </c>
      <c r="AH23" s="32">
        <v>1</v>
      </c>
      <c r="AI23" s="32">
        <v>1</v>
      </c>
      <c r="AJ23" s="32">
        <v>1</v>
      </c>
      <c r="AK23" s="32">
        <v>1</v>
      </c>
      <c r="AL23" s="32">
        <v>1</v>
      </c>
      <c r="AM23" s="32">
        <v>1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1</v>
      </c>
      <c r="AU23" s="32">
        <v>1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1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32">
        <v>0</v>
      </c>
      <c r="BP23" s="49">
        <v>47</v>
      </c>
      <c r="BQ23" s="49">
        <v>33</v>
      </c>
      <c r="BR23" s="32">
        <v>30</v>
      </c>
      <c r="BS23" s="32">
        <v>34</v>
      </c>
      <c r="BT23" s="32">
        <v>36</v>
      </c>
      <c r="BU23" s="49" t="s">
        <v>85</v>
      </c>
      <c r="BV23" s="49" t="s">
        <v>85</v>
      </c>
      <c r="BW23" s="49" t="s">
        <v>85</v>
      </c>
      <c r="BX23" s="49" t="s">
        <v>85</v>
      </c>
      <c r="BY23" s="32">
        <v>70</v>
      </c>
      <c r="BZ23" s="32">
        <v>4</v>
      </c>
      <c r="CA23" s="32">
        <v>20</v>
      </c>
      <c r="CB23" s="32">
        <v>1</v>
      </c>
      <c r="CC23" s="32">
        <v>5</v>
      </c>
      <c r="CE23" s="15"/>
      <c r="CF23" s="15"/>
      <c r="CG23" s="15"/>
      <c r="CH23" s="15"/>
      <c r="CI23" s="15"/>
      <c r="CJ23" s="15"/>
      <c r="CK23" s="16"/>
    </row>
    <row r="24" spans="1:89">
      <c r="A24" s="44">
        <v>584</v>
      </c>
      <c r="B24" s="45" t="s">
        <v>511</v>
      </c>
      <c r="C24" s="9" t="s">
        <v>217</v>
      </c>
      <c r="D24" s="39" t="s">
        <v>82</v>
      </c>
      <c r="E24" s="39" t="s">
        <v>132</v>
      </c>
      <c r="F24" s="23" t="s">
        <v>218</v>
      </c>
      <c r="G24" s="39" t="s">
        <v>123</v>
      </c>
      <c r="H24" s="40">
        <f>E24-D24+1</f>
        <v>3</v>
      </c>
      <c r="I24" s="40" t="s">
        <v>83</v>
      </c>
      <c r="J24" s="32" t="s">
        <v>185</v>
      </c>
      <c r="K24" s="40" t="s">
        <v>518</v>
      </c>
      <c r="L24" s="12">
        <v>49</v>
      </c>
      <c r="M24" s="12">
        <v>48</v>
      </c>
      <c r="N24" s="48">
        <v>2</v>
      </c>
      <c r="O24" s="12">
        <v>2</v>
      </c>
      <c r="P24" s="13" t="s">
        <v>513</v>
      </c>
      <c r="Q24" s="48" t="s">
        <v>514</v>
      </c>
      <c r="R24" s="12" t="s">
        <v>88</v>
      </c>
      <c r="S24" s="12">
        <v>47.9</v>
      </c>
      <c r="T24" s="12">
        <v>49.7</v>
      </c>
      <c r="U24" s="48">
        <v>48</v>
      </c>
      <c r="V24" s="48">
        <v>50</v>
      </c>
      <c r="W24" s="48" t="s">
        <v>12</v>
      </c>
      <c r="X24" s="48">
        <f>IF(AND(W24 = "Rep", M24&gt;L24),1,0)</f>
        <v>0</v>
      </c>
      <c r="Y24" s="48" t="s">
        <v>85</v>
      </c>
      <c r="Z24" s="48" t="s">
        <v>85</v>
      </c>
      <c r="AA24" s="48">
        <v>0</v>
      </c>
      <c r="AB24" s="48">
        <v>0</v>
      </c>
      <c r="AC24" s="48">
        <v>1</v>
      </c>
      <c r="AD24" s="12" t="s">
        <v>85</v>
      </c>
      <c r="AE24" s="48" t="s">
        <v>217</v>
      </c>
      <c r="AF24" s="48" t="s">
        <v>217</v>
      </c>
      <c r="AG24" s="13" t="s">
        <v>89</v>
      </c>
      <c r="AH24" s="12">
        <v>1</v>
      </c>
      <c r="AI24" s="48">
        <v>1</v>
      </c>
      <c r="AJ24" s="48">
        <v>1</v>
      </c>
      <c r="AK24" s="48">
        <v>1</v>
      </c>
      <c r="AL24" s="48">
        <v>1</v>
      </c>
      <c r="AM24" s="48">
        <v>0</v>
      </c>
      <c r="AN24" s="48">
        <v>0</v>
      </c>
      <c r="AO24" s="48">
        <v>0</v>
      </c>
      <c r="AP24" s="48">
        <v>1</v>
      </c>
      <c r="AQ24" s="48">
        <v>0</v>
      </c>
      <c r="AR24" s="48">
        <v>0</v>
      </c>
      <c r="AS24" s="48">
        <v>0</v>
      </c>
      <c r="AT24" s="48">
        <v>1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48">
        <v>0</v>
      </c>
      <c r="BK24" s="48">
        <v>0</v>
      </c>
      <c r="BL24" s="48">
        <v>0</v>
      </c>
      <c r="BM24" s="48">
        <v>0</v>
      </c>
      <c r="BN24" s="48">
        <v>0</v>
      </c>
      <c r="BO24" s="48">
        <v>0</v>
      </c>
      <c r="BP24" s="48">
        <v>46</v>
      </c>
      <c r="BQ24" s="48">
        <v>41</v>
      </c>
      <c r="BR24" s="14">
        <v>35</v>
      </c>
      <c r="BS24" s="14">
        <v>43</v>
      </c>
      <c r="BT24" s="14">
        <v>22</v>
      </c>
      <c r="BU24" s="48" t="s">
        <v>85</v>
      </c>
      <c r="BV24" s="48" t="s">
        <v>85</v>
      </c>
      <c r="BW24" s="48" t="s">
        <v>85</v>
      </c>
      <c r="BX24" s="48" t="s">
        <v>85</v>
      </c>
      <c r="BY24" s="14">
        <v>63</v>
      </c>
      <c r="BZ24" s="48" t="s">
        <v>85</v>
      </c>
      <c r="CA24" s="48" t="s">
        <v>85</v>
      </c>
      <c r="CB24" s="48" t="s">
        <v>85</v>
      </c>
      <c r="CC24" s="14">
        <v>37</v>
      </c>
      <c r="CD24" s="45"/>
      <c r="CE24" s="15"/>
      <c r="CF24" s="15"/>
      <c r="CG24" s="15"/>
      <c r="CH24" s="15"/>
      <c r="CI24" s="15"/>
      <c r="CJ24" s="15"/>
      <c r="CK24" s="16"/>
    </row>
    <row r="25" spans="1:89">
      <c r="A25" s="44">
        <v>522</v>
      </c>
      <c r="B25" s="45" t="s">
        <v>511</v>
      </c>
      <c r="C25" s="9" t="s">
        <v>526</v>
      </c>
      <c r="D25" s="39" t="s">
        <v>243</v>
      </c>
      <c r="E25" s="39" t="s">
        <v>92</v>
      </c>
      <c r="F25" s="39" t="s">
        <v>527</v>
      </c>
      <c r="G25" s="39" t="s">
        <v>82</v>
      </c>
      <c r="H25" s="40">
        <f>E25-D25+1</f>
        <v>4</v>
      </c>
      <c r="I25" s="40" t="s">
        <v>528</v>
      </c>
      <c r="J25" s="32" t="s">
        <v>185</v>
      </c>
      <c r="K25" s="40" t="s">
        <v>529</v>
      </c>
      <c r="L25" s="12">
        <v>47</v>
      </c>
      <c r="M25" s="12">
        <v>40</v>
      </c>
      <c r="N25" s="48">
        <v>5</v>
      </c>
      <c r="O25" s="12">
        <v>8</v>
      </c>
      <c r="P25" s="13" t="s">
        <v>513</v>
      </c>
      <c r="Q25" s="48" t="s">
        <v>514</v>
      </c>
      <c r="R25" s="12" t="s">
        <v>88</v>
      </c>
      <c r="S25" s="12">
        <v>47.9</v>
      </c>
      <c r="T25" s="12">
        <v>49.7</v>
      </c>
      <c r="U25" s="48">
        <v>48</v>
      </c>
      <c r="V25" s="48">
        <v>50</v>
      </c>
      <c r="W25" s="48" t="s">
        <v>12</v>
      </c>
      <c r="X25" s="48">
        <f>IF(AND(W25 = "Rep", M25&gt;L25),1,0)</f>
        <v>0</v>
      </c>
      <c r="Y25" s="48" t="s">
        <v>129</v>
      </c>
      <c r="Z25" s="48" t="s">
        <v>85</v>
      </c>
      <c r="AA25" s="48" t="s">
        <v>85</v>
      </c>
      <c r="AB25" s="48" t="s">
        <v>85</v>
      </c>
      <c r="AC25" s="48" t="s">
        <v>85</v>
      </c>
      <c r="AD25" s="12" t="s">
        <v>85</v>
      </c>
      <c r="AE25" s="13" t="s">
        <v>526</v>
      </c>
      <c r="AF25" s="13" t="s">
        <v>526</v>
      </c>
      <c r="AG25" s="48" t="s">
        <v>89</v>
      </c>
      <c r="AH25" s="12">
        <v>1</v>
      </c>
      <c r="AI25" s="48">
        <v>0</v>
      </c>
      <c r="AJ25" s="48" t="s">
        <v>85</v>
      </c>
      <c r="AK25" s="48" t="s">
        <v>85</v>
      </c>
      <c r="AL25" s="48" t="s">
        <v>85</v>
      </c>
      <c r="AM25" s="48" t="s">
        <v>85</v>
      </c>
      <c r="AN25" s="48" t="s">
        <v>85</v>
      </c>
      <c r="AO25" s="48" t="s">
        <v>85</v>
      </c>
      <c r="AP25" s="48" t="s">
        <v>85</v>
      </c>
      <c r="AQ25" s="48" t="s">
        <v>85</v>
      </c>
      <c r="AR25" s="48" t="s">
        <v>85</v>
      </c>
      <c r="AS25" s="48" t="s">
        <v>85</v>
      </c>
      <c r="AT25" s="48" t="s">
        <v>85</v>
      </c>
      <c r="AU25" s="48" t="s">
        <v>85</v>
      </c>
      <c r="AV25" s="48" t="s">
        <v>85</v>
      </c>
      <c r="AW25" s="48" t="s">
        <v>85</v>
      </c>
      <c r="AX25" s="48" t="s">
        <v>85</v>
      </c>
      <c r="AY25" s="48" t="s">
        <v>85</v>
      </c>
      <c r="AZ25" s="48" t="s">
        <v>85</v>
      </c>
      <c r="BA25" s="48" t="s">
        <v>85</v>
      </c>
      <c r="BB25" s="48" t="s">
        <v>85</v>
      </c>
      <c r="BC25" s="48" t="s">
        <v>85</v>
      </c>
      <c r="BD25" s="48" t="s">
        <v>85</v>
      </c>
      <c r="BE25" s="48" t="s">
        <v>85</v>
      </c>
      <c r="BF25" s="48" t="s">
        <v>85</v>
      </c>
      <c r="BG25" s="48" t="s">
        <v>85</v>
      </c>
      <c r="BH25" s="48" t="s">
        <v>85</v>
      </c>
      <c r="BI25" s="48" t="s">
        <v>85</v>
      </c>
      <c r="BJ25" s="48" t="s">
        <v>85</v>
      </c>
      <c r="BK25" s="48" t="s">
        <v>85</v>
      </c>
      <c r="BL25" s="48" t="s">
        <v>85</v>
      </c>
      <c r="BM25" s="48" t="s">
        <v>85</v>
      </c>
      <c r="BN25" s="48" t="s">
        <v>85</v>
      </c>
      <c r="BO25" s="48" t="s">
        <v>85</v>
      </c>
      <c r="BP25" s="48" t="s">
        <v>85</v>
      </c>
      <c r="BQ25" s="48" t="s">
        <v>85</v>
      </c>
      <c r="BR25" s="14">
        <v>35</v>
      </c>
      <c r="BS25" s="14">
        <v>33</v>
      </c>
      <c r="BT25" s="14">
        <v>25</v>
      </c>
      <c r="BU25" s="48" t="s">
        <v>85</v>
      </c>
      <c r="BV25" s="48" t="s">
        <v>85</v>
      </c>
      <c r="BW25" s="48" t="s">
        <v>85</v>
      </c>
      <c r="BX25" s="48" t="s">
        <v>85</v>
      </c>
      <c r="BY25" s="14">
        <v>66</v>
      </c>
      <c r="BZ25" s="48">
        <v>27</v>
      </c>
      <c r="CA25" s="48">
        <v>1</v>
      </c>
      <c r="CB25" s="48">
        <v>1</v>
      </c>
      <c r="CC25" s="14">
        <v>8</v>
      </c>
      <c r="CD25" s="45"/>
      <c r="CE25" s="15"/>
      <c r="CF25" s="15"/>
      <c r="CG25" s="15"/>
      <c r="CH25" s="15"/>
      <c r="CI25" s="15"/>
      <c r="CJ25" s="15"/>
      <c r="CK25" s="16"/>
    </row>
    <row r="26" spans="1:89">
      <c r="A26" s="26">
        <v>83</v>
      </c>
      <c r="B26" s="26" t="s">
        <v>511</v>
      </c>
      <c r="C26" s="19" t="s">
        <v>433</v>
      </c>
      <c r="D26" s="27">
        <v>44023</v>
      </c>
      <c r="E26" s="27">
        <v>44028</v>
      </c>
      <c r="F26" s="26" t="s">
        <v>434</v>
      </c>
      <c r="G26" s="27">
        <v>44034</v>
      </c>
      <c r="H26" s="48">
        <v>6</v>
      </c>
      <c r="I26" s="48">
        <v>3.7</v>
      </c>
      <c r="J26" s="32" t="s">
        <v>185</v>
      </c>
      <c r="K26" s="32">
        <v>700</v>
      </c>
      <c r="L26" s="32">
        <v>44</v>
      </c>
      <c r="M26" s="32">
        <v>46</v>
      </c>
      <c r="N26" s="32">
        <v>4</v>
      </c>
      <c r="O26" s="32">
        <v>6</v>
      </c>
      <c r="P26" s="48" t="s">
        <v>513</v>
      </c>
      <c r="Q26" s="48" t="s">
        <v>514</v>
      </c>
      <c r="R26" s="12" t="s">
        <v>88</v>
      </c>
      <c r="S26" s="12">
        <v>47.9</v>
      </c>
      <c r="T26" s="12">
        <v>49.7</v>
      </c>
      <c r="U26" s="48">
        <v>48</v>
      </c>
      <c r="V26" s="48">
        <v>50</v>
      </c>
      <c r="W26" s="48" t="s">
        <v>12</v>
      </c>
      <c r="X26" s="48">
        <f>IF(AND(W26 = "Rep", M26&gt;L26),1,0)</f>
        <v>1</v>
      </c>
      <c r="Y26" s="49" t="s">
        <v>85</v>
      </c>
      <c r="Z26" s="48" t="s">
        <v>85</v>
      </c>
      <c r="AA26" s="32">
        <v>0</v>
      </c>
      <c r="AB26" s="49">
        <v>0</v>
      </c>
      <c r="AC26" s="32">
        <v>0</v>
      </c>
      <c r="AD26" s="49" t="s">
        <v>85</v>
      </c>
      <c r="AE26" s="32" t="s">
        <v>433</v>
      </c>
      <c r="AF26" s="32" t="s">
        <v>433</v>
      </c>
      <c r="AG26" s="32" t="s">
        <v>178</v>
      </c>
      <c r="AH26" s="12">
        <v>1</v>
      </c>
      <c r="AI26" s="32">
        <v>0</v>
      </c>
      <c r="AJ26" s="49" t="s">
        <v>85</v>
      </c>
      <c r="AK26" s="49" t="s">
        <v>85</v>
      </c>
      <c r="AL26" s="49" t="s">
        <v>85</v>
      </c>
      <c r="AM26" s="49" t="s">
        <v>85</v>
      </c>
      <c r="AN26" s="49" t="s">
        <v>85</v>
      </c>
      <c r="AO26" s="49" t="s">
        <v>85</v>
      </c>
      <c r="AP26" s="49" t="s">
        <v>85</v>
      </c>
      <c r="AQ26" s="49" t="s">
        <v>85</v>
      </c>
      <c r="AR26" s="49" t="s">
        <v>85</v>
      </c>
      <c r="AS26" s="49" t="s">
        <v>85</v>
      </c>
      <c r="AT26" s="49" t="s">
        <v>85</v>
      </c>
      <c r="AU26" s="49" t="s">
        <v>85</v>
      </c>
      <c r="AV26" s="49" t="s">
        <v>85</v>
      </c>
      <c r="AW26" s="49" t="s">
        <v>85</v>
      </c>
      <c r="AX26" s="49" t="s">
        <v>85</v>
      </c>
      <c r="AY26" s="49" t="s">
        <v>85</v>
      </c>
      <c r="AZ26" s="49" t="s">
        <v>85</v>
      </c>
      <c r="BA26" s="49" t="s">
        <v>85</v>
      </c>
      <c r="BB26" s="49" t="s">
        <v>85</v>
      </c>
      <c r="BC26" s="49" t="s">
        <v>85</v>
      </c>
      <c r="BD26" s="49" t="s">
        <v>85</v>
      </c>
      <c r="BE26" s="49" t="s">
        <v>85</v>
      </c>
      <c r="BF26" s="49" t="s">
        <v>85</v>
      </c>
      <c r="BG26" s="49" t="s">
        <v>85</v>
      </c>
      <c r="BH26" s="49" t="s">
        <v>85</v>
      </c>
      <c r="BI26" s="49" t="s">
        <v>85</v>
      </c>
      <c r="BJ26" s="49" t="s">
        <v>85</v>
      </c>
      <c r="BK26" s="49" t="s">
        <v>85</v>
      </c>
      <c r="BL26" s="49" t="s">
        <v>85</v>
      </c>
      <c r="BM26" s="49" t="s">
        <v>85</v>
      </c>
      <c r="BN26" s="49" t="s">
        <v>85</v>
      </c>
      <c r="BO26" s="48" t="s">
        <v>85</v>
      </c>
      <c r="BP26" s="49" t="s">
        <v>85</v>
      </c>
      <c r="BQ26" s="49" t="s">
        <v>85</v>
      </c>
      <c r="BR26" s="32">
        <v>42</v>
      </c>
      <c r="BS26" s="32">
        <v>33</v>
      </c>
      <c r="BT26" s="32">
        <v>24</v>
      </c>
      <c r="BU26" s="49" t="s">
        <v>85</v>
      </c>
      <c r="BV26" s="49" t="s">
        <v>85</v>
      </c>
      <c r="BW26" s="49" t="s">
        <v>85</v>
      </c>
      <c r="BX26" s="49" t="s">
        <v>85</v>
      </c>
      <c r="BY26" s="32">
        <v>61</v>
      </c>
      <c r="BZ26" s="32">
        <v>32</v>
      </c>
      <c r="CA26" s="49" t="s">
        <v>85</v>
      </c>
      <c r="CB26" s="49" t="s">
        <v>85</v>
      </c>
      <c r="CC26" s="32">
        <v>7</v>
      </c>
      <c r="CD26" s="26" t="s">
        <v>617</v>
      </c>
      <c r="CE26" s="15"/>
      <c r="CF26" s="15"/>
      <c r="CG26" s="15"/>
      <c r="CH26" s="15"/>
      <c r="CI26" s="15"/>
      <c r="CJ26" s="15"/>
      <c r="CK26" s="16"/>
    </row>
    <row r="27" spans="1:89">
      <c r="A27" s="26">
        <v>63</v>
      </c>
      <c r="B27" s="26" t="s">
        <v>511</v>
      </c>
      <c r="C27" s="19" t="s">
        <v>78</v>
      </c>
      <c r="D27" s="27">
        <v>44014</v>
      </c>
      <c r="E27" s="27">
        <v>44014</v>
      </c>
      <c r="F27" s="28" t="s">
        <v>618</v>
      </c>
      <c r="G27" s="27">
        <v>44024</v>
      </c>
      <c r="H27" s="32">
        <v>1</v>
      </c>
      <c r="I27" s="48">
        <v>4.3</v>
      </c>
      <c r="J27" s="32" t="s">
        <v>185</v>
      </c>
      <c r="K27" s="32">
        <v>513</v>
      </c>
      <c r="L27" s="32">
        <v>43</v>
      </c>
      <c r="M27" s="32">
        <v>48</v>
      </c>
      <c r="N27" s="49" t="s">
        <v>85</v>
      </c>
      <c r="O27" s="32">
        <v>9</v>
      </c>
      <c r="P27" s="48" t="s">
        <v>513</v>
      </c>
      <c r="Q27" s="12" t="s">
        <v>514</v>
      </c>
      <c r="R27" s="12" t="s">
        <v>88</v>
      </c>
      <c r="S27" s="12">
        <v>47.9</v>
      </c>
      <c r="T27" s="12">
        <v>49.7</v>
      </c>
      <c r="U27" s="48">
        <v>48</v>
      </c>
      <c r="V27" s="48">
        <v>50</v>
      </c>
      <c r="W27" s="48" t="s">
        <v>12</v>
      </c>
      <c r="X27" s="48">
        <f>IF(AND(W27 = "Rep", M27&gt;L27),1,0)</f>
        <v>1</v>
      </c>
      <c r="Y27" s="49" t="s">
        <v>85</v>
      </c>
      <c r="Z27" s="49" t="s">
        <v>85</v>
      </c>
      <c r="AA27" s="32">
        <v>0</v>
      </c>
      <c r="AB27" s="32">
        <v>0</v>
      </c>
      <c r="AC27" s="32">
        <v>0</v>
      </c>
      <c r="AD27" s="49" t="s">
        <v>85</v>
      </c>
      <c r="AE27" s="32" t="s">
        <v>448</v>
      </c>
      <c r="AF27" s="32" t="s">
        <v>78</v>
      </c>
      <c r="AG27" s="32" t="s">
        <v>118</v>
      </c>
      <c r="AH27" s="32">
        <v>1</v>
      </c>
      <c r="AI27" s="32">
        <v>1</v>
      </c>
      <c r="AJ27" s="32">
        <v>1</v>
      </c>
      <c r="AK27" s="32">
        <v>1</v>
      </c>
      <c r="AL27" s="32">
        <v>1</v>
      </c>
      <c r="AM27" s="32">
        <v>1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1</v>
      </c>
      <c r="AU27" s="32">
        <v>1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1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0</v>
      </c>
      <c r="BN27" s="32">
        <v>0</v>
      </c>
      <c r="BO27" s="32">
        <v>0</v>
      </c>
      <c r="BP27" s="32">
        <v>46</v>
      </c>
      <c r="BQ27" s="32">
        <v>42</v>
      </c>
      <c r="BR27" s="32">
        <v>34</v>
      </c>
      <c r="BS27" s="32">
        <v>37</v>
      </c>
      <c r="BT27" s="32">
        <v>29</v>
      </c>
      <c r="BU27" s="49" t="s">
        <v>85</v>
      </c>
      <c r="BV27" s="49" t="s">
        <v>85</v>
      </c>
      <c r="BW27" s="49" t="s">
        <v>85</v>
      </c>
      <c r="BX27" s="49" t="s">
        <v>85</v>
      </c>
      <c r="BY27" s="32">
        <v>62</v>
      </c>
      <c r="BZ27" s="32">
        <v>30</v>
      </c>
      <c r="CA27" s="32">
        <v>4</v>
      </c>
      <c r="CB27" s="32">
        <v>2</v>
      </c>
      <c r="CC27" s="32">
        <v>2</v>
      </c>
      <c r="CE27" s="15"/>
      <c r="CF27" s="15"/>
      <c r="CG27" s="15"/>
      <c r="CH27" s="15"/>
      <c r="CI27" s="15"/>
      <c r="CJ27" s="15"/>
      <c r="CK27" s="16"/>
    </row>
    <row r="28" spans="1:89">
      <c r="A28" s="26">
        <v>84</v>
      </c>
      <c r="B28" s="26" t="s">
        <v>625</v>
      </c>
      <c r="C28" s="19" t="s">
        <v>433</v>
      </c>
      <c r="D28" s="27">
        <v>44023</v>
      </c>
      <c r="E28" s="27">
        <v>44028</v>
      </c>
      <c r="F28" s="26" t="s">
        <v>434</v>
      </c>
      <c r="G28" s="27">
        <v>44034</v>
      </c>
      <c r="H28" s="48">
        <v>6</v>
      </c>
      <c r="I28" s="48">
        <v>3.7</v>
      </c>
      <c r="J28" s="32" t="s">
        <v>185</v>
      </c>
      <c r="K28" s="32">
        <v>700</v>
      </c>
      <c r="L28" s="32">
        <v>23</v>
      </c>
      <c r="M28" s="32">
        <v>29</v>
      </c>
      <c r="N28" s="32">
        <v>28</v>
      </c>
      <c r="O28" s="32">
        <v>20</v>
      </c>
      <c r="P28" s="32" t="s">
        <v>626</v>
      </c>
      <c r="Q28" s="32" t="s">
        <v>627</v>
      </c>
      <c r="R28" s="12" t="s">
        <v>88</v>
      </c>
      <c r="S28" s="32" t="s">
        <v>85</v>
      </c>
      <c r="T28" s="32" t="s">
        <v>85</v>
      </c>
      <c r="U28" s="32">
        <v>33</v>
      </c>
      <c r="V28" s="32">
        <v>26</v>
      </c>
      <c r="W28" s="48" t="s">
        <v>12</v>
      </c>
      <c r="X28" s="48">
        <f>IF(AND(W28 = "Rep", M28&gt;L28),1,0)</f>
        <v>1</v>
      </c>
      <c r="Y28" s="49" t="s">
        <v>85</v>
      </c>
      <c r="Z28" s="48" t="s">
        <v>85</v>
      </c>
      <c r="AA28" s="32">
        <v>0</v>
      </c>
      <c r="AB28" s="49">
        <v>0</v>
      </c>
      <c r="AC28" s="32">
        <v>0</v>
      </c>
      <c r="AD28" s="49" t="s">
        <v>85</v>
      </c>
      <c r="AE28" s="32" t="s">
        <v>433</v>
      </c>
      <c r="AF28" s="32" t="s">
        <v>433</v>
      </c>
      <c r="AG28" s="32" t="s">
        <v>178</v>
      </c>
      <c r="AH28" s="12">
        <v>1</v>
      </c>
      <c r="AI28" s="32">
        <v>0</v>
      </c>
      <c r="AJ28" s="49" t="s">
        <v>85</v>
      </c>
      <c r="AK28" s="49" t="s">
        <v>85</v>
      </c>
      <c r="AL28" s="49" t="s">
        <v>85</v>
      </c>
      <c r="AM28" s="49" t="s">
        <v>85</v>
      </c>
      <c r="AN28" s="49" t="s">
        <v>85</v>
      </c>
      <c r="AO28" s="49" t="s">
        <v>85</v>
      </c>
      <c r="AP28" s="49" t="s">
        <v>85</v>
      </c>
      <c r="AQ28" s="49" t="s">
        <v>85</v>
      </c>
      <c r="AR28" s="49" t="s">
        <v>85</v>
      </c>
      <c r="AS28" s="49" t="s">
        <v>85</v>
      </c>
      <c r="AT28" s="49" t="s">
        <v>85</v>
      </c>
      <c r="AU28" s="49" t="s">
        <v>85</v>
      </c>
      <c r="AV28" s="49" t="s">
        <v>85</v>
      </c>
      <c r="AW28" s="49" t="s">
        <v>85</v>
      </c>
      <c r="AX28" s="49" t="s">
        <v>85</v>
      </c>
      <c r="AY28" s="49" t="s">
        <v>85</v>
      </c>
      <c r="AZ28" s="49" t="s">
        <v>85</v>
      </c>
      <c r="BA28" s="49" t="s">
        <v>85</v>
      </c>
      <c r="BB28" s="49" t="s">
        <v>85</v>
      </c>
      <c r="BC28" s="49" t="s">
        <v>85</v>
      </c>
      <c r="BD28" s="49" t="s">
        <v>85</v>
      </c>
      <c r="BE28" s="49" t="s">
        <v>85</v>
      </c>
      <c r="BF28" s="49" t="s">
        <v>85</v>
      </c>
      <c r="BG28" s="49" t="s">
        <v>85</v>
      </c>
      <c r="BH28" s="49" t="s">
        <v>85</v>
      </c>
      <c r="BI28" s="49" t="s">
        <v>85</v>
      </c>
      <c r="BJ28" s="49" t="s">
        <v>85</v>
      </c>
      <c r="BK28" s="49" t="s">
        <v>85</v>
      </c>
      <c r="BL28" s="49" t="s">
        <v>85</v>
      </c>
      <c r="BM28" s="49" t="s">
        <v>85</v>
      </c>
      <c r="BN28" s="49" t="s">
        <v>85</v>
      </c>
      <c r="BO28" s="48" t="s">
        <v>85</v>
      </c>
      <c r="BP28" s="49" t="s">
        <v>85</v>
      </c>
      <c r="BQ28" s="49" t="s">
        <v>85</v>
      </c>
      <c r="BR28" s="32">
        <v>42</v>
      </c>
      <c r="BS28" s="32">
        <v>33</v>
      </c>
      <c r="BT28" s="32">
        <v>24</v>
      </c>
      <c r="BU28" s="49" t="s">
        <v>85</v>
      </c>
      <c r="BV28" s="49" t="s">
        <v>85</v>
      </c>
      <c r="BW28" s="49" t="s">
        <v>85</v>
      </c>
      <c r="BX28" s="49" t="s">
        <v>85</v>
      </c>
      <c r="BY28" s="32">
        <v>61</v>
      </c>
      <c r="BZ28" s="32">
        <v>32</v>
      </c>
      <c r="CA28" s="49" t="s">
        <v>85</v>
      </c>
      <c r="CB28" s="49" t="s">
        <v>85</v>
      </c>
      <c r="CC28" s="32">
        <v>7</v>
      </c>
      <c r="CD28" s="26" t="s">
        <v>628</v>
      </c>
      <c r="CE28" s="15"/>
      <c r="CF28" s="15"/>
      <c r="CG28" s="15"/>
      <c r="CH28" s="15"/>
      <c r="CI28" s="15"/>
      <c r="CJ28" s="15"/>
      <c r="CK28" s="16"/>
    </row>
    <row r="29" spans="1:89">
      <c r="A29" s="26">
        <v>67</v>
      </c>
      <c r="B29" s="1" t="s">
        <v>625</v>
      </c>
      <c r="C29" s="19" t="s">
        <v>78</v>
      </c>
      <c r="D29" s="27">
        <v>44014</v>
      </c>
      <c r="E29" s="27">
        <v>44014</v>
      </c>
      <c r="F29" s="28" t="s">
        <v>618</v>
      </c>
      <c r="G29" s="27">
        <v>44024</v>
      </c>
      <c r="H29" s="32">
        <v>1</v>
      </c>
      <c r="I29" s="48">
        <v>4.3</v>
      </c>
      <c r="J29" s="32" t="s">
        <v>185</v>
      </c>
      <c r="K29" s="32">
        <v>513</v>
      </c>
      <c r="L29" s="32">
        <v>38</v>
      </c>
      <c r="M29" s="32">
        <v>47</v>
      </c>
      <c r="N29" s="49" t="s">
        <v>85</v>
      </c>
      <c r="O29" s="32">
        <v>15</v>
      </c>
      <c r="P29" s="48" t="s">
        <v>629</v>
      </c>
      <c r="Q29" s="32" t="s">
        <v>627</v>
      </c>
      <c r="R29" s="48" t="s">
        <v>88</v>
      </c>
      <c r="S29" s="32" t="s">
        <v>85</v>
      </c>
      <c r="T29" s="32" t="s">
        <v>85</v>
      </c>
      <c r="U29" s="32">
        <v>33</v>
      </c>
      <c r="V29" s="32">
        <v>26</v>
      </c>
      <c r="W29" s="48" t="s">
        <v>12</v>
      </c>
      <c r="X29" s="48">
        <f>IF(AND(W29 = "Rep", M29&gt;L29),1,0)</f>
        <v>1</v>
      </c>
      <c r="Y29" s="49" t="s">
        <v>85</v>
      </c>
      <c r="Z29" s="49" t="s">
        <v>85</v>
      </c>
      <c r="AA29" s="32">
        <v>0</v>
      </c>
      <c r="AB29" s="32">
        <v>0</v>
      </c>
      <c r="AC29" s="32">
        <v>0</v>
      </c>
      <c r="AD29" s="49" t="s">
        <v>85</v>
      </c>
      <c r="AE29" s="32" t="s">
        <v>448</v>
      </c>
      <c r="AF29" s="32" t="s">
        <v>78</v>
      </c>
      <c r="AG29" s="32" t="s">
        <v>118</v>
      </c>
      <c r="AH29" s="32">
        <v>1</v>
      </c>
      <c r="AI29" s="32">
        <v>1</v>
      </c>
      <c r="AJ29" s="32">
        <v>1</v>
      </c>
      <c r="AK29" s="32">
        <v>1</v>
      </c>
      <c r="AL29" s="32">
        <v>1</v>
      </c>
      <c r="AM29" s="32">
        <v>1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1</v>
      </c>
      <c r="AU29" s="32">
        <v>1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1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46</v>
      </c>
      <c r="BQ29" s="32">
        <v>42</v>
      </c>
      <c r="BR29" s="32">
        <v>34</v>
      </c>
      <c r="BS29" s="32">
        <v>37</v>
      </c>
      <c r="BT29" s="32">
        <v>29</v>
      </c>
      <c r="BU29" s="49" t="s">
        <v>85</v>
      </c>
      <c r="BV29" s="49" t="s">
        <v>85</v>
      </c>
      <c r="BW29" s="49" t="s">
        <v>85</v>
      </c>
      <c r="BX29" s="49" t="s">
        <v>85</v>
      </c>
      <c r="BY29" s="32">
        <v>62</v>
      </c>
      <c r="BZ29" s="32">
        <v>30</v>
      </c>
      <c r="CA29" s="32">
        <v>4</v>
      </c>
      <c r="CB29" s="32">
        <v>2</v>
      </c>
      <c r="CC29" s="32">
        <v>2</v>
      </c>
      <c r="CD29" s="1" t="s">
        <v>631</v>
      </c>
      <c r="CE29" s="15"/>
      <c r="CF29" s="15"/>
      <c r="CG29" s="15"/>
      <c r="CH29" s="15"/>
      <c r="CI29" s="15"/>
      <c r="CJ29" s="15"/>
      <c r="CK29" s="16"/>
    </row>
    <row r="30" spans="1:89">
      <c r="A30" s="26">
        <v>66</v>
      </c>
      <c r="B30" s="1" t="s">
        <v>625</v>
      </c>
      <c r="C30" s="19" t="s">
        <v>78</v>
      </c>
      <c r="D30" s="27">
        <v>44014</v>
      </c>
      <c r="E30" s="27">
        <v>44014</v>
      </c>
      <c r="F30" s="28" t="s">
        <v>618</v>
      </c>
      <c r="G30" s="27">
        <v>44024</v>
      </c>
      <c r="H30" s="32">
        <v>1</v>
      </c>
      <c r="I30" s="48">
        <v>4.3</v>
      </c>
      <c r="J30" s="32" t="s">
        <v>185</v>
      </c>
      <c r="K30" s="32">
        <v>513</v>
      </c>
      <c r="L30" s="32">
        <v>37</v>
      </c>
      <c r="M30" s="32">
        <v>46</v>
      </c>
      <c r="N30" s="49" t="s">
        <v>85</v>
      </c>
      <c r="O30" s="32">
        <v>16</v>
      </c>
      <c r="P30" s="48" t="s">
        <v>626</v>
      </c>
      <c r="Q30" s="32" t="s">
        <v>627</v>
      </c>
      <c r="R30" s="48" t="s">
        <v>88</v>
      </c>
      <c r="S30" s="32" t="s">
        <v>85</v>
      </c>
      <c r="T30" s="32" t="s">
        <v>85</v>
      </c>
      <c r="U30" s="32">
        <v>33</v>
      </c>
      <c r="V30" s="32">
        <v>26</v>
      </c>
      <c r="W30" s="48" t="s">
        <v>12</v>
      </c>
      <c r="X30" s="48">
        <f>IF(AND(W30 = "Rep", M30&gt;L30),1,0)</f>
        <v>1</v>
      </c>
      <c r="Y30" s="49" t="s">
        <v>85</v>
      </c>
      <c r="Z30" s="49" t="s">
        <v>85</v>
      </c>
      <c r="AA30" s="32">
        <v>0</v>
      </c>
      <c r="AB30" s="32">
        <v>0</v>
      </c>
      <c r="AC30" s="32">
        <v>0</v>
      </c>
      <c r="AD30" s="49" t="s">
        <v>85</v>
      </c>
      <c r="AE30" s="32" t="s">
        <v>448</v>
      </c>
      <c r="AF30" s="32" t="s">
        <v>78</v>
      </c>
      <c r="AG30" s="32" t="s">
        <v>118</v>
      </c>
      <c r="AH30" s="32">
        <v>1</v>
      </c>
      <c r="AI30" s="32">
        <v>1</v>
      </c>
      <c r="AJ30" s="32">
        <v>1</v>
      </c>
      <c r="AK30" s="32">
        <v>1</v>
      </c>
      <c r="AL30" s="32">
        <v>1</v>
      </c>
      <c r="AM30" s="32">
        <v>1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1</v>
      </c>
      <c r="AU30" s="32">
        <v>1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1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2">
        <v>46</v>
      </c>
      <c r="BQ30" s="32">
        <v>42</v>
      </c>
      <c r="BR30" s="32">
        <v>34</v>
      </c>
      <c r="BS30" s="32">
        <v>37</v>
      </c>
      <c r="BT30" s="32">
        <v>29</v>
      </c>
      <c r="BU30" s="49" t="s">
        <v>85</v>
      </c>
      <c r="BV30" s="49" t="s">
        <v>85</v>
      </c>
      <c r="BW30" s="49" t="s">
        <v>85</v>
      </c>
      <c r="BX30" s="49" t="s">
        <v>85</v>
      </c>
      <c r="BY30" s="32">
        <v>62</v>
      </c>
      <c r="BZ30" s="32">
        <v>30</v>
      </c>
      <c r="CA30" s="32">
        <v>4</v>
      </c>
      <c r="CB30" s="32">
        <v>2</v>
      </c>
      <c r="CC30" s="32">
        <v>2</v>
      </c>
      <c r="CD30" s="1" t="s">
        <v>631</v>
      </c>
      <c r="CE30" s="15"/>
      <c r="CF30" s="15"/>
      <c r="CG30" s="15"/>
      <c r="CH30" s="15"/>
      <c r="CI30" s="15"/>
      <c r="CJ30" s="15"/>
      <c r="CK30" s="16"/>
    </row>
    <row r="31" spans="1:89">
      <c r="A31" s="26">
        <v>65</v>
      </c>
      <c r="B31" s="1" t="s">
        <v>625</v>
      </c>
      <c r="C31" s="19" t="s">
        <v>78</v>
      </c>
      <c r="D31" s="27">
        <v>44014</v>
      </c>
      <c r="E31" s="27">
        <v>44014</v>
      </c>
      <c r="F31" s="28" t="s">
        <v>618</v>
      </c>
      <c r="G31" s="27">
        <v>44024</v>
      </c>
      <c r="H31" s="32">
        <v>1</v>
      </c>
      <c r="I31" s="48">
        <v>4.3</v>
      </c>
      <c r="J31" s="32" t="s">
        <v>185</v>
      </c>
      <c r="K31" s="32">
        <v>513</v>
      </c>
      <c r="L31" s="32">
        <v>39</v>
      </c>
      <c r="M31" s="32">
        <v>46</v>
      </c>
      <c r="N31" s="49" t="s">
        <v>85</v>
      </c>
      <c r="O31" s="32">
        <v>15</v>
      </c>
      <c r="P31" s="48" t="s">
        <v>626</v>
      </c>
      <c r="Q31" s="32" t="s">
        <v>630</v>
      </c>
      <c r="R31" s="48" t="s">
        <v>88</v>
      </c>
      <c r="S31" s="32" t="s">
        <v>85</v>
      </c>
      <c r="T31" s="32" t="s">
        <v>85</v>
      </c>
      <c r="U31" s="32">
        <v>33</v>
      </c>
      <c r="V31" s="32">
        <v>26</v>
      </c>
      <c r="W31" s="48" t="s">
        <v>12</v>
      </c>
      <c r="X31" s="48">
        <f>IF(AND(W31 = "Rep", M31&gt;L31),1,0)</f>
        <v>1</v>
      </c>
      <c r="Y31" s="49" t="s">
        <v>85</v>
      </c>
      <c r="Z31" s="49" t="s">
        <v>85</v>
      </c>
      <c r="AA31" s="32">
        <v>0</v>
      </c>
      <c r="AB31" s="32">
        <v>0</v>
      </c>
      <c r="AC31" s="32">
        <v>0</v>
      </c>
      <c r="AD31" s="49" t="s">
        <v>85</v>
      </c>
      <c r="AE31" s="32" t="s">
        <v>448</v>
      </c>
      <c r="AF31" s="32" t="s">
        <v>78</v>
      </c>
      <c r="AG31" s="32" t="s">
        <v>118</v>
      </c>
      <c r="AH31" s="32">
        <v>1</v>
      </c>
      <c r="AI31" s="32">
        <v>1</v>
      </c>
      <c r="AJ31" s="32">
        <v>1</v>
      </c>
      <c r="AK31" s="32">
        <v>1</v>
      </c>
      <c r="AL31" s="32">
        <v>1</v>
      </c>
      <c r="AM31" s="32">
        <v>1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1</v>
      </c>
      <c r="AU31" s="32">
        <v>1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1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46</v>
      </c>
      <c r="BQ31" s="32">
        <v>42</v>
      </c>
      <c r="BR31" s="32">
        <v>34</v>
      </c>
      <c r="BS31" s="32">
        <v>37</v>
      </c>
      <c r="BT31" s="32">
        <v>29</v>
      </c>
      <c r="BU31" s="49" t="s">
        <v>85</v>
      </c>
      <c r="BV31" s="49" t="s">
        <v>85</v>
      </c>
      <c r="BW31" s="49" t="s">
        <v>85</v>
      </c>
      <c r="BX31" s="49" t="s">
        <v>85</v>
      </c>
      <c r="BY31" s="32">
        <v>62</v>
      </c>
      <c r="BZ31" s="32">
        <v>30</v>
      </c>
      <c r="CA31" s="32">
        <v>4</v>
      </c>
      <c r="CB31" s="32">
        <v>2</v>
      </c>
      <c r="CC31" s="32">
        <v>2</v>
      </c>
      <c r="CD31" s="1" t="s">
        <v>631</v>
      </c>
      <c r="CE31" s="15"/>
      <c r="CF31" s="15"/>
      <c r="CG31" s="15"/>
      <c r="CH31" s="15"/>
      <c r="CI31" s="15"/>
      <c r="CJ31" s="15"/>
      <c r="CK31" s="16"/>
    </row>
    <row r="32" spans="1:89">
      <c r="A32" s="26">
        <v>64</v>
      </c>
      <c r="B32" s="1" t="s">
        <v>625</v>
      </c>
      <c r="C32" s="19" t="s">
        <v>78</v>
      </c>
      <c r="D32" s="27">
        <v>44014</v>
      </c>
      <c r="E32" s="27">
        <v>44014</v>
      </c>
      <c r="F32" s="28" t="s">
        <v>618</v>
      </c>
      <c r="G32" s="27">
        <v>44024</v>
      </c>
      <c r="H32" s="32">
        <v>1</v>
      </c>
      <c r="I32" s="48">
        <v>4.3</v>
      </c>
      <c r="J32" s="32" t="s">
        <v>185</v>
      </c>
      <c r="K32" s="32">
        <v>513</v>
      </c>
      <c r="L32" s="32">
        <v>37</v>
      </c>
      <c r="M32" s="32">
        <v>48</v>
      </c>
      <c r="N32" s="49" t="s">
        <v>85</v>
      </c>
      <c r="O32" s="32">
        <v>15</v>
      </c>
      <c r="P32" s="48" t="s">
        <v>629</v>
      </c>
      <c r="Q32" s="32" t="s">
        <v>630</v>
      </c>
      <c r="R32" s="48" t="s">
        <v>88</v>
      </c>
      <c r="S32" s="32" t="s">
        <v>85</v>
      </c>
      <c r="T32" s="32" t="s">
        <v>85</v>
      </c>
      <c r="U32" s="32">
        <v>33</v>
      </c>
      <c r="V32" s="32">
        <v>26</v>
      </c>
      <c r="W32" s="48" t="s">
        <v>12</v>
      </c>
      <c r="X32" s="48">
        <f>IF(AND(W32 = "Rep", M32&gt;L32),1,0)</f>
        <v>1</v>
      </c>
      <c r="Y32" s="49" t="s">
        <v>85</v>
      </c>
      <c r="Z32" s="49" t="s">
        <v>85</v>
      </c>
      <c r="AA32" s="32">
        <v>0</v>
      </c>
      <c r="AB32" s="32">
        <v>0</v>
      </c>
      <c r="AC32" s="32">
        <v>0</v>
      </c>
      <c r="AD32" s="49" t="s">
        <v>85</v>
      </c>
      <c r="AE32" s="32" t="s">
        <v>448</v>
      </c>
      <c r="AF32" s="32" t="s">
        <v>78</v>
      </c>
      <c r="AG32" s="32" t="s">
        <v>118</v>
      </c>
      <c r="AH32" s="32">
        <v>1</v>
      </c>
      <c r="AI32" s="32">
        <v>1</v>
      </c>
      <c r="AJ32" s="32">
        <v>1</v>
      </c>
      <c r="AK32" s="32">
        <v>1</v>
      </c>
      <c r="AL32" s="32">
        <v>1</v>
      </c>
      <c r="AM32" s="32">
        <v>1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1</v>
      </c>
      <c r="AU32" s="32">
        <v>1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1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46</v>
      </c>
      <c r="BQ32" s="32">
        <v>42</v>
      </c>
      <c r="BR32" s="32">
        <v>34</v>
      </c>
      <c r="BS32" s="32">
        <v>37</v>
      </c>
      <c r="BT32" s="32">
        <v>29</v>
      </c>
      <c r="BU32" s="49" t="s">
        <v>85</v>
      </c>
      <c r="BV32" s="49" t="s">
        <v>85</v>
      </c>
      <c r="BW32" s="49" t="s">
        <v>85</v>
      </c>
      <c r="BX32" s="49" t="s">
        <v>85</v>
      </c>
      <c r="BY32" s="32">
        <v>62</v>
      </c>
      <c r="BZ32" s="32">
        <v>30</v>
      </c>
      <c r="CA32" s="32">
        <v>4</v>
      </c>
      <c r="CB32" s="32">
        <v>2</v>
      </c>
      <c r="CC32" s="32">
        <v>2</v>
      </c>
      <c r="CD32" s="1" t="s">
        <v>631</v>
      </c>
      <c r="CE32" s="15"/>
      <c r="CF32" s="15"/>
      <c r="CG32" s="15"/>
      <c r="CH32" s="15"/>
      <c r="CI32" s="15"/>
      <c r="CJ32" s="15"/>
      <c r="CK32" s="16"/>
    </row>
    <row r="33" spans="1:89">
      <c r="A33" s="44">
        <v>580</v>
      </c>
      <c r="B33" s="45" t="s">
        <v>633</v>
      </c>
      <c r="C33" s="9" t="s">
        <v>217</v>
      </c>
      <c r="D33" s="39" t="s">
        <v>82</v>
      </c>
      <c r="E33" s="39" t="s">
        <v>132</v>
      </c>
      <c r="F33" s="23" t="s">
        <v>218</v>
      </c>
      <c r="G33" s="39" t="s">
        <v>123</v>
      </c>
      <c r="H33" s="40">
        <f>E33-D33+1</f>
        <v>3</v>
      </c>
      <c r="I33" s="40" t="s">
        <v>222</v>
      </c>
      <c r="J33" s="32" t="s">
        <v>185</v>
      </c>
      <c r="K33" s="40" t="s">
        <v>257</v>
      </c>
      <c r="L33" s="12">
        <v>51</v>
      </c>
      <c r="M33" s="12">
        <v>48</v>
      </c>
      <c r="N33" s="12">
        <v>4</v>
      </c>
      <c r="O33" s="12">
        <v>3</v>
      </c>
      <c r="P33" s="13" t="s">
        <v>634</v>
      </c>
      <c r="Q33" s="12" t="s">
        <v>635</v>
      </c>
      <c r="R33" s="48" t="s">
        <v>88</v>
      </c>
      <c r="S33" s="12">
        <v>45</v>
      </c>
      <c r="T33" s="12">
        <v>52</v>
      </c>
      <c r="U33" s="48">
        <f>100*ROUND(754859/1700130,2)</f>
        <v>44</v>
      </c>
      <c r="V33" s="48">
        <f>100*ROUND(864997/1700130,2)</f>
        <v>51</v>
      </c>
      <c r="W33" s="48" t="s">
        <v>12</v>
      </c>
      <c r="X33" s="48">
        <f>IF(AND(W33 = "Rep", M33&gt;L33),1,0)</f>
        <v>0</v>
      </c>
      <c r="Y33" s="48" t="s">
        <v>85</v>
      </c>
      <c r="Z33" s="48" t="s">
        <v>85</v>
      </c>
      <c r="AA33" s="48">
        <v>0</v>
      </c>
      <c r="AB33" s="48">
        <v>0</v>
      </c>
      <c r="AC33" s="48">
        <v>1</v>
      </c>
      <c r="AD33" s="48" t="s">
        <v>85</v>
      </c>
      <c r="AE33" s="48" t="s">
        <v>217</v>
      </c>
      <c r="AF33" s="48" t="s">
        <v>217</v>
      </c>
      <c r="AG33" s="13" t="s">
        <v>89</v>
      </c>
      <c r="AH33" s="48">
        <v>1</v>
      </c>
      <c r="AI33" s="48">
        <v>1</v>
      </c>
      <c r="AJ33" s="48">
        <v>1</v>
      </c>
      <c r="AK33" s="48">
        <v>1</v>
      </c>
      <c r="AL33" s="48">
        <v>1</v>
      </c>
      <c r="AM33" s="48">
        <v>0</v>
      </c>
      <c r="AN33" s="48">
        <v>0</v>
      </c>
      <c r="AO33" s="48">
        <v>0</v>
      </c>
      <c r="AP33" s="48">
        <v>1</v>
      </c>
      <c r="AQ33" s="48">
        <v>0</v>
      </c>
      <c r="AR33" s="48">
        <v>0</v>
      </c>
      <c r="AS33" s="48">
        <v>0</v>
      </c>
      <c r="AT33" s="48">
        <v>1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48">
        <v>0</v>
      </c>
      <c r="BB33" s="48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48">
        <v>0</v>
      </c>
      <c r="BK33" s="48">
        <v>0</v>
      </c>
      <c r="BL33" s="48">
        <v>0</v>
      </c>
      <c r="BM33" s="48">
        <v>0</v>
      </c>
      <c r="BN33" s="48">
        <v>0</v>
      </c>
      <c r="BO33" s="48">
        <v>0</v>
      </c>
      <c r="BP33" s="48" t="s">
        <v>85</v>
      </c>
      <c r="BQ33" s="48" t="s">
        <v>85</v>
      </c>
      <c r="BR33" s="48">
        <v>34</v>
      </c>
      <c r="BS33" s="48">
        <v>39</v>
      </c>
      <c r="BT33" s="48">
        <v>27</v>
      </c>
      <c r="BU33" s="48" t="s">
        <v>85</v>
      </c>
      <c r="BV33" s="48" t="s">
        <v>85</v>
      </c>
      <c r="BW33" s="48" t="s">
        <v>85</v>
      </c>
      <c r="BX33" s="48" t="s">
        <v>85</v>
      </c>
      <c r="BY33" s="48">
        <v>84</v>
      </c>
      <c r="BZ33" s="48" t="s">
        <v>85</v>
      </c>
      <c r="CA33" s="48" t="s">
        <v>85</v>
      </c>
      <c r="CB33" s="48" t="s">
        <v>85</v>
      </c>
      <c r="CC33" s="48">
        <v>16</v>
      </c>
      <c r="CD33" s="45"/>
      <c r="CE33" s="15"/>
      <c r="CF33" s="15"/>
      <c r="CG33" s="15"/>
      <c r="CH33" s="15"/>
      <c r="CI33" s="15"/>
      <c r="CJ33" s="15"/>
      <c r="CK33" s="16"/>
    </row>
    <row r="34" spans="1:89">
      <c r="A34" s="26">
        <v>85</v>
      </c>
      <c r="B34" s="26" t="s">
        <v>633</v>
      </c>
      <c r="C34" s="19" t="s">
        <v>433</v>
      </c>
      <c r="D34" s="27">
        <v>44023</v>
      </c>
      <c r="E34" s="27">
        <v>44028</v>
      </c>
      <c r="F34" s="26" t="s">
        <v>434</v>
      </c>
      <c r="G34" s="27">
        <v>44034</v>
      </c>
      <c r="H34" s="48">
        <v>6</v>
      </c>
      <c r="I34" s="48">
        <v>3.7</v>
      </c>
      <c r="J34" s="32" t="s">
        <v>185</v>
      </c>
      <c r="K34" s="32">
        <v>701</v>
      </c>
      <c r="L34" s="32">
        <v>45</v>
      </c>
      <c r="M34" s="32">
        <v>43</v>
      </c>
      <c r="N34" s="32">
        <v>6</v>
      </c>
      <c r="O34" s="32">
        <v>7</v>
      </c>
      <c r="P34" s="32" t="s">
        <v>634</v>
      </c>
      <c r="Q34" s="32" t="s">
        <v>635</v>
      </c>
      <c r="R34" s="12" t="s">
        <v>88</v>
      </c>
      <c r="S34" s="12">
        <v>45</v>
      </c>
      <c r="T34" s="12">
        <v>52</v>
      </c>
      <c r="U34" s="48">
        <f>100*ROUND(754859/1700130,2)</f>
        <v>44</v>
      </c>
      <c r="V34" s="48">
        <f>100*ROUND(864997/1700130,2)</f>
        <v>51</v>
      </c>
      <c r="W34" s="48" t="s">
        <v>12</v>
      </c>
      <c r="X34" s="48">
        <f>IF(AND(W34 = "Rep", M34&gt;L34),1,0)</f>
        <v>0</v>
      </c>
      <c r="Y34" s="49" t="s">
        <v>85</v>
      </c>
      <c r="Z34" s="48" t="s">
        <v>85</v>
      </c>
      <c r="AA34" s="32">
        <v>0</v>
      </c>
      <c r="AB34" s="49">
        <v>0</v>
      </c>
      <c r="AC34" s="32">
        <v>0</v>
      </c>
      <c r="AD34" s="49" t="s">
        <v>85</v>
      </c>
      <c r="AE34" s="32" t="s">
        <v>433</v>
      </c>
      <c r="AF34" s="32" t="s">
        <v>433</v>
      </c>
      <c r="AG34" s="32" t="s">
        <v>178</v>
      </c>
      <c r="AH34" s="12">
        <v>1</v>
      </c>
      <c r="AI34" s="32">
        <v>0</v>
      </c>
      <c r="AJ34" s="49" t="s">
        <v>85</v>
      </c>
      <c r="AK34" s="49" t="s">
        <v>85</v>
      </c>
      <c r="AL34" s="49" t="s">
        <v>85</v>
      </c>
      <c r="AM34" s="49" t="s">
        <v>85</v>
      </c>
      <c r="AN34" s="49" t="s">
        <v>85</v>
      </c>
      <c r="AO34" s="49" t="s">
        <v>85</v>
      </c>
      <c r="AP34" s="49" t="s">
        <v>85</v>
      </c>
      <c r="AQ34" s="49" t="s">
        <v>85</v>
      </c>
      <c r="AR34" s="49" t="s">
        <v>85</v>
      </c>
      <c r="AS34" s="49" t="s">
        <v>85</v>
      </c>
      <c r="AT34" s="49" t="s">
        <v>85</v>
      </c>
      <c r="AU34" s="49" t="s">
        <v>85</v>
      </c>
      <c r="AV34" s="49" t="s">
        <v>85</v>
      </c>
      <c r="AW34" s="49" t="s">
        <v>85</v>
      </c>
      <c r="AX34" s="49" t="s">
        <v>85</v>
      </c>
      <c r="AY34" s="49" t="s">
        <v>85</v>
      </c>
      <c r="AZ34" s="49" t="s">
        <v>85</v>
      </c>
      <c r="BA34" s="49" t="s">
        <v>85</v>
      </c>
      <c r="BB34" s="49" t="s">
        <v>85</v>
      </c>
      <c r="BC34" s="49" t="s">
        <v>85</v>
      </c>
      <c r="BD34" s="49" t="s">
        <v>85</v>
      </c>
      <c r="BE34" s="49" t="s">
        <v>85</v>
      </c>
      <c r="BF34" s="49" t="s">
        <v>85</v>
      </c>
      <c r="BG34" s="49" t="s">
        <v>85</v>
      </c>
      <c r="BH34" s="49" t="s">
        <v>85</v>
      </c>
      <c r="BI34" s="49" t="s">
        <v>85</v>
      </c>
      <c r="BJ34" s="49" t="s">
        <v>85</v>
      </c>
      <c r="BK34" s="49" t="s">
        <v>85</v>
      </c>
      <c r="BL34" s="49" t="s">
        <v>85</v>
      </c>
      <c r="BM34" s="49" t="s">
        <v>85</v>
      </c>
      <c r="BN34" s="49" t="s">
        <v>85</v>
      </c>
      <c r="BO34" s="48" t="s">
        <v>85</v>
      </c>
      <c r="BP34" s="49" t="s">
        <v>85</v>
      </c>
      <c r="BQ34" s="49" t="s">
        <v>85</v>
      </c>
      <c r="BR34" s="32">
        <v>35</v>
      </c>
      <c r="BS34" s="32">
        <v>38</v>
      </c>
      <c r="BT34" s="32">
        <v>26</v>
      </c>
      <c r="BU34" s="49" t="s">
        <v>85</v>
      </c>
      <c r="BV34" s="49" t="s">
        <v>85</v>
      </c>
      <c r="BW34" s="49" t="s">
        <v>85</v>
      </c>
      <c r="BX34" s="49" t="s">
        <v>85</v>
      </c>
      <c r="BY34" s="32">
        <v>89</v>
      </c>
      <c r="BZ34" s="32">
        <v>5</v>
      </c>
      <c r="CA34" s="49" t="s">
        <v>85</v>
      </c>
      <c r="CB34" s="49" t="s">
        <v>85</v>
      </c>
      <c r="CC34" s="32">
        <v>6</v>
      </c>
      <c r="CD34" s="26" t="s">
        <v>435</v>
      </c>
      <c r="CE34" s="15"/>
      <c r="CF34" s="15"/>
      <c r="CG34" s="15"/>
      <c r="CH34" s="15"/>
      <c r="CI34" s="15"/>
      <c r="CJ34" s="15"/>
      <c r="CK34" s="16"/>
    </row>
    <row r="35" spans="1:89">
      <c r="A35" s="1">
        <v>191</v>
      </c>
      <c r="B35" s="1" t="s">
        <v>683</v>
      </c>
      <c r="C35" s="19" t="s">
        <v>433</v>
      </c>
      <c r="D35" s="20" t="s">
        <v>271</v>
      </c>
      <c r="E35" s="20" t="s">
        <v>389</v>
      </c>
      <c r="F35" s="20" t="s">
        <v>390</v>
      </c>
      <c r="G35" s="20" t="s">
        <v>684</v>
      </c>
      <c r="H35" s="40">
        <f>E35-D35+1</f>
        <v>4</v>
      </c>
      <c r="I35" s="32">
        <v>4</v>
      </c>
      <c r="J35" s="32" t="s">
        <v>185</v>
      </c>
      <c r="K35" s="32">
        <v>600</v>
      </c>
      <c r="L35" s="12">
        <v>28</v>
      </c>
      <c r="M35" s="12">
        <v>53</v>
      </c>
      <c r="N35" s="12">
        <v>8</v>
      </c>
      <c r="O35" s="12">
        <v>11</v>
      </c>
      <c r="P35" s="48" t="s">
        <v>685</v>
      </c>
      <c r="Q35" s="12" t="s">
        <v>686</v>
      </c>
      <c r="R35" s="32" t="s">
        <v>88</v>
      </c>
      <c r="S35" s="12">
        <v>33</v>
      </c>
      <c r="T35" s="12">
        <v>63</v>
      </c>
      <c r="U35" s="48">
        <v>33</v>
      </c>
      <c r="V35" s="48">
        <v>63</v>
      </c>
      <c r="W35" s="48" t="s">
        <v>12</v>
      </c>
      <c r="X35" s="48">
        <f>IF(AND(W35 = "Rep", M35&gt;L35),1,0)</f>
        <v>1</v>
      </c>
      <c r="Y35" s="32" t="s">
        <v>85</v>
      </c>
      <c r="Z35" s="32" t="s">
        <v>85</v>
      </c>
      <c r="AA35" s="32" t="s">
        <v>85</v>
      </c>
      <c r="AB35" s="32" t="s">
        <v>85</v>
      </c>
      <c r="AC35" s="32" t="s">
        <v>85</v>
      </c>
      <c r="AD35" s="32" t="s">
        <v>85</v>
      </c>
      <c r="AE35" s="32" t="s">
        <v>433</v>
      </c>
      <c r="AF35" s="32" t="s">
        <v>433</v>
      </c>
      <c r="AG35" s="32" t="s">
        <v>89</v>
      </c>
      <c r="AH35" s="32">
        <v>1</v>
      </c>
      <c r="AI35" s="32">
        <v>0</v>
      </c>
      <c r="AJ35" s="32" t="s">
        <v>85</v>
      </c>
      <c r="AK35" s="32" t="s">
        <v>85</v>
      </c>
      <c r="AL35" s="32" t="s">
        <v>85</v>
      </c>
      <c r="AM35" s="32" t="s">
        <v>85</v>
      </c>
      <c r="AN35" s="32" t="s">
        <v>85</v>
      </c>
      <c r="AO35" s="32" t="s">
        <v>85</v>
      </c>
      <c r="AP35" s="32" t="s">
        <v>85</v>
      </c>
      <c r="AQ35" s="32" t="s">
        <v>85</v>
      </c>
      <c r="AR35" s="32" t="s">
        <v>85</v>
      </c>
      <c r="AS35" s="32" t="s">
        <v>85</v>
      </c>
      <c r="AT35" s="32" t="s">
        <v>85</v>
      </c>
      <c r="AU35" s="32" t="s">
        <v>85</v>
      </c>
      <c r="AV35" s="32" t="s">
        <v>85</v>
      </c>
      <c r="AW35" s="32" t="s">
        <v>85</v>
      </c>
      <c r="AX35" s="32" t="s">
        <v>85</v>
      </c>
      <c r="AY35" s="32" t="s">
        <v>85</v>
      </c>
      <c r="AZ35" s="32" t="s">
        <v>85</v>
      </c>
      <c r="BA35" s="32" t="s">
        <v>85</v>
      </c>
      <c r="BB35" s="32" t="s">
        <v>85</v>
      </c>
      <c r="BC35" s="32" t="s">
        <v>85</v>
      </c>
      <c r="BD35" s="32" t="s">
        <v>85</v>
      </c>
      <c r="BE35" s="32" t="s">
        <v>85</v>
      </c>
      <c r="BF35" s="32" t="s">
        <v>85</v>
      </c>
      <c r="BG35" s="32" t="s">
        <v>85</v>
      </c>
      <c r="BH35" s="32" t="s">
        <v>85</v>
      </c>
      <c r="BI35" s="32" t="s">
        <v>85</v>
      </c>
      <c r="BJ35" s="32" t="s">
        <v>85</v>
      </c>
      <c r="BK35" s="32" t="s">
        <v>85</v>
      </c>
      <c r="BL35" s="32" t="s">
        <v>85</v>
      </c>
      <c r="BM35" s="32" t="s">
        <v>85</v>
      </c>
      <c r="BN35" s="32" t="s">
        <v>85</v>
      </c>
      <c r="BO35" s="32" t="s">
        <v>85</v>
      </c>
      <c r="BP35" s="32" t="s">
        <v>85</v>
      </c>
      <c r="BQ35" s="32" t="s">
        <v>85</v>
      </c>
      <c r="BR35" s="32" t="s">
        <v>85</v>
      </c>
      <c r="BS35" s="32" t="s">
        <v>85</v>
      </c>
      <c r="BT35" s="32" t="s">
        <v>85</v>
      </c>
      <c r="BU35" s="32" t="s">
        <v>85</v>
      </c>
      <c r="BV35" s="32" t="s">
        <v>85</v>
      </c>
      <c r="BW35" s="32" t="s">
        <v>85</v>
      </c>
      <c r="BX35" s="32" t="s">
        <v>85</v>
      </c>
      <c r="BY35" s="32">
        <v>91</v>
      </c>
      <c r="BZ35" s="32">
        <v>2</v>
      </c>
      <c r="CA35" s="32">
        <v>7</v>
      </c>
      <c r="CB35" s="32" t="s">
        <v>85</v>
      </c>
      <c r="CC35" s="32" t="s">
        <v>85</v>
      </c>
      <c r="CD35" s="1"/>
      <c r="CE35" s="15"/>
      <c r="CF35" s="15"/>
      <c r="CG35" s="15"/>
      <c r="CH35" s="15"/>
      <c r="CI35" s="15"/>
      <c r="CJ35" s="15"/>
      <c r="CK35" s="16"/>
    </row>
    <row r="36" spans="1:89">
      <c r="A36" s="1">
        <v>155</v>
      </c>
      <c r="B36" s="1" t="s">
        <v>710</v>
      </c>
      <c r="C36" s="19" t="s">
        <v>487</v>
      </c>
      <c r="D36" s="20" t="s">
        <v>673</v>
      </c>
      <c r="E36" s="20" t="s">
        <v>401</v>
      </c>
      <c r="F36" s="20" t="s">
        <v>711</v>
      </c>
      <c r="G36" s="20" t="s">
        <v>403</v>
      </c>
      <c r="H36" s="40">
        <f>E36-D36+1</f>
        <v>5</v>
      </c>
      <c r="I36" s="32">
        <v>3.3</v>
      </c>
      <c r="J36" s="32" t="s">
        <v>185</v>
      </c>
      <c r="K36" s="48">
        <v>1202</v>
      </c>
      <c r="L36" s="12">
        <v>44</v>
      </c>
      <c r="M36" s="12">
        <v>46</v>
      </c>
      <c r="N36" s="12" t="s">
        <v>85</v>
      </c>
      <c r="O36" s="12">
        <v>10</v>
      </c>
      <c r="P36" s="48" t="s">
        <v>695</v>
      </c>
      <c r="Q36" s="12" t="s">
        <v>696</v>
      </c>
      <c r="R36" s="32" t="s">
        <v>88</v>
      </c>
      <c r="S36" s="12">
        <v>42</v>
      </c>
      <c r="T36" s="12">
        <v>54</v>
      </c>
      <c r="U36" s="48">
        <v>42</v>
      </c>
      <c r="V36" s="48">
        <v>53</v>
      </c>
      <c r="W36" s="48" t="s">
        <v>12</v>
      </c>
      <c r="X36" s="48">
        <f>IF(AND(W36 = "Rep", M36&gt;L36),1,0)</f>
        <v>1</v>
      </c>
      <c r="Y36" s="32" t="s">
        <v>85</v>
      </c>
      <c r="Z36" s="32" t="s">
        <v>85</v>
      </c>
      <c r="AA36" s="32">
        <v>1</v>
      </c>
      <c r="AB36" s="32">
        <v>0</v>
      </c>
      <c r="AC36" s="32">
        <v>0</v>
      </c>
      <c r="AD36" s="32" t="s">
        <v>85</v>
      </c>
      <c r="AE36" s="32" t="s">
        <v>487</v>
      </c>
      <c r="AF36" s="32" t="s">
        <v>487</v>
      </c>
      <c r="AG36" s="32" t="s">
        <v>89</v>
      </c>
      <c r="AH36" s="32">
        <v>1</v>
      </c>
      <c r="AI36" s="32">
        <v>1</v>
      </c>
      <c r="AJ36" s="32" t="s">
        <v>85</v>
      </c>
      <c r="AK36" s="32" t="s">
        <v>85</v>
      </c>
      <c r="AL36" s="32" t="s">
        <v>85</v>
      </c>
      <c r="AM36" s="32" t="s">
        <v>85</v>
      </c>
      <c r="AN36" s="32" t="s">
        <v>85</v>
      </c>
      <c r="AO36" s="32" t="s">
        <v>85</v>
      </c>
      <c r="AP36" s="32" t="s">
        <v>85</v>
      </c>
      <c r="AQ36" s="32" t="s">
        <v>85</v>
      </c>
      <c r="AR36" s="32" t="s">
        <v>85</v>
      </c>
      <c r="AS36" s="32" t="s">
        <v>85</v>
      </c>
      <c r="AT36" s="32" t="s">
        <v>85</v>
      </c>
      <c r="AU36" s="32" t="s">
        <v>85</v>
      </c>
      <c r="AV36" s="32" t="s">
        <v>85</v>
      </c>
      <c r="AW36" s="32" t="s">
        <v>85</v>
      </c>
      <c r="AX36" s="32" t="s">
        <v>85</v>
      </c>
      <c r="AY36" s="32" t="s">
        <v>85</v>
      </c>
      <c r="AZ36" s="32" t="s">
        <v>85</v>
      </c>
      <c r="BA36" s="32" t="s">
        <v>85</v>
      </c>
      <c r="BB36" s="32" t="s">
        <v>85</v>
      </c>
      <c r="BC36" s="32" t="s">
        <v>85</v>
      </c>
      <c r="BD36" s="32" t="s">
        <v>85</v>
      </c>
      <c r="BE36" s="32" t="s">
        <v>85</v>
      </c>
      <c r="BF36" s="32" t="s">
        <v>85</v>
      </c>
      <c r="BG36" s="32" t="s">
        <v>85</v>
      </c>
      <c r="BH36" s="32" t="s">
        <v>85</v>
      </c>
      <c r="BI36" s="32" t="s">
        <v>85</v>
      </c>
      <c r="BJ36" s="32" t="s">
        <v>85</v>
      </c>
      <c r="BK36" s="32" t="s">
        <v>85</v>
      </c>
      <c r="BL36" s="32" t="s">
        <v>85</v>
      </c>
      <c r="BM36" s="32" t="s">
        <v>85</v>
      </c>
      <c r="BN36" s="32" t="s">
        <v>85</v>
      </c>
      <c r="BO36" s="32" t="s">
        <v>85</v>
      </c>
      <c r="BP36" s="32" t="s">
        <v>85</v>
      </c>
      <c r="BQ36" s="32" t="s">
        <v>85</v>
      </c>
      <c r="BR36" s="32">
        <v>26</v>
      </c>
      <c r="BS36" s="32">
        <v>41</v>
      </c>
      <c r="BT36" s="32">
        <v>31</v>
      </c>
      <c r="BU36" s="32">
        <v>26</v>
      </c>
      <c r="BV36" s="32">
        <v>10</v>
      </c>
      <c r="BW36" s="32">
        <v>10</v>
      </c>
      <c r="BX36" s="32">
        <v>41</v>
      </c>
      <c r="BY36" s="32">
        <v>82</v>
      </c>
      <c r="BZ36" s="32" t="s">
        <v>85</v>
      </c>
      <c r="CA36" s="32">
        <v>9</v>
      </c>
      <c r="CB36" s="32" t="s">
        <v>85</v>
      </c>
      <c r="CC36" s="32">
        <v>9</v>
      </c>
      <c r="CD36" s="1"/>
      <c r="CE36" s="15"/>
      <c r="CF36" s="15"/>
      <c r="CG36" s="15"/>
      <c r="CH36" s="15"/>
      <c r="CI36" s="15"/>
      <c r="CJ36" s="15"/>
      <c r="CK36" s="16"/>
    </row>
    <row r="37" spans="1:89">
      <c r="A37" s="1">
        <v>128</v>
      </c>
      <c r="B37" s="1" t="s">
        <v>713</v>
      </c>
      <c r="C37" s="19" t="s">
        <v>727</v>
      </c>
      <c r="D37" s="20" t="s">
        <v>728</v>
      </c>
      <c r="E37" s="20" t="s">
        <v>419</v>
      </c>
      <c r="F37" s="20" t="s">
        <v>729</v>
      </c>
      <c r="G37" s="20" t="s">
        <v>673</v>
      </c>
      <c r="H37" s="40">
        <f>E37-D37+1</f>
        <v>5</v>
      </c>
      <c r="I37" s="32">
        <v>2</v>
      </c>
      <c r="J37" s="32" t="s">
        <v>185</v>
      </c>
      <c r="K37" s="48">
        <v>3020</v>
      </c>
      <c r="L37" s="12">
        <v>46</v>
      </c>
      <c r="M37" s="12">
        <v>49</v>
      </c>
      <c r="N37" s="12">
        <v>4</v>
      </c>
      <c r="O37" s="12" t="s">
        <v>85</v>
      </c>
      <c r="P37" s="48" t="s">
        <v>715</v>
      </c>
      <c r="Q37" s="12" t="s">
        <v>716</v>
      </c>
      <c r="R37" s="32" t="s">
        <v>177</v>
      </c>
      <c r="S37" s="12">
        <v>38</v>
      </c>
      <c r="T37" s="12">
        <v>58</v>
      </c>
      <c r="U37" s="48">
        <f>100*ROUND(816257/(1233315+816257+85386+70+18+9+1+1),2)</f>
        <v>38</v>
      </c>
      <c r="V37" s="48">
        <f>100*ROUND(1233315/(1233315+816257+85386+70+18+9+1+1),2)</f>
        <v>57.999999999999993</v>
      </c>
      <c r="W37" s="48" t="s">
        <v>12</v>
      </c>
      <c r="X37" s="48">
        <f>IF(AND(W37 = "Rep", M37&gt;L37),1,0)</f>
        <v>1</v>
      </c>
      <c r="Y37" s="32" t="s">
        <v>85</v>
      </c>
      <c r="Z37" s="32" t="s">
        <v>85</v>
      </c>
      <c r="AA37" s="32" t="s">
        <v>85</v>
      </c>
      <c r="AB37" s="32" t="s">
        <v>85</v>
      </c>
      <c r="AC37" s="32" t="s">
        <v>85</v>
      </c>
      <c r="AD37" s="32" t="s">
        <v>85</v>
      </c>
      <c r="AE37" s="32" t="s">
        <v>730</v>
      </c>
      <c r="AF37" s="32" t="s">
        <v>730</v>
      </c>
      <c r="AG37" s="32" t="s">
        <v>11</v>
      </c>
      <c r="AH37" s="32">
        <v>1</v>
      </c>
      <c r="AI37" s="32">
        <v>0</v>
      </c>
      <c r="AJ37" s="32">
        <v>1</v>
      </c>
      <c r="AK37" s="32">
        <v>1</v>
      </c>
      <c r="AL37" s="32">
        <v>1</v>
      </c>
      <c r="AM37" s="32">
        <v>1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1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2">
        <v>1</v>
      </c>
      <c r="BM37" s="32">
        <v>0</v>
      </c>
      <c r="BN37" s="32">
        <v>0</v>
      </c>
      <c r="BO37" s="32">
        <v>1</v>
      </c>
      <c r="BP37" s="32" t="s">
        <v>85</v>
      </c>
      <c r="BQ37" s="32" t="s">
        <v>85</v>
      </c>
      <c r="BR37" s="32" t="s">
        <v>85</v>
      </c>
      <c r="BS37" s="32" t="s">
        <v>85</v>
      </c>
      <c r="BT37" s="32" t="s">
        <v>85</v>
      </c>
      <c r="BU37" s="32" t="s">
        <v>85</v>
      </c>
      <c r="BV37" s="32" t="s">
        <v>85</v>
      </c>
      <c r="BW37" s="32" t="s">
        <v>85</v>
      </c>
      <c r="BX37" s="32" t="s">
        <v>85</v>
      </c>
      <c r="BY37" s="32" t="s">
        <v>85</v>
      </c>
      <c r="BZ37" s="32" t="s">
        <v>85</v>
      </c>
      <c r="CA37" s="32" t="s">
        <v>85</v>
      </c>
      <c r="CB37" s="32" t="s">
        <v>85</v>
      </c>
      <c r="CC37" s="32" t="s">
        <v>85</v>
      </c>
      <c r="CD37" s="1"/>
      <c r="CE37" s="15"/>
      <c r="CF37" s="15"/>
      <c r="CG37" s="15"/>
      <c r="CH37" s="15"/>
      <c r="CI37" s="15"/>
      <c r="CJ37" s="15"/>
      <c r="CK37" s="16"/>
    </row>
    <row r="38" spans="1:89">
      <c r="A38" s="26">
        <v>86</v>
      </c>
      <c r="B38" s="26" t="s">
        <v>713</v>
      </c>
      <c r="C38" s="19" t="s">
        <v>433</v>
      </c>
      <c r="D38" s="27">
        <v>44023</v>
      </c>
      <c r="E38" s="27">
        <v>44028</v>
      </c>
      <c r="F38" s="26" t="s">
        <v>434</v>
      </c>
      <c r="G38" s="27">
        <v>44034</v>
      </c>
      <c r="H38" s="48">
        <v>6</v>
      </c>
      <c r="I38" s="48">
        <v>3.7</v>
      </c>
      <c r="J38" s="32" t="s">
        <v>185</v>
      </c>
      <c r="K38" s="32">
        <v>600</v>
      </c>
      <c r="L38" s="32">
        <v>33</v>
      </c>
      <c r="M38" s="32">
        <v>55</v>
      </c>
      <c r="N38" s="49" t="s">
        <v>85</v>
      </c>
      <c r="O38" s="32">
        <v>12</v>
      </c>
      <c r="P38" s="48" t="s">
        <v>715</v>
      </c>
      <c r="Q38" s="12" t="s">
        <v>716</v>
      </c>
      <c r="R38" s="48" t="s">
        <v>88</v>
      </c>
      <c r="S38" s="12">
        <v>38</v>
      </c>
      <c r="T38" s="12">
        <v>58</v>
      </c>
      <c r="U38" s="48">
        <f>100*ROUND(816257/(1233315+816257+85386+70+18+9+1+1),2)</f>
        <v>38</v>
      </c>
      <c r="V38" s="48">
        <f>100*ROUND(1233315/(1233315+816257+85386+70+18+9+1+1),2)</f>
        <v>57.999999999999993</v>
      </c>
      <c r="W38" s="48" t="s">
        <v>12</v>
      </c>
      <c r="X38" s="48">
        <f>IF(AND(W38 = "Rep", M38&gt;L38),1,0)</f>
        <v>1</v>
      </c>
      <c r="Y38" s="49" t="s">
        <v>85</v>
      </c>
      <c r="Z38" s="48" t="s">
        <v>85</v>
      </c>
      <c r="AA38" s="32">
        <v>0</v>
      </c>
      <c r="AB38" s="49">
        <v>0</v>
      </c>
      <c r="AC38" s="32">
        <v>0</v>
      </c>
      <c r="AD38" s="49" t="s">
        <v>85</v>
      </c>
      <c r="AE38" s="32" t="s">
        <v>433</v>
      </c>
      <c r="AF38" s="32" t="s">
        <v>433</v>
      </c>
      <c r="AG38" s="32" t="s">
        <v>178</v>
      </c>
      <c r="AH38" s="48">
        <v>1</v>
      </c>
      <c r="AI38" s="32">
        <v>0</v>
      </c>
      <c r="AJ38" s="49" t="s">
        <v>85</v>
      </c>
      <c r="AK38" s="49" t="s">
        <v>85</v>
      </c>
      <c r="AL38" s="49" t="s">
        <v>85</v>
      </c>
      <c r="AM38" s="49" t="s">
        <v>85</v>
      </c>
      <c r="AN38" s="49" t="s">
        <v>85</v>
      </c>
      <c r="AO38" s="49" t="s">
        <v>85</v>
      </c>
      <c r="AP38" s="49" t="s">
        <v>85</v>
      </c>
      <c r="AQ38" s="49" t="s">
        <v>85</v>
      </c>
      <c r="AR38" s="49" t="s">
        <v>85</v>
      </c>
      <c r="AS38" s="49" t="s">
        <v>85</v>
      </c>
      <c r="AT38" s="49" t="s">
        <v>85</v>
      </c>
      <c r="AU38" s="49" t="s">
        <v>85</v>
      </c>
      <c r="AV38" s="49" t="s">
        <v>85</v>
      </c>
      <c r="AW38" s="49" t="s">
        <v>85</v>
      </c>
      <c r="AX38" s="49" t="s">
        <v>85</v>
      </c>
      <c r="AY38" s="49" t="s">
        <v>85</v>
      </c>
      <c r="AZ38" s="49" t="s">
        <v>85</v>
      </c>
      <c r="BA38" s="49" t="s">
        <v>85</v>
      </c>
      <c r="BB38" s="49" t="s">
        <v>85</v>
      </c>
      <c r="BC38" s="49" t="s">
        <v>85</v>
      </c>
      <c r="BD38" s="49" t="s">
        <v>85</v>
      </c>
      <c r="BE38" s="49" t="s">
        <v>85</v>
      </c>
      <c r="BF38" s="49" t="s">
        <v>85</v>
      </c>
      <c r="BG38" s="49" t="s">
        <v>85</v>
      </c>
      <c r="BH38" s="49" t="s">
        <v>85</v>
      </c>
      <c r="BI38" s="49" t="s">
        <v>85</v>
      </c>
      <c r="BJ38" s="49" t="s">
        <v>85</v>
      </c>
      <c r="BK38" s="49" t="s">
        <v>85</v>
      </c>
      <c r="BL38" s="49" t="s">
        <v>85</v>
      </c>
      <c r="BM38" s="49" t="s">
        <v>85</v>
      </c>
      <c r="BN38" s="49" t="s">
        <v>85</v>
      </c>
      <c r="BO38" s="48" t="s">
        <v>85</v>
      </c>
      <c r="BP38" s="49" t="s">
        <v>85</v>
      </c>
      <c r="BQ38" s="49" t="s">
        <v>85</v>
      </c>
      <c r="BR38" s="32">
        <v>51</v>
      </c>
      <c r="BS38" s="32">
        <v>33</v>
      </c>
      <c r="BT38" s="32">
        <v>15</v>
      </c>
      <c r="BU38" s="49" t="s">
        <v>85</v>
      </c>
      <c r="BV38" s="49" t="s">
        <v>85</v>
      </c>
      <c r="BW38" s="49" t="s">
        <v>85</v>
      </c>
      <c r="BX38" s="49" t="s">
        <v>85</v>
      </c>
      <c r="BY38" s="32">
        <v>87</v>
      </c>
      <c r="BZ38" s="32">
        <v>5</v>
      </c>
      <c r="CA38" s="49" t="s">
        <v>85</v>
      </c>
      <c r="CB38" s="49" t="s">
        <v>85</v>
      </c>
      <c r="CC38" s="32">
        <v>9</v>
      </c>
      <c r="CD38" s="26" t="s">
        <v>435</v>
      </c>
      <c r="CE38" s="15"/>
      <c r="CF38" s="15"/>
      <c r="CG38" s="15"/>
      <c r="CH38" s="15"/>
      <c r="CI38" s="15"/>
      <c r="CJ38" s="15"/>
      <c r="CK38" s="16"/>
    </row>
    <row r="39" spans="1:89">
      <c r="A39" s="44">
        <v>582</v>
      </c>
      <c r="B39" s="45" t="s">
        <v>749</v>
      </c>
      <c r="C39" s="9" t="s">
        <v>217</v>
      </c>
      <c r="D39" s="39" t="s">
        <v>82</v>
      </c>
      <c r="E39" s="39" t="s">
        <v>132</v>
      </c>
      <c r="F39" s="23" t="s">
        <v>218</v>
      </c>
      <c r="G39" s="39" t="s">
        <v>123</v>
      </c>
      <c r="H39" s="40">
        <f>E39-D39+1</f>
        <v>3</v>
      </c>
      <c r="I39" s="40" t="s">
        <v>222</v>
      </c>
      <c r="J39" s="32" t="s">
        <v>185</v>
      </c>
      <c r="K39" s="40" t="s">
        <v>754</v>
      </c>
      <c r="L39" s="12">
        <v>48</v>
      </c>
      <c r="M39" s="12">
        <v>46</v>
      </c>
      <c r="N39" s="12">
        <v>3</v>
      </c>
      <c r="O39" s="12">
        <v>1</v>
      </c>
      <c r="P39" s="13" t="s">
        <v>751</v>
      </c>
      <c r="Q39" s="12" t="s">
        <v>752</v>
      </c>
      <c r="R39" s="48" t="s">
        <v>88</v>
      </c>
      <c r="S39" s="12">
        <v>43</v>
      </c>
      <c r="T39" s="12">
        <v>51</v>
      </c>
      <c r="U39" s="48">
        <v>42</v>
      </c>
      <c r="V39" s="48">
        <v>50</v>
      </c>
      <c r="W39" s="48" t="s">
        <v>12</v>
      </c>
      <c r="X39" s="48">
        <f>IF(AND(W39 = "Rep", M39&gt;L39),1,0)</f>
        <v>0</v>
      </c>
      <c r="Y39" s="48" t="s">
        <v>85</v>
      </c>
      <c r="Z39" s="48" t="s">
        <v>85</v>
      </c>
      <c r="AA39" s="48">
        <v>0</v>
      </c>
      <c r="AB39" s="48">
        <v>0</v>
      </c>
      <c r="AC39" s="48">
        <v>1</v>
      </c>
      <c r="AD39" s="48" t="s">
        <v>85</v>
      </c>
      <c r="AE39" s="48" t="s">
        <v>217</v>
      </c>
      <c r="AF39" s="48" t="s">
        <v>217</v>
      </c>
      <c r="AG39" s="13" t="s">
        <v>89</v>
      </c>
      <c r="AH39" s="48">
        <v>1</v>
      </c>
      <c r="AI39" s="48">
        <v>1</v>
      </c>
      <c r="AJ39" s="48">
        <v>1</v>
      </c>
      <c r="AK39" s="48">
        <v>1</v>
      </c>
      <c r="AL39" s="48">
        <v>1</v>
      </c>
      <c r="AM39" s="48">
        <v>0</v>
      </c>
      <c r="AN39" s="48">
        <v>0</v>
      </c>
      <c r="AO39" s="48">
        <v>0</v>
      </c>
      <c r="AP39" s="48">
        <v>1</v>
      </c>
      <c r="AQ39" s="48">
        <v>0</v>
      </c>
      <c r="AR39" s="48">
        <v>0</v>
      </c>
      <c r="AS39" s="48">
        <v>0</v>
      </c>
      <c r="AT39" s="48">
        <v>1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43</v>
      </c>
      <c r="BQ39" s="48">
        <v>46</v>
      </c>
      <c r="BR39" s="48">
        <v>36</v>
      </c>
      <c r="BS39" s="48">
        <v>27</v>
      </c>
      <c r="BT39" s="48">
        <v>37</v>
      </c>
      <c r="BU39" s="48" t="s">
        <v>85</v>
      </c>
      <c r="BV39" s="48" t="s">
        <v>85</v>
      </c>
      <c r="BW39" s="48" t="s">
        <v>85</v>
      </c>
      <c r="BX39" s="48" t="s">
        <v>85</v>
      </c>
      <c r="BY39" s="48">
        <v>95</v>
      </c>
      <c r="BZ39" s="48" t="s">
        <v>85</v>
      </c>
      <c r="CA39" s="48" t="s">
        <v>85</v>
      </c>
      <c r="CB39" s="48" t="s">
        <v>85</v>
      </c>
      <c r="CC39" s="48">
        <v>6</v>
      </c>
      <c r="CD39" s="45"/>
      <c r="CE39" s="15"/>
      <c r="CF39" s="15"/>
      <c r="CG39" s="15"/>
      <c r="CH39" s="15"/>
      <c r="CI39" s="15"/>
      <c r="CJ39" s="15"/>
      <c r="CK39" s="16"/>
    </row>
    <row r="40" spans="1:89">
      <c r="A40" s="1">
        <v>213</v>
      </c>
      <c r="B40" s="1" t="s">
        <v>749</v>
      </c>
      <c r="C40" s="19" t="s">
        <v>526</v>
      </c>
      <c r="D40" s="20" t="s">
        <v>382</v>
      </c>
      <c r="E40" s="20" t="s">
        <v>684</v>
      </c>
      <c r="F40" s="20" t="s">
        <v>774</v>
      </c>
      <c r="G40" s="20" t="s">
        <v>163</v>
      </c>
      <c r="H40" s="40">
        <f>E40-D40+1</f>
        <v>4</v>
      </c>
      <c r="I40" s="48">
        <v>4</v>
      </c>
      <c r="J40" s="32" t="s">
        <v>185</v>
      </c>
      <c r="K40" s="48">
        <v>600</v>
      </c>
      <c r="L40" s="12">
        <v>49</v>
      </c>
      <c r="M40" s="12">
        <v>41</v>
      </c>
      <c r="N40" s="12">
        <v>3</v>
      </c>
      <c r="O40" s="12">
        <v>7</v>
      </c>
      <c r="P40" s="48" t="s">
        <v>751</v>
      </c>
      <c r="Q40" s="12" t="s">
        <v>752</v>
      </c>
      <c r="R40" s="12" t="s">
        <v>88</v>
      </c>
      <c r="S40" s="12">
        <v>43</v>
      </c>
      <c r="T40" s="12">
        <v>51</v>
      </c>
      <c r="U40" s="48">
        <v>42</v>
      </c>
      <c r="V40" s="48">
        <v>50</v>
      </c>
      <c r="W40" s="48" t="s">
        <v>12</v>
      </c>
      <c r="X40" s="48">
        <f>IF(AND(W40 = "Rep", M40&gt;L40),1,0)</f>
        <v>0</v>
      </c>
      <c r="Y40" s="48" t="s">
        <v>384</v>
      </c>
      <c r="Z40" s="48" t="s">
        <v>85</v>
      </c>
      <c r="AA40" s="12">
        <v>1</v>
      </c>
      <c r="AB40" s="12">
        <v>0</v>
      </c>
      <c r="AC40" s="12">
        <v>0</v>
      </c>
      <c r="AD40" s="48" t="s">
        <v>85</v>
      </c>
      <c r="AE40" s="48" t="s">
        <v>775</v>
      </c>
      <c r="AF40" s="48" t="s">
        <v>775</v>
      </c>
      <c r="AG40" s="48" t="s">
        <v>89</v>
      </c>
      <c r="AH40" s="12">
        <v>1</v>
      </c>
      <c r="AI40" s="12">
        <v>0</v>
      </c>
      <c r="AJ40" s="12" t="s">
        <v>85</v>
      </c>
      <c r="AK40" s="12" t="s">
        <v>85</v>
      </c>
      <c r="AL40" s="12" t="s">
        <v>85</v>
      </c>
      <c r="AM40" s="12" t="s">
        <v>85</v>
      </c>
      <c r="AN40" s="12" t="s">
        <v>85</v>
      </c>
      <c r="AO40" s="12" t="s">
        <v>85</v>
      </c>
      <c r="AP40" s="12" t="s">
        <v>85</v>
      </c>
      <c r="AQ40" s="12" t="s">
        <v>85</v>
      </c>
      <c r="AR40" s="12" t="s">
        <v>85</v>
      </c>
      <c r="AS40" s="12" t="s">
        <v>85</v>
      </c>
      <c r="AT40" s="12" t="s">
        <v>85</v>
      </c>
      <c r="AU40" s="12" t="s">
        <v>85</v>
      </c>
      <c r="AV40" s="12" t="s">
        <v>85</v>
      </c>
      <c r="AW40" s="12" t="s">
        <v>85</v>
      </c>
      <c r="AX40" s="12" t="s">
        <v>85</v>
      </c>
      <c r="AY40" s="12" t="s">
        <v>85</v>
      </c>
      <c r="AZ40" s="12" t="s">
        <v>85</v>
      </c>
      <c r="BA40" s="12" t="s">
        <v>85</v>
      </c>
      <c r="BB40" s="12" t="s">
        <v>85</v>
      </c>
      <c r="BC40" s="12" t="s">
        <v>85</v>
      </c>
      <c r="BD40" s="12" t="s">
        <v>85</v>
      </c>
      <c r="BE40" s="12" t="s">
        <v>85</v>
      </c>
      <c r="BF40" s="12" t="s">
        <v>85</v>
      </c>
      <c r="BG40" s="12" t="s">
        <v>85</v>
      </c>
      <c r="BH40" s="12" t="s">
        <v>85</v>
      </c>
      <c r="BI40" s="12" t="s">
        <v>85</v>
      </c>
      <c r="BJ40" s="12" t="s">
        <v>85</v>
      </c>
      <c r="BK40" s="12" t="s">
        <v>85</v>
      </c>
      <c r="BL40" s="12" t="s">
        <v>85</v>
      </c>
      <c r="BM40" s="12" t="s">
        <v>85</v>
      </c>
      <c r="BN40" s="12" t="s">
        <v>85</v>
      </c>
      <c r="BO40" s="48" t="s">
        <v>85</v>
      </c>
      <c r="BP40" s="12" t="s">
        <v>85</v>
      </c>
      <c r="BQ40" s="48" t="s">
        <v>85</v>
      </c>
      <c r="BR40" s="48">
        <v>35</v>
      </c>
      <c r="BS40" s="48">
        <v>31</v>
      </c>
      <c r="BT40" s="48">
        <v>26</v>
      </c>
      <c r="BU40" s="48">
        <v>35</v>
      </c>
      <c r="BV40" s="48">
        <v>11</v>
      </c>
      <c r="BW40" s="48">
        <v>15</v>
      </c>
      <c r="BX40" s="48">
        <v>31</v>
      </c>
      <c r="BY40" s="48">
        <v>87</v>
      </c>
      <c r="BZ40" s="48">
        <v>3</v>
      </c>
      <c r="CA40" s="48">
        <v>1</v>
      </c>
      <c r="CB40" s="48">
        <v>1</v>
      </c>
      <c r="CC40" s="48">
        <v>8</v>
      </c>
      <c r="CD40" s="1"/>
      <c r="CE40" s="15"/>
      <c r="CF40" s="15"/>
      <c r="CG40" s="15"/>
      <c r="CH40" s="15"/>
      <c r="CI40" s="15"/>
      <c r="CJ40" s="15"/>
      <c r="CK40" s="16"/>
    </row>
    <row r="41" spans="1:89">
      <c r="A41" s="44">
        <v>575</v>
      </c>
      <c r="B41" s="45" t="s">
        <v>784</v>
      </c>
      <c r="C41" s="9" t="s">
        <v>217</v>
      </c>
      <c r="D41" s="39" t="s">
        <v>82</v>
      </c>
      <c r="E41" s="39" t="s">
        <v>132</v>
      </c>
      <c r="F41" s="23" t="s">
        <v>218</v>
      </c>
      <c r="G41" s="39" t="s">
        <v>123</v>
      </c>
      <c r="H41" s="40">
        <f>E41-D41+1</f>
        <v>3</v>
      </c>
      <c r="I41" s="40" t="s">
        <v>194</v>
      </c>
      <c r="J41" s="32" t="s">
        <v>185</v>
      </c>
      <c r="K41" s="40" t="s">
        <v>234</v>
      </c>
      <c r="L41" s="12">
        <v>52</v>
      </c>
      <c r="M41" s="12">
        <v>46</v>
      </c>
      <c r="N41" s="12">
        <v>2</v>
      </c>
      <c r="O41" s="12">
        <v>2</v>
      </c>
      <c r="P41" s="13" t="s">
        <v>786</v>
      </c>
      <c r="Q41" s="12" t="s">
        <v>787</v>
      </c>
      <c r="R41" s="48" t="s">
        <v>88</v>
      </c>
      <c r="S41" s="12">
        <v>50</v>
      </c>
      <c r="T41" s="12">
        <v>48</v>
      </c>
      <c r="U41" s="48">
        <v>50</v>
      </c>
      <c r="V41" s="48">
        <v>48</v>
      </c>
      <c r="W41" s="48" t="s">
        <v>11</v>
      </c>
      <c r="X41" s="48">
        <f>IF(AND(W41 = "Dem", L41&gt;M41), 1, 0)</f>
        <v>1</v>
      </c>
      <c r="Y41" s="48" t="s">
        <v>85</v>
      </c>
      <c r="Z41" s="48" t="s">
        <v>85</v>
      </c>
      <c r="AA41" s="48">
        <v>0</v>
      </c>
      <c r="AB41" s="48">
        <v>0</v>
      </c>
      <c r="AC41" s="48">
        <v>1</v>
      </c>
      <c r="AD41" s="48" t="s">
        <v>85</v>
      </c>
      <c r="AE41" s="48" t="s">
        <v>217</v>
      </c>
      <c r="AF41" s="48" t="s">
        <v>217</v>
      </c>
      <c r="AG41" s="13" t="s">
        <v>89</v>
      </c>
      <c r="AH41" s="48">
        <v>1</v>
      </c>
      <c r="AI41" s="48">
        <v>1</v>
      </c>
      <c r="AJ41" s="48">
        <v>1</v>
      </c>
      <c r="AK41" s="48">
        <v>1</v>
      </c>
      <c r="AL41" s="48">
        <v>1</v>
      </c>
      <c r="AM41" s="48">
        <v>0</v>
      </c>
      <c r="AN41" s="48">
        <v>0</v>
      </c>
      <c r="AO41" s="48">
        <v>0</v>
      </c>
      <c r="AP41" s="48">
        <v>1</v>
      </c>
      <c r="AQ41" s="48">
        <v>0</v>
      </c>
      <c r="AR41" s="48">
        <v>0</v>
      </c>
      <c r="AS41" s="48">
        <v>0</v>
      </c>
      <c r="AT41" s="48">
        <v>1</v>
      </c>
      <c r="AU41" s="48">
        <v>0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48">
        <v>0</v>
      </c>
      <c r="BB41" s="48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0</v>
      </c>
      <c r="BI41" s="48">
        <v>0</v>
      </c>
      <c r="BJ41" s="48">
        <v>0</v>
      </c>
      <c r="BK41" s="48">
        <v>0</v>
      </c>
      <c r="BL41" s="48">
        <v>0</v>
      </c>
      <c r="BM41" s="48">
        <v>0</v>
      </c>
      <c r="BN41" s="48">
        <v>0</v>
      </c>
      <c r="BO41" s="48">
        <v>0</v>
      </c>
      <c r="BP41" s="48" t="s">
        <v>85</v>
      </c>
      <c r="BQ41" s="48" t="s">
        <v>85</v>
      </c>
      <c r="BR41" s="48">
        <v>36</v>
      </c>
      <c r="BS41" s="48">
        <v>40</v>
      </c>
      <c r="BT41" s="48">
        <v>25</v>
      </c>
      <c r="BU41" s="48" t="s">
        <v>85</v>
      </c>
      <c r="BV41" s="48" t="s">
        <v>85</v>
      </c>
      <c r="BW41" s="48" t="s">
        <v>85</v>
      </c>
      <c r="BX41" s="48" t="s">
        <v>85</v>
      </c>
      <c r="BY41" s="48">
        <v>83</v>
      </c>
      <c r="BZ41" s="48" t="s">
        <v>85</v>
      </c>
      <c r="CA41" s="48" t="s">
        <v>85</v>
      </c>
      <c r="CB41" s="48" t="s">
        <v>85</v>
      </c>
      <c r="CC41" s="48">
        <v>19</v>
      </c>
      <c r="CD41" s="45"/>
      <c r="CE41" s="15"/>
      <c r="CF41" s="15"/>
      <c r="CG41" s="15"/>
      <c r="CH41" s="15"/>
      <c r="CI41" s="15"/>
      <c r="CJ41" s="15"/>
      <c r="CK41" s="16"/>
    </row>
    <row r="42" spans="1:89">
      <c r="A42" s="44">
        <v>552</v>
      </c>
      <c r="B42" s="45" t="s">
        <v>784</v>
      </c>
      <c r="C42" s="9" t="s">
        <v>798</v>
      </c>
      <c r="D42" s="39" t="s">
        <v>94</v>
      </c>
      <c r="E42" s="39" t="s">
        <v>80</v>
      </c>
      <c r="F42" s="39" t="s">
        <v>799</v>
      </c>
      <c r="G42" s="39" t="s">
        <v>139</v>
      </c>
      <c r="H42" s="40">
        <f>E42-D42+1</f>
        <v>8</v>
      </c>
      <c r="I42" s="40" t="s">
        <v>800</v>
      </c>
      <c r="J42" s="32" t="s">
        <v>185</v>
      </c>
      <c r="K42" s="40" t="s">
        <v>801</v>
      </c>
      <c r="L42" s="12">
        <v>51</v>
      </c>
      <c r="M42" s="12">
        <v>38</v>
      </c>
      <c r="N42" s="12">
        <v>2</v>
      </c>
      <c r="O42" s="12">
        <v>9</v>
      </c>
      <c r="P42" s="13" t="s">
        <v>786</v>
      </c>
      <c r="Q42" s="12" t="s">
        <v>787</v>
      </c>
      <c r="R42" s="48" t="s">
        <v>88</v>
      </c>
      <c r="S42" s="12">
        <v>50</v>
      </c>
      <c r="T42" s="12">
        <v>48</v>
      </c>
      <c r="U42" s="48">
        <v>50</v>
      </c>
      <c r="V42" s="48">
        <v>48</v>
      </c>
      <c r="W42" s="48" t="s">
        <v>11</v>
      </c>
      <c r="X42" s="48">
        <f>IF(AND(W42 = "Dem", L42&gt;M42), 1, 0)</f>
        <v>1</v>
      </c>
      <c r="Y42" s="48" t="s">
        <v>85</v>
      </c>
      <c r="Z42" s="48" t="s">
        <v>85</v>
      </c>
      <c r="AA42" s="48" t="s">
        <v>85</v>
      </c>
      <c r="AB42" s="48" t="s">
        <v>85</v>
      </c>
      <c r="AC42" s="48" t="s">
        <v>85</v>
      </c>
      <c r="AD42" s="48" t="s">
        <v>85</v>
      </c>
      <c r="AE42" s="13" t="s">
        <v>798</v>
      </c>
      <c r="AF42" s="13" t="s">
        <v>798</v>
      </c>
      <c r="AG42" s="48" t="s">
        <v>89</v>
      </c>
      <c r="AH42" s="48">
        <v>1</v>
      </c>
      <c r="AI42" s="48">
        <v>1</v>
      </c>
      <c r="AJ42" s="48">
        <v>1</v>
      </c>
      <c r="AK42" s="48">
        <v>1</v>
      </c>
      <c r="AL42" s="48">
        <v>1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48">
        <v>0</v>
      </c>
      <c r="AT42" s="48">
        <v>1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0</v>
      </c>
      <c r="BI42" s="48">
        <v>0</v>
      </c>
      <c r="BJ42" s="48">
        <v>0</v>
      </c>
      <c r="BK42" s="48">
        <v>0</v>
      </c>
      <c r="BL42" s="48">
        <v>0</v>
      </c>
      <c r="BM42" s="48">
        <v>0</v>
      </c>
      <c r="BN42" s="48">
        <v>0</v>
      </c>
      <c r="BO42" s="48">
        <v>0</v>
      </c>
      <c r="BP42" s="48" t="s">
        <v>85</v>
      </c>
      <c r="BQ42" s="48" t="s">
        <v>85</v>
      </c>
      <c r="BR42" s="48">
        <v>45</v>
      </c>
      <c r="BS42" s="48">
        <v>41</v>
      </c>
      <c r="BT42" s="48">
        <v>12</v>
      </c>
      <c r="BU42" s="48" t="s">
        <v>85</v>
      </c>
      <c r="BV42" s="48" t="s">
        <v>85</v>
      </c>
      <c r="BW42" s="48" t="s">
        <v>85</v>
      </c>
      <c r="BX42" s="48" t="s">
        <v>85</v>
      </c>
      <c r="BY42" s="48">
        <v>79</v>
      </c>
      <c r="BZ42" s="48">
        <v>13</v>
      </c>
      <c r="CA42" s="48">
        <v>3</v>
      </c>
      <c r="CB42" s="48">
        <v>2</v>
      </c>
      <c r="CC42" s="48">
        <v>1</v>
      </c>
      <c r="CD42" s="45"/>
      <c r="CE42" s="15"/>
      <c r="CF42" s="15"/>
      <c r="CG42" s="15"/>
      <c r="CH42" s="15"/>
      <c r="CI42" s="15"/>
      <c r="CJ42" s="15"/>
      <c r="CK42" s="16"/>
    </row>
    <row r="43" spans="1:89">
      <c r="A43" s="44">
        <v>523</v>
      </c>
      <c r="B43" s="45" t="s">
        <v>784</v>
      </c>
      <c r="C43" s="9" t="s">
        <v>526</v>
      </c>
      <c r="D43" s="39" t="s">
        <v>243</v>
      </c>
      <c r="E43" s="39" t="s">
        <v>92</v>
      </c>
      <c r="F43" s="39" t="s">
        <v>527</v>
      </c>
      <c r="G43" s="39" t="s">
        <v>82</v>
      </c>
      <c r="H43" s="40">
        <f>E43-D43+1</f>
        <v>4</v>
      </c>
      <c r="I43" s="40" t="s">
        <v>528</v>
      </c>
      <c r="J43" s="32" t="s">
        <v>185</v>
      </c>
      <c r="K43" s="40" t="s">
        <v>529</v>
      </c>
      <c r="L43" s="12">
        <v>46</v>
      </c>
      <c r="M43" s="12">
        <v>42</v>
      </c>
      <c r="N43" s="12">
        <v>1</v>
      </c>
      <c r="O43" s="12">
        <v>10</v>
      </c>
      <c r="P43" s="13" t="s">
        <v>786</v>
      </c>
      <c r="Q43" s="12" t="s">
        <v>787</v>
      </c>
      <c r="R43" s="48" t="s">
        <v>88</v>
      </c>
      <c r="S43" s="12">
        <v>50</v>
      </c>
      <c r="T43" s="12">
        <v>48</v>
      </c>
      <c r="U43" s="48">
        <v>50</v>
      </c>
      <c r="V43" s="48">
        <v>48</v>
      </c>
      <c r="W43" s="48" t="s">
        <v>11</v>
      </c>
      <c r="X43" s="48">
        <f>IF(AND(W43 = "Dem", L43&gt;M43), 1, 0)</f>
        <v>1</v>
      </c>
      <c r="Y43" s="48" t="s">
        <v>129</v>
      </c>
      <c r="Z43" s="48" t="s">
        <v>85</v>
      </c>
      <c r="AA43" s="48" t="s">
        <v>85</v>
      </c>
      <c r="AB43" s="48" t="s">
        <v>85</v>
      </c>
      <c r="AC43" s="48" t="s">
        <v>85</v>
      </c>
      <c r="AD43" s="48" t="s">
        <v>85</v>
      </c>
      <c r="AE43" s="13" t="s">
        <v>526</v>
      </c>
      <c r="AF43" s="13" t="s">
        <v>526</v>
      </c>
      <c r="AG43" s="48" t="s">
        <v>89</v>
      </c>
      <c r="AH43" s="48">
        <v>1</v>
      </c>
      <c r="AI43" s="48">
        <v>0</v>
      </c>
      <c r="AJ43" s="48" t="s">
        <v>85</v>
      </c>
      <c r="AK43" s="48" t="s">
        <v>85</v>
      </c>
      <c r="AL43" s="48" t="s">
        <v>85</v>
      </c>
      <c r="AM43" s="48" t="s">
        <v>85</v>
      </c>
      <c r="AN43" s="48" t="s">
        <v>85</v>
      </c>
      <c r="AO43" s="48" t="s">
        <v>85</v>
      </c>
      <c r="AP43" s="48" t="s">
        <v>85</v>
      </c>
      <c r="AQ43" s="48" t="s">
        <v>85</v>
      </c>
      <c r="AR43" s="48" t="s">
        <v>85</v>
      </c>
      <c r="AS43" s="48" t="s">
        <v>85</v>
      </c>
      <c r="AT43" s="48" t="s">
        <v>85</v>
      </c>
      <c r="AU43" s="48" t="s">
        <v>85</v>
      </c>
      <c r="AV43" s="48" t="s">
        <v>85</v>
      </c>
      <c r="AW43" s="48" t="s">
        <v>85</v>
      </c>
      <c r="AX43" s="48" t="s">
        <v>85</v>
      </c>
      <c r="AY43" s="48" t="s">
        <v>85</v>
      </c>
      <c r="AZ43" s="48" t="s">
        <v>85</v>
      </c>
      <c r="BA43" s="48" t="s">
        <v>85</v>
      </c>
      <c r="BB43" s="48" t="s">
        <v>85</v>
      </c>
      <c r="BC43" s="48" t="s">
        <v>85</v>
      </c>
      <c r="BD43" s="48" t="s">
        <v>85</v>
      </c>
      <c r="BE43" s="48" t="s">
        <v>85</v>
      </c>
      <c r="BF43" s="48" t="s">
        <v>85</v>
      </c>
      <c r="BG43" s="48" t="s">
        <v>85</v>
      </c>
      <c r="BH43" s="48" t="s">
        <v>85</v>
      </c>
      <c r="BI43" s="48" t="s">
        <v>85</v>
      </c>
      <c r="BJ43" s="48" t="s">
        <v>85</v>
      </c>
      <c r="BK43" s="48" t="s">
        <v>85</v>
      </c>
      <c r="BL43" s="48" t="s">
        <v>85</v>
      </c>
      <c r="BM43" s="48" t="s">
        <v>85</v>
      </c>
      <c r="BN43" s="48" t="s">
        <v>85</v>
      </c>
      <c r="BO43" s="48" t="s">
        <v>85</v>
      </c>
      <c r="BP43" s="48" t="s">
        <v>85</v>
      </c>
      <c r="BQ43" s="48" t="s">
        <v>85</v>
      </c>
      <c r="BR43" s="48">
        <v>37</v>
      </c>
      <c r="BS43" s="48">
        <v>32</v>
      </c>
      <c r="BT43" s="48">
        <v>20</v>
      </c>
      <c r="BU43" s="48" t="s">
        <v>85</v>
      </c>
      <c r="BV43" s="48" t="s">
        <v>85</v>
      </c>
      <c r="BW43" s="48" t="s">
        <v>85</v>
      </c>
      <c r="BX43" s="48" t="s">
        <v>85</v>
      </c>
      <c r="BY43" s="48">
        <v>80</v>
      </c>
      <c r="BZ43" s="48">
        <v>10</v>
      </c>
      <c r="CA43" s="48">
        <v>2</v>
      </c>
      <c r="CB43" s="48">
        <v>1</v>
      </c>
      <c r="CC43" s="48">
        <v>7</v>
      </c>
      <c r="CD43" s="45"/>
      <c r="CE43" s="15"/>
      <c r="CF43" s="15"/>
      <c r="CG43" s="15"/>
      <c r="CH43" s="15"/>
      <c r="CI43" s="15"/>
      <c r="CJ43" s="15"/>
      <c r="CK43" s="16"/>
    </row>
    <row r="44" spans="1:89">
      <c r="A44" s="44">
        <v>420</v>
      </c>
      <c r="B44" s="45" t="s">
        <v>784</v>
      </c>
      <c r="C44" s="9" t="s">
        <v>790</v>
      </c>
      <c r="D44" s="39" t="s">
        <v>100</v>
      </c>
      <c r="E44" s="39" t="s">
        <v>100</v>
      </c>
      <c r="F44" s="39" t="s">
        <v>831</v>
      </c>
      <c r="G44" s="39" t="s">
        <v>91</v>
      </c>
      <c r="H44" s="40">
        <f>E44-D44+1</f>
        <v>1</v>
      </c>
      <c r="I44" s="40" t="s">
        <v>832</v>
      </c>
      <c r="J44" s="32" t="s">
        <v>185</v>
      </c>
      <c r="K44" s="40" t="s">
        <v>307</v>
      </c>
      <c r="L44" s="12">
        <v>49</v>
      </c>
      <c r="M44" s="12">
        <v>43</v>
      </c>
      <c r="N44" s="48" t="s">
        <v>85</v>
      </c>
      <c r="O44" s="12">
        <v>8</v>
      </c>
      <c r="P44" s="13" t="s">
        <v>786</v>
      </c>
      <c r="Q44" s="12" t="s">
        <v>787</v>
      </c>
      <c r="R44" s="12" t="s">
        <v>88</v>
      </c>
      <c r="S44" s="48">
        <v>50</v>
      </c>
      <c r="T44" s="48">
        <v>48</v>
      </c>
      <c r="U44" s="48">
        <v>50</v>
      </c>
      <c r="V44" s="48">
        <v>48</v>
      </c>
      <c r="W44" s="48" t="s">
        <v>11</v>
      </c>
      <c r="X44" s="48">
        <f>IF(AND(W44 = "Dem", L44&gt;M44), 1, 0)</f>
        <v>1</v>
      </c>
      <c r="Y44" s="48" t="s">
        <v>85</v>
      </c>
      <c r="Z44" s="48" t="s">
        <v>85</v>
      </c>
      <c r="AA44" s="12" t="s">
        <v>85</v>
      </c>
      <c r="AB44" s="12" t="s">
        <v>85</v>
      </c>
      <c r="AC44" s="12" t="s">
        <v>85</v>
      </c>
      <c r="AD44" s="12" t="s">
        <v>85</v>
      </c>
      <c r="AE44" s="13" t="s">
        <v>833</v>
      </c>
      <c r="AF44" s="13" t="s">
        <v>834</v>
      </c>
      <c r="AG44" s="48" t="s">
        <v>89</v>
      </c>
      <c r="AH44" s="12">
        <v>1</v>
      </c>
      <c r="AI44" s="12">
        <v>0</v>
      </c>
      <c r="AJ44" s="48" t="s">
        <v>85</v>
      </c>
      <c r="AK44" s="48" t="s">
        <v>85</v>
      </c>
      <c r="AL44" s="48" t="s">
        <v>85</v>
      </c>
      <c r="AM44" s="48" t="s">
        <v>85</v>
      </c>
      <c r="AN44" s="48" t="s">
        <v>85</v>
      </c>
      <c r="AO44" s="48" t="s">
        <v>85</v>
      </c>
      <c r="AP44" s="48" t="s">
        <v>85</v>
      </c>
      <c r="AQ44" s="48" t="s">
        <v>85</v>
      </c>
      <c r="AR44" s="48" t="s">
        <v>85</v>
      </c>
      <c r="AS44" s="48" t="s">
        <v>85</v>
      </c>
      <c r="AT44" s="48" t="s">
        <v>85</v>
      </c>
      <c r="AU44" s="48" t="s">
        <v>85</v>
      </c>
      <c r="AV44" s="48" t="s">
        <v>85</v>
      </c>
      <c r="AW44" s="48" t="s">
        <v>85</v>
      </c>
      <c r="AX44" s="48" t="s">
        <v>85</v>
      </c>
      <c r="AY44" s="48" t="s">
        <v>85</v>
      </c>
      <c r="AZ44" s="48" t="s">
        <v>85</v>
      </c>
      <c r="BA44" s="48" t="s">
        <v>85</v>
      </c>
      <c r="BB44" s="48" t="s">
        <v>85</v>
      </c>
      <c r="BC44" s="48" t="s">
        <v>85</v>
      </c>
      <c r="BD44" s="48" t="s">
        <v>85</v>
      </c>
      <c r="BE44" s="48" t="s">
        <v>85</v>
      </c>
      <c r="BF44" s="48" t="s">
        <v>85</v>
      </c>
      <c r="BG44" s="48" t="s">
        <v>85</v>
      </c>
      <c r="BH44" s="48" t="s">
        <v>85</v>
      </c>
      <c r="BI44" s="48" t="s">
        <v>85</v>
      </c>
      <c r="BJ44" s="48" t="s">
        <v>85</v>
      </c>
      <c r="BK44" s="48" t="s">
        <v>85</v>
      </c>
      <c r="BL44" s="48" t="s">
        <v>85</v>
      </c>
      <c r="BM44" s="48" t="s">
        <v>85</v>
      </c>
      <c r="BN44" s="48" t="s">
        <v>85</v>
      </c>
      <c r="BO44" s="48" t="s">
        <v>85</v>
      </c>
      <c r="BP44" s="12">
        <v>43</v>
      </c>
      <c r="BQ44" s="12">
        <v>46</v>
      </c>
      <c r="BR44" s="12">
        <v>39</v>
      </c>
      <c r="BS44" s="12">
        <v>39</v>
      </c>
      <c r="BT44" s="12">
        <v>18</v>
      </c>
      <c r="BU44" s="48" t="s">
        <v>85</v>
      </c>
      <c r="BV44" s="48" t="s">
        <v>85</v>
      </c>
      <c r="BW44" s="48" t="s">
        <v>85</v>
      </c>
      <c r="BX44" s="48" t="s">
        <v>85</v>
      </c>
      <c r="BY44" s="48">
        <v>86</v>
      </c>
      <c r="BZ44" s="48">
        <v>10</v>
      </c>
      <c r="CA44" s="48">
        <v>1</v>
      </c>
      <c r="CB44" s="48">
        <v>3</v>
      </c>
      <c r="CC44" s="12" t="s">
        <v>85</v>
      </c>
      <c r="CD44" s="45"/>
      <c r="CE44" s="15"/>
      <c r="CF44" s="15"/>
      <c r="CG44" s="15"/>
      <c r="CH44" s="15"/>
      <c r="CI44" s="15"/>
      <c r="CJ44" s="15"/>
      <c r="CK44" s="16"/>
    </row>
    <row r="45" spans="1:89">
      <c r="A45" s="1">
        <v>212</v>
      </c>
      <c r="B45" s="1" t="s">
        <v>784</v>
      </c>
      <c r="C45" s="19" t="s">
        <v>238</v>
      </c>
      <c r="D45" s="20" t="s">
        <v>391</v>
      </c>
      <c r="E45" s="20" t="s">
        <v>496</v>
      </c>
      <c r="F45" s="20" t="s">
        <v>873</v>
      </c>
      <c r="G45" s="20" t="s">
        <v>360</v>
      </c>
      <c r="H45" s="40">
        <f>E45-D45+1</f>
        <v>2</v>
      </c>
      <c r="I45" s="48">
        <v>3</v>
      </c>
      <c r="J45" s="32" t="s">
        <v>185</v>
      </c>
      <c r="K45" s="48">
        <v>1000</v>
      </c>
      <c r="L45" s="12">
        <v>48</v>
      </c>
      <c r="M45" s="12">
        <v>40</v>
      </c>
      <c r="N45" s="48">
        <v>3</v>
      </c>
      <c r="O45" s="12">
        <v>10</v>
      </c>
      <c r="P45" s="48" t="s">
        <v>786</v>
      </c>
      <c r="Q45" s="12" t="s">
        <v>787</v>
      </c>
      <c r="R45" s="12" t="s">
        <v>88</v>
      </c>
      <c r="S45" s="48">
        <v>50</v>
      </c>
      <c r="T45" s="48">
        <v>48</v>
      </c>
      <c r="U45" s="48">
        <v>50</v>
      </c>
      <c r="V45" s="48">
        <v>48</v>
      </c>
      <c r="W45" s="48" t="s">
        <v>11</v>
      </c>
      <c r="X45" s="48">
        <f>IF(AND(W45 = "Dem", L45&gt;M45), 1, 0)</f>
        <v>1</v>
      </c>
      <c r="Y45" s="48" t="s">
        <v>85</v>
      </c>
      <c r="Z45" s="48" t="s">
        <v>85</v>
      </c>
      <c r="AA45" s="12">
        <v>1</v>
      </c>
      <c r="AB45" s="12">
        <v>0</v>
      </c>
      <c r="AC45" s="12">
        <v>0</v>
      </c>
      <c r="AD45" s="12" t="s">
        <v>85</v>
      </c>
      <c r="AE45" s="48" t="s">
        <v>238</v>
      </c>
      <c r="AF45" s="12" t="s">
        <v>240</v>
      </c>
      <c r="AG45" s="48" t="s">
        <v>89</v>
      </c>
      <c r="AH45" s="12">
        <v>1</v>
      </c>
      <c r="AI45" s="12">
        <v>1</v>
      </c>
      <c r="AJ45" s="48" t="s">
        <v>85</v>
      </c>
      <c r="AK45" s="48" t="s">
        <v>85</v>
      </c>
      <c r="AL45" s="48" t="s">
        <v>85</v>
      </c>
      <c r="AM45" s="48" t="s">
        <v>85</v>
      </c>
      <c r="AN45" s="48" t="s">
        <v>85</v>
      </c>
      <c r="AO45" s="48" t="s">
        <v>85</v>
      </c>
      <c r="AP45" s="48" t="s">
        <v>85</v>
      </c>
      <c r="AQ45" s="48" t="s">
        <v>85</v>
      </c>
      <c r="AR45" s="48" t="s">
        <v>85</v>
      </c>
      <c r="AS45" s="48" t="s">
        <v>85</v>
      </c>
      <c r="AT45" s="48" t="s">
        <v>85</v>
      </c>
      <c r="AU45" s="48" t="s">
        <v>85</v>
      </c>
      <c r="AV45" s="48" t="s">
        <v>85</v>
      </c>
      <c r="AW45" s="48" t="s">
        <v>85</v>
      </c>
      <c r="AX45" s="48" t="s">
        <v>85</v>
      </c>
      <c r="AY45" s="48" t="s">
        <v>85</v>
      </c>
      <c r="AZ45" s="48" t="s">
        <v>85</v>
      </c>
      <c r="BA45" s="48" t="s">
        <v>85</v>
      </c>
      <c r="BB45" s="48" t="s">
        <v>85</v>
      </c>
      <c r="BC45" s="48" t="s">
        <v>85</v>
      </c>
      <c r="BD45" s="48" t="s">
        <v>85</v>
      </c>
      <c r="BE45" s="48" t="s">
        <v>85</v>
      </c>
      <c r="BF45" s="48" t="s">
        <v>85</v>
      </c>
      <c r="BG45" s="48" t="s">
        <v>85</v>
      </c>
      <c r="BH45" s="48" t="s">
        <v>85</v>
      </c>
      <c r="BI45" s="48" t="s">
        <v>85</v>
      </c>
      <c r="BJ45" s="48" t="s">
        <v>85</v>
      </c>
      <c r="BK45" s="48" t="s">
        <v>85</v>
      </c>
      <c r="BL45" s="48" t="s">
        <v>85</v>
      </c>
      <c r="BM45" s="48" t="s">
        <v>85</v>
      </c>
      <c r="BN45" s="48" t="s">
        <v>85</v>
      </c>
      <c r="BO45" s="12" t="s">
        <v>85</v>
      </c>
      <c r="BP45" s="12" t="s">
        <v>85</v>
      </c>
      <c r="BQ45" s="12" t="s">
        <v>85</v>
      </c>
      <c r="BR45" s="12" t="s">
        <v>85</v>
      </c>
      <c r="BS45" s="12" t="s">
        <v>85</v>
      </c>
      <c r="BT45" s="12" t="s">
        <v>85</v>
      </c>
      <c r="BU45" s="48" t="s">
        <v>85</v>
      </c>
      <c r="BV45" s="48" t="s">
        <v>85</v>
      </c>
      <c r="BW45" s="48" t="s">
        <v>85</v>
      </c>
      <c r="BX45" s="48" t="s">
        <v>85</v>
      </c>
      <c r="BY45" s="48" t="s">
        <v>85</v>
      </c>
      <c r="BZ45" s="48" t="s">
        <v>85</v>
      </c>
      <c r="CA45" s="48" t="s">
        <v>85</v>
      </c>
      <c r="CB45" s="48" t="s">
        <v>85</v>
      </c>
      <c r="CC45" s="48" t="s">
        <v>85</v>
      </c>
      <c r="CD45" s="1"/>
      <c r="CE45" s="15"/>
      <c r="CF45" s="15"/>
      <c r="CG45" s="15"/>
      <c r="CH45" s="15"/>
      <c r="CI45" s="15"/>
      <c r="CJ45" s="15"/>
      <c r="CK45" s="18"/>
    </row>
    <row r="46" spans="1:89">
      <c r="A46" s="26">
        <v>94</v>
      </c>
      <c r="B46" s="26" t="s">
        <v>784</v>
      </c>
      <c r="C46" s="19" t="s">
        <v>78</v>
      </c>
      <c r="D46" s="27">
        <v>44034</v>
      </c>
      <c r="E46" s="27">
        <v>44034</v>
      </c>
      <c r="F46" s="26" t="s">
        <v>895</v>
      </c>
      <c r="G46" s="27">
        <v>44036</v>
      </c>
      <c r="H46" s="48">
        <v>1</v>
      </c>
      <c r="I46" s="48">
        <v>3.6</v>
      </c>
      <c r="J46" s="32" t="s">
        <v>185</v>
      </c>
      <c r="K46" s="32">
        <v>754</v>
      </c>
      <c r="L46" s="32">
        <v>49</v>
      </c>
      <c r="M46" s="32">
        <v>39</v>
      </c>
      <c r="N46" s="49" t="s">
        <v>85</v>
      </c>
      <c r="O46" s="32">
        <v>11</v>
      </c>
      <c r="P46" s="48" t="s">
        <v>786</v>
      </c>
      <c r="Q46" s="48" t="s">
        <v>787</v>
      </c>
      <c r="R46" s="32" t="s">
        <v>88</v>
      </c>
      <c r="S46" s="12">
        <v>50</v>
      </c>
      <c r="T46" s="12">
        <v>48</v>
      </c>
      <c r="U46" s="48">
        <v>50</v>
      </c>
      <c r="V46" s="48">
        <v>48</v>
      </c>
      <c r="W46" s="48" t="s">
        <v>11</v>
      </c>
      <c r="X46" s="48">
        <f>IF(AND(W46 = "Dem", L46&gt;M46), 1, 0)</f>
        <v>1</v>
      </c>
      <c r="Y46" s="49" t="s">
        <v>85</v>
      </c>
      <c r="Z46" s="48" t="s">
        <v>85</v>
      </c>
      <c r="AA46" s="32">
        <v>0</v>
      </c>
      <c r="AB46" s="32">
        <v>0</v>
      </c>
      <c r="AC46" s="32">
        <v>0</v>
      </c>
      <c r="AD46" s="48" t="s">
        <v>85</v>
      </c>
      <c r="AE46" s="32" t="s">
        <v>78</v>
      </c>
      <c r="AF46" s="32" t="s">
        <v>78</v>
      </c>
      <c r="AG46" s="32" t="s">
        <v>178</v>
      </c>
      <c r="AH46" s="48">
        <v>1</v>
      </c>
      <c r="AI46" s="32">
        <v>0</v>
      </c>
      <c r="AJ46" s="32">
        <v>1</v>
      </c>
      <c r="AK46" s="32">
        <v>1</v>
      </c>
      <c r="AL46" s="32">
        <v>1</v>
      </c>
      <c r="AM46" s="32">
        <v>1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1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2">
        <v>0</v>
      </c>
      <c r="BM46" s="32">
        <v>0</v>
      </c>
      <c r="BN46" s="32">
        <v>0</v>
      </c>
      <c r="BO46" s="32">
        <v>0</v>
      </c>
      <c r="BP46" s="32">
        <v>44</v>
      </c>
      <c r="BQ46" s="32">
        <v>41</v>
      </c>
      <c r="BR46" s="32">
        <v>37</v>
      </c>
      <c r="BS46" s="32">
        <v>30</v>
      </c>
      <c r="BT46" s="32">
        <v>34</v>
      </c>
      <c r="BU46" s="48" t="s">
        <v>85</v>
      </c>
      <c r="BV46" s="48" t="s">
        <v>85</v>
      </c>
      <c r="BW46" s="48" t="s">
        <v>85</v>
      </c>
      <c r="BX46" s="48" t="s">
        <v>85</v>
      </c>
      <c r="BY46" s="32">
        <v>78</v>
      </c>
      <c r="BZ46" s="32">
        <v>15</v>
      </c>
      <c r="CA46" s="32">
        <v>3</v>
      </c>
      <c r="CB46" s="32">
        <v>2</v>
      </c>
      <c r="CC46" s="32">
        <v>2</v>
      </c>
      <c r="CE46" s="15"/>
      <c r="CF46" s="15"/>
      <c r="CG46" s="15"/>
      <c r="CH46" s="15"/>
      <c r="CI46" s="15"/>
      <c r="CJ46" s="15"/>
      <c r="CK46" s="18"/>
    </row>
    <row r="47" spans="1:89">
      <c r="A47" s="26">
        <v>87</v>
      </c>
      <c r="B47" s="26" t="s">
        <v>784</v>
      </c>
      <c r="C47" s="19" t="s">
        <v>433</v>
      </c>
      <c r="D47" s="27">
        <v>44023</v>
      </c>
      <c r="E47" s="27">
        <v>44028</v>
      </c>
      <c r="F47" s="26" t="s">
        <v>434</v>
      </c>
      <c r="G47" s="27">
        <v>44034</v>
      </c>
      <c r="H47" s="48">
        <v>6</v>
      </c>
      <c r="I47" s="48">
        <v>3.7</v>
      </c>
      <c r="J47" s="32" t="s">
        <v>185</v>
      </c>
      <c r="K47" s="32">
        <v>600</v>
      </c>
      <c r="L47" s="32">
        <v>47</v>
      </c>
      <c r="M47" s="32">
        <v>37</v>
      </c>
      <c r="N47" s="32">
        <v>7</v>
      </c>
      <c r="O47" s="32">
        <v>8</v>
      </c>
      <c r="P47" s="48" t="s">
        <v>786</v>
      </c>
      <c r="Q47" s="12" t="s">
        <v>787</v>
      </c>
      <c r="R47" s="48" t="s">
        <v>88</v>
      </c>
      <c r="S47" s="12">
        <v>50</v>
      </c>
      <c r="T47" s="12">
        <v>48</v>
      </c>
      <c r="U47" s="48">
        <v>50</v>
      </c>
      <c r="V47" s="48">
        <v>48</v>
      </c>
      <c r="W47" s="48" t="s">
        <v>11</v>
      </c>
      <c r="X47" s="48">
        <f>IF(AND(W47 = "Dem", L47&gt;M47), 1, 0)</f>
        <v>1</v>
      </c>
      <c r="Y47" s="49" t="s">
        <v>85</v>
      </c>
      <c r="Z47" s="48" t="s">
        <v>85</v>
      </c>
      <c r="AA47" s="32">
        <v>0</v>
      </c>
      <c r="AB47" s="49">
        <v>0</v>
      </c>
      <c r="AC47" s="32">
        <v>0</v>
      </c>
      <c r="AD47" s="49" t="s">
        <v>85</v>
      </c>
      <c r="AE47" s="32" t="s">
        <v>433</v>
      </c>
      <c r="AF47" s="32" t="s">
        <v>433</v>
      </c>
      <c r="AG47" s="32" t="s">
        <v>178</v>
      </c>
      <c r="AH47" s="48">
        <v>1</v>
      </c>
      <c r="AI47" s="32">
        <v>0</v>
      </c>
      <c r="AJ47" s="49" t="s">
        <v>85</v>
      </c>
      <c r="AK47" s="49" t="s">
        <v>85</v>
      </c>
      <c r="AL47" s="49" t="s">
        <v>85</v>
      </c>
      <c r="AM47" s="49" t="s">
        <v>85</v>
      </c>
      <c r="AN47" s="49" t="s">
        <v>85</v>
      </c>
      <c r="AO47" s="49" t="s">
        <v>85</v>
      </c>
      <c r="AP47" s="49" t="s">
        <v>85</v>
      </c>
      <c r="AQ47" s="49" t="s">
        <v>85</v>
      </c>
      <c r="AR47" s="49" t="s">
        <v>85</v>
      </c>
      <c r="AS47" s="49" t="s">
        <v>85</v>
      </c>
      <c r="AT47" s="49" t="s">
        <v>85</v>
      </c>
      <c r="AU47" s="49" t="s">
        <v>85</v>
      </c>
      <c r="AV47" s="49" t="s">
        <v>85</v>
      </c>
      <c r="AW47" s="49" t="s">
        <v>85</v>
      </c>
      <c r="AX47" s="49" t="s">
        <v>85</v>
      </c>
      <c r="AY47" s="49" t="s">
        <v>85</v>
      </c>
      <c r="AZ47" s="49" t="s">
        <v>85</v>
      </c>
      <c r="BA47" s="49" t="s">
        <v>85</v>
      </c>
      <c r="BB47" s="49" t="s">
        <v>85</v>
      </c>
      <c r="BC47" s="49" t="s">
        <v>85</v>
      </c>
      <c r="BD47" s="49" t="s">
        <v>85</v>
      </c>
      <c r="BE47" s="49" t="s">
        <v>85</v>
      </c>
      <c r="BF47" s="49" t="s">
        <v>85</v>
      </c>
      <c r="BG47" s="49" t="s">
        <v>85</v>
      </c>
      <c r="BH47" s="49" t="s">
        <v>85</v>
      </c>
      <c r="BI47" s="49" t="s">
        <v>85</v>
      </c>
      <c r="BJ47" s="49" t="s">
        <v>85</v>
      </c>
      <c r="BK47" s="49" t="s">
        <v>85</v>
      </c>
      <c r="BL47" s="49" t="s">
        <v>85</v>
      </c>
      <c r="BM47" s="49" t="s">
        <v>85</v>
      </c>
      <c r="BN47" s="49" t="s">
        <v>85</v>
      </c>
      <c r="BO47" s="48" t="s">
        <v>85</v>
      </c>
      <c r="BP47" s="49" t="s">
        <v>85</v>
      </c>
      <c r="BQ47" s="49" t="s">
        <v>85</v>
      </c>
      <c r="BR47" s="32">
        <v>31</v>
      </c>
      <c r="BS47" s="32">
        <v>30</v>
      </c>
      <c r="BT47" s="32">
        <v>36</v>
      </c>
      <c r="BU47" s="49" t="s">
        <v>85</v>
      </c>
      <c r="BV47" s="49" t="s">
        <v>85</v>
      </c>
      <c r="BW47" s="49" t="s">
        <v>85</v>
      </c>
      <c r="BX47" s="49" t="s">
        <v>85</v>
      </c>
      <c r="BY47" s="32">
        <v>81</v>
      </c>
      <c r="BZ47" s="32">
        <v>9</v>
      </c>
      <c r="CA47" s="49" t="s">
        <v>85</v>
      </c>
      <c r="CB47" s="49" t="s">
        <v>85</v>
      </c>
      <c r="CC47" s="32">
        <v>10</v>
      </c>
      <c r="CD47" s="26" t="s">
        <v>435</v>
      </c>
      <c r="CE47" s="15"/>
      <c r="CF47" s="15"/>
      <c r="CG47" s="15"/>
      <c r="CH47" s="15"/>
      <c r="CI47" s="15"/>
      <c r="CJ47" s="15"/>
      <c r="CK47" s="18"/>
    </row>
    <row r="48" spans="1:89">
      <c r="A48" s="1">
        <v>18</v>
      </c>
      <c r="B48" s="1" t="s">
        <v>784</v>
      </c>
      <c r="C48" s="19" t="s">
        <v>798</v>
      </c>
      <c r="D48" s="27">
        <v>43982</v>
      </c>
      <c r="E48" s="27">
        <v>43989</v>
      </c>
      <c r="F48" s="1" t="s">
        <v>906</v>
      </c>
      <c r="G48" s="27">
        <v>43991</v>
      </c>
      <c r="H48" s="32">
        <v>8</v>
      </c>
      <c r="I48" s="48">
        <v>6.4</v>
      </c>
      <c r="J48" s="32" t="s">
        <v>185</v>
      </c>
      <c r="K48" s="48">
        <v>543</v>
      </c>
      <c r="L48" s="12">
        <v>48</v>
      </c>
      <c r="M48" s="12">
        <v>32</v>
      </c>
      <c r="N48" s="12">
        <v>3</v>
      </c>
      <c r="O48" s="12">
        <v>17</v>
      </c>
      <c r="P48" s="32" t="s">
        <v>786</v>
      </c>
      <c r="Q48" s="32" t="s">
        <v>787</v>
      </c>
      <c r="R48" s="12" t="s">
        <v>88</v>
      </c>
      <c r="S48" s="12">
        <v>50</v>
      </c>
      <c r="T48" s="12">
        <v>48</v>
      </c>
      <c r="U48" s="48">
        <v>50</v>
      </c>
      <c r="V48" s="48">
        <v>48</v>
      </c>
      <c r="W48" s="48" t="s">
        <v>11</v>
      </c>
      <c r="X48" s="48">
        <f>IF(AND(W48 = "Dem", L48&gt;M48), 1, 0)</f>
        <v>1</v>
      </c>
      <c r="Y48" s="49" t="s">
        <v>85</v>
      </c>
      <c r="Z48" s="12" t="s">
        <v>611</v>
      </c>
      <c r="AA48" s="12">
        <v>0</v>
      </c>
      <c r="AB48" s="12">
        <v>0</v>
      </c>
      <c r="AC48" s="12">
        <v>0</v>
      </c>
      <c r="AD48" s="48">
        <v>0</v>
      </c>
      <c r="AE48" s="48" t="s">
        <v>798</v>
      </c>
      <c r="AF48" s="48" t="s">
        <v>798</v>
      </c>
      <c r="AG48" s="48" t="s">
        <v>178</v>
      </c>
      <c r="AH48" s="12">
        <v>1</v>
      </c>
      <c r="AI48" s="12">
        <v>0</v>
      </c>
      <c r="AJ48" s="12">
        <v>1</v>
      </c>
      <c r="AK48" s="12">
        <v>1</v>
      </c>
      <c r="AL48" s="12">
        <v>1</v>
      </c>
      <c r="AM48" s="12">
        <v>1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32">
        <v>0</v>
      </c>
      <c r="BP48" s="49" t="s">
        <v>85</v>
      </c>
      <c r="BQ48" s="49" t="s">
        <v>85</v>
      </c>
      <c r="BR48" s="12">
        <v>37</v>
      </c>
      <c r="BS48" s="12">
        <v>28</v>
      </c>
      <c r="BT48" s="12">
        <v>35</v>
      </c>
      <c r="BU48" s="12">
        <v>37</v>
      </c>
      <c r="BV48" s="12">
        <v>20</v>
      </c>
      <c r="BW48" s="12">
        <v>15</v>
      </c>
      <c r="BX48" s="12">
        <v>28</v>
      </c>
      <c r="BY48" s="12">
        <v>82</v>
      </c>
      <c r="BZ48" s="12">
        <v>11</v>
      </c>
      <c r="CA48" s="49" t="s">
        <v>85</v>
      </c>
      <c r="CB48" s="49" t="s">
        <v>85</v>
      </c>
      <c r="CC48" s="12">
        <v>7</v>
      </c>
      <c r="CE48" s="15"/>
      <c r="CF48" s="15"/>
      <c r="CG48" s="15"/>
      <c r="CH48" s="15"/>
      <c r="CI48" s="15"/>
      <c r="CJ48" s="15"/>
      <c r="CK48" s="18"/>
    </row>
    <row r="49" spans="1:89">
      <c r="A49" s="44">
        <v>495</v>
      </c>
      <c r="B49" s="45" t="s">
        <v>917</v>
      </c>
      <c r="C49" s="9" t="s">
        <v>78</v>
      </c>
      <c r="D49" s="39" t="s">
        <v>250</v>
      </c>
      <c r="E49" s="39" t="s">
        <v>79</v>
      </c>
      <c r="F49" s="39" t="s">
        <v>815</v>
      </c>
      <c r="G49" s="39" t="s">
        <v>122</v>
      </c>
      <c r="H49" s="40">
        <f>E49-D49+1</f>
        <v>3</v>
      </c>
      <c r="I49" s="40" t="s">
        <v>256</v>
      </c>
      <c r="J49" s="32" t="s">
        <v>185</v>
      </c>
      <c r="K49" s="40" t="s">
        <v>925</v>
      </c>
      <c r="L49" s="48">
        <v>53</v>
      </c>
      <c r="M49" s="48">
        <v>39</v>
      </c>
      <c r="N49" s="48" t="s">
        <v>85</v>
      </c>
      <c r="O49" s="48">
        <v>9</v>
      </c>
      <c r="P49" s="13" t="s">
        <v>919</v>
      </c>
      <c r="Q49" s="12" t="s">
        <v>920</v>
      </c>
      <c r="R49" s="48" t="s">
        <v>88</v>
      </c>
      <c r="S49" s="12">
        <v>49</v>
      </c>
      <c r="T49" s="12">
        <v>44</v>
      </c>
      <c r="U49" s="48">
        <v>49</v>
      </c>
      <c r="V49" s="48">
        <v>44</v>
      </c>
      <c r="W49" s="48" t="s">
        <v>11</v>
      </c>
      <c r="X49" s="48">
        <f>IF(AND(W49 = "Dem", L49&gt;M49), 1, 0)</f>
        <v>1</v>
      </c>
      <c r="Y49" s="12" t="s">
        <v>129</v>
      </c>
      <c r="Z49" s="12" t="s">
        <v>85</v>
      </c>
      <c r="AA49" s="48" t="s">
        <v>85</v>
      </c>
      <c r="AB49" s="48" t="s">
        <v>85</v>
      </c>
      <c r="AC49" s="48" t="s">
        <v>85</v>
      </c>
      <c r="AD49" s="48" t="s">
        <v>85</v>
      </c>
      <c r="AE49" s="48" t="s">
        <v>78</v>
      </c>
      <c r="AF49" s="48" t="s">
        <v>78</v>
      </c>
      <c r="AG49" s="48" t="s">
        <v>89</v>
      </c>
      <c r="AH49" s="48">
        <v>1</v>
      </c>
      <c r="AI49" s="48">
        <v>0</v>
      </c>
      <c r="AJ49" s="48" t="s">
        <v>85</v>
      </c>
      <c r="AK49" s="48" t="s">
        <v>85</v>
      </c>
      <c r="AL49" s="48" t="s">
        <v>85</v>
      </c>
      <c r="AM49" s="48" t="s">
        <v>85</v>
      </c>
      <c r="AN49" s="48" t="s">
        <v>85</v>
      </c>
      <c r="AO49" s="48" t="s">
        <v>85</v>
      </c>
      <c r="AP49" s="48" t="s">
        <v>85</v>
      </c>
      <c r="AQ49" s="48" t="s">
        <v>85</v>
      </c>
      <c r="AR49" s="48" t="s">
        <v>85</v>
      </c>
      <c r="AS49" s="48" t="s">
        <v>85</v>
      </c>
      <c r="AT49" s="48" t="s">
        <v>85</v>
      </c>
      <c r="AU49" s="48" t="s">
        <v>85</v>
      </c>
      <c r="AV49" s="48" t="s">
        <v>85</v>
      </c>
      <c r="AW49" s="48" t="s">
        <v>85</v>
      </c>
      <c r="AX49" s="48" t="s">
        <v>85</v>
      </c>
      <c r="AY49" s="48" t="s">
        <v>85</v>
      </c>
      <c r="AZ49" s="48" t="s">
        <v>85</v>
      </c>
      <c r="BA49" s="48" t="s">
        <v>85</v>
      </c>
      <c r="BB49" s="48" t="s">
        <v>85</v>
      </c>
      <c r="BC49" s="48" t="s">
        <v>85</v>
      </c>
      <c r="BD49" s="48" t="s">
        <v>85</v>
      </c>
      <c r="BE49" s="48" t="s">
        <v>85</v>
      </c>
      <c r="BF49" s="48" t="s">
        <v>85</v>
      </c>
      <c r="BG49" s="48" t="s">
        <v>85</v>
      </c>
      <c r="BH49" s="48" t="s">
        <v>85</v>
      </c>
      <c r="BI49" s="48" t="s">
        <v>85</v>
      </c>
      <c r="BJ49" s="48" t="s">
        <v>85</v>
      </c>
      <c r="BK49" s="48" t="s">
        <v>85</v>
      </c>
      <c r="BL49" s="48" t="s">
        <v>85</v>
      </c>
      <c r="BM49" s="48" t="s">
        <v>85</v>
      </c>
      <c r="BN49" s="48" t="s">
        <v>85</v>
      </c>
      <c r="BO49" s="48" t="s">
        <v>85</v>
      </c>
      <c r="BP49" s="48">
        <v>38</v>
      </c>
      <c r="BQ49" s="48">
        <v>45</v>
      </c>
      <c r="BR49" s="48">
        <v>35</v>
      </c>
      <c r="BS49" s="48">
        <v>31</v>
      </c>
      <c r="BT49" s="48">
        <v>34</v>
      </c>
      <c r="BU49" s="48" t="s">
        <v>85</v>
      </c>
      <c r="BV49" s="48" t="s">
        <v>85</v>
      </c>
      <c r="BW49" s="48" t="s">
        <v>85</v>
      </c>
      <c r="BX49" s="48" t="s">
        <v>85</v>
      </c>
      <c r="BY49" s="48">
        <v>87</v>
      </c>
      <c r="BZ49" s="48">
        <v>5</v>
      </c>
      <c r="CA49" s="48">
        <v>4</v>
      </c>
      <c r="CB49" s="48">
        <v>3</v>
      </c>
      <c r="CC49" s="48">
        <v>1</v>
      </c>
      <c r="CD49" s="45"/>
      <c r="CE49" s="15"/>
      <c r="CF49" s="15"/>
      <c r="CG49" s="15"/>
      <c r="CH49" s="15"/>
      <c r="CI49" s="15"/>
      <c r="CJ49" s="15"/>
      <c r="CK49" s="18"/>
    </row>
    <row r="50" spans="1:89">
      <c r="A50" s="1">
        <v>152</v>
      </c>
      <c r="B50" s="1" t="s">
        <v>917</v>
      </c>
      <c r="C50" s="19" t="s">
        <v>217</v>
      </c>
      <c r="D50" s="20" t="s">
        <v>404</v>
      </c>
      <c r="E50" s="20" t="s">
        <v>405</v>
      </c>
      <c r="F50" s="20" t="s">
        <v>406</v>
      </c>
      <c r="G50" s="20" t="s">
        <v>407</v>
      </c>
      <c r="H50" s="40">
        <f>E50-D50+1</f>
        <v>3</v>
      </c>
      <c r="I50" s="32">
        <v>3.6</v>
      </c>
      <c r="J50" s="32" t="s">
        <v>185</v>
      </c>
      <c r="K50" s="48">
        <v>733</v>
      </c>
      <c r="L50" s="48">
        <v>48</v>
      </c>
      <c r="M50" s="48">
        <v>45</v>
      </c>
      <c r="N50" s="48" t="s">
        <v>85</v>
      </c>
      <c r="O50" s="48">
        <v>7</v>
      </c>
      <c r="P50" s="48" t="s">
        <v>919</v>
      </c>
      <c r="Q50" s="12" t="s">
        <v>920</v>
      </c>
      <c r="R50" s="32" t="s">
        <v>88</v>
      </c>
      <c r="S50" s="12">
        <v>49</v>
      </c>
      <c r="T50" s="12">
        <v>44</v>
      </c>
      <c r="U50" s="48">
        <v>49</v>
      </c>
      <c r="V50" s="48">
        <v>44</v>
      </c>
      <c r="W50" s="48" t="s">
        <v>11</v>
      </c>
      <c r="X50" s="48">
        <f>IF(AND(W50 = "Dem", L50&gt;M50), 1, 0)</f>
        <v>1</v>
      </c>
      <c r="Y50" s="32" t="s">
        <v>85</v>
      </c>
      <c r="Z50" s="32" t="s">
        <v>85</v>
      </c>
      <c r="AA50" s="32">
        <v>0</v>
      </c>
      <c r="AB50" s="32">
        <v>1</v>
      </c>
      <c r="AC50" s="32">
        <v>0</v>
      </c>
      <c r="AD50" s="32" t="s">
        <v>85</v>
      </c>
      <c r="AE50" s="32" t="s">
        <v>217</v>
      </c>
      <c r="AF50" s="32" t="s">
        <v>217</v>
      </c>
      <c r="AG50" s="32" t="s">
        <v>89</v>
      </c>
      <c r="AH50" s="32">
        <v>1</v>
      </c>
      <c r="AI50" s="32">
        <v>1</v>
      </c>
      <c r="AJ50" s="32">
        <v>1</v>
      </c>
      <c r="AK50" s="32">
        <v>1</v>
      </c>
      <c r="AL50" s="32">
        <v>0</v>
      </c>
      <c r="AM50" s="32">
        <v>1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32">
        <v>0</v>
      </c>
      <c r="BM50" s="32">
        <v>0</v>
      </c>
      <c r="BN50" s="32">
        <v>0</v>
      </c>
      <c r="BO50" s="32">
        <v>0</v>
      </c>
      <c r="BP50" s="32" t="s">
        <v>85</v>
      </c>
      <c r="BQ50" s="32" t="s">
        <v>85</v>
      </c>
      <c r="BR50" s="32" t="s">
        <v>85</v>
      </c>
      <c r="BS50" s="32" t="s">
        <v>85</v>
      </c>
      <c r="BT50" s="32" t="s">
        <v>85</v>
      </c>
      <c r="BU50" s="32" t="s">
        <v>85</v>
      </c>
      <c r="BV50" s="32" t="s">
        <v>85</v>
      </c>
      <c r="BW50" s="32" t="s">
        <v>85</v>
      </c>
      <c r="BX50" s="32" t="s">
        <v>85</v>
      </c>
      <c r="BY50" s="32" t="s">
        <v>85</v>
      </c>
      <c r="BZ50" s="32" t="s">
        <v>85</v>
      </c>
      <c r="CA50" s="32" t="s">
        <v>85</v>
      </c>
      <c r="CB50" s="32" t="s">
        <v>85</v>
      </c>
      <c r="CC50" s="32" t="s">
        <v>85</v>
      </c>
      <c r="CD50" s="1"/>
      <c r="CE50" s="15"/>
      <c r="CF50" s="15"/>
      <c r="CG50" s="15"/>
      <c r="CH50" s="15"/>
      <c r="CI50" s="15"/>
      <c r="CJ50" s="15"/>
      <c r="CK50" s="18"/>
    </row>
    <row r="51" spans="1:89">
      <c r="A51" s="26">
        <v>88</v>
      </c>
      <c r="B51" s="26" t="s">
        <v>953</v>
      </c>
      <c r="C51" s="19" t="s">
        <v>433</v>
      </c>
      <c r="D51" s="27">
        <v>44023</v>
      </c>
      <c r="E51" s="27">
        <v>44028</v>
      </c>
      <c r="F51" s="26" t="s">
        <v>434</v>
      </c>
      <c r="G51" s="27">
        <v>44034</v>
      </c>
      <c r="H51" s="48">
        <v>6</v>
      </c>
      <c r="I51" s="48">
        <v>3.7</v>
      </c>
      <c r="J51" s="32" t="s">
        <v>185</v>
      </c>
      <c r="K51" s="32">
        <v>700</v>
      </c>
      <c r="L51" s="32">
        <v>44</v>
      </c>
      <c r="M51" s="32">
        <v>47</v>
      </c>
      <c r="N51" s="32">
        <v>5</v>
      </c>
      <c r="O51" s="32">
        <v>4</v>
      </c>
      <c r="P51" s="32" t="s">
        <v>954</v>
      </c>
      <c r="Q51" s="32" t="s">
        <v>955</v>
      </c>
      <c r="R51" s="48" t="s">
        <v>88</v>
      </c>
      <c r="S51" s="12">
        <v>55</v>
      </c>
      <c r="T51" s="12">
        <v>49</v>
      </c>
      <c r="U51" s="48">
        <v>45</v>
      </c>
      <c r="V51" s="48">
        <v>55</v>
      </c>
      <c r="W51" s="48" t="s">
        <v>12</v>
      </c>
      <c r="X51" s="48">
        <f>IF(AND(W51 = "Rep", M51&gt;L51),1,0)</f>
        <v>1</v>
      </c>
      <c r="Y51" s="49" t="s">
        <v>85</v>
      </c>
      <c r="Z51" s="48" t="s">
        <v>85</v>
      </c>
      <c r="AA51" s="32">
        <v>0</v>
      </c>
      <c r="AB51" s="49">
        <v>0</v>
      </c>
      <c r="AC51" s="32">
        <v>0</v>
      </c>
      <c r="AD51" s="49" t="s">
        <v>85</v>
      </c>
      <c r="AE51" s="32" t="s">
        <v>433</v>
      </c>
      <c r="AF51" s="32" t="s">
        <v>433</v>
      </c>
      <c r="AG51" s="32" t="s">
        <v>178</v>
      </c>
      <c r="AH51" s="48">
        <v>1</v>
      </c>
      <c r="AI51" s="32">
        <v>0</v>
      </c>
      <c r="AJ51" s="49" t="s">
        <v>85</v>
      </c>
      <c r="AK51" s="49" t="s">
        <v>85</v>
      </c>
      <c r="AL51" s="49" t="s">
        <v>85</v>
      </c>
      <c r="AM51" s="49" t="s">
        <v>85</v>
      </c>
      <c r="AN51" s="49" t="s">
        <v>85</v>
      </c>
      <c r="AO51" s="49" t="s">
        <v>85</v>
      </c>
      <c r="AP51" s="49" t="s">
        <v>85</v>
      </c>
      <c r="AQ51" s="49" t="s">
        <v>85</v>
      </c>
      <c r="AR51" s="49" t="s">
        <v>85</v>
      </c>
      <c r="AS51" s="49" t="s">
        <v>85</v>
      </c>
      <c r="AT51" s="49" t="s">
        <v>85</v>
      </c>
      <c r="AU51" s="49" t="s">
        <v>85</v>
      </c>
      <c r="AV51" s="49" t="s">
        <v>85</v>
      </c>
      <c r="AW51" s="49" t="s">
        <v>85</v>
      </c>
      <c r="AX51" s="49" t="s">
        <v>85</v>
      </c>
      <c r="AY51" s="49" t="s">
        <v>85</v>
      </c>
      <c r="AZ51" s="49" t="s">
        <v>85</v>
      </c>
      <c r="BA51" s="49" t="s">
        <v>85</v>
      </c>
      <c r="BB51" s="49" t="s">
        <v>85</v>
      </c>
      <c r="BC51" s="49" t="s">
        <v>85</v>
      </c>
      <c r="BD51" s="49" t="s">
        <v>85</v>
      </c>
      <c r="BE51" s="49" t="s">
        <v>85</v>
      </c>
      <c r="BF51" s="49" t="s">
        <v>85</v>
      </c>
      <c r="BG51" s="49" t="s">
        <v>85</v>
      </c>
      <c r="BH51" s="49" t="s">
        <v>85</v>
      </c>
      <c r="BI51" s="49" t="s">
        <v>85</v>
      </c>
      <c r="BJ51" s="49" t="s">
        <v>85</v>
      </c>
      <c r="BK51" s="49" t="s">
        <v>85</v>
      </c>
      <c r="BL51" s="49" t="s">
        <v>85</v>
      </c>
      <c r="BM51" s="49" t="s">
        <v>85</v>
      </c>
      <c r="BN51" s="49" t="s">
        <v>85</v>
      </c>
      <c r="BO51" s="48" t="s">
        <v>85</v>
      </c>
      <c r="BP51" s="49" t="s">
        <v>85</v>
      </c>
      <c r="BQ51" s="49" t="s">
        <v>85</v>
      </c>
      <c r="BR51" s="32">
        <v>23</v>
      </c>
      <c r="BS51" s="32">
        <v>31</v>
      </c>
      <c r="BT51" s="32">
        <v>44</v>
      </c>
      <c r="BU51" s="49" t="s">
        <v>85</v>
      </c>
      <c r="BV51" s="49" t="s">
        <v>85</v>
      </c>
      <c r="BW51" s="49" t="s">
        <v>85</v>
      </c>
      <c r="BX51" s="49" t="s">
        <v>85</v>
      </c>
      <c r="BY51" s="32">
        <v>92</v>
      </c>
      <c r="BZ51" s="32">
        <v>1</v>
      </c>
      <c r="CA51" s="49" t="s">
        <v>85</v>
      </c>
      <c r="CB51" s="49" t="s">
        <v>85</v>
      </c>
      <c r="CC51" s="32">
        <v>7</v>
      </c>
      <c r="CD51" s="26" t="s">
        <v>435</v>
      </c>
      <c r="CE51" s="15"/>
      <c r="CF51" s="15"/>
      <c r="CG51" s="15"/>
      <c r="CH51" s="15"/>
      <c r="CI51" s="15"/>
      <c r="CJ51" s="15"/>
      <c r="CK51" s="18"/>
    </row>
    <row r="52" spans="1:89">
      <c r="A52" s="44">
        <v>583</v>
      </c>
      <c r="B52" s="45" t="s">
        <v>976</v>
      </c>
      <c r="C52" s="9" t="s">
        <v>217</v>
      </c>
      <c r="D52" s="39" t="s">
        <v>82</v>
      </c>
      <c r="E52" s="39" t="s">
        <v>132</v>
      </c>
      <c r="F52" s="23" t="s">
        <v>218</v>
      </c>
      <c r="G52" s="39" t="s">
        <v>123</v>
      </c>
      <c r="H52" s="40">
        <f>E52-D52+1</f>
        <v>3</v>
      </c>
      <c r="I52" s="40" t="s">
        <v>532</v>
      </c>
      <c r="J52" s="32" t="s">
        <v>185</v>
      </c>
      <c r="K52" s="40" t="s">
        <v>983</v>
      </c>
      <c r="L52" s="12">
        <v>50</v>
      </c>
      <c r="M52" s="12">
        <v>47</v>
      </c>
      <c r="N52" s="12">
        <v>6</v>
      </c>
      <c r="O52" s="12">
        <v>1</v>
      </c>
      <c r="P52" s="13" t="s">
        <v>977</v>
      </c>
      <c r="Q52" s="12" t="s">
        <v>978</v>
      </c>
      <c r="R52" s="12" t="s">
        <v>88</v>
      </c>
      <c r="S52" s="12">
        <v>47</v>
      </c>
      <c r="T52" s="12">
        <v>49</v>
      </c>
      <c r="U52" s="48">
        <v>47</v>
      </c>
      <c r="V52" s="48">
        <v>49</v>
      </c>
      <c r="W52" s="48" t="s">
        <v>12</v>
      </c>
      <c r="X52" s="48">
        <f>IF(AND(W52 = "Rep", M52&gt;L52),1,0)</f>
        <v>0</v>
      </c>
      <c r="Y52" s="48" t="s">
        <v>85</v>
      </c>
      <c r="Z52" s="48" t="s">
        <v>85</v>
      </c>
      <c r="AA52" s="12">
        <v>0</v>
      </c>
      <c r="AB52" s="12">
        <v>0</v>
      </c>
      <c r="AC52" s="12">
        <v>1</v>
      </c>
      <c r="AD52" s="48" t="s">
        <v>85</v>
      </c>
      <c r="AE52" s="48" t="s">
        <v>217</v>
      </c>
      <c r="AF52" s="48" t="s">
        <v>217</v>
      </c>
      <c r="AG52" s="13" t="s">
        <v>89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0</v>
      </c>
      <c r="AN52" s="12">
        <v>0</v>
      </c>
      <c r="AO52" s="12">
        <v>0</v>
      </c>
      <c r="AP52" s="12">
        <v>1</v>
      </c>
      <c r="AQ52" s="12">
        <v>0</v>
      </c>
      <c r="AR52" s="12">
        <v>0</v>
      </c>
      <c r="AS52" s="12">
        <v>0</v>
      </c>
      <c r="AT52" s="12">
        <v>1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48">
        <v>0</v>
      </c>
      <c r="BP52" s="12">
        <v>48</v>
      </c>
      <c r="BQ52" s="12">
        <v>44</v>
      </c>
      <c r="BR52" s="14">
        <v>36</v>
      </c>
      <c r="BS52" s="14">
        <v>30</v>
      </c>
      <c r="BT52" s="14">
        <v>34</v>
      </c>
      <c r="BU52" s="14" t="s">
        <v>85</v>
      </c>
      <c r="BV52" s="14" t="s">
        <v>85</v>
      </c>
      <c r="BW52" s="14" t="s">
        <v>85</v>
      </c>
      <c r="BX52" s="14" t="s">
        <v>85</v>
      </c>
      <c r="BY52" s="14">
        <v>72</v>
      </c>
      <c r="BZ52" s="14">
        <v>24</v>
      </c>
      <c r="CA52" s="14">
        <v>1</v>
      </c>
      <c r="CB52" s="14">
        <v>1</v>
      </c>
      <c r="CC52" s="14">
        <v>1</v>
      </c>
      <c r="CD52" s="45"/>
      <c r="CE52" s="15"/>
      <c r="CF52" s="15"/>
      <c r="CG52" s="15"/>
      <c r="CH52" s="15"/>
      <c r="CI52" s="15"/>
      <c r="CJ52" s="15"/>
      <c r="CK52" s="18"/>
    </row>
    <row r="53" spans="1:89">
      <c r="A53" s="44">
        <v>524</v>
      </c>
      <c r="B53" s="45" t="s">
        <v>976</v>
      </c>
      <c r="C53" s="9" t="s">
        <v>526</v>
      </c>
      <c r="D53" s="39" t="s">
        <v>243</v>
      </c>
      <c r="E53" s="39" t="s">
        <v>92</v>
      </c>
      <c r="F53" s="39" t="s">
        <v>527</v>
      </c>
      <c r="G53" s="39" t="s">
        <v>82</v>
      </c>
      <c r="H53" s="40">
        <f>E53-D53+1</f>
        <v>4</v>
      </c>
      <c r="I53" s="40" t="s">
        <v>528</v>
      </c>
      <c r="J53" s="32" t="s">
        <v>185</v>
      </c>
      <c r="K53" s="40" t="s">
        <v>529</v>
      </c>
      <c r="L53" s="48">
        <v>48</v>
      </c>
      <c r="M53" s="48">
        <v>42</v>
      </c>
      <c r="N53" s="48">
        <v>3</v>
      </c>
      <c r="O53" s="48">
        <v>6</v>
      </c>
      <c r="P53" s="13" t="s">
        <v>977</v>
      </c>
      <c r="Q53" s="48" t="s">
        <v>978</v>
      </c>
      <c r="R53" s="48" t="s">
        <v>88</v>
      </c>
      <c r="S53" s="12">
        <v>47</v>
      </c>
      <c r="T53" s="12">
        <v>49</v>
      </c>
      <c r="U53" s="48">
        <v>47</v>
      </c>
      <c r="V53" s="48">
        <v>49</v>
      </c>
      <c r="W53" s="48" t="s">
        <v>12</v>
      </c>
      <c r="X53" s="48">
        <f>IF(AND(W53 = "Rep", M53&gt;L53),1,0)</f>
        <v>0</v>
      </c>
      <c r="Y53" s="48" t="s">
        <v>129</v>
      </c>
      <c r="Z53" s="48" t="s">
        <v>85</v>
      </c>
      <c r="AA53" s="48" t="s">
        <v>85</v>
      </c>
      <c r="AB53" s="48" t="s">
        <v>85</v>
      </c>
      <c r="AC53" s="48" t="s">
        <v>85</v>
      </c>
      <c r="AD53" s="48" t="s">
        <v>85</v>
      </c>
      <c r="AE53" s="13" t="s">
        <v>526</v>
      </c>
      <c r="AF53" s="13" t="s">
        <v>526</v>
      </c>
      <c r="AG53" s="48" t="s">
        <v>89</v>
      </c>
      <c r="AH53" s="48">
        <v>1</v>
      </c>
      <c r="AI53" s="48">
        <v>0</v>
      </c>
      <c r="AJ53" s="48" t="s">
        <v>85</v>
      </c>
      <c r="AK53" s="48" t="s">
        <v>85</v>
      </c>
      <c r="AL53" s="48" t="s">
        <v>85</v>
      </c>
      <c r="AM53" s="48" t="s">
        <v>85</v>
      </c>
      <c r="AN53" s="48" t="s">
        <v>85</v>
      </c>
      <c r="AO53" s="48" t="s">
        <v>85</v>
      </c>
      <c r="AP53" s="48" t="s">
        <v>85</v>
      </c>
      <c r="AQ53" s="48" t="s">
        <v>85</v>
      </c>
      <c r="AR53" s="48" t="s">
        <v>85</v>
      </c>
      <c r="AS53" s="48" t="s">
        <v>85</v>
      </c>
      <c r="AT53" s="48" t="s">
        <v>85</v>
      </c>
      <c r="AU53" s="48" t="s">
        <v>85</v>
      </c>
      <c r="AV53" s="48" t="s">
        <v>85</v>
      </c>
      <c r="AW53" s="48" t="s">
        <v>85</v>
      </c>
      <c r="AX53" s="48" t="s">
        <v>85</v>
      </c>
      <c r="AY53" s="48" t="s">
        <v>85</v>
      </c>
      <c r="AZ53" s="48" t="s">
        <v>85</v>
      </c>
      <c r="BA53" s="48" t="s">
        <v>85</v>
      </c>
      <c r="BB53" s="48" t="s">
        <v>85</v>
      </c>
      <c r="BC53" s="48" t="s">
        <v>85</v>
      </c>
      <c r="BD53" s="48" t="s">
        <v>85</v>
      </c>
      <c r="BE53" s="48" t="s">
        <v>85</v>
      </c>
      <c r="BF53" s="48" t="s">
        <v>85</v>
      </c>
      <c r="BG53" s="48" t="s">
        <v>85</v>
      </c>
      <c r="BH53" s="48" t="s">
        <v>85</v>
      </c>
      <c r="BI53" s="48" t="s">
        <v>85</v>
      </c>
      <c r="BJ53" s="48" t="s">
        <v>85</v>
      </c>
      <c r="BK53" s="48" t="s">
        <v>85</v>
      </c>
      <c r="BL53" s="48" t="s">
        <v>85</v>
      </c>
      <c r="BM53" s="48" t="s">
        <v>85</v>
      </c>
      <c r="BN53" s="48" t="s">
        <v>85</v>
      </c>
      <c r="BO53" s="48" t="s">
        <v>85</v>
      </c>
      <c r="BP53" s="48" t="s">
        <v>85</v>
      </c>
      <c r="BQ53" s="48" t="s">
        <v>85</v>
      </c>
      <c r="BR53" s="48">
        <v>48</v>
      </c>
      <c r="BS53" s="48">
        <v>37</v>
      </c>
      <c r="BT53" s="48">
        <v>24</v>
      </c>
      <c r="BU53" s="48" t="s">
        <v>85</v>
      </c>
      <c r="BV53" s="48" t="s">
        <v>85</v>
      </c>
      <c r="BW53" s="48" t="s">
        <v>85</v>
      </c>
      <c r="BX53" s="48" t="s">
        <v>85</v>
      </c>
      <c r="BY53" s="48">
        <v>78</v>
      </c>
      <c r="BZ53" s="48">
        <v>16</v>
      </c>
      <c r="CA53" s="48">
        <v>2</v>
      </c>
      <c r="CB53" s="48" t="s">
        <v>85</v>
      </c>
      <c r="CC53" s="48">
        <v>4</v>
      </c>
      <c r="CD53" s="45"/>
      <c r="CE53" s="15"/>
      <c r="CF53" s="15"/>
      <c r="CG53" s="15"/>
      <c r="CH53" s="15"/>
      <c r="CI53" s="15"/>
      <c r="CJ53" s="15"/>
      <c r="CK53" s="18"/>
    </row>
    <row r="54" spans="1:89">
      <c r="A54" s="44">
        <v>520</v>
      </c>
      <c r="B54" s="45" t="s">
        <v>976</v>
      </c>
      <c r="C54" s="9" t="s">
        <v>78</v>
      </c>
      <c r="D54" s="39" t="s">
        <v>79</v>
      </c>
      <c r="E54" s="39" t="s">
        <v>122</v>
      </c>
      <c r="F54" s="39" t="s">
        <v>956</v>
      </c>
      <c r="G54" s="39" t="s">
        <v>80</v>
      </c>
      <c r="H54" s="40">
        <f>E54-D54+1</f>
        <v>2</v>
      </c>
      <c r="I54" s="40" t="s">
        <v>160</v>
      </c>
      <c r="J54" s="32" t="s">
        <v>185</v>
      </c>
      <c r="K54" s="40" t="s">
        <v>843</v>
      </c>
      <c r="L54" s="12">
        <v>46</v>
      </c>
      <c r="M54" s="12">
        <v>44</v>
      </c>
      <c r="N54" s="12" t="s">
        <v>85</v>
      </c>
      <c r="O54" s="12">
        <v>9</v>
      </c>
      <c r="P54" s="13" t="s">
        <v>977</v>
      </c>
      <c r="Q54" s="12" t="s">
        <v>978</v>
      </c>
      <c r="R54" s="12" t="s">
        <v>88</v>
      </c>
      <c r="S54" s="12">
        <v>47</v>
      </c>
      <c r="T54" s="12">
        <v>49</v>
      </c>
      <c r="U54" s="48">
        <v>47</v>
      </c>
      <c r="V54" s="48">
        <v>49</v>
      </c>
      <c r="W54" s="48" t="s">
        <v>12</v>
      </c>
      <c r="X54" s="48">
        <f>IF(AND(W54 = "Rep", M54&gt;L54),1,0)</f>
        <v>0</v>
      </c>
      <c r="Y54" s="48" t="s">
        <v>129</v>
      </c>
      <c r="Z54" s="48" t="s">
        <v>85</v>
      </c>
      <c r="AA54" s="12" t="s">
        <v>85</v>
      </c>
      <c r="AB54" s="12" t="s">
        <v>85</v>
      </c>
      <c r="AC54" s="12" t="s">
        <v>85</v>
      </c>
      <c r="AD54" s="48" t="s">
        <v>85</v>
      </c>
      <c r="AE54" s="13" t="s">
        <v>78</v>
      </c>
      <c r="AF54" s="13" t="s">
        <v>78</v>
      </c>
      <c r="AG54" s="48" t="s">
        <v>89</v>
      </c>
      <c r="AH54" s="12">
        <v>1</v>
      </c>
      <c r="AI54" s="12">
        <v>0</v>
      </c>
      <c r="AJ54" s="14" t="s">
        <v>85</v>
      </c>
      <c r="AK54" s="14" t="s">
        <v>85</v>
      </c>
      <c r="AL54" s="14" t="s">
        <v>85</v>
      </c>
      <c r="AM54" s="14" t="s">
        <v>85</v>
      </c>
      <c r="AN54" s="14" t="s">
        <v>85</v>
      </c>
      <c r="AO54" s="14" t="s">
        <v>85</v>
      </c>
      <c r="AP54" s="14" t="s">
        <v>85</v>
      </c>
      <c r="AQ54" s="14" t="s">
        <v>85</v>
      </c>
      <c r="AR54" s="14" t="s">
        <v>85</v>
      </c>
      <c r="AS54" s="14" t="s">
        <v>85</v>
      </c>
      <c r="AT54" s="14" t="s">
        <v>85</v>
      </c>
      <c r="AU54" s="14" t="s">
        <v>85</v>
      </c>
      <c r="AV54" s="14" t="s">
        <v>85</v>
      </c>
      <c r="AW54" s="14" t="s">
        <v>85</v>
      </c>
      <c r="AX54" s="14" t="s">
        <v>85</v>
      </c>
      <c r="AY54" s="14" t="s">
        <v>85</v>
      </c>
      <c r="AZ54" s="14" t="s">
        <v>85</v>
      </c>
      <c r="BA54" s="14" t="s">
        <v>85</v>
      </c>
      <c r="BB54" s="14" t="s">
        <v>85</v>
      </c>
      <c r="BC54" s="14" t="s">
        <v>85</v>
      </c>
      <c r="BD54" s="14" t="s">
        <v>85</v>
      </c>
      <c r="BE54" s="14" t="s">
        <v>85</v>
      </c>
      <c r="BF54" s="14" t="s">
        <v>85</v>
      </c>
      <c r="BG54" s="14" t="s">
        <v>85</v>
      </c>
      <c r="BH54" s="14" t="s">
        <v>85</v>
      </c>
      <c r="BI54" s="14" t="s">
        <v>85</v>
      </c>
      <c r="BJ54" s="14" t="s">
        <v>85</v>
      </c>
      <c r="BK54" s="14" t="s">
        <v>85</v>
      </c>
      <c r="BL54" s="14" t="s">
        <v>85</v>
      </c>
      <c r="BM54" s="14" t="s">
        <v>85</v>
      </c>
      <c r="BN54" s="14" t="s">
        <v>85</v>
      </c>
      <c r="BO54" s="48" t="s">
        <v>85</v>
      </c>
      <c r="BP54" s="12">
        <v>46</v>
      </c>
      <c r="BQ54" s="12">
        <v>43</v>
      </c>
      <c r="BR54" s="12">
        <v>34</v>
      </c>
      <c r="BS54" s="12">
        <v>33</v>
      </c>
      <c r="BT54" s="12">
        <v>33</v>
      </c>
      <c r="BU54" s="12" t="s">
        <v>85</v>
      </c>
      <c r="BV54" s="12" t="s">
        <v>85</v>
      </c>
      <c r="BW54" s="12" t="s">
        <v>85</v>
      </c>
      <c r="BX54" s="12" t="s">
        <v>85</v>
      </c>
      <c r="BY54" s="12">
        <v>72</v>
      </c>
      <c r="BZ54" s="12">
        <v>20</v>
      </c>
      <c r="CA54" s="12">
        <v>5</v>
      </c>
      <c r="CB54" s="12">
        <v>2</v>
      </c>
      <c r="CC54" s="12">
        <v>1</v>
      </c>
      <c r="CD54" s="45"/>
      <c r="CE54" s="15"/>
      <c r="CF54" s="15"/>
      <c r="CG54" s="15"/>
      <c r="CH54" s="15"/>
      <c r="CI54" s="15"/>
      <c r="CJ54" s="15"/>
      <c r="CK54" s="18"/>
    </row>
    <row r="55" spans="1:89">
      <c r="A55" s="44">
        <v>328</v>
      </c>
      <c r="B55" s="45" t="s">
        <v>976</v>
      </c>
      <c r="C55" s="9" t="s">
        <v>987</v>
      </c>
      <c r="D55" s="39" t="s">
        <v>301</v>
      </c>
      <c r="E55" s="39" t="s">
        <v>98</v>
      </c>
      <c r="F55" s="39" t="s">
        <v>320</v>
      </c>
      <c r="G55" s="39" t="s">
        <v>310</v>
      </c>
      <c r="H55" s="40">
        <f>E55-D55+1</f>
        <v>3</v>
      </c>
      <c r="I55" s="40" t="s">
        <v>636</v>
      </c>
      <c r="J55" s="32" t="s">
        <v>185</v>
      </c>
      <c r="K55" s="40" t="s">
        <v>1024</v>
      </c>
      <c r="L55" s="48">
        <v>46</v>
      </c>
      <c r="M55" s="48">
        <v>47</v>
      </c>
      <c r="N55" s="48">
        <v>3</v>
      </c>
      <c r="O55" s="48">
        <v>6</v>
      </c>
      <c r="P55" s="48" t="s">
        <v>977</v>
      </c>
      <c r="Q55" s="48" t="s">
        <v>978</v>
      </c>
      <c r="R55" s="48" t="s">
        <v>88</v>
      </c>
      <c r="S55" s="12">
        <v>47</v>
      </c>
      <c r="T55" s="12">
        <v>49</v>
      </c>
      <c r="U55" s="48">
        <v>47</v>
      </c>
      <c r="V55" s="48">
        <v>49</v>
      </c>
      <c r="W55" s="48" t="s">
        <v>12</v>
      </c>
      <c r="X55" s="48">
        <f>IF(AND(W55 = "Rep", M55&gt;L55),1,0)</f>
        <v>1</v>
      </c>
      <c r="Y55" s="48" t="s">
        <v>1025</v>
      </c>
      <c r="Z55" s="48" t="s">
        <v>85</v>
      </c>
      <c r="AA55" s="48" t="s">
        <v>85</v>
      </c>
      <c r="AB55" s="48" t="s">
        <v>85</v>
      </c>
      <c r="AC55" s="48" t="s">
        <v>85</v>
      </c>
      <c r="AD55" s="48" t="s">
        <v>85</v>
      </c>
      <c r="AE55" s="48" t="s">
        <v>1026</v>
      </c>
      <c r="AF55" s="48" t="s">
        <v>1026</v>
      </c>
      <c r="AG55" s="48" t="s">
        <v>89</v>
      </c>
      <c r="AH55" s="48">
        <v>1</v>
      </c>
      <c r="AI55" s="48">
        <v>1</v>
      </c>
      <c r="AJ55" s="48">
        <v>1</v>
      </c>
      <c r="AK55" s="48">
        <v>1</v>
      </c>
      <c r="AL55" s="48">
        <v>1</v>
      </c>
      <c r="AM55" s="48">
        <v>1</v>
      </c>
      <c r="AN55" s="48">
        <v>0</v>
      </c>
      <c r="AO55" s="48">
        <v>0</v>
      </c>
      <c r="AP55" s="48">
        <v>1</v>
      </c>
      <c r="AQ55" s="48">
        <v>0</v>
      </c>
      <c r="AR55" s="48">
        <v>0</v>
      </c>
      <c r="AS55" s="48">
        <v>0</v>
      </c>
      <c r="AT55" s="48">
        <v>0</v>
      </c>
      <c r="AU55" s="48">
        <v>0</v>
      </c>
      <c r="AV55" s="48">
        <v>0</v>
      </c>
      <c r="AW55" s="48">
        <v>0</v>
      </c>
      <c r="AX55" s="48">
        <v>0</v>
      </c>
      <c r="AY55" s="48">
        <v>0</v>
      </c>
      <c r="AZ55" s="48">
        <v>0</v>
      </c>
      <c r="BA55" s="48">
        <v>0</v>
      </c>
      <c r="BB55" s="48">
        <v>0</v>
      </c>
      <c r="BC55" s="48">
        <v>0</v>
      </c>
      <c r="BD55" s="48">
        <v>0</v>
      </c>
      <c r="BE55" s="48">
        <v>0</v>
      </c>
      <c r="BF55" s="48">
        <v>0</v>
      </c>
      <c r="BG55" s="48">
        <v>0</v>
      </c>
      <c r="BH55" s="48">
        <v>0</v>
      </c>
      <c r="BI55" s="48">
        <v>0</v>
      </c>
      <c r="BJ55" s="48">
        <v>0</v>
      </c>
      <c r="BK55" s="48">
        <v>0</v>
      </c>
      <c r="BL55" s="48">
        <v>0</v>
      </c>
      <c r="BM55" s="48">
        <v>0</v>
      </c>
      <c r="BN55" s="48">
        <v>0</v>
      </c>
      <c r="BO55" s="48">
        <v>0</v>
      </c>
      <c r="BP55" s="48" t="s">
        <v>85</v>
      </c>
      <c r="BQ55" s="48" t="s">
        <v>85</v>
      </c>
      <c r="BR55" s="48">
        <v>34</v>
      </c>
      <c r="BS55" s="48">
        <v>36</v>
      </c>
      <c r="BT55" s="48">
        <v>29</v>
      </c>
      <c r="BU55" s="48" t="s">
        <v>85</v>
      </c>
      <c r="BV55" s="48" t="s">
        <v>85</v>
      </c>
      <c r="BW55" s="48" t="s">
        <v>85</v>
      </c>
      <c r="BX55" s="48" t="s">
        <v>85</v>
      </c>
      <c r="BY55" s="48">
        <v>70</v>
      </c>
      <c r="BZ55" s="48">
        <v>20</v>
      </c>
      <c r="CA55" s="48">
        <v>5</v>
      </c>
      <c r="CB55" s="48">
        <v>1</v>
      </c>
      <c r="CC55" s="48">
        <v>3</v>
      </c>
      <c r="CD55" s="45"/>
      <c r="CE55" s="15"/>
      <c r="CF55" s="15"/>
      <c r="CG55" s="15"/>
      <c r="CH55" s="15"/>
      <c r="CI55" s="15"/>
      <c r="CJ55" s="15"/>
      <c r="CK55" s="18"/>
    </row>
    <row r="56" spans="1:89">
      <c r="A56" s="1">
        <v>214</v>
      </c>
      <c r="B56" s="1" t="s">
        <v>976</v>
      </c>
      <c r="C56" s="19" t="s">
        <v>238</v>
      </c>
      <c r="D56" s="20" t="s">
        <v>684</v>
      </c>
      <c r="E56" s="20" t="s">
        <v>371</v>
      </c>
      <c r="F56" s="20" t="s">
        <v>1049</v>
      </c>
      <c r="G56" s="20" t="s">
        <v>163</v>
      </c>
      <c r="H56" s="40">
        <f>E56-D56+1</f>
        <v>2</v>
      </c>
      <c r="I56" s="48">
        <v>3</v>
      </c>
      <c r="J56" s="32" t="s">
        <v>185</v>
      </c>
      <c r="K56" s="48">
        <v>1000</v>
      </c>
      <c r="L56" s="48">
        <v>47</v>
      </c>
      <c r="M56" s="48">
        <v>44</v>
      </c>
      <c r="N56" s="48">
        <v>3</v>
      </c>
      <c r="O56" s="48">
        <v>7</v>
      </c>
      <c r="P56" s="48" t="s">
        <v>977</v>
      </c>
      <c r="Q56" s="48" t="s">
        <v>978</v>
      </c>
      <c r="R56" s="48" t="s">
        <v>88</v>
      </c>
      <c r="S56" s="12">
        <v>47</v>
      </c>
      <c r="T56" s="12">
        <v>49</v>
      </c>
      <c r="U56" s="48">
        <v>47</v>
      </c>
      <c r="V56" s="48">
        <v>49</v>
      </c>
      <c r="W56" s="48" t="s">
        <v>12</v>
      </c>
      <c r="X56" s="48">
        <f>IF(AND(W56 = "Rep", M56&gt;L56),1,0)</f>
        <v>0</v>
      </c>
      <c r="Y56" s="48" t="s">
        <v>85</v>
      </c>
      <c r="Z56" s="48" t="s">
        <v>85</v>
      </c>
      <c r="AA56" s="48">
        <v>1</v>
      </c>
      <c r="AB56" s="48">
        <v>0</v>
      </c>
      <c r="AC56" s="48">
        <v>0</v>
      </c>
      <c r="AD56" s="48" t="s">
        <v>85</v>
      </c>
      <c r="AE56" s="48" t="s">
        <v>238</v>
      </c>
      <c r="AF56" s="48" t="s">
        <v>240</v>
      </c>
      <c r="AG56" s="48" t="s">
        <v>89</v>
      </c>
      <c r="AH56" s="48">
        <v>1</v>
      </c>
      <c r="AI56" s="48">
        <v>1</v>
      </c>
      <c r="AJ56" s="48" t="s">
        <v>85</v>
      </c>
      <c r="AK56" s="48" t="s">
        <v>85</v>
      </c>
      <c r="AL56" s="48" t="s">
        <v>85</v>
      </c>
      <c r="AM56" s="48" t="s">
        <v>85</v>
      </c>
      <c r="AN56" s="48" t="s">
        <v>85</v>
      </c>
      <c r="AO56" s="48" t="s">
        <v>85</v>
      </c>
      <c r="AP56" s="48" t="s">
        <v>85</v>
      </c>
      <c r="AQ56" s="48" t="s">
        <v>85</v>
      </c>
      <c r="AR56" s="48" t="s">
        <v>85</v>
      </c>
      <c r="AS56" s="48" t="s">
        <v>85</v>
      </c>
      <c r="AT56" s="48" t="s">
        <v>85</v>
      </c>
      <c r="AU56" s="48" t="s">
        <v>85</v>
      </c>
      <c r="AV56" s="48" t="s">
        <v>85</v>
      </c>
      <c r="AW56" s="48" t="s">
        <v>85</v>
      </c>
      <c r="AX56" s="48" t="s">
        <v>85</v>
      </c>
      <c r="AY56" s="48" t="s">
        <v>85</v>
      </c>
      <c r="AZ56" s="48" t="s">
        <v>85</v>
      </c>
      <c r="BA56" s="48" t="s">
        <v>85</v>
      </c>
      <c r="BB56" s="48" t="s">
        <v>85</v>
      </c>
      <c r="BC56" s="48" t="s">
        <v>85</v>
      </c>
      <c r="BD56" s="48" t="s">
        <v>85</v>
      </c>
      <c r="BE56" s="48" t="s">
        <v>85</v>
      </c>
      <c r="BF56" s="48" t="s">
        <v>85</v>
      </c>
      <c r="BG56" s="48" t="s">
        <v>85</v>
      </c>
      <c r="BH56" s="48" t="s">
        <v>85</v>
      </c>
      <c r="BI56" s="48" t="s">
        <v>85</v>
      </c>
      <c r="BJ56" s="48" t="s">
        <v>85</v>
      </c>
      <c r="BK56" s="48" t="s">
        <v>85</v>
      </c>
      <c r="BL56" s="48" t="s">
        <v>85</v>
      </c>
      <c r="BM56" s="48" t="s">
        <v>85</v>
      </c>
      <c r="BN56" s="48" t="s">
        <v>85</v>
      </c>
      <c r="BO56" s="48" t="s">
        <v>85</v>
      </c>
      <c r="BP56" s="48" t="s">
        <v>85</v>
      </c>
      <c r="BQ56" s="48" t="s">
        <v>85</v>
      </c>
      <c r="BR56" s="48" t="s">
        <v>85</v>
      </c>
      <c r="BS56" s="48" t="s">
        <v>85</v>
      </c>
      <c r="BT56" s="48" t="s">
        <v>85</v>
      </c>
      <c r="BU56" s="48" t="s">
        <v>85</v>
      </c>
      <c r="BV56" s="48" t="s">
        <v>85</v>
      </c>
      <c r="BW56" s="48" t="s">
        <v>85</v>
      </c>
      <c r="BX56" s="48" t="s">
        <v>85</v>
      </c>
      <c r="BY56" s="48" t="s">
        <v>85</v>
      </c>
      <c r="BZ56" s="48" t="s">
        <v>85</v>
      </c>
      <c r="CA56" s="48" t="s">
        <v>85</v>
      </c>
      <c r="CB56" s="48" t="s">
        <v>85</v>
      </c>
      <c r="CC56" s="48" t="s">
        <v>85</v>
      </c>
      <c r="CD56" s="1"/>
      <c r="CE56" s="15"/>
      <c r="CF56" s="15"/>
      <c r="CG56" s="15"/>
      <c r="CH56" s="15"/>
      <c r="CI56" s="15"/>
      <c r="CJ56" s="15"/>
      <c r="CK56" s="18"/>
    </row>
    <row r="57" spans="1:89">
      <c r="A57" s="1">
        <v>180</v>
      </c>
      <c r="B57" s="1" t="s">
        <v>976</v>
      </c>
      <c r="C57" s="19" t="s">
        <v>987</v>
      </c>
      <c r="D57" s="20" t="s">
        <v>271</v>
      </c>
      <c r="E57" s="20" t="s">
        <v>379</v>
      </c>
      <c r="F57" s="20" t="s">
        <v>1051</v>
      </c>
      <c r="G57" s="20" t="s">
        <v>389</v>
      </c>
      <c r="H57" s="40">
        <f>E57-D57+1</f>
        <v>2</v>
      </c>
      <c r="I57" s="32">
        <v>3.4</v>
      </c>
      <c r="J57" s="32" t="s">
        <v>185</v>
      </c>
      <c r="K57" s="32">
        <v>1101</v>
      </c>
      <c r="L57" s="48">
        <v>44</v>
      </c>
      <c r="M57" s="48">
        <v>44</v>
      </c>
      <c r="N57" s="48">
        <v>3</v>
      </c>
      <c r="O57" s="48">
        <v>9</v>
      </c>
      <c r="P57" s="48" t="s">
        <v>977</v>
      </c>
      <c r="Q57" s="48" t="s">
        <v>978</v>
      </c>
      <c r="R57" s="32" t="s">
        <v>88</v>
      </c>
      <c r="S57" s="12">
        <v>47</v>
      </c>
      <c r="T57" s="12">
        <v>49</v>
      </c>
      <c r="U57" s="48">
        <v>47</v>
      </c>
      <c r="V57" s="48">
        <v>49</v>
      </c>
      <c r="W57" s="48" t="s">
        <v>12</v>
      </c>
      <c r="X57" s="48">
        <f>IF(AND(W57 = "Rep", M57&gt;L57),1,0)</f>
        <v>0</v>
      </c>
      <c r="Y57" s="32" t="s">
        <v>384</v>
      </c>
      <c r="Z57" s="48" t="s">
        <v>674</v>
      </c>
      <c r="AA57" s="32">
        <v>1</v>
      </c>
      <c r="AB57" s="32">
        <v>0</v>
      </c>
      <c r="AC57" s="48">
        <v>0</v>
      </c>
      <c r="AD57" s="48" t="s">
        <v>85</v>
      </c>
      <c r="AE57" s="32" t="s">
        <v>1052</v>
      </c>
      <c r="AF57" s="32" t="s">
        <v>1052</v>
      </c>
      <c r="AG57" s="32" t="s">
        <v>89</v>
      </c>
      <c r="AH57" s="32">
        <v>1</v>
      </c>
      <c r="AI57" s="32">
        <v>1</v>
      </c>
      <c r="AJ57" s="32">
        <v>1</v>
      </c>
      <c r="AK57" s="32">
        <v>1</v>
      </c>
      <c r="AL57" s="32">
        <v>1</v>
      </c>
      <c r="AM57" s="32">
        <v>1</v>
      </c>
      <c r="AN57" s="32">
        <v>1</v>
      </c>
      <c r="AO57" s="32">
        <v>0</v>
      </c>
      <c r="AP57" s="32">
        <v>1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1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0</v>
      </c>
      <c r="BL57" s="32">
        <v>0</v>
      </c>
      <c r="BM57" s="32">
        <v>0</v>
      </c>
      <c r="BN57" s="32">
        <v>0</v>
      </c>
      <c r="BO57" s="32">
        <v>0</v>
      </c>
      <c r="BP57" s="32">
        <v>50</v>
      </c>
      <c r="BQ57" s="32">
        <v>46</v>
      </c>
      <c r="BR57" s="32">
        <v>33</v>
      </c>
      <c r="BS57" s="32">
        <v>34</v>
      </c>
      <c r="BT57" s="32">
        <v>29</v>
      </c>
      <c r="BU57" s="32" t="s">
        <v>85</v>
      </c>
      <c r="BV57" s="32" t="s">
        <v>85</v>
      </c>
      <c r="BW57" s="32" t="s">
        <v>85</v>
      </c>
      <c r="BX57" s="32" t="s">
        <v>85</v>
      </c>
      <c r="BY57" s="32">
        <v>70</v>
      </c>
      <c r="BZ57" s="32">
        <v>20</v>
      </c>
      <c r="CA57" s="32">
        <v>5</v>
      </c>
      <c r="CB57" s="32">
        <v>1</v>
      </c>
      <c r="CC57" s="32">
        <v>3</v>
      </c>
      <c r="CD57" s="1"/>
      <c r="CE57" s="15"/>
      <c r="CF57" s="15"/>
      <c r="CG57" s="15"/>
      <c r="CH57" s="15"/>
      <c r="CI57" s="15"/>
      <c r="CJ57" s="15"/>
      <c r="CK57" s="18"/>
    </row>
    <row r="58" spans="1:89">
      <c r="A58" s="1">
        <v>154</v>
      </c>
      <c r="B58" s="1" t="s">
        <v>976</v>
      </c>
      <c r="C58" s="19" t="s">
        <v>217</v>
      </c>
      <c r="D58" s="20" t="s">
        <v>404</v>
      </c>
      <c r="E58" s="20" t="s">
        <v>405</v>
      </c>
      <c r="F58" s="20" t="s">
        <v>406</v>
      </c>
      <c r="G58" s="20" t="s">
        <v>407</v>
      </c>
      <c r="H58" s="40">
        <f>E58-D58+1</f>
        <v>3</v>
      </c>
      <c r="I58" s="32">
        <v>3.8</v>
      </c>
      <c r="J58" s="32" t="s">
        <v>185</v>
      </c>
      <c r="K58" s="48">
        <v>673</v>
      </c>
      <c r="L58" s="48">
        <v>44</v>
      </c>
      <c r="M58" s="48">
        <v>42</v>
      </c>
      <c r="N58" s="48" t="s">
        <v>85</v>
      </c>
      <c r="O58" s="48">
        <v>14</v>
      </c>
      <c r="P58" s="48" t="s">
        <v>977</v>
      </c>
      <c r="Q58" s="48" t="s">
        <v>978</v>
      </c>
      <c r="R58" s="32" t="s">
        <v>88</v>
      </c>
      <c r="S58" s="12">
        <v>47</v>
      </c>
      <c r="T58" s="12">
        <v>49</v>
      </c>
      <c r="U58" s="48">
        <v>47</v>
      </c>
      <c r="V58" s="48">
        <v>49</v>
      </c>
      <c r="W58" s="48" t="s">
        <v>12</v>
      </c>
      <c r="X58" s="48">
        <f>IF(AND(W58 = "Rep", M58&gt;L58),1,0)</f>
        <v>0</v>
      </c>
      <c r="Y58" s="32" t="s">
        <v>85</v>
      </c>
      <c r="Z58" s="32" t="s">
        <v>85</v>
      </c>
      <c r="AA58" s="32">
        <v>1</v>
      </c>
      <c r="AB58" s="32">
        <v>0</v>
      </c>
      <c r="AC58" s="32">
        <v>0</v>
      </c>
      <c r="AD58" s="32" t="s">
        <v>85</v>
      </c>
      <c r="AE58" s="32" t="s">
        <v>217</v>
      </c>
      <c r="AF58" s="32" t="s">
        <v>217</v>
      </c>
      <c r="AG58" s="32" t="s">
        <v>89</v>
      </c>
      <c r="AH58" s="32">
        <v>1</v>
      </c>
      <c r="AI58" s="32">
        <v>1</v>
      </c>
      <c r="AJ58" s="32">
        <v>1</v>
      </c>
      <c r="AK58" s="32">
        <v>1</v>
      </c>
      <c r="AL58" s="32">
        <v>1</v>
      </c>
      <c r="AM58" s="32">
        <v>1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1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2">
        <v>0</v>
      </c>
      <c r="BM58" s="32">
        <v>0</v>
      </c>
      <c r="BN58" s="32">
        <v>0</v>
      </c>
      <c r="BO58" s="32">
        <v>0</v>
      </c>
      <c r="BP58" s="32" t="s">
        <v>85</v>
      </c>
      <c r="BQ58" s="32" t="s">
        <v>85</v>
      </c>
      <c r="BR58" s="32" t="s">
        <v>85</v>
      </c>
      <c r="BS58" s="32" t="s">
        <v>85</v>
      </c>
      <c r="BT58" s="32" t="s">
        <v>85</v>
      </c>
      <c r="BU58" s="32" t="s">
        <v>85</v>
      </c>
      <c r="BV58" s="32" t="s">
        <v>85</v>
      </c>
      <c r="BW58" s="32" t="s">
        <v>85</v>
      </c>
      <c r="BX58" s="32" t="s">
        <v>85</v>
      </c>
      <c r="BY58" s="32" t="s">
        <v>85</v>
      </c>
      <c r="BZ58" s="32" t="s">
        <v>85</v>
      </c>
      <c r="CA58" s="32" t="s">
        <v>85</v>
      </c>
      <c r="CB58" s="32" t="s">
        <v>85</v>
      </c>
      <c r="CC58" s="32" t="s">
        <v>85</v>
      </c>
      <c r="CD58" s="1"/>
      <c r="CE58" s="15"/>
      <c r="CF58" s="15"/>
      <c r="CG58" s="15"/>
      <c r="CH58" s="15"/>
      <c r="CI58" s="15"/>
      <c r="CJ58" s="15"/>
      <c r="CK58" s="18"/>
    </row>
    <row r="59" spans="1:89">
      <c r="A59" s="26">
        <v>45</v>
      </c>
      <c r="B59" s="26" t="s">
        <v>976</v>
      </c>
      <c r="C59" s="19" t="s">
        <v>987</v>
      </c>
      <c r="D59" s="27">
        <v>44004</v>
      </c>
      <c r="E59" s="27">
        <v>44007</v>
      </c>
      <c r="F59" s="26" t="s">
        <v>1066</v>
      </c>
      <c r="G59" s="27">
        <v>44012</v>
      </c>
      <c r="H59" s="32">
        <v>4</v>
      </c>
      <c r="I59" s="48">
        <v>3.4</v>
      </c>
      <c r="J59" s="32" t="s">
        <v>185</v>
      </c>
      <c r="K59" s="32">
        <v>1149</v>
      </c>
      <c r="L59" s="48">
        <v>41</v>
      </c>
      <c r="M59" s="48">
        <v>41</v>
      </c>
      <c r="N59" s="48">
        <v>8</v>
      </c>
      <c r="O59" s="48">
        <v>10</v>
      </c>
      <c r="P59" s="32" t="s">
        <v>977</v>
      </c>
      <c r="Q59" s="32" t="s">
        <v>978</v>
      </c>
      <c r="R59" s="32" t="s">
        <v>177</v>
      </c>
      <c r="S59" s="12">
        <v>47</v>
      </c>
      <c r="T59" s="12">
        <v>49</v>
      </c>
      <c r="U59" s="48">
        <v>47</v>
      </c>
      <c r="V59" s="48">
        <v>49</v>
      </c>
      <c r="W59" s="48" t="s">
        <v>12</v>
      </c>
      <c r="X59" s="48">
        <f>IF(AND(W59 = "Rep", M59&gt;L59),1,0)</f>
        <v>0</v>
      </c>
      <c r="Y59" s="49" t="s">
        <v>85</v>
      </c>
      <c r="Z59" s="49" t="s">
        <v>85</v>
      </c>
      <c r="AA59" s="32">
        <v>0</v>
      </c>
      <c r="AB59" s="32">
        <v>0</v>
      </c>
      <c r="AC59" s="32">
        <v>0</v>
      </c>
      <c r="AD59" s="49" t="s">
        <v>85</v>
      </c>
      <c r="AE59" s="32" t="s">
        <v>987</v>
      </c>
      <c r="AF59" s="32" t="s">
        <v>987</v>
      </c>
      <c r="AG59" s="32" t="s">
        <v>178</v>
      </c>
      <c r="AH59" s="32">
        <v>1</v>
      </c>
      <c r="AI59" s="32">
        <v>1</v>
      </c>
      <c r="AJ59" s="49">
        <v>1</v>
      </c>
      <c r="AK59" s="49">
        <v>1</v>
      </c>
      <c r="AL59" s="49">
        <v>1</v>
      </c>
      <c r="AM59" s="49">
        <v>1</v>
      </c>
      <c r="AN59" s="49">
        <v>1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1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>
        <v>0</v>
      </c>
      <c r="BJ59" s="49">
        <v>0</v>
      </c>
      <c r="BK59" s="49">
        <v>0</v>
      </c>
      <c r="BL59" s="49">
        <v>0</v>
      </c>
      <c r="BM59" s="49">
        <v>0</v>
      </c>
      <c r="BN59" s="49">
        <v>0</v>
      </c>
      <c r="BO59" s="32">
        <v>0</v>
      </c>
      <c r="BP59" s="49">
        <v>50</v>
      </c>
      <c r="BQ59" s="49">
        <v>46</v>
      </c>
      <c r="BR59" s="49">
        <v>35</v>
      </c>
      <c r="BS59" s="49">
        <v>35</v>
      </c>
      <c r="BT59" s="49">
        <v>26</v>
      </c>
      <c r="BU59" s="49" t="s">
        <v>85</v>
      </c>
      <c r="BV59" s="49" t="s">
        <v>85</v>
      </c>
      <c r="BW59" s="49" t="s">
        <v>85</v>
      </c>
      <c r="BX59" s="49" t="s">
        <v>85</v>
      </c>
      <c r="BY59" s="32">
        <v>70</v>
      </c>
      <c r="BZ59" s="32">
        <v>20</v>
      </c>
      <c r="CA59" s="32">
        <v>5</v>
      </c>
      <c r="CB59" s="32">
        <v>1</v>
      </c>
      <c r="CC59" s="32">
        <v>3</v>
      </c>
      <c r="CE59" s="15"/>
      <c r="CF59" s="15"/>
      <c r="CG59" s="15"/>
      <c r="CH59" s="15"/>
      <c r="CI59" s="15"/>
      <c r="CJ59" s="15"/>
      <c r="CK59" s="18"/>
    </row>
    <row r="60" spans="1:89">
      <c r="A60" s="1">
        <v>28</v>
      </c>
      <c r="B60" s="1" t="s">
        <v>976</v>
      </c>
      <c r="C60" s="19" t="s">
        <v>78</v>
      </c>
      <c r="D60" s="27">
        <v>43999</v>
      </c>
      <c r="E60" s="27">
        <v>43999</v>
      </c>
      <c r="F60" s="28" t="s">
        <v>1069</v>
      </c>
      <c r="G60" s="27">
        <v>44001</v>
      </c>
      <c r="H60" s="32">
        <v>1</v>
      </c>
      <c r="I60" s="48">
        <v>3.9</v>
      </c>
      <c r="J60" s="32" t="s">
        <v>185</v>
      </c>
      <c r="K60" s="32">
        <v>631</v>
      </c>
      <c r="L60" s="48">
        <v>45</v>
      </c>
      <c r="M60" s="48">
        <v>46</v>
      </c>
      <c r="N60" s="49" t="s">
        <v>85</v>
      </c>
      <c r="O60" s="48">
        <v>9</v>
      </c>
      <c r="P60" s="32" t="s">
        <v>977</v>
      </c>
      <c r="Q60" s="32" t="s">
        <v>978</v>
      </c>
      <c r="R60" s="32" t="s">
        <v>177</v>
      </c>
      <c r="S60" s="12">
        <v>47</v>
      </c>
      <c r="T60" s="12">
        <v>49</v>
      </c>
      <c r="U60" s="48">
        <v>47</v>
      </c>
      <c r="V60" s="48">
        <v>49</v>
      </c>
      <c r="W60" s="48" t="s">
        <v>12</v>
      </c>
      <c r="X60" s="48">
        <f>IF(AND(W60 = "Rep", M60&gt;L60),1,0)</f>
        <v>1</v>
      </c>
      <c r="Y60" s="49" t="s">
        <v>85</v>
      </c>
      <c r="Z60" s="49" t="s">
        <v>85</v>
      </c>
      <c r="AA60" s="32">
        <v>0</v>
      </c>
      <c r="AB60" s="32">
        <v>0</v>
      </c>
      <c r="AC60" s="32">
        <v>0</v>
      </c>
      <c r="AD60" s="49" t="s">
        <v>85</v>
      </c>
      <c r="AE60" s="32" t="s">
        <v>448</v>
      </c>
      <c r="AF60" s="32" t="s">
        <v>78</v>
      </c>
      <c r="AG60" s="32" t="s">
        <v>118</v>
      </c>
      <c r="AH60" s="32">
        <v>1</v>
      </c>
      <c r="AI60" s="32">
        <v>1</v>
      </c>
      <c r="AJ60" s="32">
        <v>1</v>
      </c>
      <c r="AK60" s="32">
        <v>1</v>
      </c>
      <c r="AL60" s="32">
        <v>1</v>
      </c>
      <c r="AM60" s="32">
        <v>1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1</v>
      </c>
      <c r="AU60" s="32">
        <v>1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1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49" t="s">
        <v>85</v>
      </c>
      <c r="BQ60" s="49" t="s">
        <v>85</v>
      </c>
      <c r="BR60" s="32">
        <v>37</v>
      </c>
      <c r="BS60" s="32">
        <v>33</v>
      </c>
      <c r="BT60" s="32">
        <v>30</v>
      </c>
      <c r="BU60" s="49" t="s">
        <v>85</v>
      </c>
      <c r="BV60" s="49" t="s">
        <v>85</v>
      </c>
      <c r="BW60" s="49" t="s">
        <v>85</v>
      </c>
      <c r="BX60" s="49" t="s">
        <v>85</v>
      </c>
      <c r="BY60" s="32">
        <v>70</v>
      </c>
      <c r="BZ60" s="32">
        <v>20</v>
      </c>
      <c r="CA60" s="32">
        <v>7</v>
      </c>
      <c r="CB60" s="32">
        <v>2</v>
      </c>
      <c r="CC60" s="32">
        <v>1</v>
      </c>
      <c r="CE60" s="15"/>
      <c r="CF60" s="15"/>
      <c r="CG60" s="15"/>
      <c r="CH60" s="15"/>
      <c r="CI60" s="15"/>
      <c r="CJ60" s="15"/>
      <c r="CK60" s="18"/>
    </row>
    <row r="61" spans="1:89">
      <c r="A61" s="26">
        <v>1</v>
      </c>
      <c r="B61" s="26" t="s">
        <v>976</v>
      </c>
      <c r="C61" s="19" t="s">
        <v>987</v>
      </c>
      <c r="D61" s="27">
        <v>43958</v>
      </c>
      <c r="E61" s="27">
        <v>43960</v>
      </c>
      <c r="F61" s="26" t="s">
        <v>1077</v>
      </c>
      <c r="G61" s="27">
        <v>43966</v>
      </c>
      <c r="H61" s="32">
        <v>3</v>
      </c>
      <c r="I61" s="48">
        <v>3.4</v>
      </c>
      <c r="J61" s="32" t="s">
        <v>185</v>
      </c>
      <c r="K61" s="32">
        <v>1111</v>
      </c>
      <c r="L61" s="32">
        <v>40</v>
      </c>
      <c r="M61" s="32">
        <v>41</v>
      </c>
      <c r="N61" s="32">
        <v>8</v>
      </c>
      <c r="O61" s="32">
        <v>11</v>
      </c>
      <c r="P61" s="32" t="s">
        <v>977</v>
      </c>
      <c r="Q61" s="32" t="s">
        <v>978</v>
      </c>
      <c r="R61" s="32" t="s">
        <v>177</v>
      </c>
      <c r="S61" s="12">
        <v>47</v>
      </c>
      <c r="T61" s="12">
        <v>49</v>
      </c>
      <c r="U61" s="48">
        <v>47</v>
      </c>
      <c r="V61" s="48">
        <v>49</v>
      </c>
      <c r="W61" s="48" t="s">
        <v>12</v>
      </c>
      <c r="X61" s="48">
        <f>IF(AND(W61 = "Rep", M61&gt;L61),1,0)</f>
        <v>1</v>
      </c>
      <c r="Y61" s="49" t="s">
        <v>85</v>
      </c>
      <c r="Z61" s="49" t="s">
        <v>85</v>
      </c>
      <c r="AA61" s="32">
        <v>0</v>
      </c>
      <c r="AB61" s="32">
        <v>0</v>
      </c>
      <c r="AC61" s="32">
        <v>0</v>
      </c>
      <c r="AD61" s="32">
        <v>0</v>
      </c>
      <c r="AE61" s="32" t="s">
        <v>987</v>
      </c>
      <c r="AF61" s="32" t="s">
        <v>987</v>
      </c>
      <c r="AG61" s="32" t="s">
        <v>178</v>
      </c>
      <c r="AH61" s="32">
        <v>1</v>
      </c>
      <c r="AI61" s="32">
        <v>1</v>
      </c>
      <c r="AJ61" s="32">
        <v>1</v>
      </c>
      <c r="AK61" s="32">
        <v>1</v>
      </c>
      <c r="AL61" s="32">
        <v>1</v>
      </c>
      <c r="AM61" s="32">
        <v>1</v>
      </c>
      <c r="AN61" s="32">
        <v>1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1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  <c r="BL61" s="32">
        <v>0</v>
      </c>
      <c r="BM61" s="32">
        <v>0</v>
      </c>
      <c r="BN61" s="32">
        <v>0</v>
      </c>
      <c r="BO61" s="32">
        <v>0</v>
      </c>
      <c r="BP61" s="32">
        <v>45.8</v>
      </c>
      <c r="BQ61" s="32">
        <v>42.5</v>
      </c>
      <c r="BR61" s="32">
        <v>36.299999999999997</v>
      </c>
      <c r="BS61" s="32">
        <v>31.3</v>
      </c>
      <c r="BT61" s="32">
        <v>29.4</v>
      </c>
      <c r="BU61" s="49" t="s">
        <v>85</v>
      </c>
      <c r="BV61" s="32">
        <v>9.4</v>
      </c>
      <c r="BW61" s="32">
        <v>13.9</v>
      </c>
      <c r="BX61" s="49" t="s">
        <v>85</v>
      </c>
      <c r="BY61" s="32">
        <v>69.3</v>
      </c>
      <c r="BZ61" s="32">
        <v>19.8</v>
      </c>
      <c r="CA61" s="32">
        <v>5</v>
      </c>
      <c r="CB61" s="32">
        <v>1</v>
      </c>
      <c r="CC61" s="32">
        <v>5</v>
      </c>
      <c r="CE61" s="15"/>
      <c r="CF61" s="15"/>
      <c r="CG61" s="15"/>
      <c r="CH61" s="15"/>
      <c r="CI61" s="15"/>
      <c r="CJ61" s="15"/>
      <c r="CK61" s="18"/>
    </row>
    <row r="62" spans="1:89">
      <c r="A62" s="1">
        <v>193</v>
      </c>
      <c r="B62" s="1" t="s">
        <v>1099</v>
      </c>
      <c r="C62" s="19" t="s">
        <v>217</v>
      </c>
      <c r="D62" s="20" t="s">
        <v>382</v>
      </c>
      <c r="E62" s="20" t="s">
        <v>684</v>
      </c>
      <c r="F62" s="20" t="s">
        <v>774</v>
      </c>
      <c r="G62" s="20" t="s">
        <v>371</v>
      </c>
      <c r="H62" s="40">
        <f>E62-D62+1</f>
        <v>4</v>
      </c>
      <c r="I62" s="32">
        <v>4.4000000000000004</v>
      </c>
      <c r="J62" s="32" t="s">
        <v>185</v>
      </c>
      <c r="K62" s="32">
        <v>500</v>
      </c>
      <c r="L62" s="12">
        <v>52</v>
      </c>
      <c r="M62" s="12">
        <v>28</v>
      </c>
      <c r="N62" s="12">
        <v>5</v>
      </c>
      <c r="O62" s="12">
        <v>16</v>
      </c>
      <c r="P62" s="48" t="s">
        <v>1108</v>
      </c>
      <c r="Q62" s="12" t="s">
        <v>1101</v>
      </c>
      <c r="R62" s="32" t="s">
        <v>88</v>
      </c>
      <c r="S62" s="12">
        <v>57</v>
      </c>
      <c r="T62" s="12">
        <v>41</v>
      </c>
      <c r="U62" s="48">
        <f>100*ROUND(2541178/(2541178+1817052+38288+32290+11632),2)</f>
        <v>56.999999999999993</v>
      </c>
      <c r="V62" s="48">
        <f>100*ROUND(1817052/(2541178+1817052+38288+32290+11632),2)</f>
        <v>41</v>
      </c>
      <c r="W62" s="48" t="s">
        <v>11</v>
      </c>
      <c r="X62" s="48">
        <f>IF(AND(W62 = "Dem", L62&gt;M62), 1, 0)</f>
        <v>1</v>
      </c>
      <c r="Y62" s="32" t="s">
        <v>129</v>
      </c>
      <c r="Z62" s="32" t="s">
        <v>85</v>
      </c>
      <c r="AA62" s="32">
        <v>1</v>
      </c>
      <c r="AB62" s="32">
        <v>0</v>
      </c>
      <c r="AC62" s="32">
        <v>0</v>
      </c>
      <c r="AD62" s="32" t="s">
        <v>85</v>
      </c>
      <c r="AE62" s="32" t="s">
        <v>217</v>
      </c>
      <c r="AF62" s="32" t="s">
        <v>217</v>
      </c>
      <c r="AG62" s="32" t="s">
        <v>89</v>
      </c>
      <c r="AH62" s="32">
        <v>1</v>
      </c>
      <c r="AI62" s="32">
        <v>1</v>
      </c>
      <c r="AJ62" s="32">
        <v>1</v>
      </c>
      <c r="AK62" s="32">
        <v>1</v>
      </c>
      <c r="AL62" s="32">
        <v>1</v>
      </c>
      <c r="AM62" s="32">
        <v>1</v>
      </c>
      <c r="AN62" s="32">
        <v>0</v>
      </c>
      <c r="AO62" s="32">
        <v>0</v>
      </c>
      <c r="AP62" s="32">
        <v>1</v>
      </c>
      <c r="AQ62" s="32">
        <v>0</v>
      </c>
      <c r="AR62" s="32">
        <v>0</v>
      </c>
      <c r="AS62" s="32">
        <v>0</v>
      </c>
      <c r="AT62" s="32">
        <v>1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  <c r="BL62" s="32">
        <v>0</v>
      </c>
      <c r="BM62" s="32">
        <v>0</v>
      </c>
      <c r="BN62" s="32">
        <v>0</v>
      </c>
      <c r="BO62" s="32">
        <v>0</v>
      </c>
      <c r="BP62" s="32">
        <v>37</v>
      </c>
      <c r="BQ62" s="32">
        <v>49</v>
      </c>
      <c r="BR62" s="32">
        <v>40</v>
      </c>
      <c r="BS62" s="32">
        <v>23</v>
      </c>
      <c r="BT62" s="32">
        <v>38</v>
      </c>
      <c r="BU62" s="32" t="s">
        <v>85</v>
      </c>
      <c r="BV62" s="32" t="s">
        <v>85</v>
      </c>
      <c r="BW62" s="32" t="s">
        <v>85</v>
      </c>
      <c r="BX62" s="32" t="s">
        <v>85</v>
      </c>
      <c r="BY62" s="32">
        <v>75</v>
      </c>
      <c r="BZ62" s="32">
        <v>12</v>
      </c>
      <c r="CA62" s="32">
        <v>7</v>
      </c>
      <c r="CB62" s="32">
        <v>5</v>
      </c>
      <c r="CC62" s="32">
        <v>1</v>
      </c>
      <c r="CD62" s="1"/>
      <c r="CE62" s="15"/>
      <c r="CF62" s="15"/>
      <c r="CG62" s="15"/>
      <c r="CH62" s="15"/>
      <c r="CI62" s="15"/>
      <c r="CJ62" s="15"/>
      <c r="CK62" s="18"/>
    </row>
    <row r="63" spans="1:89">
      <c r="A63" s="26">
        <v>79</v>
      </c>
      <c r="B63" s="26" t="s">
        <v>1135</v>
      </c>
      <c r="C63" s="19" t="s">
        <v>78</v>
      </c>
      <c r="D63" s="27">
        <v>44029</v>
      </c>
      <c r="E63" s="27">
        <v>44029</v>
      </c>
      <c r="F63" s="26" t="s">
        <v>1165</v>
      </c>
      <c r="G63" s="27">
        <v>44030</v>
      </c>
      <c r="H63" s="48">
        <v>1</v>
      </c>
      <c r="I63" s="48">
        <v>4</v>
      </c>
      <c r="J63" s="32" t="s">
        <v>185</v>
      </c>
      <c r="K63" s="32">
        <v>604</v>
      </c>
      <c r="L63" s="32">
        <v>41</v>
      </c>
      <c r="M63" s="32">
        <v>48</v>
      </c>
      <c r="N63" s="49" t="s">
        <v>85</v>
      </c>
      <c r="O63" s="32">
        <v>10</v>
      </c>
      <c r="P63" s="48" t="s">
        <v>1137</v>
      </c>
      <c r="Q63" s="48" t="s">
        <v>1138</v>
      </c>
      <c r="R63" s="12" t="s">
        <v>88</v>
      </c>
      <c r="S63" s="12">
        <v>44</v>
      </c>
      <c r="T63" s="12">
        <v>55</v>
      </c>
      <c r="U63" s="48">
        <v>44</v>
      </c>
      <c r="V63" s="48">
        <v>54</v>
      </c>
      <c r="W63" s="48" t="s">
        <v>12</v>
      </c>
      <c r="X63" s="48">
        <f>IF(AND(W63 = "Rep", M63&gt;L63),1,0)</f>
        <v>1</v>
      </c>
      <c r="Y63" s="49" t="s">
        <v>85</v>
      </c>
      <c r="Z63" s="49" t="s">
        <v>85</v>
      </c>
      <c r="AA63" s="32">
        <v>0</v>
      </c>
      <c r="AB63" s="32">
        <v>0</v>
      </c>
      <c r="AC63" s="32">
        <v>0</v>
      </c>
      <c r="AD63" s="49" t="s">
        <v>85</v>
      </c>
      <c r="AE63" s="32" t="s">
        <v>78</v>
      </c>
      <c r="AF63" s="32" t="s">
        <v>78</v>
      </c>
      <c r="AG63" s="32" t="s">
        <v>178</v>
      </c>
      <c r="AH63" s="48">
        <v>1</v>
      </c>
      <c r="AI63" s="32">
        <v>1</v>
      </c>
      <c r="AJ63" s="32">
        <v>1</v>
      </c>
      <c r="AK63" s="32">
        <v>1</v>
      </c>
      <c r="AL63" s="32">
        <v>1</v>
      </c>
      <c r="AM63" s="32">
        <v>1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1</v>
      </c>
      <c r="AU63" s="32">
        <v>1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1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  <c r="BL63" s="32">
        <v>0</v>
      </c>
      <c r="BM63" s="32">
        <v>0</v>
      </c>
      <c r="BN63" s="32">
        <v>0</v>
      </c>
      <c r="BO63" s="32">
        <v>0</v>
      </c>
      <c r="BP63" s="32">
        <v>52</v>
      </c>
      <c r="BQ63" s="32">
        <v>41</v>
      </c>
      <c r="BR63" s="32">
        <v>31</v>
      </c>
      <c r="BS63" s="32">
        <v>41</v>
      </c>
      <c r="BT63" s="32">
        <v>28</v>
      </c>
      <c r="BU63" s="49" t="s">
        <v>85</v>
      </c>
      <c r="BV63" s="49" t="s">
        <v>85</v>
      </c>
      <c r="BW63" s="49" t="s">
        <v>85</v>
      </c>
      <c r="BX63" s="49" t="s">
        <v>85</v>
      </c>
      <c r="BY63" s="32">
        <v>69</v>
      </c>
      <c r="BZ63" s="32">
        <v>25</v>
      </c>
      <c r="CA63" s="32">
        <v>3</v>
      </c>
      <c r="CB63" s="32">
        <v>1</v>
      </c>
      <c r="CC63" s="32">
        <v>2</v>
      </c>
      <c r="CE63" s="15"/>
      <c r="CF63" s="15"/>
      <c r="CG63" s="15"/>
      <c r="CH63" s="15"/>
      <c r="CI63" s="15"/>
      <c r="CJ63" s="15"/>
      <c r="CK63" s="18"/>
    </row>
    <row r="64" spans="1:89">
      <c r="A64" s="44">
        <v>576</v>
      </c>
      <c r="B64" s="45" t="s">
        <v>1178</v>
      </c>
      <c r="C64" s="9" t="s">
        <v>78</v>
      </c>
      <c r="D64" s="39" t="s">
        <v>122</v>
      </c>
      <c r="E64" s="39" t="s">
        <v>80</v>
      </c>
      <c r="F64" s="23" t="s">
        <v>524</v>
      </c>
      <c r="G64" s="39" t="s">
        <v>123</v>
      </c>
      <c r="H64" s="40">
        <f>E64-D64+1</f>
        <v>2</v>
      </c>
      <c r="I64" s="40" t="s">
        <v>256</v>
      </c>
      <c r="J64" s="32" t="s">
        <v>185</v>
      </c>
      <c r="K64" s="40" t="s">
        <v>1182</v>
      </c>
      <c r="L64" s="48">
        <v>43</v>
      </c>
      <c r="M64" s="48">
        <v>49</v>
      </c>
      <c r="N64" s="48" t="s">
        <v>85</v>
      </c>
      <c r="O64" s="48">
        <v>8</v>
      </c>
      <c r="P64" s="13" t="s">
        <v>1179</v>
      </c>
      <c r="Q64" s="14" t="s">
        <v>1180</v>
      </c>
      <c r="R64" s="12" t="s">
        <v>88</v>
      </c>
      <c r="S64" s="12">
        <v>44</v>
      </c>
      <c r="T64" s="12">
        <v>54</v>
      </c>
      <c r="U64" s="48">
        <v>44</v>
      </c>
      <c r="V64" s="48">
        <v>54</v>
      </c>
      <c r="W64" s="48" t="s">
        <v>12</v>
      </c>
      <c r="X64" s="48">
        <f>IF(AND(W64 = "Rep", M64&gt;L64),1,0)</f>
        <v>1</v>
      </c>
      <c r="Y64" s="48" t="s">
        <v>85</v>
      </c>
      <c r="Z64" s="48" t="s">
        <v>85</v>
      </c>
      <c r="AA64" s="48" t="s">
        <v>85</v>
      </c>
      <c r="AB64" s="48" t="s">
        <v>85</v>
      </c>
      <c r="AC64" s="48" t="s">
        <v>85</v>
      </c>
      <c r="AD64" s="48" t="s">
        <v>85</v>
      </c>
      <c r="AE64" s="48" t="s">
        <v>78</v>
      </c>
      <c r="AF64" s="48" t="s">
        <v>78</v>
      </c>
      <c r="AG64" s="13" t="s">
        <v>89</v>
      </c>
      <c r="AH64" s="48">
        <v>1</v>
      </c>
      <c r="AI64" s="48">
        <v>0</v>
      </c>
      <c r="AJ64" s="48" t="s">
        <v>85</v>
      </c>
      <c r="AK64" s="48" t="s">
        <v>85</v>
      </c>
      <c r="AL64" s="48" t="s">
        <v>85</v>
      </c>
      <c r="AM64" s="48" t="s">
        <v>85</v>
      </c>
      <c r="AN64" s="48" t="s">
        <v>85</v>
      </c>
      <c r="AO64" s="48" t="s">
        <v>85</v>
      </c>
      <c r="AP64" s="48" t="s">
        <v>85</v>
      </c>
      <c r="AQ64" s="48" t="s">
        <v>85</v>
      </c>
      <c r="AR64" s="48" t="s">
        <v>85</v>
      </c>
      <c r="AS64" s="48" t="s">
        <v>85</v>
      </c>
      <c r="AT64" s="48" t="s">
        <v>85</v>
      </c>
      <c r="AU64" s="48" t="s">
        <v>85</v>
      </c>
      <c r="AV64" s="48" t="s">
        <v>85</v>
      </c>
      <c r="AW64" s="48" t="s">
        <v>85</v>
      </c>
      <c r="AX64" s="48" t="s">
        <v>85</v>
      </c>
      <c r="AY64" s="48" t="s">
        <v>85</v>
      </c>
      <c r="AZ64" s="48" t="s">
        <v>85</v>
      </c>
      <c r="BA64" s="48" t="s">
        <v>85</v>
      </c>
      <c r="BB64" s="48" t="s">
        <v>85</v>
      </c>
      <c r="BC64" s="48" t="s">
        <v>85</v>
      </c>
      <c r="BD64" s="48" t="s">
        <v>85</v>
      </c>
      <c r="BE64" s="48" t="s">
        <v>85</v>
      </c>
      <c r="BF64" s="48" t="s">
        <v>85</v>
      </c>
      <c r="BG64" s="48" t="s">
        <v>85</v>
      </c>
      <c r="BH64" s="48" t="s">
        <v>85</v>
      </c>
      <c r="BI64" s="48" t="s">
        <v>85</v>
      </c>
      <c r="BJ64" s="48" t="s">
        <v>85</v>
      </c>
      <c r="BK64" s="48" t="s">
        <v>85</v>
      </c>
      <c r="BL64" s="48" t="s">
        <v>85</v>
      </c>
      <c r="BM64" s="48" t="s">
        <v>85</v>
      </c>
      <c r="BN64" s="48" t="s">
        <v>85</v>
      </c>
      <c r="BO64" s="48" t="s">
        <v>85</v>
      </c>
      <c r="BP64" s="48">
        <v>47</v>
      </c>
      <c r="BQ64" s="48">
        <v>38</v>
      </c>
      <c r="BR64" s="48">
        <v>32</v>
      </c>
      <c r="BS64" s="48">
        <v>37</v>
      </c>
      <c r="BT64" s="48">
        <v>31</v>
      </c>
      <c r="BU64" s="48" t="s">
        <v>85</v>
      </c>
      <c r="BV64" s="48" t="s">
        <v>85</v>
      </c>
      <c r="BW64" s="48" t="s">
        <v>85</v>
      </c>
      <c r="BX64" s="48" t="s">
        <v>85</v>
      </c>
      <c r="BY64" s="48">
        <v>56</v>
      </c>
      <c r="BZ64" s="48">
        <v>11</v>
      </c>
      <c r="CA64" s="48">
        <v>27</v>
      </c>
      <c r="CB64" s="48">
        <v>3</v>
      </c>
      <c r="CC64" s="48">
        <v>3</v>
      </c>
      <c r="CD64" s="45"/>
      <c r="CE64" s="15"/>
      <c r="CF64" s="15"/>
      <c r="CG64" s="15"/>
      <c r="CH64" s="15"/>
      <c r="CI64" s="15"/>
      <c r="CJ64" s="15"/>
      <c r="CK64" s="18"/>
    </row>
    <row r="65" spans="1:89">
      <c r="A65" s="44">
        <v>525</v>
      </c>
      <c r="B65" s="45" t="s">
        <v>1178</v>
      </c>
      <c r="C65" s="9" t="s">
        <v>526</v>
      </c>
      <c r="D65" s="39" t="s">
        <v>243</v>
      </c>
      <c r="E65" s="39" t="s">
        <v>92</v>
      </c>
      <c r="F65" s="39" t="s">
        <v>527</v>
      </c>
      <c r="G65" s="39" t="s">
        <v>82</v>
      </c>
      <c r="H65" s="40">
        <f>E65-D65+1</f>
        <v>4</v>
      </c>
      <c r="I65" s="40" t="s">
        <v>528</v>
      </c>
      <c r="J65" s="32" t="s">
        <v>185</v>
      </c>
      <c r="K65" s="40" t="s">
        <v>529</v>
      </c>
      <c r="L65" s="48">
        <v>41</v>
      </c>
      <c r="M65" s="48">
        <v>41</v>
      </c>
      <c r="N65" s="48">
        <v>3</v>
      </c>
      <c r="O65" s="48">
        <v>15</v>
      </c>
      <c r="P65" s="13" t="s">
        <v>1179</v>
      </c>
      <c r="Q65" s="48" t="s">
        <v>1180</v>
      </c>
      <c r="R65" s="12" t="s">
        <v>88</v>
      </c>
      <c r="S65" s="48">
        <v>44</v>
      </c>
      <c r="T65" s="48">
        <v>54</v>
      </c>
      <c r="U65" s="48">
        <v>44</v>
      </c>
      <c r="V65" s="48">
        <v>54</v>
      </c>
      <c r="W65" s="48" t="s">
        <v>12</v>
      </c>
      <c r="X65" s="48">
        <f>IF(AND(W65 = "Rep", M65&gt;L65),1,0)</f>
        <v>0</v>
      </c>
      <c r="Y65" s="48" t="s">
        <v>129</v>
      </c>
      <c r="Z65" s="48" t="s">
        <v>85</v>
      </c>
      <c r="AA65" s="48" t="s">
        <v>85</v>
      </c>
      <c r="AB65" s="48" t="s">
        <v>85</v>
      </c>
      <c r="AC65" s="48" t="s">
        <v>85</v>
      </c>
      <c r="AD65" s="48" t="s">
        <v>85</v>
      </c>
      <c r="AE65" s="13" t="s">
        <v>526</v>
      </c>
      <c r="AF65" s="13" t="s">
        <v>526</v>
      </c>
      <c r="AG65" s="48" t="s">
        <v>89</v>
      </c>
      <c r="AH65" s="48">
        <v>1</v>
      </c>
      <c r="AI65" s="48">
        <v>0</v>
      </c>
      <c r="AJ65" s="48" t="s">
        <v>85</v>
      </c>
      <c r="AK65" s="48" t="s">
        <v>85</v>
      </c>
      <c r="AL65" s="48" t="s">
        <v>85</v>
      </c>
      <c r="AM65" s="48" t="s">
        <v>85</v>
      </c>
      <c r="AN65" s="48" t="s">
        <v>85</v>
      </c>
      <c r="AO65" s="48" t="s">
        <v>85</v>
      </c>
      <c r="AP65" s="48" t="s">
        <v>85</v>
      </c>
      <c r="AQ65" s="48" t="s">
        <v>85</v>
      </c>
      <c r="AR65" s="48" t="s">
        <v>85</v>
      </c>
      <c r="AS65" s="48" t="s">
        <v>85</v>
      </c>
      <c r="AT65" s="48" t="s">
        <v>85</v>
      </c>
      <c r="AU65" s="48" t="s">
        <v>85</v>
      </c>
      <c r="AV65" s="48" t="s">
        <v>85</v>
      </c>
      <c r="AW65" s="48" t="s">
        <v>85</v>
      </c>
      <c r="AX65" s="48" t="s">
        <v>85</v>
      </c>
      <c r="AY65" s="48" t="s">
        <v>85</v>
      </c>
      <c r="AZ65" s="48" t="s">
        <v>85</v>
      </c>
      <c r="BA65" s="48" t="s">
        <v>85</v>
      </c>
      <c r="BB65" s="48" t="s">
        <v>85</v>
      </c>
      <c r="BC65" s="48" t="s">
        <v>85</v>
      </c>
      <c r="BD65" s="48" t="s">
        <v>85</v>
      </c>
      <c r="BE65" s="48" t="s">
        <v>85</v>
      </c>
      <c r="BF65" s="48" t="s">
        <v>85</v>
      </c>
      <c r="BG65" s="48" t="s">
        <v>85</v>
      </c>
      <c r="BH65" s="48" t="s">
        <v>85</v>
      </c>
      <c r="BI65" s="48" t="s">
        <v>85</v>
      </c>
      <c r="BJ65" s="48" t="s">
        <v>85</v>
      </c>
      <c r="BK65" s="48" t="s">
        <v>85</v>
      </c>
      <c r="BL65" s="48" t="s">
        <v>85</v>
      </c>
      <c r="BM65" s="48" t="s">
        <v>85</v>
      </c>
      <c r="BN65" s="48" t="s">
        <v>85</v>
      </c>
      <c r="BO65" s="48" t="s">
        <v>85</v>
      </c>
      <c r="BP65" s="48" t="s">
        <v>85</v>
      </c>
      <c r="BQ65" s="48" t="s">
        <v>85</v>
      </c>
      <c r="BR65" s="48">
        <v>32</v>
      </c>
      <c r="BS65" s="48">
        <v>39</v>
      </c>
      <c r="BT65" s="48">
        <v>25</v>
      </c>
      <c r="BU65" s="48" t="s">
        <v>85</v>
      </c>
      <c r="BV65" s="48" t="s">
        <v>85</v>
      </c>
      <c r="BW65" s="48" t="s">
        <v>85</v>
      </c>
      <c r="BX65" s="48" t="s">
        <v>85</v>
      </c>
      <c r="BY65" s="48">
        <v>57</v>
      </c>
      <c r="BZ65" s="48">
        <v>14</v>
      </c>
      <c r="CA65" s="48">
        <v>24</v>
      </c>
      <c r="CB65" s="48">
        <v>2</v>
      </c>
      <c r="CC65" s="48">
        <v>3</v>
      </c>
      <c r="CD65" s="45"/>
      <c r="CE65" s="15"/>
      <c r="CF65" s="15"/>
      <c r="CG65" s="15"/>
      <c r="CH65" s="15"/>
      <c r="CI65" s="15"/>
      <c r="CJ65" s="15"/>
      <c r="CK65" s="18"/>
    </row>
    <row r="66" spans="1:89">
      <c r="A66" s="26">
        <v>90</v>
      </c>
      <c r="B66" s="26" t="s">
        <v>1178</v>
      </c>
      <c r="C66" s="19" t="s">
        <v>433</v>
      </c>
      <c r="D66" s="27">
        <v>44028</v>
      </c>
      <c r="E66" s="27">
        <v>44032</v>
      </c>
      <c r="F66" s="26" t="s">
        <v>1221</v>
      </c>
      <c r="G66" s="27">
        <v>44034</v>
      </c>
      <c r="H66" s="48">
        <v>5</v>
      </c>
      <c r="I66" s="48">
        <v>3.5</v>
      </c>
      <c r="J66" s="32" t="s">
        <v>185</v>
      </c>
      <c r="K66" s="32">
        <v>750</v>
      </c>
      <c r="L66" s="32">
        <v>37</v>
      </c>
      <c r="M66" s="32">
        <v>47</v>
      </c>
      <c r="N66" s="32">
        <v>14</v>
      </c>
      <c r="O66" s="32">
        <v>2</v>
      </c>
      <c r="P66" s="48" t="s">
        <v>1179</v>
      </c>
      <c r="Q66" s="32" t="s">
        <v>1180</v>
      </c>
      <c r="R66" s="12" t="s">
        <v>88</v>
      </c>
      <c r="S66" s="48">
        <v>44</v>
      </c>
      <c r="T66" s="48">
        <v>54</v>
      </c>
      <c r="U66" s="48">
        <v>44</v>
      </c>
      <c r="V66" s="48">
        <v>54</v>
      </c>
      <c r="W66" s="48" t="s">
        <v>12</v>
      </c>
      <c r="X66" s="48">
        <f>IF(AND(W66 = "Rep", M66&gt;L66),1,0)</f>
        <v>1</v>
      </c>
      <c r="Y66" s="49" t="s">
        <v>85</v>
      </c>
      <c r="Z66" s="48" t="s">
        <v>85</v>
      </c>
      <c r="AA66" s="32">
        <v>0</v>
      </c>
      <c r="AB66" s="49">
        <v>0</v>
      </c>
      <c r="AC66" s="32">
        <v>0</v>
      </c>
      <c r="AD66" s="49" t="s">
        <v>85</v>
      </c>
      <c r="AE66" s="32" t="s">
        <v>433</v>
      </c>
      <c r="AF66" s="32" t="s">
        <v>433</v>
      </c>
      <c r="AG66" s="32" t="s">
        <v>178</v>
      </c>
      <c r="AH66" s="48">
        <v>1</v>
      </c>
      <c r="AI66" s="32">
        <v>0</v>
      </c>
      <c r="AJ66" s="49" t="s">
        <v>85</v>
      </c>
      <c r="AK66" s="49" t="s">
        <v>85</v>
      </c>
      <c r="AL66" s="49" t="s">
        <v>85</v>
      </c>
      <c r="AM66" s="49" t="s">
        <v>85</v>
      </c>
      <c r="AN66" s="49" t="s">
        <v>85</v>
      </c>
      <c r="AO66" s="49" t="s">
        <v>85</v>
      </c>
      <c r="AP66" s="49" t="s">
        <v>85</v>
      </c>
      <c r="AQ66" s="49" t="s">
        <v>85</v>
      </c>
      <c r="AR66" s="49" t="s">
        <v>85</v>
      </c>
      <c r="AS66" s="49" t="s">
        <v>85</v>
      </c>
      <c r="AT66" s="49" t="s">
        <v>85</v>
      </c>
      <c r="AU66" s="49" t="s">
        <v>85</v>
      </c>
      <c r="AV66" s="49" t="s">
        <v>85</v>
      </c>
      <c r="AW66" s="49" t="s">
        <v>85</v>
      </c>
      <c r="AX66" s="49" t="s">
        <v>85</v>
      </c>
      <c r="AY66" s="49" t="s">
        <v>85</v>
      </c>
      <c r="AZ66" s="49" t="s">
        <v>85</v>
      </c>
      <c r="BA66" s="49" t="s">
        <v>85</v>
      </c>
      <c r="BB66" s="49" t="s">
        <v>85</v>
      </c>
      <c r="BC66" s="49" t="s">
        <v>85</v>
      </c>
      <c r="BD66" s="49" t="s">
        <v>85</v>
      </c>
      <c r="BE66" s="49" t="s">
        <v>85</v>
      </c>
      <c r="BF66" s="49" t="s">
        <v>85</v>
      </c>
      <c r="BG66" s="49" t="s">
        <v>85</v>
      </c>
      <c r="BH66" s="49" t="s">
        <v>85</v>
      </c>
      <c r="BI66" s="49" t="s">
        <v>85</v>
      </c>
      <c r="BJ66" s="49" t="s">
        <v>85</v>
      </c>
      <c r="BK66" s="49" t="s">
        <v>85</v>
      </c>
      <c r="BL66" s="49" t="s">
        <v>85</v>
      </c>
      <c r="BM66" s="49" t="s">
        <v>85</v>
      </c>
      <c r="BN66" s="49" t="s">
        <v>85</v>
      </c>
      <c r="BO66" s="49" t="s">
        <v>85</v>
      </c>
      <c r="BP66" s="49" t="s">
        <v>85</v>
      </c>
      <c r="BQ66" s="49" t="s">
        <v>85</v>
      </c>
      <c r="BR66" s="32">
        <v>31</v>
      </c>
      <c r="BS66" s="32">
        <v>42</v>
      </c>
      <c r="BT66" s="32">
        <v>26</v>
      </c>
      <c r="BU66" s="49" t="s">
        <v>85</v>
      </c>
      <c r="BV66" s="49" t="s">
        <v>85</v>
      </c>
      <c r="BW66" s="49" t="s">
        <v>85</v>
      </c>
      <c r="BX66" s="49" t="s">
        <v>85</v>
      </c>
      <c r="BY66" s="32">
        <v>66</v>
      </c>
      <c r="BZ66" s="32">
        <v>14</v>
      </c>
      <c r="CA66" s="49" t="s">
        <v>85</v>
      </c>
      <c r="CB66" s="49" t="s">
        <v>85</v>
      </c>
      <c r="CC66" s="32">
        <v>20</v>
      </c>
      <c r="CD66" s="26" t="s">
        <v>435</v>
      </c>
      <c r="CE66" s="15"/>
      <c r="CF66" s="15"/>
      <c r="CG66" s="15"/>
      <c r="CH66" s="15"/>
      <c r="CI66" s="15"/>
      <c r="CJ66" s="15"/>
      <c r="CK66" s="18"/>
    </row>
    <row r="67" spans="1:89">
      <c r="A67" s="26">
        <v>93</v>
      </c>
      <c r="B67" s="26" t="s">
        <v>197</v>
      </c>
      <c r="C67" s="19" t="s">
        <v>90</v>
      </c>
      <c r="D67" s="27">
        <v>44033</v>
      </c>
      <c r="E67" s="27">
        <v>44034</v>
      </c>
      <c r="F67" s="26" t="s">
        <v>431</v>
      </c>
      <c r="G67" s="27">
        <v>44036</v>
      </c>
      <c r="H67" s="48">
        <v>2</v>
      </c>
      <c r="I67" s="49" t="s">
        <v>85</v>
      </c>
      <c r="J67" s="32" t="s">
        <v>432</v>
      </c>
      <c r="K67" s="32">
        <v>816</v>
      </c>
      <c r="L67" s="32">
        <v>51</v>
      </c>
      <c r="M67" s="32">
        <v>42</v>
      </c>
      <c r="N67" s="49" t="s">
        <v>85</v>
      </c>
      <c r="O67" s="32">
        <v>7</v>
      </c>
      <c r="P67" s="32" t="s">
        <v>201</v>
      </c>
      <c r="Q67" s="32" t="s">
        <v>202</v>
      </c>
      <c r="R67" s="32" t="s">
        <v>177</v>
      </c>
      <c r="S67" s="48">
        <v>51</v>
      </c>
      <c r="T67" s="48">
        <v>49</v>
      </c>
      <c r="U67" s="48">
        <v>51</v>
      </c>
      <c r="V67" s="48">
        <v>49</v>
      </c>
      <c r="W67" s="48" t="s">
        <v>11</v>
      </c>
      <c r="X67" s="48">
        <f>IF(AND(W67 = "Dem", L67&gt;M67), 1, 0)</f>
        <v>1</v>
      </c>
      <c r="Y67" s="49" t="s">
        <v>85</v>
      </c>
      <c r="Z67" s="48" t="s">
        <v>85</v>
      </c>
      <c r="AA67" s="32">
        <v>0</v>
      </c>
      <c r="AB67" s="32">
        <v>0</v>
      </c>
      <c r="AC67" s="32">
        <v>1</v>
      </c>
      <c r="AD67" s="32">
        <v>61</v>
      </c>
      <c r="AE67" s="32" t="s">
        <v>90</v>
      </c>
      <c r="AF67" s="32" t="s">
        <v>90</v>
      </c>
      <c r="AG67" s="32" t="s">
        <v>178</v>
      </c>
      <c r="AH67" s="48">
        <v>1</v>
      </c>
      <c r="AI67" s="32">
        <v>0</v>
      </c>
      <c r="AJ67" s="49" t="s">
        <v>85</v>
      </c>
      <c r="AK67" s="49" t="s">
        <v>85</v>
      </c>
      <c r="AL67" s="49" t="s">
        <v>85</v>
      </c>
      <c r="AM67" s="49" t="s">
        <v>85</v>
      </c>
      <c r="AN67" s="49" t="s">
        <v>85</v>
      </c>
      <c r="AO67" s="49" t="s">
        <v>85</v>
      </c>
      <c r="AP67" s="49" t="s">
        <v>85</v>
      </c>
      <c r="AQ67" s="49" t="s">
        <v>85</v>
      </c>
      <c r="AR67" s="49" t="s">
        <v>85</v>
      </c>
      <c r="AS67" s="49" t="s">
        <v>85</v>
      </c>
      <c r="AT67" s="49" t="s">
        <v>85</v>
      </c>
      <c r="AU67" s="49" t="s">
        <v>85</v>
      </c>
      <c r="AV67" s="49" t="s">
        <v>85</v>
      </c>
      <c r="AW67" s="49" t="s">
        <v>85</v>
      </c>
      <c r="AX67" s="49" t="s">
        <v>85</v>
      </c>
      <c r="AY67" s="49" t="s">
        <v>85</v>
      </c>
      <c r="AZ67" s="49" t="s">
        <v>85</v>
      </c>
      <c r="BA67" s="49" t="s">
        <v>85</v>
      </c>
      <c r="BB67" s="49" t="s">
        <v>85</v>
      </c>
      <c r="BC67" s="49" t="s">
        <v>85</v>
      </c>
      <c r="BD67" s="49" t="s">
        <v>85</v>
      </c>
      <c r="BE67" s="49" t="s">
        <v>85</v>
      </c>
      <c r="BF67" s="49" t="s">
        <v>85</v>
      </c>
      <c r="BG67" s="49" t="s">
        <v>85</v>
      </c>
      <c r="BH67" s="49" t="s">
        <v>85</v>
      </c>
      <c r="BI67" s="49" t="s">
        <v>85</v>
      </c>
      <c r="BJ67" s="49" t="s">
        <v>85</v>
      </c>
      <c r="BK67" s="49" t="s">
        <v>85</v>
      </c>
      <c r="BL67" s="49" t="s">
        <v>85</v>
      </c>
      <c r="BM67" s="49" t="s">
        <v>85</v>
      </c>
      <c r="BN67" s="49" t="s">
        <v>85</v>
      </c>
      <c r="BO67" s="48" t="s">
        <v>85</v>
      </c>
      <c r="BP67" s="32">
        <v>46</v>
      </c>
      <c r="BQ67" s="32">
        <v>43</v>
      </c>
      <c r="BR67" s="32">
        <v>33</v>
      </c>
      <c r="BS67" s="32">
        <v>35</v>
      </c>
      <c r="BT67" s="32">
        <v>32</v>
      </c>
      <c r="BU67" s="48" t="s">
        <v>85</v>
      </c>
      <c r="BV67" s="48" t="s">
        <v>85</v>
      </c>
      <c r="BW67" s="48" t="s">
        <v>85</v>
      </c>
      <c r="BX67" s="48" t="s">
        <v>85</v>
      </c>
      <c r="BY67" s="32">
        <v>74</v>
      </c>
      <c r="BZ67" s="49" t="s">
        <v>85</v>
      </c>
      <c r="CA67" s="32">
        <v>17</v>
      </c>
      <c r="CB67" s="49" t="s">
        <v>85</v>
      </c>
      <c r="CC67" s="32">
        <v>9</v>
      </c>
      <c r="CE67" s="15"/>
      <c r="CF67" s="15"/>
      <c r="CG67" s="15"/>
      <c r="CH67" s="15"/>
      <c r="CI67" s="15"/>
      <c r="CJ67" s="15"/>
      <c r="CK67" s="18"/>
    </row>
    <row r="68" spans="1:89">
      <c r="A68" s="26">
        <v>49</v>
      </c>
      <c r="B68" s="26" t="s">
        <v>462</v>
      </c>
      <c r="C68" s="19" t="s">
        <v>90</v>
      </c>
      <c r="D68" s="27">
        <v>44011</v>
      </c>
      <c r="E68" s="27">
        <v>44012</v>
      </c>
      <c r="F68" s="26" t="s">
        <v>501</v>
      </c>
      <c r="G68" s="27">
        <v>44013</v>
      </c>
      <c r="H68" s="32">
        <v>2</v>
      </c>
      <c r="I68" s="49" t="s">
        <v>85</v>
      </c>
      <c r="J68" s="48" t="s">
        <v>432</v>
      </c>
      <c r="K68" s="32">
        <v>840</v>
      </c>
      <c r="L68" s="32">
        <v>51</v>
      </c>
      <c r="M68" s="32">
        <v>40</v>
      </c>
      <c r="N68" s="49" t="s">
        <v>85</v>
      </c>
      <c r="O68" s="32">
        <v>9</v>
      </c>
      <c r="P68" s="48" t="s">
        <v>466</v>
      </c>
      <c r="Q68" s="48" t="s">
        <v>467</v>
      </c>
      <c r="R68" s="32" t="s">
        <v>177</v>
      </c>
      <c r="S68" s="48">
        <v>53</v>
      </c>
      <c r="T68" s="48">
        <v>44</v>
      </c>
      <c r="U68" s="48">
        <v>54</v>
      </c>
      <c r="V68" s="48">
        <v>44</v>
      </c>
      <c r="W68" s="48" t="s">
        <v>11</v>
      </c>
      <c r="X68" s="48">
        <f>IF(AND(W68 = "Dem", L68&gt;M68), 1, 0)</f>
        <v>1</v>
      </c>
      <c r="Y68" s="49" t="s">
        <v>85</v>
      </c>
      <c r="Z68" s="49" t="s">
        <v>611</v>
      </c>
      <c r="AA68" s="32">
        <v>0</v>
      </c>
      <c r="AB68" s="32">
        <v>0</v>
      </c>
      <c r="AC68" s="32">
        <v>1</v>
      </c>
      <c r="AD68" s="32">
        <v>60</v>
      </c>
      <c r="AE68" s="32" t="s">
        <v>90</v>
      </c>
      <c r="AF68" s="32" t="s">
        <v>90</v>
      </c>
      <c r="AG68" s="32" t="s">
        <v>178</v>
      </c>
      <c r="AH68" s="32">
        <v>1</v>
      </c>
      <c r="AI68" s="32">
        <v>0</v>
      </c>
      <c r="AJ68" s="49" t="s">
        <v>85</v>
      </c>
      <c r="AK68" s="49" t="s">
        <v>85</v>
      </c>
      <c r="AL68" s="49" t="s">
        <v>85</v>
      </c>
      <c r="AM68" s="49" t="s">
        <v>85</v>
      </c>
      <c r="AN68" s="49" t="s">
        <v>85</v>
      </c>
      <c r="AO68" s="49" t="s">
        <v>85</v>
      </c>
      <c r="AP68" s="49" t="s">
        <v>85</v>
      </c>
      <c r="AQ68" s="49" t="s">
        <v>85</v>
      </c>
      <c r="AR68" s="49" t="s">
        <v>85</v>
      </c>
      <c r="AS68" s="49" t="s">
        <v>85</v>
      </c>
      <c r="AT68" s="49" t="s">
        <v>85</v>
      </c>
      <c r="AU68" s="49" t="s">
        <v>85</v>
      </c>
      <c r="AV68" s="49" t="s">
        <v>85</v>
      </c>
      <c r="AW68" s="49" t="s">
        <v>85</v>
      </c>
      <c r="AX68" s="49" t="s">
        <v>85</v>
      </c>
      <c r="AY68" s="49" t="s">
        <v>85</v>
      </c>
      <c r="AZ68" s="49" t="s">
        <v>85</v>
      </c>
      <c r="BA68" s="49" t="s">
        <v>85</v>
      </c>
      <c r="BB68" s="49" t="s">
        <v>85</v>
      </c>
      <c r="BC68" s="49" t="s">
        <v>85</v>
      </c>
      <c r="BD68" s="49" t="s">
        <v>85</v>
      </c>
      <c r="BE68" s="49" t="s">
        <v>85</v>
      </c>
      <c r="BF68" s="49" t="s">
        <v>85</v>
      </c>
      <c r="BG68" s="49" t="s">
        <v>85</v>
      </c>
      <c r="BH68" s="49" t="s">
        <v>85</v>
      </c>
      <c r="BI68" s="49" t="s">
        <v>85</v>
      </c>
      <c r="BJ68" s="49" t="s">
        <v>85</v>
      </c>
      <c r="BK68" s="49" t="s">
        <v>85</v>
      </c>
      <c r="BL68" s="49" t="s">
        <v>85</v>
      </c>
      <c r="BM68" s="49" t="s">
        <v>85</v>
      </c>
      <c r="BN68" s="49" t="s">
        <v>85</v>
      </c>
      <c r="BO68" s="48" t="s">
        <v>85</v>
      </c>
      <c r="BP68" s="32">
        <v>40</v>
      </c>
      <c r="BQ68" s="32">
        <v>47</v>
      </c>
      <c r="BR68" s="32">
        <v>35</v>
      </c>
      <c r="BS68" s="32">
        <v>29</v>
      </c>
      <c r="BT68" s="32">
        <v>36</v>
      </c>
      <c r="BU68" s="49" t="s">
        <v>85</v>
      </c>
      <c r="BV68" s="49" t="s">
        <v>85</v>
      </c>
      <c r="BW68" s="49" t="s">
        <v>85</v>
      </c>
      <c r="BX68" s="49" t="s">
        <v>85</v>
      </c>
      <c r="BY68" s="32">
        <v>80</v>
      </c>
      <c r="BZ68" s="49" t="s">
        <v>85</v>
      </c>
      <c r="CA68" s="49">
        <v>14</v>
      </c>
      <c r="CB68" s="49" t="s">
        <v>85</v>
      </c>
      <c r="CC68" s="49">
        <v>6</v>
      </c>
      <c r="CE68" s="15"/>
      <c r="CF68" s="15"/>
      <c r="CG68" s="15"/>
      <c r="CH68" s="15"/>
      <c r="CI68" s="15"/>
      <c r="CJ68" s="15"/>
      <c r="CK68" s="18"/>
    </row>
    <row r="69" spans="1:89">
      <c r="A69" s="1">
        <v>24</v>
      </c>
      <c r="B69" s="1" t="s">
        <v>511</v>
      </c>
      <c r="C69" s="19" t="s">
        <v>90</v>
      </c>
      <c r="D69" s="27">
        <v>43994</v>
      </c>
      <c r="E69" s="27">
        <v>43995</v>
      </c>
      <c r="F69" s="1" t="s">
        <v>619</v>
      </c>
      <c r="G69" s="27">
        <v>43998</v>
      </c>
      <c r="H69" s="32">
        <v>2</v>
      </c>
      <c r="I69" s="49" t="s">
        <v>85</v>
      </c>
      <c r="J69" s="32" t="s">
        <v>432</v>
      </c>
      <c r="K69" s="48">
        <v>661</v>
      </c>
      <c r="L69" s="48">
        <v>45</v>
      </c>
      <c r="M69" s="48">
        <v>44</v>
      </c>
      <c r="N69" s="49" t="s">
        <v>85</v>
      </c>
      <c r="O69" s="48">
        <v>11</v>
      </c>
      <c r="P69" s="32" t="s">
        <v>513</v>
      </c>
      <c r="Q69" s="32" t="s">
        <v>514</v>
      </c>
      <c r="R69" s="48" t="s">
        <v>177</v>
      </c>
      <c r="S69" s="12">
        <v>47.9</v>
      </c>
      <c r="T69" s="12">
        <v>49.7</v>
      </c>
      <c r="U69" s="48">
        <v>48</v>
      </c>
      <c r="V69" s="48">
        <v>50</v>
      </c>
      <c r="W69" s="48" t="s">
        <v>12</v>
      </c>
      <c r="X69" s="48">
        <f>IF(AND(W69 = "Rep", M69&gt;L69),1,0)</f>
        <v>0</v>
      </c>
      <c r="Y69" s="49" t="s">
        <v>85</v>
      </c>
      <c r="Z69" s="49" t="s">
        <v>611</v>
      </c>
      <c r="AA69" s="32">
        <v>0</v>
      </c>
      <c r="AB69" s="32">
        <v>0</v>
      </c>
      <c r="AC69" s="32">
        <v>1</v>
      </c>
      <c r="AD69" s="48">
        <v>50</v>
      </c>
      <c r="AE69" s="32" t="s">
        <v>446</v>
      </c>
      <c r="AF69" s="32" t="s">
        <v>90</v>
      </c>
      <c r="AG69" s="32" t="s">
        <v>118</v>
      </c>
      <c r="AH69" s="48">
        <v>1</v>
      </c>
      <c r="AI69" s="32">
        <v>0</v>
      </c>
      <c r="AJ69" s="49" t="s">
        <v>85</v>
      </c>
      <c r="AK69" s="49" t="s">
        <v>85</v>
      </c>
      <c r="AL69" s="49" t="s">
        <v>85</v>
      </c>
      <c r="AM69" s="49" t="s">
        <v>85</v>
      </c>
      <c r="AN69" s="49" t="s">
        <v>85</v>
      </c>
      <c r="AO69" s="49" t="s">
        <v>85</v>
      </c>
      <c r="AP69" s="49" t="s">
        <v>85</v>
      </c>
      <c r="AQ69" s="49" t="s">
        <v>85</v>
      </c>
      <c r="AR69" s="49" t="s">
        <v>85</v>
      </c>
      <c r="AS69" s="49" t="s">
        <v>85</v>
      </c>
      <c r="AT69" s="49" t="s">
        <v>85</v>
      </c>
      <c r="AU69" s="49" t="s">
        <v>85</v>
      </c>
      <c r="AV69" s="49" t="s">
        <v>85</v>
      </c>
      <c r="AW69" s="49" t="s">
        <v>85</v>
      </c>
      <c r="AX69" s="49" t="s">
        <v>85</v>
      </c>
      <c r="AY69" s="49" t="s">
        <v>85</v>
      </c>
      <c r="AZ69" s="49" t="s">
        <v>85</v>
      </c>
      <c r="BA69" s="49" t="s">
        <v>85</v>
      </c>
      <c r="BB69" s="49" t="s">
        <v>85</v>
      </c>
      <c r="BC69" s="49" t="s">
        <v>85</v>
      </c>
      <c r="BD69" s="49" t="s">
        <v>85</v>
      </c>
      <c r="BE69" s="49" t="s">
        <v>85</v>
      </c>
      <c r="BF69" s="49" t="s">
        <v>85</v>
      </c>
      <c r="BG69" s="49" t="s">
        <v>85</v>
      </c>
      <c r="BH69" s="49" t="s">
        <v>85</v>
      </c>
      <c r="BI69" s="49" t="s">
        <v>85</v>
      </c>
      <c r="BJ69" s="49" t="s">
        <v>85</v>
      </c>
      <c r="BK69" s="49" t="s">
        <v>85</v>
      </c>
      <c r="BL69" s="49" t="s">
        <v>85</v>
      </c>
      <c r="BM69" s="49" t="s">
        <v>85</v>
      </c>
      <c r="BN69" s="49" t="s">
        <v>85</v>
      </c>
      <c r="BO69" s="49" t="s">
        <v>85</v>
      </c>
      <c r="BP69" s="32">
        <v>48</v>
      </c>
      <c r="BQ69" s="32">
        <v>43</v>
      </c>
      <c r="BR69" s="48">
        <v>38</v>
      </c>
      <c r="BS69" s="48">
        <v>40</v>
      </c>
      <c r="BT69" s="48">
        <v>23</v>
      </c>
      <c r="BU69" s="49" t="s">
        <v>85</v>
      </c>
      <c r="BV69" s="49" t="s">
        <v>85</v>
      </c>
      <c r="BW69" s="49" t="s">
        <v>85</v>
      </c>
      <c r="BX69" s="49" t="s">
        <v>85</v>
      </c>
      <c r="BY69" s="48">
        <v>62</v>
      </c>
      <c r="BZ69" s="32">
        <v>30</v>
      </c>
      <c r="CA69" s="49" t="s">
        <v>85</v>
      </c>
      <c r="CB69" s="49" t="s">
        <v>85</v>
      </c>
      <c r="CC69" s="48">
        <v>8</v>
      </c>
      <c r="CD69" s="26" t="s">
        <v>620</v>
      </c>
      <c r="CE69" s="15"/>
      <c r="CF69" s="15"/>
      <c r="CG69" s="15"/>
      <c r="CH69" s="15"/>
      <c r="CI69" s="15"/>
      <c r="CJ69" s="15"/>
      <c r="CK69" s="18"/>
    </row>
    <row r="70" spans="1:89">
      <c r="A70" s="26">
        <v>44</v>
      </c>
      <c r="B70" s="1" t="s">
        <v>625</v>
      </c>
      <c r="C70" s="19" t="s">
        <v>90</v>
      </c>
      <c r="D70" s="27">
        <v>44007</v>
      </c>
      <c r="E70" s="27">
        <v>44008</v>
      </c>
      <c r="F70" s="1" t="s">
        <v>632</v>
      </c>
      <c r="G70" s="27">
        <v>44011</v>
      </c>
      <c r="H70" s="48">
        <v>2</v>
      </c>
      <c r="I70" s="48">
        <v>3.6</v>
      </c>
      <c r="J70" s="48" t="s">
        <v>432</v>
      </c>
      <c r="K70" s="48">
        <v>734</v>
      </c>
      <c r="L70" s="48">
        <v>43</v>
      </c>
      <c r="M70" s="48">
        <v>40</v>
      </c>
      <c r="N70" s="49" t="s">
        <v>85</v>
      </c>
      <c r="O70" s="48">
        <v>17</v>
      </c>
      <c r="P70" s="48" t="s">
        <v>629</v>
      </c>
      <c r="Q70" s="48" t="s">
        <v>630</v>
      </c>
      <c r="R70" s="14" t="s">
        <v>177</v>
      </c>
      <c r="S70" s="32" t="s">
        <v>85</v>
      </c>
      <c r="T70" s="32" t="s">
        <v>85</v>
      </c>
      <c r="U70" s="32">
        <v>33</v>
      </c>
      <c r="V70" s="32">
        <v>26</v>
      </c>
      <c r="W70" s="48" t="s">
        <v>12</v>
      </c>
      <c r="X70" s="48">
        <f>IF(AND(W70 = "Rep", M70&gt;L70),1,0)</f>
        <v>0</v>
      </c>
      <c r="Y70" s="49" t="s">
        <v>85</v>
      </c>
      <c r="Z70" s="49" t="s">
        <v>611</v>
      </c>
      <c r="AA70" s="14">
        <v>0</v>
      </c>
      <c r="AB70" s="14">
        <v>0</v>
      </c>
      <c r="AC70" s="14">
        <v>1</v>
      </c>
      <c r="AD70" s="48">
        <v>50</v>
      </c>
      <c r="AE70" s="48" t="s">
        <v>446</v>
      </c>
      <c r="AF70" s="48" t="s">
        <v>90</v>
      </c>
      <c r="AG70" s="48" t="s">
        <v>118</v>
      </c>
      <c r="AH70" s="48">
        <v>1</v>
      </c>
      <c r="AI70" s="48">
        <v>0</v>
      </c>
      <c r="AJ70" s="49" t="s">
        <v>85</v>
      </c>
      <c r="AK70" s="49" t="s">
        <v>85</v>
      </c>
      <c r="AL70" s="49" t="s">
        <v>85</v>
      </c>
      <c r="AM70" s="49" t="s">
        <v>85</v>
      </c>
      <c r="AN70" s="49" t="s">
        <v>85</v>
      </c>
      <c r="AO70" s="49" t="s">
        <v>85</v>
      </c>
      <c r="AP70" s="49" t="s">
        <v>85</v>
      </c>
      <c r="AQ70" s="49" t="s">
        <v>85</v>
      </c>
      <c r="AR70" s="49" t="s">
        <v>85</v>
      </c>
      <c r="AS70" s="49" t="s">
        <v>85</v>
      </c>
      <c r="AT70" s="49" t="s">
        <v>85</v>
      </c>
      <c r="AU70" s="49" t="s">
        <v>85</v>
      </c>
      <c r="AV70" s="49" t="s">
        <v>85</v>
      </c>
      <c r="AW70" s="49" t="s">
        <v>85</v>
      </c>
      <c r="AX70" s="49" t="s">
        <v>85</v>
      </c>
      <c r="AY70" s="49" t="s">
        <v>85</v>
      </c>
      <c r="AZ70" s="49" t="s">
        <v>85</v>
      </c>
      <c r="BA70" s="49" t="s">
        <v>85</v>
      </c>
      <c r="BB70" s="49" t="s">
        <v>85</v>
      </c>
      <c r="BC70" s="49" t="s">
        <v>85</v>
      </c>
      <c r="BD70" s="49" t="s">
        <v>85</v>
      </c>
      <c r="BE70" s="49" t="s">
        <v>85</v>
      </c>
      <c r="BF70" s="49" t="s">
        <v>85</v>
      </c>
      <c r="BG70" s="49" t="s">
        <v>85</v>
      </c>
      <c r="BH70" s="49" t="s">
        <v>85</v>
      </c>
      <c r="BI70" s="49" t="s">
        <v>85</v>
      </c>
      <c r="BJ70" s="49" t="s">
        <v>85</v>
      </c>
      <c r="BK70" s="49" t="s">
        <v>85</v>
      </c>
      <c r="BL70" s="49" t="s">
        <v>85</v>
      </c>
      <c r="BM70" s="49" t="s">
        <v>85</v>
      </c>
      <c r="BN70" s="49" t="s">
        <v>85</v>
      </c>
      <c r="BO70" s="48" t="s">
        <v>85</v>
      </c>
      <c r="BP70" s="48">
        <v>48</v>
      </c>
      <c r="BQ70" s="48">
        <v>42</v>
      </c>
      <c r="BR70" s="48">
        <v>37</v>
      </c>
      <c r="BS70" s="48">
        <v>39</v>
      </c>
      <c r="BT70" s="48">
        <v>24</v>
      </c>
      <c r="BU70" s="49" t="s">
        <v>85</v>
      </c>
      <c r="BV70" s="49" t="s">
        <v>85</v>
      </c>
      <c r="BW70" s="49" t="s">
        <v>85</v>
      </c>
      <c r="BX70" s="49" t="s">
        <v>85</v>
      </c>
      <c r="BY70" s="32">
        <v>62</v>
      </c>
      <c r="BZ70" s="32">
        <v>30</v>
      </c>
      <c r="CA70" s="49" t="s">
        <v>85</v>
      </c>
      <c r="CB70" s="49" t="s">
        <v>85</v>
      </c>
      <c r="CC70" s="32">
        <v>8</v>
      </c>
      <c r="CD70" s="1" t="s">
        <v>631</v>
      </c>
      <c r="CE70" s="15"/>
      <c r="CF70" s="15"/>
      <c r="CG70" s="15"/>
      <c r="CH70" s="15"/>
      <c r="CI70" s="15"/>
      <c r="CJ70" s="15"/>
      <c r="CK70" s="18"/>
    </row>
    <row r="71" spans="1:89">
      <c r="A71" s="1">
        <v>43</v>
      </c>
      <c r="B71" s="1" t="s">
        <v>625</v>
      </c>
      <c r="C71" s="19" t="s">
        <v>90</v>
      </c>
      <c r="D71" s="27">
        <v>44007</v>
      </c>
      <c r="E71" s="27">
        <v>44008</v>
      </c>
      <c r="F71" s="1" t="s">
        <v>632</v>
      </c>
      <c r="G71" s="27">
        <v>44011</v>
      </c>
      <c r="H71" s="48">
        <v>2</v>
      </c>
      <c r="I71" s="48">
        <v>3.6</v>
      </c>
      <c r="J71" s="48" t="s">
        <v>432</v>
      </c>
      <c r="K71" s="48">
        <v>734</v>
      </c>
      <c r="L71" s="48">
        <v>41</v>
      </c>
      <c r="M71" s="48">
        <v>43</v>
      </c>
      <c r="N71" s="49" t="s">
        <v>85</v>
      </c>
      <c r="O71" s="48">
        <v>17</v>
      </c>
      <c r="P71" s="48" t="s">
        <v>629</v>
      </c>
      <c r="Q71" s="48" t="s">
        <v>627</v>
      </c>
      <c r="R71" s="48" t="s">
        <v>177</v>
      </c>
      <c r="S71" s="32" t="s">
        <v>85</v>
      </c>
      <c r="T71" s="32" t="s">
        <v>85</v>
      </c>
      <c r="U71" s="32">
        <v>33</v>
      </c>
      <c r="V71" s="32">
        <v>26</v>
      </c>
      <c r="W71" s="48" t="s">
        <v>12</v>
      </c>
      <c r="X71" s="48">
        <f>IF(AND(W71 = "Rep", M71&gt;L71),1,0)</f>
        <v>1</v>
      </c>
      <c r="Y71" s="49" t="s">
        <v>85</v>
      </c>
      <c r="Z71" s="49" t="s">
        <v>611</v>
      </c>
      <c r="AA71" s="48">
        <v>0</v>
      </c>
      <c r="AB71" s="48">
        <v>0</v>
      </c>
      <c r="AC71" s="48">
        <v>1</v>
      </c>
      <c r="AD71" s="48">
        <v>50</v>
      </c>
      <c r="AE71" s="48" t="s">
        <v>446</v>
      </c>
      <c r="AF71" s="48" t="s">
        <v>90</v>
      </c>
      <c r="AG71" s="48" t="s">
        <v>118</v>
      </c>
      <c r="AH71" s="48">
        <v>1</v>
      </c>
      <c r="AI71" s="48">
        <v>0</v>
      </c>
      <c r="AJ71" s="49" t="s">
        <v>85</v>
      </c>
      <c r="AK71" s="49" t="s">
        <v>85</v>
      </c>
      <c r="AL71" s="49" t="s">
        <v>85</v>
      </c>
      <c r="AM71" s="49" t="s">
        <v>85</v>
      </c>
      <c r="AN71" s="49" t="s">
        <v>85</v>
      </c>
      <c r="AO71" s="49" t="s">
        <v>85</v>
      </c>
      <c r="AP71" s="49" t="s">
        <v>85</v>
      </c>
      <c r="AQ71" s="49" t="s">
        <v>85</v>
      </c>
      <c r="AR71" s="49" t="s">
        <v>85</v>
      </c>
      <c r="AS71" s="49" t="s">
        <v>85</v>
      </c>
      <c r="AT71" s="49" t="s">
        <v>85</v>
      </c>
      <c r="AU71" s="49" t="s">
        <v>85</v>
      </c>
      <c r="AV71" s="49" t="s">
        <v>85</v>
      </c>
      <c r="AW71" s="49" t="s">
        <v>85</v>
      </c>
      <c r="AX71" s="49" t="s">
        <v>85</v>
      </c>
      <c r="AY71" s="49" t="s">
        <v>85</v>
      </c>
      <c r="AZ71" s="49" t="s">
        <v>85</v>
      </c>
      <c r="BA71" s="49" t="s">
        <v>85</v>
      </c>
      <c r="BB71" s="49" t="s">
        <v>85</v>
      </c>
      <c r="BC71" s="49" t="s">
        <v>85</v>
      </c>
      <c r="BD71" s="49" t="s">
        <v>85</v>
      </c>
      <c r="BE71" s="49" t="s">
        <v>85</v>
      </c>
      <c r="BF71" s="49" t="s">
        <v>85</v>
      </c>
      <c r="BG71" s="49" t="s">
        <v>85</v>
      </c>
      <c r="BH71" s="49" t="s">
        <v>85</v>
      </c>
      <c r="BI71" s="49" t="s">
        <v>85</v>
      </c>
      <c r="BJ71" s="49" t="s">
        <v>85</v>
      </c>
      <c r="BK71" s="49" t="s">
        <v>85</v>
      </c>
      <c r="BL71" s="49" t="s">
        <v>85</v>
      </c>
      <c r="BM71" s="49" t="s">
        <v>85</v>
      </c>
      <c r="BN71" s="49" t="s">
        <v>85</v>
      </c>
      <c r="BO71" s="49" t="s">
        <v>85</v>
      </c>
      <c r="BP71" s="48">
        <v>48</v>
      </c>
      <c r="BQ71" s="48">
        <v>42</v>
      </c>
      <c r="BR71" s="48">
        <v>37</v>
      </c>
      <c r="BS71" s="48">
        <v>39</v>
      </c>
      <c r="BT71" s="48">
        <v>24</v>
      </c>
      <c r="BU71" s="49" t="s">
        <v>85</v>
      </c>
      <c r="BV71" s="49" t="s">
        <v>85</v>
      </c>
      <c r="BW71" s="49" t="s">
        <v>85</v>
      </c>
      <c r="BX71" s="49" t="s">
        <v>85</v>
      </c>
      <c r="BY71" s="32">
        <v>62</v>
      </c>
      <c r="BZ71" s="32">
        <v>30</v>
      </c>
      <c r="CA71" s="49" t="s">
        <v>85</v>
      </c>
      <c r="CB71" s="49" t="s">
        <v>85</v>
      </c>
      <c r="CC71" s="48">
        <v>8</v>
      </c>
      <c r="CD71" s="1" t="s">
        <v>631</v>
      </c>
      <c r="CE71" s="15"/>
      <c r="CF71" s="15"/>
      <c r="CG71" s="15"/>
      <c r="CH71" s="15"/>
      <c r="CI71" s="15"/>
      <c r="CJ71" s="15"/>
      <c r="CK71" s="18"/>
    </row>
    <row r="72" spans="1:89">
      <c r="A72" s="26">
        <v>15</v>
      </c>
      <c r="B72" s="26" t="s">
        <v>633</v>
      </c>
      <c r="C72" s="19" t="s">
        <v>90</v>
      </c>
      <c r="D72" s="27">
        <v>43985</v>
      </c>
      <c r="E72" s="27">
        <v>43986</v>
      </c>
      <c r="F72" s="26" t="s">
        <v>680</v>
      </c>
      <c r="G72" s="27">
        <v>43987</v>
      </c>
      <c r="H72" s="32">
        <v>2</v>
      </c>
      <c r="I72" s="48">
        <v>3.2</v>
      </c>
      <c r="J72" s="32" t="s">
        <v>432</v>
      </c>
      <c r="K72" s="32">
        <v>963</v>
      </c>
      <c r="L72" s="32">
        <v>45</v>
      </c>
      <c r="M72" s="32">
        <v>43</v>
      </c>
      <c r="N72" s="49" t="s">
        <v>85</v>
      </c>
      <c r="O72" s="32">
        <v>12</v>
      </c>
      <c r="P72" s="32" t="s">
        <v>634</v>
      </c>
      <c r="Q72" s="32" t="s">
        <v>635</v>
      </c>
      <c r="R72" s="32" t="s">
        <v>177</v>
      </c>
      <c r="S72" s="12">
        <v>45</v>
      </c>
      <c r="T72" s="12">
        <v>52</v>
      </c>
      <c r="U72" s="48">
        <f>100*ROUND(754859/1700130,2)</f>
        <v>44</v>
      </c>
      <c r="V72" s="48">
        <f>100*ROUND(864997/1700130,2)</f>
        <v>51</v>
      </c>
      <c r="W72" s="48" t="s">
        <v>12</v>
      </c>
      <c r="X72" s="48">
        <f>IF(AND(W72 = "Rep", M72&gt;L72),1,0)</f>
        <v>0</v>
      </c>
      <c r="Y72" s="49" t="s">
        <v>85</v>
      </c>
      <c r="Z72" s="49" t="s">
        <v>611</v>
      </c>
      <c r="AA72" s="32">
        <v>0</v>
      </c>
      <c r="AB72" s="32">
        <v>0</v>
      </c>
      <c r="AC72" s="32">
        <v>1</v>
      </c>
      <c r="AD72" s="14">
        <v>50</v>
      </c>
      <c r="AE72" s="32" t="s">
        <v>681</v>
      </c>
      <c r="AF72" s="32" t="s">
        <v>90</v>
      </c>
      <c r="AG72" s="32" t="s">
        <v>178</v>
      </c>
      <c r="AH72" s="32">
        <v>1</v>
      </c>
      <c r="AI72" s="32">
        <v>0</v>
      </c>
      <c r="AJ72" s="49" t="s">
        <v>85</v>
      </c>
      <c r="AK72" s="49" t="s">
        <v>85</v>
      </c>
      <c r="AL72" s="49" t="s">
        <v>85</v>
      </c>
      <c r="AM72" s="49" t="s">
        <v>85</v>
      </c>
      <c r="AN72" s="49" t="s">
        <v>85</v>
      </c>
      <c r="AO72" s="49" t="s">
        <v>85</v>
      </c>
      <c r="AP72" s="49" t="s">
        <v>85</v>
      </c>
      <c r="AQ72" s="49" t="s">
        <v>85</v>
      </c>
      <c r="AR72" s="49" t="s">
        <v>85</v>
      </c>
      <c r="AS72" s="49" t="s">
        <v>85</v>
      </c>
      <c r="AT72" s="49" t="s">
        <v>85</v>
      </c>
      <c r="AU72" s="49" t="s">
        <v>85</v>
      </c>
      <c r="AV72" s="49" t="s">
        <v>85</v>
      </c>
      <c r="AW72" s="49" t="s">
        <v>85</v>
      </c>
      <c r="AX72" s="49" t="s">
        <v>85</v>
      </c>
      <c r="AY72" s="49" t="s">
        <v>85</v>
      </c>
      <c r="AZ72" s="49" t="s">
        <v>85</v>
      </c>
      <c r="BA72" s="49" t="s">
        <v>85</v>
      </c>
      <c r="BB72" s="49" t="s">
        <v>85</v>
      </c>
      <c r="BC72" s="49" t="s">
        <v>85</v>
      </c>
      <c r="BD72" s="49" t="s">
        <v>85</v>
      </c>
      <c r="BE72" s="49" t="s">
        <v>85</v>
      </c>
      <c r="BF72" s="49" t="s">
        <v>85</v>
      </c>
      <c r="BG72" s="49" t="s">
        <v>85</v>
      </c>
      <c r="BH72" s="49" t="s">
        <v>85</v>
      </c>
      <c r="BI72" s="49" t="s">
        <v>85</v>
      </c>
      <c r="BJ72" s="49" t="s">
        <v>85</v>
      </c>
      <c r="BK72" s="49" t="s">
        <v>85</v>
      </c>
      <c r="BL72" s="49" t="s">
        <v>85</v>
      </c>
      <c r="BM72" s="49" t="s">
        <v>85</v>
      </c>
      <c r="BN72" s="49" t="s">
        <v>85</v>
      </c>
      <c r="BO72" s="49" t="s">
        <v>85</v>
      </c>
      <c r="BP72" s="32">
        <v>50</v>
      </c>
      <c r="BQ72" s="32">
        <v>41</v>
      </c>
      <c r="BR72" s="32">
        <v>35</v>
      </c>
      <c r="BS72" s="32">
        <v>35</v>
      </c>
      <c r="BT72" s="32">
        <v>30</v>
      </c>
      <c r="BU72" s="49" t="s">
        <v>85</v>
      </c>
      <c r="BV72" s="49" t="s">
        <v>85</v>
      </c>
      <c r="BW72" s="49" t="s">
        <v>85</v>
      </c>
      <c r="BX72" s="49" t="s">
        <v>85</v>
      </c>
      <c r="BY72" s="32">
        <v>91</v>
      </c>
      <c r="BZ72" s="49" t="s">
        <v>85</v>
      </c>
      <c r="CA72" s="49" t="s">
        <v>85</v>
      </c>
      <c r="CB72" s="49" t="s">
        <v>85</v>
      </c>
      <c r="CC72" s="32">
        <v>9</v>
      </c>
      <c r="CD72" s="26" t="s">
        <v>682</v>
      </c>
      <c r="CE72" s="15"/>
      <c r="CF72" s="15"/>
      <c r="CG72" s="15"/>
      <c r="CH72" s="15"/>
      <c r="CI72" s="15"/>
      <c r="CJ72" s="15"/>
      <c r="CK72" s="18"/>
    </row>
    <row r="73" spans="1:89">
      <c r="A73" s="26">
        <v>95</v>
      </c>
      <c r="B73" s="26" t="s">
        <v>749</v>
      </c>
      <c r="C73" s="19" t="s">
        <v>90</v>
      </c>
      <c r="D73" s="27">
        <v>44034</v>
      </c>
      <c r="E73" s="27">
        <v>44035</v>
      </c>
      <c r="F73" s="26" t="s">
        <v>778</v>
      </c>
      <c r="G73" s="27">
        <v>44036</v>
      </c>
      <c r="H73" s="48">
        <v>2</v>
      </c>
      <c r="I73" s="49" t="s">
        <v>85</v>
      </c>
      <c r="J73" s="32" t="s">
        <v>432</v>
      </c>
      <c r="K73" s="32">
        <v>561</v>
      </c>
      <c r="L73" s="32">
        <v>47</v>
      </c>
      <c r="M73" s="32">
        <v>42</v>
      </c>
      <c r="N73" s="49" t="s">
        <v>85</v>
      </c>
      <c r="O73" s="32">
        <v>11</v>
      </c>
      <c r="P73" s="32" t="s">
        <v>751</v>
      </c>
      <c r="Q73" s="32" t="s">
        <v>752</v>
      </c>
      <c r="R73" s="32" t="s">
        <v>177</v>
      </c>
      <c r="S73" s="12">
        <v>43</v>
      </c>
      <c r="T73" s="12">
        <v>51</v>
      </c>
      <c r="U73" s="48">
        <v>42</v>
      </c>
      <c r="V73" s="48">
        <v>50</v>
      </c>
      <c r="W73" s="48" t="s">
        <v>12</v>
      </c>
      <c r="X73" s="48">
        <f>IF(AND(W73 = "Rep", M73&gt;L73),1,0)</f>
        <v>0</v>
      </c>
      <c r="Y73" s="49" t="s">
        <v>85</v>
      </c>
      <c r="Z73" s="48" t="s">
        <v>85</v>
      </c>
      <c r="AA73" s="32">
        <v>0</v>
      </c>
      <c r="AB73" s="32">
        <v>0</v>
      </c>
      <c r="AC73" s="32">
        <v>1</v>
      </c>
      <c r="AD73" s="48" t="s">
        <v>85</v>
      </c>
      <c r="AE73" s="32" t="s">
        <v>90</v>
      </c>
      <c r="AF73" s="32" t="s">
        <v>90</v>
      </c>
      <c r="AG73" s="32" t="s">
        <v>178</v>
      </c>
      <c r="AH73" s="32">
        <v>1</v>
      </c>
      <c r="AI73" s="32">
        <v>0</v>
      </c>
      <c r="AJ73" s="49" t="s">
        <v>85</v>
      </c>
      <c r="AK73" s="49" t="s">
        <v>85</v>
      </c>
      <c r="AL73" s="49" t="s">
        <v>85</v>
      </c>
      <c r="AM73" s="49" t="s">
        <v>85</v>
      </c>
      <c r="AN73" s="49" t="s">
        <v>85</v>
      </c>
      <c r="AO73" s="49" t="s">
        <v>85</v>
      </c>
      <c r="AP73" s="49" t="s">
        <v>85</v>
      </c>
      <c r="AQ73" s="49" t="s">
        <v>85</v>
      </c>
      <c r="AR73" s="49" t="s">
        <v>85</v>
      </c>
      <c r="AS73" s="49" t="s">
        <v>85</v>
      </c>
      <c r="AT73" s="49" t="s">
        <v>85</v>
      </c>
      <c r="AU73" s="49" t="s">
        <v>85</v>
      </c>
      <c r="AV73" s="49" t="s">
        <v>85</v>
      </c>
      <c r="AW73" s="49" t="s">
        <v>85</v>
      </c>
      <c r="AX73" s="49" t="s">
        <v>85</v>
      </c>
      <c r="AY73" s="49" t="s">
        <v>85</v>
      </c>
      <c r="AZ73" s="49" t="s">
        <v>85</v>
      </c>
      <c r="BA73" s="49" t="s">
        <v>85</v>
      </c>
      <c r="BB73" s="49" t="s">
        <v>85</v>
      </c>
      <c r="BC73" s="49" t="s">
        <v>85</v>
      </c>
      <c r="BD73" s="49" t="s">
        <v>85</v>
      </c>
      <c r="BE73" s="49" t="s">
        <v>85</v>
      </c>
      <c r="BF73" s="49" t="s">
        <v>85</v>
      </c>
      <c r="BG73" s="49" t="s">
        <v>85</v>
      </c>
      <c r="BH73" s="49" t="s">
        <v>85</v>
      </c>
      <c r="BI73" s="49" t="s">
        <v>85</v>
      </c>
      <c r="BJ73" s="49" t="s">
        <v>85</v>
      </c>
      <c r="BK73" s="49" t="s">
        <v>85</v>
      </c>
      <c r="BL73" s="49" t="s">
        <v>85</v>
      </c>
      <c r="BM73" s="49" t="s">
        <v>85</v>
      </c>
      <c r="BN73" s="49" t="s">
        <v>85</v>
      </c>
      <c r="BO73" s="48" t="s">
        <v>85</v>
      </c>
      <c r="BP73" s="32">
        <v>43</v>
      </c>
      <c r="BQ73" s="32">
        <v>46</v>
      </c>
      <c r="BR73" s="32">
        <v>38</v>
      </c>
      <c r="BS73" s="32">
        <v>29</v>
      </c>
      <c r="BT73" s="32">
        <v>33</v>
      </c>
      <c r="BU73" s="48" t="s">
        <v>85</v>
      </c>
      <c r="BV73" s="48" t="s">
        <v>85</v>
      </c>
      <c r="BW73" s="48" t="s">
        <v>85</v>
      </c>
      <c r="BX73" s="48" t="s">
        <v>85</v>
      </c>
      <c r="BY73" s="32">
        <v>93</v>
      </c>
      <c r="BZ73" s="49" t="s">
        <v>85</v>
      </c>
      <c r="CA73" s="49" t="s">
        <v>85</v>
      </c>
      <c r="CB73" s="49" t="s">
        <v>85</v>
      </c>
      <c r="CC73" s="32">
        <v>7</v>
      </c>
      <c r="CE73" s="15"/>
      <c r="CF73" s="15"/>
      <c r="CG73" s="15"/>
      <c r="CH73" s="15"/>
      <c r="CI73" s="15"/>
      <c r="CJ73" s="15"/>
      <c r="CK73" s="18"/>
    </row>
    <row r="74" spans="1:89">
      <c r="A74" s="26">
        <v>57</v>
      </c>
      <c r="B74" s="26" t="s">
        <v>749</v>
      </c>
      <c r="C74" s="19" t="s">
        <v>90</v>
      </c>
      <c r="D74" s="27">
        <v>44014</v>
      </c>
      <c r="E74" s="27">
        <v>44015</v>
      </c>
      <c r="F74" s="26" t="s">
        <v>779</v>
      </c>
      <c r="G74" s="27">
        <v>44018</v>
      </c>
      <c r="H74" s="32">
        <v>2</v>
      </c>
      <c r="I74" s="48">
        <v>3.1</v>
      </c>
      <c r="J74" s="32" t="s">
        <v>432</v>
      </c>
      <c r="K74" s="32">
        <v>1022</v>
      </c>
      <c r="L74" s="32">
        <v>46</v>
      </c>
      <c r="M74" s="32">
        <v>42</v>
      </c>
      <c r="N74" s="49" t="s">
        <v>85</v>
      </c>
      <c r="O74" s="32">
        <v>11</v>
      </c>
      <c r="P74" s="32" t="s">
        <v>751</v>
      </c>
      <c r="Q74" s="32" t="s">
        <v>752</v>
      </c>
      <c r="R74" s="32" t="s">
        <v>177</v>
      </c>
      <c r="S74" s="12">
        <v>43</v>
      </c>
      <c r="T74" s="12">
        <v>51</v>
      </c>
      <c r="U74" s="48">
        <v>42</v>
      </c>
      <c r="V74" s="48">
        <v>50</v>
      </c>
      <c r="W74" s="48" t="s">
        <v>12</v>
      </c>
      <c r="X74" s="48">
        <f>IF(AND(W74 = "Rep", M74&gt;L74),1,0)</f>
        <v>0</v>
      </c>
      <c r="Y74" s="49" t="s">
        <v>85</v>
      </c>
      <c r="Z74" s="49" t="s">
        <v>611</v>
      </c>
      <c r="AA74" s="32">
        <v>0</v>
      </c>
      <c r="AB74" s="32">
        <v>0</v>
      </c>
      <c r="AC74" s="32">
        <v>1</v>
      </c>
      <c r="AD74" s="32">
        <v>44</v>
      </c>
      <c r="AE74" s="32" t="s">
        <v>90</v>
      </c>
      <c r="AF74" s="32" t="s">
        <v>90</v>
      </c>
      <c r="AG74" s="32" t="s">
        <v>178</v>
      </c>
      <c r="AH74" s="32">
        <v>1</v>
      </c>
      <c r="AI74" s="32">
        <v>1</v>
      </c>
      <c r="AJ74" s="49" t="s">
        <v>85</v>
      </c>
      <c r="AK74" s="49" t="s">
        <v>85</v>
      </c>
      <c r="AL74" s="49" t="s">
        <v>85</v>
      </c>
      <c r="AM74" s="49" t="s">
        <v>85</v>
      </c>
      <c r="AN74" s="49" t="s">
        <v>85</v>
      </c>
      <c r="AO74" s="49" t="s">
        <v>85</v>
      </c>
      <c r="AP74" s="49" t="s">
        <v>85</v>
      </c>
      <c r="AQ74" s="49" t="s">
        <v>85</v>
      </c>
      <c r="AR74" s="49" t="s">
        <v>85</v>
      </c>
      <c r="AS74" s="49" t="s">
        <v>85</v>
      </c>
      <c r="AT74" s="49" t="s">
        <v>85</v>
      </c>
      <c r="AU74" s="49" t="s">
        <v>85</v>
      </c>
      <c r="AV74" s="49" t="s">
        <v>85</v>
      </c>
      <c r="AW74" s="49" t="s">
        <v>85</v>
      </c>
      <c r="AX74" s="49" t="s">
        <v>85</v>
      </c>
      <c r="AY74" s="49" t="s">
        <v>85</v>
      </c>
      <c r="AZ74" s="49" t="s">
        <v>85</v>
      </c>
      <c r="BA74" s="49" t="s">
        <v>85</v>
      </c>
      <c r="BB74" s="49" t="s">
        <v>85</v>
      </c>
      <c r="BC74" s="49" t="s">
        <v>85</v>
      </c>
      <c r="BD74" s="49" t="s">
        <v>85</v>
      </c>
      <c r="BE74" s="49" t="s">
        <v>85</v>
      </c>
      <c r="BF74" s="49" t="s">
        <v>85</v>
      </c>
      <c r="BG74" s="49" t="s">
        <v>85</v>
      </c>
      <c r="BH74" s="49" t="s">
        <v>85</v>
      </c>
      <c r="BI74" s="49" t="s">
        <v>85</v>
      </c>
      <c r="BJ74" s="49" t="s">
        <v>85</v>
      </c>
      <c r="BK74" s="49" t="s">
        <v>85</v>
      </c>
      <c r="BL74" s="49" t="s">
        <v>85</v>
      </c>
      <c r="BM74" s="49" t="s">
        <v>85</v>
      </c>
      <c r="BN74" s="49" t="s">
        <v>85</v>
      </c>
      <c r="BO74" s="49" t="s">
        <v>85</v>
      </c>
      <c r="BP74" s="32">
        <v>43</v>
      </c>
      <c r="BQ74" s="32">
        <v>46</v>
      </c>
      <c r="BR74" s="32">
        <v>38</v>
      </c>
      <c r="BS74" s="32">
        <v>30</v>
      </c>
      <c r="BT74" s="32">
        <v>32</v>
      </c>
      <c r="BU74" s="49" t="s">
        <v>85</v>
      </c>
      <c r="BV74" s="49" t="s">
        <v>85</v>
      </c>
      <c r="BW74" s="49" t="s">
        <v>85</v>
      </c>
      <c r="BX74" s="49" t="s">
        <v>85</v>
      </c>
      <c r="BY74" s="32">
        <v>94</v>
      </c>
      <c r="BZ74" s="49" t="s">
        <v>85</v>
      </c>
      <c r="CA74" s="49" t="s">
        <v>85</v>
      </c>
      <c r="CB74" s="49" t="s">
        <v>85</v>
      </c>
      <c r="CC74" s="32">
        <v>6</v>
      </c>
      <c r="CE74" s="15"/>
      <c r="CF74" s="15"/>
      <c r="CG74" s="15"/>
      <c r="CH74" s="15"/>
      <c r="CI74" s="15"/>
      <c r="CJ74" s="15"/>
      <c r="CK74" s="18"/>
    </row>
    <row r="75" spans="1:89">
      <c r="A75" s="26">
        <v>78</v>
      </c>
      <c r="B75" s="1" t="s">
        <v>784</v>
      </c>
      <c r="C75" s="19" t="s">
        <v>90</v>
      </c>
      <c r="D75" s="27">
        <v>44021</v>
      </c>
      <c r="E75" s="27">
        <v>44022</v>
      </c>
      <c r="F75" s="26" t="s">
        <v>897</v>
      </c>
      <c r="G75" s="27">
        <v>44030</v>
      </c>
      <c r="H75" s="48">
        <v>2</v>
      </c>
      <c r="I75" s="49" t="s">
        <v>85</v>
      </c>
      <c r="J75" s="32" t="s">
        <v>432</v>
      </c>
      <c r="K75" s="32">
        <v>1041</v>
      </c>
      <c r="L75" s="32">
        <v>49</v>
      </c>
      <c r="M75" s="32">
        <v>42</v>
      </c>
      <c r="N75" s="49" t="s">
        <v>85</v>
      </c>
      <c r="O75" s="32">
        <v>9</v>
      </c>
      <c r="P75" s="48" t="s">
        <v>786</v>
      </c>
      <c r="Q75" s="48" t="s">
        <v>787</v>
      </c>
      <c r="R75" s="32" t="s">
        <v>177</v>
      </c>
      <c r="S75" s="12">
        <v>50</v>
      </c>
      <c r="T75" s="12">
        <v>48</v>
      </c>
      <c r="U75" s="48">
        <v>50</v>
      </c>
      <c r="V75" s="48">
        <v>48</v>
      </c>
      <c r="W75" s="48" t="s">
        <v>11</v>
      </c>
      <c r="X75" s="48">
        <f>IF(AND(W75 = "Dem", L75&gt;M75), 1, 0)</f>
        <v>1</v>
      </c>
      <c r="Y75" s="49" t="s">
        <v>85</v>
      </c>
      <c r="Z75" s="49" t="s">
        <v>85</v>
      </c>
      <c r="AA75" s="32">
        <v>0</v>
      </c>
      <c r="AB75" s="32">
        <v>0</v>
      </c>
      <c r="AC75" s="32">
        <v>1</v>
      </c>
      <c r="AD75" s="32">
        <v>50</v>
      </c>
      <c r="AE75" s="32" t="s">
        <v>500</v>
      </c>
      <c r="AF75" s="32" t="s">
        <v>90</v>
      </c>
      <c r="AG75" s="32" t="s">
        <v>118</v>
      </c>
      <c r="AH75" s="32">
        <v>1</v>
      </c>
      <c r="AI75" s="32">
        <v>0</v>
      </c>
      <c r="AJ75" s="49" t="s">
        <v>85</v>
      </c>
      <c r="AK75" s="49" t="s">
        <v>85</v>
      </c>
      <c r="AL75" s="49" t="s">
        <v>85</v>
      </c>
      <c r="AM75" s="49" t="s">
        <v>85</v>
      </c>
      <c r="AN75" s="49" t="s">
        <v>85</v>
      </c>
      <c r="AO75" s="49" t="s">
        <v>85</v>
      </c>
      <c r="AP75" s="49" t="s">
        <v>85</v>
      </c>
      <c r="AQ75" s="49" t="s">
        <v>85</v>
      </c>
      <c r="AR75" s="49" t="s">
        <v>85</v>
      </c>
      <c r="AS75" s="49" t="s">
        <v>85</v>
      </c>
      <c r="AT75" s="49" t="s">
        <v>85</v>
      </c>
      <c r="AU75" s="49" t="s">
        <v>85</v>
      </c>
      <c r="AV75" s="49" t="s">
        <v>85</v>
      </c>
      <c r="AW75" s="49" t="s">
        <v>85</v>
      </c>
      <c r="AX75" s="49" t="s">
        <v>85</v>
      </c>
      <c r="AY75" s="49" t="s">
        <v>85</v>
      </c>
      <c r="AZ75" s="49" t="s">
        <v>85</v>
      </c>
      <c r="BA75" s="49" t="s">
        <v>85</v>
      </c>
      <c r="BB75" s="49" t="s">
        <v>85</v>
      </c>
      <c r="BC75" s="49" t="s">
        <v>85</v>
      </c>
      <c r="BD75" s="49" t="s">
        <v>85</v>
      </c>
      <c r="BE75" s="49" t="s">
        <v>85</v>
      </c>
      <c r="BF75" s="49" t="s">
        <v>85</v>
      </c>
      <c r="BG75" s="49" t="s">
        <v>85</v>
      </c>
      <c r="BH75" s="49" t="s">
        <v>85</v>
      </c>
      <c r="BI75" s="49" t="s">
        <v>85</v>
      </c>
      <c r="BJ75" s="49" t="s">
        <v>85</v>
      </c>
      <c r="BK75" s="49" t="s">
        <v>85</v>
      </c>
      <c r="BL75" s="49" t="s">
        <v>85</v>
      </c>
      <c r="BM75" s="49" t="s">
        <v>85</v>
      </c>
      <c r="BN75" s="49" t="s">
        <v>85</v>
      </c>
      <c r="BO75" s="49" t="s">
        <v>85</v>
      </c>
      <c r="BP75" s="32">
        <v>46</v>
      </c>
      <c r="BQ75" s="32">
        <v>45</v>
      </c>
      <c r="BR75" s="32">
        <v>38</v>
      </c>
      <c r="BS75" s="32">
        <v>33</v>
      </c>
      <c r="BT75" s="32">
        <v>29</v>
      </c>
      <c r="BU75" s="49" t="s">
        <v>85</v>
      </c>
      <c r="BV75" s="49" t="s">
        <v>85</v>
      </c>
      <c r="BW75" s="49" t="s">
        <v>85</v>
      </c>
      <c r="BX75" s="49" t="s">
        <v>85</v>
      </c>
      <c r="BY75" s="32">
        <v>79</v>
      </c>
      <c r="BZ75" s="32">
        <v>13</v>
      </c>
      <c r="CA75" s="32">
        <v>3</v>
      </c>
      <c r="CB75" s="49" t="s">
        <v>85</v>
      </c>
      <c r="CC75" s="32">
        <v>5</v>
      </c>
      <c r="CE75" s="15"/>
      <c r="CF75" s="15"/>
      <c r="CG75" s="15"/>
      <c r="CH75" s="15"/>
      <c r="CI75" s="15"/>
      <c r="CJ75" s="15"/>
      <c r="CK75" s="18"/>
    </row>
    <row r="76" spans="1:89">
      <c r="A76" s="1">
        <v>50</v>
      </c>
      <c r="B76" s="26" t="s">
        <v>784</v>
      </c>
      <c r="C76" s="19" t="s">
        <v>90</v>
      </c>
      <c r="D76" s="27">
        <v>44008</v>
      </c>
      <c r="E76" s="27">
        <v>44009</v>
      </c>
      <c r="F76" s="26" t="s">
        <v>898</v>
      </c>
      <c r="G76" s="27">
        <v>44013</v>
      </c>
      <c r="H76" s="32">
        <v>2</v>
      </c>
      <c r="I76" s="49" t="s">
        <v>85</v>
      </c>
      <c r="J76" s="48" t="s">
        <v>432</v>
      </c>
      <c r="K76" s="32">
        <v>1237</v>
      </c>
      <c r="L76" s="32">
        <v>47</v>
      </c>
      <c r="M76" s="32">
        <v>39</v>
      </c>
      <c r="N76" s="32">
        <v>4</v>
      </c>
      <c r="O76" s="32">
        <v>10</v>
      </c>
      <c r="P76" s="32" t="s">
        <v>786</v>
      </c>
      <c r="Q76" s="32" t="s">
        <v>787</v>
      </c>
      <c r="R76" s="32" t="s">
        <v>177</v>
      </c>
      <c r="S76" s="12">
        <v>50</v>
      </c>
      <c r="T76" s="12">
        <v>48</v>
      </c>
      <c r="U76" s="48">
        <v>50</v>
      </c>
      <c r="V76" s="48">
        <v>48</v>
      </c>
      <c r="W76" s="48" t="s">
        <v>11</v>
      </c>
      <c r="X76" s="48">
        <f>IF(AND(W76 = "Dem", L76&gt;M76), 1, 0)</f>
        <v>1</v>
      </c>
      <c r="Y76" s="49" t="s">
        <v>85</v>
      </c>
      <c r="Z76" s="49" t="s">
        <v>611</v>
      </c>
      <c r="AA76" s="32">
        <v>0</v>
      </c>
      <c r="AB76" s="32">
        <v>0</v>
      </c>
      <c r="AC76" s="32">
        <v>1</v>
      </c>
      <c r="AD76" s="32">
        <v>50</v>
      </c>
      <c r="AE76" s="32" t="s">
        <v>90</v>
      </c>
      <c r="AF76" s="32" t="s">
        <v>90</v>
      </c>
      <c r="AG76" s="32" t="s">
        <v>178</v>
      </c>
      <c r="AH76" s="32">
        <v>1</v>
      </c>
      <c r="AI76" s="32">
        <v>0</v>
      </c>
      <c r="AJ76" s="49" t="s">
        <v>85</v>
      </c>
      <c r="AK76" s="49" t="s">
        <v>85</v>
      </c>
      <c r="AL76" s="49" t="s">
        <v>85</v>
      </c>
      <c r="AM76" s="49" t="s">
        <v>85</v>
      </c>
      <c r="AN76" s="49" t="s">
        <v>85</v>
      </c>
      <c r="AO76" s="49" t="s">
        <v>85</v>
      </c>
      <c r="AP76" s="49" t="s">
        <v>85</v>
      </c>
      <c r="AQ76" s="49" t="s">
        <v>85</v>
      </c>
      <c r="AR76" s="49" t="s">
        <v>85</v>
      </c>
      <c r="AS76" s="49" t="s">
        <v>85</v>
      </c>
      <c r="AT76" s="49" t="s">
        <v>85</v>
      </c>
      <c r="AU76" s="49" t="s">
        <v>85</v>
      </c>
      <c r="AV76" s="49" t="s">
        <v>85</v>
      </c>
      <c r="AW76" s="49" t="s">
        <v>85</v>
      </c>
      <c r="AX76" s="49" t="s">
        <v>85</v>
      </c>
      <c r="AY76" s="49" t="s">
        <v>85</v>
      </c>
      <c r="AZ76" s="49" t="s">
        <v>85</v>
      </c>
      <c r="BA76" s="49" t="s">
        <v>85</v>
      </c>
      <c r="BB76" s="49" t="s">
        <v>85</v>
      </c>
      <c r="BC76" s="49" t="s">
        <v>85</v>
      </c>
      <c r="BD76" s="49" t="s">
        <v>85</v>
      </c>
      <c r="BE76" s="49" t="s">
        <v>85</v>
      </c>
      <c r="BF76" s="49" t="s">
        <v>85</v>
      </c>
      <c r="BG76" s="49" t="s">
        <v>85</v>
      </c>
      <c r="BH76" s="49" t="s">
        <v>85</v>
      </c>
      <c r="BI76" s="49" t="s">
        <v>85</v>
      </c>
      <c r="BJ76" s="49" t="s">
        <v>85</v>
      </c>
      <c r="BK76" s="49" t="s">
        <v>85</v>
      </c>
      <c r="BL76" s="49" t="s">
        <v>85</v>
      </c>
      <c r="BM76" s="49" t="s">
        <v>85</v>
      </c>
      <c r="BN76" s="49" t="s">
        <v>85</v>
      </c>
      <c r="BO76" s="49" t="s">
        <v>85</v>
      </c>
      <c r="BP76" s="32">
        <v>45</v>
      </c>
      <c r="BQ76" s="32">
        <v>45</v>
      </c>
      <c r="BR76" s="32">
        <v>36</v>
      </c>
      <c r="BS76" s="32">
        <v>33</v>
      </c>
      <c r="BT76" s="32">
        <v>31</v>
      </c>
      <c r="BU76" s="49" t="s">
        <v>85</v>
      </c>
      <c r="BV76" s="49" t="s">
        <v>85</v>
      </c>
      <c r="BW76" s="49" t="s">
        <v>85</v>
      </c>
      <c r="BX76" s="49" t="s">
        <v>85</v>
      </c>
      <c r="BY76" s="49" t="s">
        <v>85</v>
      </c>
      <c r="BZ76" s="49" t="s">
        <v>85</v>
      </c>
      <c r="CA76" s="49" t="s">
        <v>85</v>
      </c>
      <c r="CB76" s="49" t="s">
        <v>85</v>
      </c>
      <c r="CC76" s="49">
        <v>6</v>
      </c>
      <c r="CE76" s="15"/>
      <c r="CF76" s="15"/>
      <c r="CG76" s="15"/>
      <c r="CH76" s="15"/>
      <c r="CI76" s="15"/>
      <c r="CJ76" s="15"/>
      <c r="CK76" s="18"/>
    </row>
    <row r="77" spans="1:89">
      <c r="A77" s="26">
        <v>11</v>
      </c>
      <c r="B77" s="26" t="s">
        <v>784</v>
      </c>
      <c r="C77" s="19" t="s">
        <v>90</v>
      </c>
      <c r="D77" s="27">
        <v>43980</v>
      </c>
      <c r="E77" s="27">
        <v>43981</v>
      </c>
      <c r="F77" s="26" t="s">
        <v>908</v>
      </c>
      <c r="G77" s="27">
        <v>43983</v>
      </c>
      <c r="H77" s="32">
        <v>2</v>
      </c>
      <c r="I77" s="48">
        <v>3.2</v>
      </c>
      <c r="J77" s="32" t="s">
        <v>432</v>
      </c>
      <c r="K77" s="32">
        <v>1582</v>
      </c>
      <c r="L77" s="32">
        <v>48</v>
      </c>
      <c r="M77" s="32">
        <v>39</v>
      </c>
      <c r="N77" s="32">
        <v>3</v>
      </c>
      <c r="O77" s="32">
        <v>10</v>
      </c>
      <c r="P77" s="32" t="s">
        <v>786</v>
      </c>
      <c r="Q77" s="32" t="s">
        <v>787</v>
      </c>
      <c r="R77" s="32" t="s">
        <v>177</v>
      </c>
      <c r="S77" s="12">
        <v>50</v>
      </c>
      <c r="T77" s="12">
        <v>48</v>
      </c>
      <c r="U77" s="48">
        <v>50</v>
      </c>
      <c r="V77" s="48">
        <v>48</v>
      </c>
      <c r="W77" s="48" t="s">
        <v>11</v>
      </c>
      <c r="X77" s="48">
        <f>IF(AND(W77 = "Dem", L77&gt;M77), 1, 0)</f>
        <v>1</v>
      </c>
      <c r="Y77" s="49" t="s">
        <v>85</v>
      </c>
      <c r="Z77" s="49" t="s">
        <v>611</v>
      </c>
      <c r="AA77" s="32">
        <v>0</v>
      </c>
      <c r="AB77" s="32">
        <v>0</v>
      </c>
      <c r="AC77" s="32">
        <v>1</v>
      </c>
      <c r="AD77" s="48">
        <v>50</v>
      </c>
      <c r="AE77" s="32" t="s">
        <v>882</v>
      </c>
      <c r="AF77" s="32" t="s">
        <v>90</v>
      </c>
      <c r="AG77" s="32" t="s">
        <v>178</v>
      </c>
      <c r="AH77" s="32">
        <v>1</v>
      </c>
      <c r="AI77" s="32">
        <v>0</v>
      </c>
      <c r="AJ77" s="49" t="s">
        <v>85</v>
      </c>
      <c r="AK77" s="49" t="s">
        <v>85</v>
      </c>
      <c r="AL77" s="49" t="s">
        <v>85</v>
      </c>
      <c r="AM77" s="49" t="s">
        <v>85</v>
      </c>
      <c r="AN77" s="49" t="s">
        <v>85</v>
      </c>
      <c r="AO77" s="49" t="s">
        <v>85</v>
      </c>
      <c r="AP77" s="49" t="s">
        <v>85</v>
      </c>
      <c r="AQ77" s="49" t="s">
        <v>85</v>
      </c>
      <c r="AR77" s="49" t="s">
        <v>85</v>
      </c>
      <c r="AS77" s="49" t="s">
        <v>85</v>
      </c>
      <c r="AT77" s="49" t="s">
        <v>85</v>
      </c>
      <c r="AU77" s="49" t="s">
        <v>85</v>
      </c>
      <c r="AV77" s="49" t="s">
        <v>85</v>
      </c>
      <c r="AW77" s="49" t="s">
        <v>85</v>
      </c>
      <c r="AX77" s="49" t="s">
        <v>85</v>
      </c>
      <c r="AY77" s="49" t="s">
        <v>85</v>
      </c>
      <c r="AZ77" s="49" t="s">
        <v>85</v>
      </c>
      <c r="BA77" s="49" t="s">
        <v>85</v>
      </c>
      <c r="BB77" s="49" t="s">
        <v>85</v>
      </c>
      <c r="BC77" s="49" t="s">
        <v>85</v>
      </c>
      <c r="BD77" s="49" t="s">
        <v>85</v>
      </c>
      <c r="BE77" s="49" t="s">
        <v>85</v>
      </c>
      <c r="BF77" s="49" t="s">
        <v>85</v>
      </c>
      <c r="BG77" s="49" t="s">
        <v>85</v>
      </c>
      <c r="BH77" s="49" t="s">
        <v>85</v>
      </c>
      <c r="BI77" s="49" t="s">
        <v>85</v>
      </c>
      <c r="BJ77" s="49" t="s">
        <v>85</v>
      </c>
      <c r="BK77" s="49" t="s">
        <v>85</v>
      </c>
      <c r="BL77" s="49" t="s">
        <v>85</v>
      </c>
      <c r="BM77" s="49" t="s">
        <v>85</v>
      </c>
      <c r="BN77" s="49" t="s">
        <v>85</v>
      </c>
      <c r="BO77" s="49" t="s">
        <v>85</v>
      </c>
      <c r="BP77" s="32">
        <v>46</v>
      </c>
      <c r="BQ77" s="32">
        <v>45</v>
      </c>
      <c r="BR77" s="32">
        <v>39</v>
      </c>
      <c r="BS77" s="32">
        <v>30</v>
      </c>
      <c r="BT77" s="32">
        <v>31</v>
      </c>
      <c r="BU77" s="49" t="s">
        <v>85</v>
      </c>
      <c r="BV77" s="49" t="s">
        <v>85</v>
      </c>
      <c r="BW77" s="49" t="s">
        <v>85</v>
      </c>
      <c r="BX77" s="49" t="s">
        <v>85</v>
      </c>
      <c r="BY77" s="32">
        <v>81</v>
      </c>
      <c r="BZ77" s="32">
        <v>14</v>
      </c>
      <c r="CA77" s="49" t="s">
        <v>85</v>
      </c>
      <c r="CB77" s="49" t="s">
        <v>85</v>
      </c>
      <c r="CC77" s="32">
        <v>5</v>
      </c>
      <c r="CD77" s="26" t="s">
        <v>620</v>
      </c>
      <c r="CE77" s="1"/>
      <c r="CF77" s="1"/>
      <c r="CG77" s="1"/>
      <c r="CH77" s="1"/>
      <c r="CI77" s="1"/>
      <c r="CJ77" s="1"/>
      <c r="CK77" s="38"/>
    </row>
    <row r="78" spans="1:89">
      <c r="A78" s="1">
        <v>20</v>
      </c>
      <c r="B78" s="1" t="s">
        <v>941</v>
      </c>
      <c r="C78" s="19" t="s">
        <v>90</v>
      </c>
      <c r="D78" s="27">
        <v>43978</v>
      </c>
      <c r="E78" s="27">
        <v>43979</v>
      </c>
      <c r="F78" s="1" t="s">
        <v>952</v>
      </c>
      <c r="G78" s="27">
        <v>43992</v>
      </c>
      <c r="H78" s="32">
        <v>2</v>
      </c>
      <c r="I78" s="48">
        <v>3.3</v>
      </c>
      <c r="J78" s="32" t="s">
        <v>432</v>
      </c>
      <c r="K78" s="48">
        <v>871</v>
      </c>
      <c r="L78" s="48">
        <v>41</v>
      </c>
      <c r="M78" s="48">
        <v>49</v>
      </c>
      <c r="N78" s="49" t="s">
        <v>85</v>
      </c>
      <c r="O78" s="48">
        <v>10</v>
      </c>
      <c r="P78" s="32" t="s">
        <v>942</v>
      </c>
      <c r="Q78" s="32" t="s">
        <v>943</v>
      </c>
      <c r="R78" s="48" t="s">
        <v>177</v>
      </c>
      <c r="S78" s="12">
        <v>42</v>
      </c>
      <c r="T78" s="12">
        <v>56</v>
      </c>
      <c r="U78" s="48">
        <v>44</v>
      </c>
      <c r="V78" s="48">
        <v>54</v>
      </c>
      <c r="W78" s="48" t="s">
        <v>12</v>
      </c>
      <c r="X78" s="48">
        <f>IF(AND(W78 = "Rep", M78&gt;L78),1,0)</f>
        <v>1</v>
      </c>
      <c r="Y78" s="49" t="s">
        <v>85</v>
      </c>
      <c r="Z78" s="49" t="s">
        <v>611</v>
      </c>
      <c r="AA78" s="48">
        <v>0</v>
      </c>
      <c r="AB78" s="48">
        <v>0</v>
      </c>
      <c r="AC78" s="48">
        <v>1</v>
      </c>
      <c r="AD78" s="48">
        <v>50</v>
      </c>
      <c r="AE78" s="32" t="s">
        <v>90</v>
      </c>
      <c r="AF78" s="32" t="s">
        <v>90</v>
      </c>
      <c r="AG78" s="48" t="s">
        <v>178</v>
      </c>
      <c r="AH78" s="48">
        <v>1</v>
      </c>
      <c r="AI78" s="48">
        <v>0</v>
      </c>
      <c r="AJ78" s="49" t="s">
        <v>85</v>
      </c>
      <c r="AK78" s="49" t="s">
        <v>85</v>
      </c>
      <c r="AL78" s="49" t="s">
        <v>85</v>
      </c>
      <c r="AM78" s="49" t="s">
        <v>85</v>
      </c>
      <c r="AN78" s="49" t="s">
        <v>85</v>
      </c>
      <c r="AO78" s="49" t="s">
        <v>85</v>
      </c>
      <c r="AP78" s="49" t="s">
        <v>85</v>
      </c>
      <c r="AQ78" s="49" t="s">
        <v>85</v>
      </c>
      <c r="AR78" s="49" t="s">
        <v>85</v>
      </c>
      <c r="AS78" s="49" t="s">
        <v>85</v>
      </c>
      <c r="AT78" s="49" t="s">
        <v>85</v>
      </c>
      <c r="AU78" s="49" t="s">
        <v>85</v>
      </c>
      <c r="AV78" s="49" t="s">
        <v>85</v>
      </c>
      <c r="AW78" s="49" t="s">
        <v>85</v>
      </c>
      <c r="AX78" s="49" t="s">
        <v>85</v>
      </c>
      <c r="AY78" s="49" t="s">
        <v>85</v>
      </c>
      <c r="AZ78" s="49" t="s">
        <v>85</v>
      </c>
      <c r="BA78" s="49" t="s">
        <v>85</v>
      </c>
      <c r="BB78" s="49" t="s">
        <v>85</v>
      </c>
      <c r="BC78" s="49" t="s">
        <v>85</v>
      </c>
      <c r="BD78" s="49" t="s">
        <v>85</v>
      </c>
      <c r="BE78" s="49" t="s">
        <v>85</v>
      </c>
      <c r="BF78" s="49" t="s">
        <v>85</v>
      </c>
      <c r="BG78" s="49" t="s">
        <v>85</v>
      </c>
      <c r="BH78" s="49" t="s">
        <v>85</v>
      </c>
      <c r="BI78" s="49" t="s">
        <v>85</v>
      </c>
      <c r="BJ78" s="49" t="s">
        <v>85</v>
      </c>
      <c r="BK78" s="49" t="s">
        <v>85</v>
      </c>
      <c r="BL78" s="49" t="s">
        <v>85</v>
      </c>
      <c r="BM78" s="49" t="s">
        <v>85</v>
      </c>
      <c r="BN78" s="49" t="s">
        <v>85</v>
      </c>
      <c r="BO78" s="48" t="s">
        <v>85</v>
      </c>
      <c r="BP78" s="32">
        <v>55</v>
      </c>
      <c r="BQ78" s="32">
        <v>39</v>
      </c>
      <c r="BR78" s="48">
        <v>39</v>
      </c>
      <c r="BS78" s="48">
        <v>43</v>
      </c>
      <c r="BT78" s="48">
        <v>17</v>
      </c>
      <c r="BU78" s="49" t="s">
        <v>85</v>
      </c>
      <c r="BV78" s="49" t="s">
        <v>85</v>
      </c>
      <c r="BW78" s="49" t="s">
        <v>85</v>
      </c>
      <c r="BX78" s="49" t="s">
        <v>85</v>
      </c>
      <c r="BY78" s="48">
        <v>60</v>
      </c>
      <c r="BZ78" s="32">
        <v>35</v>
      </c>
      <c r="CA78" s="49" t="s">
        <v>85</v>
      </c>
      <c r="CB78" s="49" t="s">
        <v>85</v>
      </c>
      <c r="CC78" s="48">
        <v>5</v>
      </c>
      <c r="CD78" s="26" t="s">
        <v>620</v>
      </c>
      <c r="CE78" s="1"/>
      <c r="CF78" s="1"/>
      <c r="CG78" s="1"/>
      <c r="CH78" s="1"/>
      <c r="CI78" s="1"/>
      <c r="CJ78" s="1"/>
      <c r="CK78" s="38"/>
    </row>
    <row r="79" spans="1:89">
      <c r="A79" s="26">
        <v>71</v>
      </c>
      <c r="B79" s="1" t="s">
        <v>953</v>
      </c>
      <c r="C79" s="19" t="s">
        <v>90</v>
      </c>
      <c r="D79" s="27">
        <v>44021</v>
      </c>
      <c r="E79" s="27">
        <v>44022</v>
      </c>
      <c r="F79" s="28" t="s">
        <v>897</v>
      </c>
      <c r="G79" s="27">
        <v>44025</v>
      </c>
      <c r="H79" s="32">
        <v>2</v>
      </c>
      <c r="I79" s="48">
        <v>2.8</v>
      </c>
      <c r="J79" s="32" t="s">
        <v>432</v>
      </c>
      <c r="K79" s="32">
        <v>1224</v>
      </c>
      <c r="L79" s="32">
        <v>46</v>
      </c>
      <c r="M79" s="32">
        <v>44</v>
      </c>
      <c r="N79" s="49" t="s">
        <v>85</v>
      </c>
      <c r="O79" s="32">
        <v>10</v>
      </c>
      <c r="P79" s="32" t="s">
        <v>954</v>
      </c>
      <c r="Q79" s="32" t="s">
        <v>955</v>
      </c>
      <c r="R79" s="32" t="s">
        <v>177</v>
      </c>
      <c r="S79" s="12">
        <v>55</v>
      </c>
      <c r="T79" s="12">
        <v>49</v>
      </c>
      <c r="U79" s="48">
        <v>45</v>
      </c>
      <c r="V79" s="48">
        <v>55</v>
      </c>
      <c r="W79" s="48" t="s">
        <v>12</v>
      </c>
      <c r="X79" s="48">
        <f>IF(AND(W79 = "Rep", M79&gt;L79),1,0)</f>
        <v>0</v>
      </c>
      <c r="Y79" s="49" t="s">
        <v>85</v>
      </c>
      <c r="Z79" s="49" t="s">
        <v>611</v>
      </c>
      <c r="AA79" s="32">
        <v>0</v>
      </c>
      <c r="AB79" s="32">
        <v>0</v>
      </c>
      <c r="AC79" s="32">
        <v>1</v>
      </c>
      <c r="AD79" s="48">
        <v>48</v>
      </c>
      <c r="AE79" s="32" t="s">
        <v>90</v>
      </c>
      <c r="AF79" s="32" t="s">
        <v>90</v>
      </c>
      <c r="AG79" s="32" t="s">
        <v>178</v>
      </c>
      <c r="AH79" s="32">
        <v>1</v>
      </c>
      <c r="AI79" s="32">
        <v>1</v>
      </c>
      <c r="AJ79" s="49" t="s">
        <v>85</v>
      </c>
      <c r="AK79" s="49" t="s">
        <v>85</v>
      </c>
      <c r="AL79" s="49" t="s">
        <v>85</v>
      </c>
      <c r="AM79" s="49" t="s">
        <v>85</v>
      </c>
      <c r="AN79" s="49" t="s">
        <v>85</v>
      </c>
      <c r="AO79" s="49" t="s">
        <v>85</v>
      </c>
      <c r="AP79" s="49" t="s">
        <v>85</v>
      </c>
      <c r="AQ79" s="49" t="s">
        <v>85</v>
      </c>
      <c r="AR79" s="49" t="s">
        <v>85</v>
      </c>
      <c r="AS79" s="49" t="s">
        <v>85</v>
      </c>
      <c r="AT79" s="49" t="s">
        <v>85</v>
      </c>
      <c r="AU79" s="49" t="s">
        <v>85</v>
      </c>
      <c r="AV79" s="49" t="s">
        <v>85</v>
      </c>
      <c r="AW79" s="49" t="s">
        <v>85</v>
      </c>
      <c r="AX79" s="49" t="s">
        <v>85</v>
      </c>
      <c r="AY79" s="49" t="s">
        <v>85</v>
      </c>
      <c r="AZ79" s="49" t="s">
        <v>85</v>
      </c>
      <c r="BA79" s="49" t="s">
        <v>85</v>
      </c>
      <c r="BB79" s="49" t="s">
        <v>85</v>
      </c>
      <c r="BC79" s="49" t="s">
        <v>85</v>
      </c>
      <c r="BD79" s="49" t="s">
        <v>85</v>
      </c>
      <c r="BE79" s="49" t="s">
        <v>85</v>
      </c>
      <c r="BF79" s="49" t="s">
        <v>85</v>
      </c>
      <c r="BG79" s="49" t="s">
        <v>85</v>
      </c>
      <c r="BH79" s="49" t="s">
        <v>85</v>
      </c>
      <c r="BI79" s="49" t="s">
        <v>85</v>
      </c>
      <c r="BJ79" s="49" t="s">
        <v>85</v>
      </c>
      <c r="BK79" s="49" t="s">
        <v>85</v>
      </c>
      <c r="BL79" s="49" t="s">
        <v>85</v>
      </c>
      <c r="BM79" s="49" t="s">
        <v>85</v>
      </c>
      <c r="BN79" s="49" t="s">
        <v>85</v>
      </c>
      <c r="BO79" s="49" t="s">
        <v>85</v>
      </c>
      <c r="BP79" s="32">
        <v>52</v>
      </c>
      <c r="BQ79" s="32">
        <v>36</v>
      </c>
      <c r="BR79" s="49">
        <v>29</v>
      </c>
      <c r="BS79" s="49">
        <v>37</v>
      </c>
      <c r="BT79" s="49">
        <v>33</v>
      </c>
      <c r="BU79" s="49" t="s">
        <v>85</v>
      </c>
      <c r="BV79" s="49" t="s">
        <v>85</v>
      </c>
      <c r="BW79" s="49" t="s">
        <v>85</v>
      </c>
      <c r="BX79" s="49" t="s">
        <v>85</v>
      </c>
      <c r="BY79" s="32">
        <v>92</v>
      </c>
      <c r="BZ79" s="49" t="s">
        <v>85</v>
      </c>
      <c r="CA79" s="49" t="s">
        <v>85</v>
      </c>
      <c r="CB79" s="49" t="s">
        <v>85</v>
      </c>
      <c r="CC79" s="32">
        <v>8</v>
      </c>
      <c r="CE79" s="1"/>
      <c r="CF79" s="1"/>
      <c r="CG79" s="1"/>
      <c r="CH79" s="1"/>
      <c r="CI79" s="1"/>
      <c r="CJ79" s="1"/>
      <c r="CK79" s="1"/>
    </row>
    <row r="80" spans="1:89">
      <c r="A80" s="26">
        <v>96</v>
      </c>
      <c r="B80" s="26" t="s">
        <v>976</v>
      </c>
      <c r="C80" s="19" t="s">
        <v>90</v>
      </c>
      <c r="D80" s="27">
        <v>44034</v>
      </c>
      <c r="E80" s="27">
        <v>44035</v>
      </c>
      <c r="F80" s="26" t="s">
        <v>1061</v>
      </c>
      <c r="G80" s="27">
        <v>44036</v>
      </c>
      <c r="H80" s="48">
        <v>2</v>
      </c>
      <c r="I80" s="49" t="s">
        <v>85</v>
      </c>
      <c r="J80" s="32" t="s">
        <v>432</v>
      </c>
      <c r="K80" s="32">
        <v>939</v>
      </c>
      <c r="L80" s="32">
        <v>48</v>
      </c>
      <c r="M80" s="32">
        <v>40</v>
      </c>
      <c r="N80" s="49" t="s">
        <v>85</v>
      </c>
      <c r="O80" s="32">
        <v>13</v>
      </c>
      <c r="P80" s="48" t="s">
        <v>977</v>
      </c>
      <c r="Q80" s="22" t="s">
        <v>978</v>
      </c>
      <c r="R80" s="32" t="s">
        <v>177</v>
      </c>
      <c r="S80" s="12">
        <v>47</v>
      </c>
      <c r="T80" s="12">
        <v>49</v>
      </c>
      <c r="U80" s="48">
        <v>47</v>
      </c>
      <c r="V80" s="48">
        <v>49</v>
      </c>
      <c r="W80" s="48" t="s">
        <v>12</v>
      </c>
      <c r="X80" s="48">
        <f>IF(AND(W80 = "Rep", M80&gt;L80),1,0)</f>
        <v>0</v>
      </c>
      <c r="Y80" s="49" t="s">
        <v>85</v>
      </c>
      <c r="Z80" s="48" t="s">
        <v>85</v>
      </c>
      <c r="AA80" s="32">
        <v>0</v>
      </c>
      <c r="AB80" s="32">
        <v>0</v>
      </c>
      <c r="AC80" s="32">
        <v>1</v>
      </c>
      <c r="AD80" s="32">
        <v>50</v>
      </c>
      <c r="AE80" s="32" t="s">
        <v>90</v>
      </c>
      <c r="AF80" s="32" t="s">
        <v>90</v>
      </c>
      <c r="AG80" s="32" t="s">
        <v>178</v>
      </c>
      <c r="AH80" s="32">
        <v>1</v>
      </c>
      <c r="AI80" s="32">
        <v>0</v>
      </c>
      <c r="AJ80" s="49" t="s">
        <v>85</v>
      </c>
      <c r="AK80" s="49" t="s">
        <v>85</v>
      </c>
      <c r="AL80" s="49" t="s">
        <v>85</v>
      </c>
      <c r="AM80" s="49" t="s">
        <v>85</v>
      </c>
      <c r="AN80" s="49" t="s">
        <v>85</v>
      </c>
      <c r="AO80" s="49" t="s">
        <v>85</v>
      </c>
      <c r="AP80" s="49" t="s">
        <v>85</v>
      </c>
      <c r="AQ80" s="49" t="s">
        <v>85</v>
      </c>
      <c r="AR80" s="49" t="s">
        <v>85</v>
      </c>
      <c r="AS80" s="49" t="s">
        <v>85</v>
      </c>
      <c r="AT80" s="49" t="s">
        <v>85</v>
      </c>
      <c r="AU80" s="49" t="s">
        <v>85</v>
      </c>
      <c r="AV80" s="49" t="s">
        <v>85</v>
      </c>
      <c r="AW80" s="49" t="s">
        <v>85</v>
      </c>
      <c r="AX80" s="49" t="s">
        <v>85</v>
      </c>
      <c r="AY80" s="49" t="s">
        <v>85</v>
      </c>
      <c r="AZ80" s="49" t="s">
        <v>85</v>
      </c>
      <c r="BA80" s="49" t="s">
        <v>85</v>
      </c>
      <c r="BB80" s="49" t="s">
        <v>85</v>
      </c>
      <c r="BC80" s="49" t="s">
        <v>85</v>
      </c>
      <c r="BD80" s="49" t="s">
        <v>85</v>
      </c>
      <c r="BE80" s="49" t="s">
        <v>85</v>
      </c>
      <c r="BF80" s="49" t="s">
        <v>85</v>
      </c>
      <c r="BG80" s="49" t="s">
        <v>85</v>
      </c>
      <c r="BH80" s="49" t="s">
        <v>85</v>
      </c>
      <c r="BI80" s="49" t="s">
        <v>85</v>
      </c>
      <c r="BJ80" s="49" t="s">
        <v>85</v>
      </c>
      <c r="BK80" s="49" t="s">
        <v>85</v>
      </c>
      <c r="BL80" s="49" t="s">
        <v>85</v>
      </c>
      <c r="BM80" s="49" t="s">
        <v>85</v>
      </c>
      <c r="BN80" s="49" t="s">
        <v>85</v>
      </c>
      <c r="BO80" s="48" t="s">
        <v>85</v>
      </c>
      <c r="BP80" s="32">
        <v>47</v>
      </c>
      <c r="BQ80" s="32">
        <v>43</v>
      </c>
      <c r="BR80" s="32">
        <v>37</v>
      </c>
      <c r="BS80" s="32">
        <v>31</v>
      </c>
      <c r="BT80" s="32">
        <v>32</v>
      </c>
      <c r="BU80" s="48" t="s">
        <v>85</v>
      </c>
      <c r="BV80" s="48" t="s">
        <v>85</v>
      </c>
      <c r="BW80" s="48" t="s">
        <v>85</v>
      </c>
      <c r="BX80" s="48" t="s">
        <v>85</v>
      </c>
      <c r="BY80" s="32">
        <v>72</v>
      </c>
      <c r="BZ80" s="32">
        <v>21</v>
      </c>
      <c r="CA80" s="32">
        <v>3</v>
      </c>
      <c r="CB80" s="49" t="s">
        <v>85</v>
      </c>
      <c r="CC80" s="32">
        <v>3</v>
      </c>
      <c r="CE80" s="1"/>
      <c r="CF80" s="1"/>
      <c r="CG80" s="1"/>
      <c r="CH80" s="1"/>
      <c r="CI80" s="1"/>
      <c r="CJ80" s="1"/>
      <c r="CK80" s="1"/>
    </row>
    <row r="81" spans="1:89">
      <c r="A81" s="26">
        <v>31</v>
      </c>
      <c r="B81" s="26" t="s">
        <v>976</v>
      </c>
      <c r="C81" s="19" t="s">
        <v>90</v>
      </c>
      <c r="D81" s="27">
        <v>44004</v>
      </c>
      <c r="E81" s="27">
        <v>44005</v>
      </c>
      <c r="F81" s="26" t="s">
        <v>1068</v>
      </c>
      <c r="G81" s="27">
        <v>44006</v>
      </c>
      <c r="H81" s="32">
        <v>2</v>
      </c>
      <c r="I81" s="48">
        <v>2.9</v>
      </c>
      <c r="J81" s="32" t="s">
        <v>432</v>
      </c>
      <c r="K81" s="48">
        <v>1157</v>
      </c>
      <c r="L81" s="48">
        <v>44</v>
      </c>
      <c r="M81" s="48">
        <v>40</v>
      </c>
      <c r="N81" s="49" t="s">
        <v>85</v>
      </c>
      <c r="O81" s="48">
        <v>16</v>
      </c>
      <c r="P81" s="48" t="s">
        <v>977</v>
      </c>
      <c r="Q81" s="22" t="s">
        <v>978</v>
      </c>
      <c r="R81" s="32" t="s">
        <v>177</v>
      </c>
      <c r="S81" s="12">
        <v>47</v>
      </c>
      <c r="T81" s="12">
        <v>49</v>
      </c>
      <c r="U81" s="48">
        <v>47</v>
      </c>
      <c r="V81" s="48">
        <v>49</v>
      </c>
      <c r="W81" s="48" t="s">
        <v>12</v>
      </c>
      <c r="X81" s="48">
        <f>IF(AND(W81 = "Rep", M81&gt;L81),1,0)</f>
        <v>0</v>
      </c>
      <c r="Y81" s="49" t="s">
        <v>85</v>
      </c>
      <c r="Z81" s="49" t="s">
        <v>611</v>
      </c>
      <c r="AA81" s="32">
        <v>0</v>
      </c>
      <c r="AB81" s="32">
        <v>0</v>
      </c>
      <c r="AC81" s="32">
        <v>1</v>
      </c>
      <c r="AD81" s="48">
        <v>50</v>
      </c>
      <c r="AE81" s="32" t="s">
        <v>90</v>
      </c>
      <c r="AF81" s="32" t="s">
        <v>90</v>
      </c>
      <c r="AG81" s="32" t="s">
        <v>178</v>
      </c>
      <c r="AH81" s="32">
        <v>1</v>
      </c>
      <c r="AI81" s="32">
        <v>1</v>
      </c>
      <c r="AJ81" s="49" t="s">
        <v>85</v>
      </c>
      <c r="AK81" s="49" t="s">
        <v>85</v>
      </c>
      <c r="AL81" s="49" t="s">
        <v>85</v>
      </c>
      <c r="AM81" s="49" t="s">
        <v>85</v>
      </c>
      <c r="AN81" s="49" t="s">
        <v>85</v>
      </c>
      <c r="AO81" s="49" t="s">
        <v>85</v>
      </c>
      <c r="AP81" s="49" t="s">
        <v>85</v>
      </c>
      <c r="AQ81" s="49" t="s">
        <v>85</v>
      </c>
      <c r="AR81" s="49" t="s">
        <v>85</v>
      </c>
      <c r="AS81" s="49" t="s">
        <v>85</v>
      </c>
      <c r="AT81" s="49" t="s">
        <v>85</v>
      </c>
      <c r="AU81" s="49" t="s">
        <v>85</v>
      </c>
      <c r="AV81" s="49" t="s">
        <v>85</v>
      </c>
      <c r="AW81" s="49" t="s">
        <v>85</v>
      </c>
      <c r="AX81" s="49" t="s">
        <v>85</v>
      </c>
      <c r="AY81" s="49" t="s">
        <v>85</v>
      </c>
      <c r="AZ81" s="49" t="s">
        <v>85</v>
      </c>
      <c r="BA81" s="49" t="s">
        <v>85</v>
      </c>
      <c r="BB81" s="49" t="s">
        <v>85</v>
      </c>
      <c r="BC81" s="49" t="s">
        <v>85</v>
      </c>
      <c r="BD81" s="49" t="s">
        <v>85</v>
      </c>
      <c r="BE81" s="49" t="s">
        <v>85</v>
      </c>
      <c r="BF81" s="49" t="s">
        <v>85</v>
      </c>
      <c r="BG81" s="49" t="s">
        <v>85</v>
      </c>
      <c r="BH81" s="49" t="s">
        <v>85</v>
      </c>
      <c r="BI81" s="49" t="s">
        <v>85</v>
      </c>
      <c r="BJ81" s="49" t="s">
        <v>85</v>
      </c>
      <c r="BK81" s="49" t="s">
        <v>85</v>
      </c>
      <c r="BL81" s="49" t="s">
        <v>85</v>
      </c>
      <c r="BM81" s="49" t="s">
        <v>85</v>
      </c>
      <c r="BN81" s="49" t="s">
        <v>85</v>
      </c>
      <c r="BO81" s="48" t="s">
        <v>85</v>
      </c>
      <c r="BP81" s="32">
        <v>47</v>
      </c>
      <c r="BQ81" s="32">
        <v>43</v>
      </c>
      <c r="BR81" s="32">
        <v>38</v>
      </c>
      <c r="BS81" s="32">
        <v>32</v>
      </c>
      <c r="BT81" s="32">
        <v>30</v>
      </c>
      <c r="BU81" s="49" t="s">
        <v>85</v>
      </c>
      <c r="BV81" s="49" t="s">
        <v>85</v>
      </c>
      <c r="BW81" s="49" t="s">
        <v>85</v>
      </c>
      <c r="BX81" s="49" t="s">
        <v>85</v>
      </c>
      <c r="BY81" s="32">
        <v>73</v>
      </c>
      <c r="BZ81" s="32">
        <v>21</v>
      </c>
      <c r="CA81" s="49" t="s">
        <v>85</v>
      </c>
      <c r="CB81" s="49" t="s">
        <v>85</v>
      </c>
      <c r="CC81" s="32">
        <v>6</v>
      </c>
      <c r="CE81" s="1"/>
      <c r="CF81" s="1"/>
      <c r="CG81" s="1"/>
      <c r="CH81" s="1"/>
      <c r="CI81" s="1"/>
      <c r="CJ81" s="1"/>
      <c r="CK81" s="1"/>
    </row>
    <row r="82" spans="1:89">
      <c r="A82" s="26">
        <v>14</v>
      </c>
      <c r="B82" s="26" t="s">
        <v>976</v>
      </c>
      <c r="C82" s="19" t="s">
        <v>90</v>
      </c>
      <c r="D82" s="27">
        <v>43984</v>
      </c>
      <c r="E82" s="27">
        <v>43985</v>
      </c>
      <c r="F82" s="26" t="s">
        <v>1070</v>
      </c>
      <c r="G82" s="27">
        <v>43986</v>
      </c>
      <c r="H82" s="32">
        <v>2</v>
      </c>
      <c r="I82" s="48">
        <v>3.2</v>
      </c>
      <c r="J82" s="32" t="s">
        <v>432</v>
      </c>
      <c r="K82" s="32">
        <v>949</v>
      </c>
      <c r="L82" s="32">
        <v>43</v>
      </c>
      <c r="M82" s="32">
        <v>41</v>
      </c>
      <c r="N82" s="49" t="s">
        <v>85</v>
      </c>
      <c r="O82" s="32">
        <v>16</v>
      </c>
      <c r="P82" s="32" t="s">
        <v>977</v>
      </c>
      <c r="Q82" s="32" t="s">
        <v>978</v>
      </c>
      <c r="R82" s="32" t="s">
        <v>177</v>
      </c>
      <c r="S82" s="12">
        <v>47</v>
      </c>
      <c r="T82" s="12">
        <v>49</v>
      </c>
      <c r="U82" s="48">
        <v>47</v>
      </c>
      <c r="V82" s="48">
        <v>49</v>
      </c>
      <c r="W82" s="48" t="s">
        <v>12</v>
      </c>
      <c r="X82" s="48">
        <f>IF(AND(W82 = "Rep", M82&gt;L82),1,0)</f>
        <v>0</v>
      </c>
      <c r="Y82" s="49" t="s">
        <v>85</v>
      </c>
      <c r="Z82" s="49" t="s">
        <v>611</v>
      </c>
      <c r="AA82" s="32">
        <v>0</v>
      </c>
      <c r="AB82" s="32">
        <v>0</v>
      </c>
      <c r="AC82" s="32">
        <v>1</v>
      </c>
      <c r="AD82" s="48">
        <v>50</v>
      </c>
      <c r="AE82" s="32" t="s">
        <v>90</v>
      </c>
      <c r="AF82" s="32" t="s">
        <v>90</v>
      </c>
      <c r="AG82" s="32" t="s">
        <v>178</v>
      </c>
      <c r="AH82" s="32">
        <v>1</v>
      </c>
      <c r="AI82" s="32">
        <v>1</v>
      </c>
      <c r="AJ82" s="49" t="s">
        <v>85</v>
      </c>
      <c r="AK82" s="49" t="s">
        <v>85</v>
      </c>
      <c r="AL82" s="49" t="s">
        <v>85</v>
      </c>
      <c r="AM82" s="49" t="s">
        <v>85</v>
      </c>
      <c r="AN82" s="49" t="s">
        <v>85</v>
      </c>
      <c r="AO82" s="49" t="s">
        <v>85</v>
      </c>
      <c r="AP82" s="49" t="s">
        <v>85</v>
      </c>
      <c r="AQ82" s="49" t="s">
        <v>85</v>
      </c>
      <c r="AR82" s="49" t="s">
        <v>85</v>
      </c>
      <c r="AS82" s="49" t="s">
        <v>85</v>
      </c>
      <c r="AT82" s="49" t="s">
        <v>85</v>
      </c>
      <c r="AU82" s="49" t="s">
        <v>85</v>
      </c>
      <c r="AV82" s="49" t="s">
        <v>85</v>
      </c>
      <c r="AW82" s="49" t="s">
        <v>85</v>
      </c>
      <c r="AX82" s="49" t="s">
        <v>85</v>
      </c>
      <c r="AY82" s="49" t="s">
        <v>85</v>
      </c>
      <c r="AZ82" s="49" t="s">
        <v>85</v>
      </c>
      <c r="BA82" s="49" t="s">
        <v>85</v>
      </c>
      <c r="BB82" s="49" t="s">
        <v>85</v>
      </c>
      <c r="BC82" s="49" t="s">
        <v>85</v>
      </c>
      <c r="BD82" s="49" t="s">
        <v>85</v>
      </c>
      <c r="BE82" s="49" t="s">
        <v>85</v>
      </c>
      <c r="BF82" s="49" t="s">
        <v>85</v>
      </c>
      <c r="BG82" s="49" t="s">
        <v>85</v>
      </c>
      <c r="BH82" s="49" t="s">
        <v>85</v>
      </c>
      <c r="BI82" s="49" t="s">
        <v>85</v>
      </c>
      <c r="BJ82" s="49" t="s">
        <v>85</v>
      </c>
      <c r="BK82" s="49" t="s">
        <v>85</v>
      </c>
      <c r="BL82" s="49" t="s">
        <v>85</v>
      </c>
      <c r="BM82" s="49" t="s">
        <v>85</v>
      </c>
      <c r="BN82" s="49" t="s">
        <v>85</v>
      </c>
      <c r="BO82" s="49" t="s">
        <v>85</v>
      </c>
      <c r="BP82" s="32">
        <v>47</v>
      </c>
      <c r="BQ82" s="32">
        <v>43</v>
      </c>
      <c r="BR82" s="32">
        <v>39</v>
      </c>
      <c r="BS82" s="32">
        <v>33</v>
      </c>
      <c r="BT82" s="32">
        <v>28</v>
      </c>
      <c r="BU82" s="49" t="s">
        <v>85</v>
      </c>
      <c r="BV82" s="49" t="s">
        <v>85</v>
      </c>
      <c r="BW82" s="49" t="s">
        <v>85</v>
      </c>
      <c r="BX82" s="49" t="s">
        <v>85</v>
      </c>
      <c r="BY82" s="32">
        <v>73</v>
      </c>
      <c r="BZ82" s="32">
        <v>21</v>
      </c>
      <c r="CA82" s="49" t="s">
        <v>85</v>
      </c>
      <c r="CB82" s="49" t="s">
        <v>85</v>
      </c>
      <c r="CC82" s="32">
        <v>6</v>
      </c>
      <c r="CD82" s="26" t="s">
        <v>620</v>
      </c>
      <c r="CE82" s="1"/>
      <c r="CF82" s="1"/>
      <c r="CG82" s="1"/>
      <c r="CH82" s="1"/>
      <c r="CI82" s="1"/>
      <c r="CJ82" s="1"/>
      <c r="CK82" s="1"/>
    </row>
    <row r="83" spans="1:89">
      <c r="A83" s="1">
        <v>23</v>
      </c>
      <c r="B83" s="1" t="s">
        <v>1109</v>
      </c>
      <c r="C83" s="19" t="s">
        <v>90</v>
      </c>
      <c r="D83" s="27">
        <v>43994</v>
      </c>
      <c r="E83" s="27">
        <v>43995</v>
      </c>
      <c r="F83" s="1" t="s">
        <v>619</v>
      </c>
      <c r="G83" s="27">
        <v>43998</v>
      </c>
      <c r="H83" s="32">
        <v>2</v>
      </c>
      <c r="I83" s="48">
        <v>3.6</v>
      </c>
      <c r="J83" s="32" t="s">
        <v>432</v>
      </c>
      <c r="K83" s="48">
        <v>740</v>
      </c>
      <c r="L83" s="48">
        <v>48</v>
      </c>
      <c r="M83" s="48">
        <v>34</v>
      </c>
      <c r="N83" s="49" t="s">
        <v>85</v>
      </c>
      <c r="O83" s="48">
        <v>18</v>
      </c>
      <c r="P83" s="32" t="s">
        <v>1113</v>
      </c>
      <c r="Q83" s="32" t="s">
        <v>1114</v>
      </c>
      <c r="R83" s="48" t="s">
        <v>177</v>
      </c>
      <c r="S83" s="12">
        <v>52</v>
      </c>
      <c r="T83" s="12">
        <v>46</v>
      </c>
      <c r="U83" s="48">
        <v>52</v>
      </c>
      <c r="V83" s="48">
        <v>46</v>
      </c>
      <c r="W83" s="48" t="s">
        <v>11</v>
      </c>
      <c r="X83" s="48">
        <f>IF(AND(W83 = "Dem", L83&gt;M83), 1, 0)</f>
        <v>1</v>
      </c>
      <c r="Y83" s="49" t="s">
        <v>85</v>
      </c>
      <c r="Z83" s="49" t="s">
        <v>611</v>
      </c>
      <c r="AA83" s="32">
        <v>0</v>
      </c>
      <c r="AB83" s="32">
        <v>0</v>
      </c>
      <c r="AC83" s="32">
        <v>1</v>
      </c>
      <c r="AD83" s="48">
        <v>50</v>
      </c>
      <c r="AE83" s="32" t="s">
        <v>90</v>
      </c>
      <c r="AF83" s="32" t="s">
        <v>90</v>
      </c>
      <c r="AG83" s="32" t="s">
        <v>178</v>
      </c>
      <c r="AH83" s="48">
        <v>1</v>
      </c>
      <c r="AI83" s="32">
        <v>1</v>
      </c>
      <c r="AJ83" s="49" t="s">
        <v>85</v>
      </c>
      <c r="AK83" s="49" t="s">
        <v>85</v>
      </c>
      <c r="AL83" s="49" t="s">
        <v>85</v>
      </c>
      <c r="AM83" s="49" t="s">
        <v>85</v>
      </c>
      <c r="AN83" s="49" t="s">
        <v>85</v>
      </c>
      <c r="AO83" s="49" t="s">
        <v>85</v>
      </c>
      <c r="AP83" s="49" t="s">
        <v>85</v>
      </c>
      <c r="AQ83" s="49" t="s">
        <v>85</v>
      </c>
      <c r="AR83" s="49" t="s">
        <v>85</v>
      </c>
      <c r="AS83" s="49" t="s">
        <v>85</v>
      </c>
      <c r="AT83" s="49" t="s">
        <v>85</v>
      </c>
      <c r="AU83" s="49" t="s">
        <v>85</v>
      </c>
      <c r="AV83" s="49" t="s">
        <v>85</v>
      </c>
      <c r="AW83" s="49" t="s">
        <v>85</v>
      </c>
      <c r="AX83" s="49" t="s">
        <v>85</v>
      </c>
      <c r="AY83" s="49" t="s">
        <v>85</v>
      </c>
      <c r="AZ83" s="49" t="s">
        <v>85</v>
      </c>
      <c r="BA83" s="49" t="s">
        <v>85</v>
      </c>
      <c r="BB83" s="49" t="s">
        <v>85</v>
      </c>
      <c r="BC83" s="49" t="s">
        <v>85</v>
      </c>
      <c r="BD83" s="49" t="s">
        <v>85</v>
      </c>
      <c r="BE83" s="49" t="s">
        <v>85</v>
      </c>
      <c r="BF83" s="49" t="s">
        <v>85</v>
      </c>
      <c r="BG83" s="49" t="s">
        <v>85</v>
      </c>
      <c r="BH83" s="49" t="s">
        <v>85</v>
      </c>
      <c r="BI83" s="49" t="s">
        <v>85</v>
      </c>
      <c r="BJ83" s="49" t="s">
        <v>85</v>
      </c>
      <c r="BK83" s="49" t="s">
        <v>85</v>
      </c>
      <c r="BL83" s="49" t="s">
        <v>85</v>
      </c>
      <c r="BM83" s="49" t="s">
        <v>85</v>
      </c>
      <c r="BN83" s="49" t="s">
        <v>85</v>
      </c>
      <c r="BO83" s="49" t="s">
        <v>85</v>
      </c>
      <c r="BP83" s="32">
        <v>37</v>
      </c>
      <c r="BQ83" s="32">
        <v>47</v>
      </c>
      <c r="BR83" s="48">
        <v>47</v>
      </c>
      <c r="BS83" s="48">
        <v>30</v>
      </c>
      <c r="BT83" s="48">
        <v>23</v>
      </c>
      <c r="BU83" s="49" t="s">
        <v>85</v>
      </c>
      <c r="BV83" s="49" t="s">
        <v>85</v>
      </c>
      <c r="BW83" s="49" t="s">
        <v>85</v>
      </c>
      <c r="BX83" s="49" t="s">
        <v>85</v>
      </c>
      <c r="BY83" s="48">
        <v>53</v>
      </c>
      <c r="BZ83" s="49" t="s">
        <v>85</v>
      </c>
      <c r="CA83" s="32">
        <v>36</v>
      </c>
      <c r="CB83" s="49" t="s">
        <v>85</v>
      </c>
      <c r="CC83" s="48">
        <v>11</v>
      </c>
      <c r="CD83" s="26" t="s">
        <v>1120</v>
      </c>
      <c r="CE83" s="1"/>
      <c r="CF83" s="1"/>
      <c r="CG83" s="1"/>
      <c r="CH83" s="1"/>
      <c r="CI83" s="1"/>
      <c r="CJ83" s="1"/>
      <c r="CK83" s="1"/>
    </row>
    <row r="84" spans="1:89">
      <c r="A84" s="44">
        <v>448</v>
      </c>
      <c r="B84" s="45" t="s">
        <v>77</v>
      </c>
      <c r="C84" s="9" t="s">
        <v>90</v>
      </c>
      <c r="D84" s="39" t="s">
        <v>91</v>
      </c>
      <c r="E84" s="39" t="s">
        <v>92</v>
      </c>
      <c r="F84" s="39" t="s">
        <v>93</v>
      </c>
      <c r="G84" s="39" t="s">
        <v>94</v>
      </c>
      <c r="H84" s="40">
        <f>E84-D84+1</f>
        <v>2</v>
      </c>
      <c r="I84" s="40" t="s">
        <v>83</v>
      </c>
      <c r="J84" s="40" t="s">
        <v>1463</v>
      </c>
      <c r="K84" s="40" t="s">
        <v>95</v>
      </c>
      <c r="L84" s="48">
        <v>41</v>
      </c>
      <c r="M84" s="48">
        <v>44</v>
      </c>
      <c r="N84" s="48">
        <v>5</v>
      </c>
      <c r="O84" s="48">
        <v>10</v>
      </c>
      <c r="P84" s="13" t="s">
        <v>86</v>
      </c>
      <c r="Q84" s="22" t="s">
        <v>87</v>
      </c>
      <c r="R84" s="48" t="s">
        <v>88</v>
      </c>
      <c r="S84" s="12">
        <v>32</v>
      </c>
      <c r="T84" s="12">
        <v>62</v>
      </c>
      <c r="U84" s="48">
        <v>41</v>
      </c>
      <c r="V84" s="48">
        <v>54</v>
      </c>
      <c r="W84" s="48" t="s">
        <v>12</v>
      </c>
      <c r="X84" s="48">
        <f>IF(AND(W84 = "Rep", M84&gt;L84),1,0)</f>
        <v>1</v>
      </c>
      <c r="Y84" s="48" t="s">
        <v>85</v>
      </c>
      <c r="Z84" s="48" t="s">
        <v>674</v>
      </c>
      <c r="AA84" s="48">
        <v>0</v>
      </c>
      <c r="AB84" s="48">
        <v>0</v>
      </c>
      <c r="AC84" s="48">
        <v>1</v>
      </c>
      <c r="AD84" s="48">
        <v>50</v>
      </c>
      <c r="AE84" s="13" t="s">
        <v>90</v>
      </c>
      <c r="AF84" s="13" t="s">
        <v>90</v>
      </c>
      <c r="AG84" s="48" t="s">
        <v>89</v>
      </c>
      <c r="AH84" s="48">
        <v>1</v>
      </c>
      <c r="AI84" s="48">
        <v>0</v>
      </c>
      <c r="AJ84" s="48" t="s">
        <v>85</v>
      </c>
      <c r="AK84" s="48" t="s">
        <v>85</v>
      </c>
      <c r="AL84" s="48" t="s">
        <v>85</v>
      </c>
      <c r="AM84" s="48" t="s">
        <v>85</v>
      </c>
      <c r="AN84" s="48" t="s">
        <v>85</v>
      </c>
      <c r="AO84" s="48" t="s">
        <v>85</v>
      </c>
      <c r="AP84" s="48" t="s">
        <v>85</v>
      </c>
      <c r="AQ84" s="48" t="s">
        <v>85</v>
      </c>
      <c r="AR84" s="48" t="s">
        <v>85</v>
      </c>
      <c r="AS84" s="48" t="s">
        <v>85</v>
      </c>
      <c r="AT84" s="48" t="s">
        <v>85</v>
      </c>
      <c r="AU84" s="48" t="s">
        <v>85</v>
      </c>
      <c r="AV84" s="48" t="s">
        <v>85</v>
      </c>
      <c r="AW84" s="48" t="s">
        <v>85</v>
      </c>
      <c r="AX84" s="48" t="s">
        <v>85</v>
      </c>
      <c r="AY84" s="48" t="s">
        <v>85</v>
      </c>
      <c r="AZ84" s="48" t="s">
        <v>85</v>
      </c>
      <c r="BA84" s="48" t="s">
        <v>85</v>
      </c>
      <c r="BB84" s="48" t="s">
        <v>85</v>
      </c>
      <c r="BC84" s="48" t="s">
        <v>85</v>
      </c>
      <c r="BD84" s="48" t="s">
        <v>85</v>
      </c>
      <c r="BE84" s="48" t="s">
        <v>85</v>
      </c>
      <c r="BF84" s="48" t="s">
        <v>85</v>
      </c>
      <c r="BG84" s="48" t="s">
        <v>85</v>
      </c>
      <c r="BH84" s="48" t="s">
        <v>85</v>
      </c>
      <c r="BI84" s="48" t="s">
        <v>85</v>
      </c>
      <c r="BJ84" s="48" t="s">
        <v>85</v>
      </c>
      <c r="BK84" s="48" t="s">
        <v>85</v>
      </c>
      <c r="BL84" s="48" t="s">
        <v>85</v>
      </c>
      <c r="BM84" s="48" t="s">
        <v>85</v>
      </c>
      <c r="BN84" s="48" t="s">
        <v>85</v>
      </c>
      <c r="BO84" s="48" t="s">
        <v>85</v>
      </c>
      <c r="BP84" s="48">
        <v>49</v>
      </c>
      <c r="BQ84" s="48">
        <v>35</v>
      </c>
      <c r="BR84" s="48">
        <v>23</v>
      </c>
      <c r="BS84" s="48">
        <v>35</v>
      </c>
      <c r="BT84" s="48">
        <v>42</v>
      </c>
      <c r="BU84" s="48" t="s">
        <v>85</v>
      </c>
      <c r="BV84" s="48" t="s">
        <v>85</v>
      </c>
      <c r="BW84" s="48" t="s">
        <v>85</v>
      </c>
      <c r="BX84" s="48" t="s">
        <v>85</v>
      </c>
      <c r="BY84" s="48">
        <v>76</v>
      </c>
      <c r="BZ84" s="48" t="s">
        <v>85</v>
      </c>
      <c r="CA84" s="48" t="s">
        <v>85</v>
      </c>
      <c r="CB84" s="48" t="s">
        <v>85</v>
      </c>
      <c r="CC84" s="48">
        <v>24</v>
      </c>
      <c r="CD84" s="45"/>
      <c r="CE84" s="1"/>
      <c r="CF84" s="1"/>
      <c r="CG84" s="1"/>
      <c r="CH84" s="1"/>
      <c r="CI84" s="1"/>
      <c r="CJ84" s="1"/>
      <c r="CK84" s="1"/>
    </row>
    <row r="85" spans="1:89">
      <c r="A85" s="44">
        <v>406</v>
      </c>
      <c r="B85" s="45" t="s">
        <v>77</v>
      </c>
      <c r="C85" s="9" t="s">
        <v>104</v>
      </c>
      <c r="D85" s="39" t="s">
        <v>105</v>
      </c>
      <c r="E85" s="39" t="s">
        <v>106</v>
      </c>
      <c r="F85" s="39" t="s">
        <v>107</v>
      </c>
      <c r="G85" s="39" t="s">
        <v>108</v>
      </c>
      <c r="H85" s="40">
        <f>E85-D85+1</f>
        <v>6</v>
      </c>
      <c r="I85" s="40" t="s">
        <v>109</v>
      </c>
      <c r="J85" s="39" t="s">
        <v>1463</v>
      </c>
      <c r="K85" s="40" t="s">
        <v>110</v>
      </c>
      <c r="L85" s="48">
        <v>37</v>
      </c>
      <c r="M85" s="48">
        <v>45</v>
      </c>
      <c r="N85" s="48">
        <v>10</v>
      </c>
      <c r="O85" s="48">
        <v>7</v>
      </c>
      <c r="P85" s="13" t="s">
        <v>86</v>
      </c>
      <c r="Q85" s="48" t="s">
        <v>87</v>
      </c>
      <c r="R85" s="48" t="s">
        <v>88</v>
      </c>
      <c r="S85" s="48">
        <v>32</v>
      </c>
      <c r="T85" s="48">
        <v>62</v>
      </c>
      <c r="U85" s="48">
        <v>41</v>
      </c>
      <c r="V85" s="48">
        <v>54</v>
      </c>
      <c r="W85" s="48" t="s">
        <v>12</v>
      </c>
      <c r="X85" s="48">
        <f>IF(AND(W85 = "Rep", M85&gt;L85),1,0)</f>
        <v>1</v>
      </c>
      <c r="Y85" s="48" t="s">
        <v>85</v>
      </c>
      <c r="Z85" s="48" t="s">
        <v>674</v>
      </c>
      <c r="AA85" s="48">
        <v>0</v>
      </c>
      <c r="AB85" s="48">
        <v>1</v>
      </c>
      <c r="AC85" s="48">
        <v>0</v>
      </c>
      <c r="AD85" s="48" t="s">
        <v>85</v>
      </c>
      <c r="AE85" s="13" t="s">
        <v>111</v>
      </c>
      <c r="AF85" s="48" t="s">
        <v>112</v>
      </c>
      <c r="AG85" s="48" t="s">
        <v>89</v>
      </c>
      <c r="AH85" s="48">
        <v>1</v>
      </c>
      <c r="AI85" s="48">
        <v>1</v>
      </c>
      <c r="AJ85" s="48">
        <v>1</v>
      </c>
      <c r="AK85" s="48">
        <v>1</v>
      </c>
      <c r="AL85" s="48">
        <v>1</v>
      </c>
      <c r="AM85" s="48">
        <v>1</v>
      </c>
      <c r="AN85" s="48">
        <v>1</v>
      </c>
      <c r="AO85" s="48">
        <v>0</v>
      </c>
      <c r="AP85" s="48">
        <v>1</v>
      </c>
      <c r="AQ85" s="48">
        <v>0</v>
      </c>
      <c r="AR85" s="48">
        <v>0</v>
      </c>
      <c r="AS85" s="48">
        <v>0</v>
      </c>
      <c r="AT85" s="48">
        <v>1</v>
      </c>
      <c r="AU85" s="48">
        <v>0</v>
      </c>
      <c r="AV85" s="48">
        <v>0</v>
      </c>
      <c r="AW85" s="48">
        <v>0</v>
      </c>
      <c r="AX85" s="48">
        <v>1</v>
      </c>
      <c r="AY85" s="48">
        <v>0</v>
      </c>
      <c r="AZ85" s="48">
        <v>0</v>
      </c>
      <c r="BA85" s="48">
        <v>0</v>
      </c>
      <c r="BB85" s="48">
        <v>0</v>
      </c>
      <c r="BC85" s="48">
        <v>0</v>
      </c>
      <c r="BD85" s="48">
        <v>0</v>
      </c>
      <c r="BE85" s="48">
        <v>0</v>
      </c>
      <c r="BF85" s="48">
        <v>0</v>
      </c>
      <c r="BG85" s="48">
        <v>0</v>
      </c>
      <c r="BH85" s="48">
        <v>0</v>
      </c>
      <c r="BI85" s="48">
        <v>0</v>
      </c>
      <c r="BJ85" s="48">
        <v>0</v>
      </c>
      <c r="BK85" s="48">
        <v>0</v>
      </c>
      <c r="BL85" s="48">
        <v>0</v>
      </c>
      <c r="BM85" s="48">
        <v>0</v>
      </c>
      <c r="BN85" s="48">
        <v>0</v>
      </c>
      <c r="BO85" s="48">
        <v>0</v>
      </c>
      <c r="BP85" s="48">
        <v>43</v>
      </c>
      <c r="BQ85" s="48">
        <v>32</v>
      </c>
      <c r="BR85" s="48">
        <v>17</v>
      </c>
      <c r="BS85" s="48">
        <v>28</v>
      </c>
      <c r="BT85" s="48">
        <v>48</v>
      </c>
      <c r="BU85" s="48" t="s">
        <v>85</v>
      </c>
      <c r="BV85" s="48" t="s">
        <v>85</v>
      </c>
      <c r="BW85" s="48" t="s">
        <v>85</v>
      </c>
      <c r="BX85" s="48" t="s">
        <v>85</v>
      </c>
      <c r="BY85" s="48">
        <v>67</v>
      </c>
      <c r="BZ85" s="48" t="s">
        <v>85</v>
      </c>
      <c r="CA85" s="48" t="s">
        <v>85</v>
      </c>
      <c r="CB85" s="48" t="s">
        <v>85</v>
      </c>
      <c r="CC85" s="48">
        <v>40</v>
      </c>
      <c r="CD85" s="45"/>
      <c r="CE85" s="1"/>
      <c r="CF85" s="1"/>
      <c r="CG85" s="1"/>
      <c r="CH85" s="1"/>
      <c r="CI85" s="1"/>
      <c r="CJ85" s="1"/>
      <c r="CK85" s="1"/>
    </row>
    <row r="86" spans="1:89">
      <c r="A86" s="1">
        <v>178</v>
      </c>
      <c r="B86" s="1" t="s">
        <v>77</v>
      </c>
      <c r="C86" s="19" t="s">
        <v>90</v>
      </c>
      <c r="D86" s="20" t="s">
        <v>113</v>
      </c>
      <c r="E86" s="20" t="s">
        <v>114</v>
      </c>
      <c r="F86" s="20" t="s">
        <v>115</v>
      </c>
      <c r="G86" s="20" t="s">
        <v>116</v>
      </c>
      <c r="H86" s="40">
        <f>E86-D86+1</f>
        <v>2</v>
      </c>
      <c r="I86" s="40" t="s">
        <v>85</v>
      </c>
      <c r="J86" s="40" t="s">
        <v>1463</v>
      </c>
      <c r="K86" s="48">
        <v>638</v>
      </c>
      <c r="L86" s="48">
        <v>43</v>
      </c>
      <c r="M86" s="48">
        <v>43</v>
      </c>
      <c r="N86" s="48" t="s">
        <v>85</v>
      </c>
      <c r="O86" s="48">
        <v>14</v>
      </c>
      <c r="P86" s="48" t="s">
        <v>86</v>
      </c>
      <c r="Q86" s="48" t="s">
        <v>87</v>
      </c>
      <c r="R86" s="22" t="s">
        <v>117</v>
      </c>
      <c r="S86" s="12">
        <v>32</v>
      </c>
      <c r="T86" s="12">
        <v>62</v>
      </c>
      <c r="U86" s="48">
        <v>41</v>
      </c>
      <c r="V86" s="48">
        <v>54</v>
      </c>
      <c r="W86" s="48" t="s">
        <v>12</v>
      </c>
      <c r="X86" s="48">
        <f>IF(AND(W86 = "Rep", M86&gt;L86),1,0)</f>
        <v>0</v>
      </c>
      <c r="Y86" s="48" t="s">
        <v>85</v>
      </c>
      <c r="Z86" s="22" t="s">
        <v>674</v>
      </c>
      <c r="AA86" s="48">
        <v>0</v>
      </c>
      <c r="AB86" s="48">
        <v>0</v>
      </c>
      <c r="AC86" s="48">
        <v>1</v>
      </c>
      <c r="AD86" s="48">
        <v>50</v>
      </c>
      <c r="AE86" s="48" t="s">
        <v>85</v>
      </c>
      <c r="AF86" s="48" t="s">
        <v>90</v>
      </c>
      <c r="AG86" s="48" t="s">
        <v>118</v>
      </c>
      <c r="AH86" s="22">
        <v>1</v>
      </c>
      <c r="AI86" s="48">
        <v>0</v>
      </c>
      <c r="AJ86" s="48" t="s">
        <v>85</v>
      </c>
      <c r="AK86" s="48" t="s">
        <v>85</v>
      </c>
      <c r="AL86" s="48" t="s">
        <v>85</v>
      </c>
      <c r="AM86" s="48" t="s">
        <v>85</v>
      </c>
      <c r="AN86" s="48" t="s">
        <v>85</v>
      </c>
      <c r="AO86" s="48" t="s">
        <v>85</v>
      </c>
      <c r="AP86" s="48" t="s">
        <v>85</v>
      </c>
      <c r="AQ86" s="48" t="s">
        <v>85</v>
      </c>
      <c r="AR86" s="48" t="s">
        <v>85</v>
      </c>
      <c r="AS86" s="48" t="s">
        <v>85</v>
      </c>
      <c r="AT86" s="48" t="s">
        <v>85</v>
      </c>
      <c r="AU86" s="48" t="s">
        <v>85</v>
      </c>
      <c r="AV86" s="48" t="s">
        <v>85</v>
      </c>
      <c r="AW86" s="48" t="s">
        <v>85</v>
      </c>
      <c r="AX86" s="48" t="s">
        <v>85</v>
      </c>
      <c r="AY86" s="48" t="s">
        <v>85</v>
      </c>
      <c r="AZ86" s="48" t="s">
        <v>85</v>
      </c>
      <c r="BA86" s="48" t="s">
        <v>85</v>
      </c>
      <c r="BB86" s="48" t="s">
        <v>85</v>
      </c>
      <c r="BC86" s="48" t="s">
        <v>85</v>
      </c>
      <c r="BD86" s="48" t="s">
        <v>85</v>
      </c>
      <c r="BE86" s="48" t="s">
        <v>85</v>
      </c>
      <c r="BF86" s="48" t="s">
        <v>85</v>
      </c>
      <c r="BG86" s="48" t="s">
        <v>85</v>
      </c>
      <c r="BH86" s="48" t="s">
        <v>85</v>
      </c>
      <c r="BI86" s="48" t="s">
        <v>85</v>
      </c>
      <c r="BJ86" s="48" t="s">
        <v>85</v>
      </c>
      <c r="BK86" s="48" t="s">
        <v>85</v>
      </c>
      <c r="BL86" s="48" t="s">
        <v>85</v>
      </c>
      <c r="BM86" s="48" t="s">
        <v>85</v>
      </c>
      <c r="BN86" s="48" t="s">
        <v>85</v>
      </c>
      <c r="BO86" s="22" t="s">
        <v>85</v>
      </c>
      <c r="BP86" s="48">
        <v>49</v>
      </c>
      <c r="BQ86" s="48">
        <v>35</v>
      </c>
      <c r="BR86" s="48">
        <v>23</v>
      </c>
      <c r="BS86" s="48">
        <v>34</v>
      </c>
      <c r="BT86" s="48">
        <v>43</v>
      </c>
      <c r="BU86" s="48" t="s">
        <v>85</v>
      </c>
      <c r="BV86" s="48" t="s">
        <v>85</v>
      </c>
      <c r="BW86" s="48" t="s">
        <v>85</v>
      </c>
      <c r="BX86" s="48" t="s">
        <v>85</v>
      </c>
      <c r="BY86" s="48">
        <v>78</v>
      </c>
      <c r="BZ86" s="48" t="s">
        <v>85</v>
      </c>
      <c r="CA86" s="48" t="s">
        <v>85</v>
      </c>
      <c r="CB86" s="48" t="s">
        <v>85</v>
      </c>
      <c r="CC86" s="48">
        <v>22</v>
      </c>
      <c r="CD86" s="1" t="s">
        <v>119</v>
      </c>
      <c r="CE86" s="1"/>
      <c r="CF86" s="1"/>
      <c r="CG86" s="1"/>
      <c r="CH86" s="1"/>
      <c r="CI86" s="1"/>
      <c r="CJ86" s="1"/>
      <c r="CK86" s="1"/>
    </row>
    <row r="87" spans="1:89">
      <c r="A87" s="44">
        <v>574</v>
      </c>
      <c r="B87" s="45" t="s">
        <v>197</v>
      </c>
      <c r="C87" s="9" t="s">
        <v>104</v>
      </c>
      <c r="D87" s="39" t="s">
        <v>79</v>
      </c>
      <c r="E87" s="39" t="s">
        <v>139</v>
      </c>
      <c r="F87" s="23" t="s">
        <v>221</v>
      </c>
      <c r="G87" s="39" t="s">
        <v>123</v>
      </c>
      <c r="H87" s="40">
        <f>E87-D87+1</f>
        <v>5</v>
      </c>
      <c r="I87" s="40" t="s">
        <v>222</v>
      </c>
      <c r="J87" s="39" t="s">
        <v>1463</v>
      </c>
      <c r="K87" s="40" t="s">
        <v>223</v>
      </c>
      <c r="L87" s="48">
        <v>50</v>
      </c>
      <c r="M87" s="48">
        <v>43</v>
      </c>
      <c r="N87" s="48">
        <v>0</v>
      </c>
      <c r="O87" s="48">
        <v>6</v>
      </c>
      <c r="P87" s="13" t="s">
        <v>201</v>
      </c>
      <c r="Q87" s="22" t="s">
        <v>202</v>
      </c>
      <c r="R87" s="48" t="s">
        <v>88</v>
      </c>
      <c r="S87" s="12">
        <v>51</v>
      </c>
      <c r="T87" s="12">
        <v>49</v>
      </c>
      <c r="U87" s="48">
        <v>51</v>
      </c>
      <c r="V87" s="48">
        <v>49</v>
      </c>
      <c r="W87" s="48" t="s">
        <v>11</v>
      </c>
      <c r="X87" s="48">
        <f>IF(AND(W87 = "Dem", L87&gt;M87), 1, 0)</f>
        <v>1</v>
      </c>
      <c r="Y87" s="48" t="s">
        <v>129</v>
      </c>
      <c r="Z87" s="48" t="s">
        <v>674</v>
      </c>
      <c r="AA87" s="48">
        <v>0</v>
      </c>
      <c r="AB87" s="48">
        <v>1</v>
      </c>
      <c r="AC87" s="48">
        <v>0</v>
      </c>
      <c r="AD87" s="48" t="s">
        <v>85</v>
      </c>
      <c r="AE87" s="48" t="s">
        <v>111</v>
      </c>
      <c r="AF87" s="48" t="s">
        <v>112</v>
      </c>
      <c r="AG87" s="13" t="s">
        <v>89</v>
      </c>
      <c r="AH87" s="48">
        <v>1</v>
      </c>
      <c r="AI87" s="48">
        <v>1</v>
      </c>
      <c r="AJ87" s="48">
        <v>1</v>
      </c>
      <c r="AK87" s="48">
        <v>1</v>
      </c>
      <c r="AL87" s="48">
        <v>1</v>
      </c>
      <c r="AM87" s="48">
        <v>1</v>
      </c>
      <c r="AN87" s="48">
        <v>1</v>
      </c>
      <c r="AO87" s="48">
        <v>0</v>
      </c>
      <c r="AP87" s="48">
        <v>1</v>
      </c>
      <c r="AQ87" s="48">
        <v>0</v>
      </c>
      <c r="AR87" s="48">
        <v>0</v>
      </c>
      <c r="AS87" s="48">
        <v>0</v>
      </c>
      <c r="AT87" s="48">
        <v>1</v>
      </c>
      <c r="AU87" s="48">
        <v>0</v>
      </c>
      <c r="AV87" s="48">
        <v>0</v>
      </c>
      <c r="AW87" s="48">
        <v>0</v>
      </c>
      <c r="AX87" s="48">
        <v>1</v>
      </c>
      <c r="AY87" s="48">
        <v>0</v>
      </c>
      <c r="AZ87" s="48">
        <v>0</v>
      </c>
      <c r="BA87" s="48">
        <v>0</v>
      </c>
      <c r="BB87" s="48">
        <v>0</v>
      </c>
      <c r="BC87" s="48">
        <v>0</v>
      </c>
      <c r="BD87" s="48">
        <v>0</v>
      </c>
      <c r="BE87" s="48">
        <v>0</v>
      </c>
      <c r="BF87" s="48">
        <v>0</v>
      </c>
      <c r="BG87" s="48">
        <v>0</v>
      </c>
      <c r="BH87" s="48">
        <v>0</v>
      </c>
      <c r="BI87" s="48">
        <v>0</v>
      </c>
      <c r="BJ87" s="48">
        <v>0</v>
      </c>
      <c r="BK87" s="48">
        <v>0</v>
      </c>
      <c r="BL87" s="48">
        <v>0</v>
      </c>
      <c r="BM87" s="48">
        <v>0</v>
      </c>
      <c r="BN87" s="48">
        <v>0</v>
      </c>
      <c r="BO87" s="48">
        <v>0</v>
      </c>
      <c r="BP87" s="48">
        <v>38</v>
      </c>
      <c r="BQ87" s="48">
        <v>31</v>
      </c>
      <c r="BR87" s="48">
        <v>30</v>
      </c>
      <c r="BS87" s="48">
        <v>33</v>
      </c>
      <c r="BT87" s="48">
        <v>34</v>
      </c>
      <c r="BU87" s="48" t="s">
        <v>85</v>
      </c>
      <c r="BV87" s="48" t="s">
        <v>85</v>
      </c>
      <c r="BW87" s="48" t="s">
        <v>85</v>
      </c>
      <c r="BX87" s="48" t="s">
        <v>85</v>
      </c>
      <c r="BY87" s="48">
        <v>66</v>
      </c>
      <c r="BZ87" s="48" t="s">
        <v>85</v>
      </c>
      <c r="CA87" s="48">
        <v>21</v>
      </c>
      <c r="CB87" s="48" t="s">
        <v>85</v>
      </c>
      <c r="CC87" s="48">
        <v>10</v>
      </c>
      <c r="CD87" s="45"/>
      <c r="CE87" s="1"/>
      <c r="CF87" s="1"/>
      <c r="CG87" s="1"/>
      <c r="CH87" s="1"/>
      <c r="CI87" s="1"/>
      <c r="CJ87" s="1"/>
      <c r="CK87" s="1"/>
    </row>
    <row r="88" spans="1:89">
      <c r="A88" s="44">
        <v>503</v>
      </c>
      <c r="B88" s="45" t="s">
        <v>197</v>
      </c>
      <c r="C88" s="9" t="s">
        <v>96</v>
      </c>
      <c r="D88" s="39" t="s">
        <v>94</v>
      </c>
      <c r="E88" s="39" t="s">
        <v>250</v>
      </c>
      <c r="F88" s="39" t="s">
        <v>251</v>
      </c>
      <c r="G88" s="39" t="s">
        <v>122</v>
      </c>
      <c r="H88" s="40">
        <f>E88-D88+1</f>
        <v>4</v>
      </c>
      <c r="I88" s="40" t="s">
        <v>219</v>
      </c>
      <c r="J88" s="40" t="s">
        <v>1463</v>
      </c>
      <c r="K88" s="40" t="s">
        <v>252</v>
      </c>
      <c r="L88" s="48">
        <v>53</v>
      </c>
      <c r="M88" s="48">
        <v>46</v>
      </c>
      <c r="N88" s="48" t="s">
        <v>85</v>
      </c>
      <c r="O88" s="48">
        <v>2</v>
      </c>
      <c r="P88" s="13" t="s">
        <v>201</v>
      </c>
      <c r="Q88" s="22" t="s">
        <v>202</v>
      </c>
      <c r="R88" s="48" t="s">
        <v>88</v>
      </c>
      <c r="S88" s="12">
        <v>51</v>
      </c>
      <c r="T88" s="12">
        <v>49</v>
      </c>
      <c r="U88" s="48">
        <v>51</v>
      </c>
      <c r="V88" s="48">
        <v>49</v>
      </c>
      <c r="W88" s="48" t="s">
        <v>11</v>
      </c>
      <c r="X88" s="48">
        <f>IF(AND(W88 = "Dem", L88&gt;M88), 1, 0)</f>
        <v>1</v>
      </c>
      <c r="Y88" s="48" t="s">
        <v>85</v>
      </c>
      <c r="Z88" s="48" t="s">
        <v>674</v>
      </c>
      <c r="AA88" s="48">
        <v>0</v>
      </c>
      <c r="AB88" s="48">
        <v>1</v>
      </c>
      <c r="AC88" s="48">
        <v>0</v>
      </c>
      <c r="AD88" s="48" t="s">
        <v>85</v>
      </c>
      <c r="AE88" s="13" t="s">
        <v>103</v>
      </c>
      <c r="AF88" s="13" t="s">
        <v>103</v>
      </c>
      <c r="AG88" s="48" t="s">
        <v>11</v>
      </c>
      <c r="AH88" s="48">
        <v>1</v>
      </c>
      <c r="AI88" s="48">
        <v>0</v>
      </c>
      <c r="AJ88" s="48">
        <v>1</v>
      </c>
      <c r="AK88" s="48">
        <v>1</v>
      </c>
      <c r="AL88" s="48">
        <v>1</v>
      </c>
      <c r="AM88" s="48">
        <v>1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48">
        <v>0</v>
      </c>
      <c r="AT88" s="48">
        <v>0</v>
      </c>
      <c r="AU88" s="48">
        <v>0</v>
      </c>
      <c r="AV88" s="48">
        <v>0</v>
      </c>
      <c r="AW88" s="48">
        <v>0</v>
      </c>
      <c r="AX88" s="48">
        <v>1</v>
      </c>
      <c r="AY88" s="48">
        <v>0</v>
      </c>
      <c r="AZ88" s="48">
        <v>0</v>
      </c>
      <c r="BA88" s="48">
        <v>0</v>
      </c>
      <c r="BB88" s="48">
        <v>0</v>
      </c>
      <c r="BC88" s="48">
        <v>0</v>
      </c>
      <c r="BD88" s="48">
        <v>0</v>
      </c>
      <c r="BE88" s="48">
        <v>0</v>
      </c>
      <c r="BF88" s="48">
        <v>0</v>
      </c>
      <c r="BG88" s="48">
        <v>0</v>
      </c>
      <c r="BH88" s="48">
        <v>0</v>
      </c>
      <c r="BI88" s="48">
        <v>0</v>
      </c>
      <c r="BJ88" s="48">
        <v>0</v>
      </c>
      <c r="BK88" s="48">
        <v>0</v>
      </c>
      <c r="BL88" s="48">
        <v>0</v>
      </c>
      <c r="BM88" s="48">
        <v>0</v>
      </c>
      <c r="BN88" s="48">
        <v>0</v>
      </c>
      <c r="BO88" s="48">
        <v>0</v>
      </c>
      <c r="BP88" s="48" t="s">
        <v>85</v>
      </c>
      <c r="BQ88" s="48" t="s">
        <v>85</v>
      </c>
      <c r="BR88" s="48" t="s">
        <v>85</v>
      </c>
      <c r="BS88" s="48" t="s">
        <v>85</v>
      </c>
      <c r="BT88" s="48" t="s">
        <v>85</v>
      </c>
      <c r="BU88" s="48" t="s">
        <v>85</v>
      </c>
      <c r="BV88" s="48" t="s">
        <v>85</v>
      </c>
      <c r="BW88" s="48" t="s">
        <v>85</v>
      </c>
      <c r="BX88" s="48" t="s">
        <v>85</v>
      </c>
      <c r="BY88" s="48" t="s">
        <v>85</v>
      </c>
      <c r="BZ88" s="48" t="s">
        <v>85</v>
      </c>
      <c r="CA88" s="48" t="s">
        <v>85</v>
      </c>
      <c r="CB88" s="48" t="s">
        <v>85</v>
      </c>
      <c r="CC88" s="48" t="s">
        <v>85</v>
      </c>
      <c r="CD88" s="45"/>
      <c r="CE88" s="1"/>
      <c r="CF88" s="1"/>
      <c r="CG88" s="1"/>
      <c r="CH88" s="1"/>
      <c r="CI88" s="1"/>
      <c r="CJ88" s="1"/>
      <c r="CK88" s="1"/>
    </row>
    <row r="89" spans="1:89">
      <c r="A89" s="44">
        <v>502</v>
      </c>
      <c r="B89" s="45" t="s">
        <v>197</v>
      </c>
      <c r="C89" s="9" t="s">
        <v>96</v>
      </c>
      <c r="D89" s="39" t="s">
        <v>254</v>
      </c>
      <c r="E89" s="39" t="s">
        <v>157</v>
      </c>
      <c r="F89" s="39" t="s">
        <v>255</v>
      </c>
      <c r="G89" s="39" t="s">
        <v>122</v>
      </c>
      <c r="H89" s="40">
        <f>E89-D89+1</f>
        <v>3</v>
      </c>
      <c r="I89" s="40" t="s">
        <v>256</v>
      </c>
      <c r="J89" s="40" t="s">
        <v>1463</v>
      </c>
      <c r="K89" s="40" t="s">
        <v>257</v>
      </c>
      <c r="L89" s="48">
        <v>50</v>
      </c>
      <c r="M89" s="48">
        <v>45</v>
      </c>
      <c r="N89" s="48" t="s">
        <v>85</v>
      </c>
      <c r="O89" s="48">
        <v>5</v>
      </c>
      <c r="P89" s="13" t="s">
        <v>201</v>
      </c>
      <c r="Q89" s="48" t="s">
        <v>202</v>
      </c>
      <c r="R89" s="48" t="s">
        <v>88</v>
      </c>
      <c r="S89" s="12">
        <v>51</v>
      </c>
      <c r="T89" s="12">
        <v>49</v>
      </c>
      <c r="U89" s="48">
        <v>51</v>
      </c>
      <c r="V89" s="48">
        <v>49</v>
      </c>
      <c r="W89" s="48" t="s">
        <v>11</v>
      </c>
      <c r="X89" s="48">
        <f>IF(AND(W89 = "Dem", L89&gt;M89), 1, 0)</f>
        <v>1</v>
      </c>
      <c r="Y89" s="48" t="s">
        <v>85</v>
      </c>
      <c r="Z89" s="48" t="s">
        <v>674</v>
      </c>
      <c r="AA89" s="48">
        <v>0</v>
      </c>
      <c r="AB89" s="48">
        <v>1</v>
      </c>
      <c r="AC89" s="48">
        <v>0</v>
      </c>
      <c r="AD89" s="48" t="s">
        <v>85</v>
      </c>
      <c r="AE89" s="13" t="s">
        <v>103</v>
      </c>
      <c r="AF89" s="13" t="s">
        <v>103</v>
      </c>
      <c r="AG89" s="48" t="s">
        <v>11</v>
      </c>
      <c r="AH89" s="48">
        <v>1</v>
      </c>
      <c r="AI89" s="48">
        <v>0</v>
      </c>
      <c r="AJ89" s="48">
        <v>1</v>
      </c>
      <c r="AK89" s="48">
        <v>1</v>
      </c>
      <c r="AL89" s="48">
        <v>1</v>
      </c>
      <c r="AM89" s="48">
        <v>1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  <c r="AS89" s="48">
        <v>0</v>
      </c>
      <c r="AT89" s="48">
        <v>0</v>
      </c>
      <c r="AU89" s="48">
        <v>0</v>
      </c>
      <c r="AV89" s="48">
        <v>0</v>
      </c>
      <c r="AW89" s="48">
        <v>0</v>
      </c>
      <c r="AX89" s="48">
        <v>1</v>
      </c>
      <c r="AY89" s="48">
        <v>0</v>
      </c>
      <c r="AZ89" s="48">
        <v>0</v>
      </c>
      <c r="BA89" s="48">
        <v>0</v>
      </c>
      <c r="BB89" s="48">
        <v>0</v>
      </c>
      <c r="BC89" s="48">
        <v>0</v>
      </c>
      <c r="BD89" s="48">
        <v>0</v>
      </c>
      <c r="BE89" s="48">
        <v>0</v>
      </c>
      <c r="BF89" s="48">
        <v>0</v>
      </c>
      <c r="BG89" s="48">
        <v>0</v>
      </c>
      <c r="BH89" s="48">
        <v>0</v>
      </c>
      <c r="BI89" s="48">
        <v>0</v>
      </c>
      <c r="BJ89" s="48">
        <v>0</v>
      </c>
      <c r="BK89" s="48">
        <v>0</v>
      </c>
      <c r="BL89" s="48">
        <v>0</v>
      </c>
      <c r="BM89" s="48">
        <v>0</v>
      </c>
      <c r="BN89" s="48">
        <v>0</v>
      </c>
      <c r="BO89" s="48">
        <v>0</v>
      </c>
      <c r="BP89" s="48" t="s">
        <v>85</v>
      </c>
      <c r="BQ89" s="48" t="s">
        <v>85</v>
      </c>
      <c r="BR89" s="48" t="s">
        <v>85</v>
      </c>
      <c r="BS89" s="48" t="s">
        <v>85</v>
      </c>
      <c r="BT89" s="48" t="s">
        <v>85</v>
      </c>
      <c r="BU89" s="48" t="s">
        <v>85</v>
      </c>
      <c r="BV89" s="48" t="s">
        <v>85</v>
      </c>
      <c r="BW89" s="48" t="s">
        <v>85</v>
      </c>
      <c r="BX89" s="48" t="s">
        <v>85</v>
      </c>
      <c r="BY89" s="48" t="s">
        <v>85</v>
      </c>
      <c r="BZ89" s="48" t="s">
        <v>85</v>
      </c>
      <c r="CA89" s="48" t="s">
        <v>85</v>
      </c>
      <c r="CB89" s="48" t="s">
        <v>85</v>
      </c>
      <c r="CC89" s="48" t="s">
        <v>85</v>
      </c>
      <c r="CD89" s="45"/>
      <c r="CE89" s="1"/>
      <c r="CF89" s="1"/>
      <c r="CG89" s="1"/>
      <c r="CH89" s="1"/>
      <c r="CI89" s="1"/>
      <c r="CJ89" s="1"/>
      <c r="CK89" s="1"/>
    </row>
    <row r="90" spans="1:89">
      <c r="A90" s="44">
        <v>501</v>
      </c>
      <c r="B90" s="45" t="s">
        <v>197</v>
      </c>
      <c r="C90" s="9" t="s">
        <v>96</v>
      </c>
      <c r="D90" s="39" t="s">
        <v>258</v>
      </c>
      <c r="E90" s="39" t="s">
        <v>164</v>
      </c>
      <c r="F90" s="39" t="s">
        <v>259</v>
      </c>
      <c r="G90" s="39" t="s">
        <v>122</v>
      </c>
      <c r="H90" s="40">
        <f>E90-D90+1</f>
        <v>8</v>
      </c>
      <c r="I90" s="40" t="s">
        <v>256</v>
      </c>
      <c r="J90" s="40" t="s">
        <v>1463</v>
      </c>
      <c r="K90" s="40" t="s">
        <v>260</v>
      </c>
      <c r="L90" s="48">
        <v>50</v>
      </c>
      <c r="M90" s="48">
        <v>45</v>
      </c>
      <c r="N90" s="48" t="s">
        <v>85</v>
      </c>
      <c r="O90" s="48">
        <v>5</v>
      </c>
      <c r="P90" s="13" t="s">
        <v>201</v>
      </c>
      <c r="Q90" s="22" t="s">
        <v>202</v>
      </c>
      <c r="R90" s="48" t="s">
        <v>88</v>
      </c>
      <c r="S90" s="12">
        <v>51</v>
      </c>
      <c r="T90" s="12">
        <v>49</v>
      </c>
      <c r="U90" s="48">
        <v>51</v>
      </c>
      <c r="V90" s="48">
        <v>49</v>
      </c>
      <c r="W90" s="48" t="s">
        <v>11</v>
      </c>
      <c r="X90" s="48">
        <f>IF(AND(W90 = "Dem", L90&gt;M90), 1, 0)</f>
        <v>1</v>
      </c>
      <c r="Y90" s="48" t="s">
        <v>85</v>
      </c>
      <c r="Z90" s="48" t="s">
        <v>674</v>
      </c>
      <c r="AA90" s="48">
        <v>0</v>
      </c>
      <c r="AB90" s="48">
        <v>1</v>
      </c>
      <c r="AC90" s="48">
        <v>0</v>
      </c>
      <c r="AD90" s="48" t="s">
        <v>85</v>
      </c>
      <c r="AE90" s="13" t="s">
        <v>103</v>
      </c>
      <c r="AF90" s="13" t="s">
        <v>103</v>
      </c>
      <c r="AG90" s="48" t="s">
        <v>11</v>
      </c>
      <c r="AH90" s="48">
        <v>1</v>
      </c>
      <c r="AI90" s="48">
        <v>0</v>
      </c>
      <c r="AJ90" s="48">
        <v>1</v>
      </c>
      <c r="AK90" s="48">
        <v>1</v>
      </c>
      <c r="AL90" s="48">
        <v>1</v>
      </c>
      <c r="AM90" s="48">
        <v>1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  <c r="AS90" s="48">
        <v>0</v>
      </c>
      <c r="AT90" s="48">
        <v>0</v>
      </c>
      <c r="AU90" s="48">
        <v>0</v>
      </c>
      <c r="AV90" s="48">
        <v>0</v>
      </c>
      <c r="AW90" s="48">
        <v>0</v>
      </c>
      <c r="AX90" s="48">
        <v>1</v>
      </c>
      <c r="AY90" s="48">
        <v>0</v>
      </c>
      <c r="AZ90" s="48">
        <v>0</v>
      </c>
      <c r="BA90" s="48">
        <v>0</v>
      </c>
      <c r="BB90" s="48">
        <v>0</v>
      </c>
      <c r="BC90" s="48">
        <v>0</v>
      </c>
      <c r="BD90" s="48">
        <v>0</v>
      </c>
      <c r="BE90" s="48">
        <v>0</v>
      </c>
      <c r="BF90" s="48">
        <v>0</v>
      </c>
      <c r="BG90" s="48">
        <v>0</v>
      </c>
      <c r="BH90" s="48">
        <v>0</v>
      </c>
      <c r="BI90" s="48">
        <v>0</v>
      </c>
      <c r="BJ90" s="48">
        <v>0</v>
      </c>
      <c r="BK90" s="48">
        <v>0</v>
      </c>
      <c r="BL90" s="48">
        <v>0</v>
      </c>
      <c r="BM90" s="48">
        <v>0</v>
      </c>
      <c r="BN90" s="48">
        <v>0</v>
      </c>
      <c r="BO90" s="48">
        <v>0</v>
      </c>
      <c r="BP90" s="48" t="s">
        <v>85</v>
      </c>
      <c r="BQ90" s="48" t="s">
        <v>85</v>
      </c>
      <c r="BR90" s="48" t="s">
        <v>85</v>
      </c>
      <c r="BS90" s="48" t="s">
        <v>85</v>
      </c>
      <c r="BT90" s="48" t="s">
        <v>85</v>
      </c>
      <c r="BU90" s="48" t="s">
        <v>85</v>
      </c>
      <c r="BV90" s="48" t="s">
        <v>85</v>
      </c>
      <c r="BW90" s="48" t="s">
        <v>85</v>
      </c>
      <c r="BX90" s="48" t="s">
        <v>85</v>
      </c>
      <c r="BY90" s="48" t="s">
        <v>85</v>
      </c>
      <c r="BZ90" s="48" t="s">
        <v>85</v>
      </c>
      <c r="CA90" s="48" t="s">
        <v>85</v>
      </c>
      <c r="CB90" s="48" t="s">
        <v>85</v>
      </c>
      <c r="CC90" s="48" t="s">
        <v>85</v>
      </c>
      <c r="CD90" s="45"/>
      <c r="CE90" s="1"/>
      <c r="CF90" s="1"/>
      <c r="CG90" s="1"/>
      <c r="CH90" s="1"/>
      <c r="CI90" s="1"/>
      <c r="CJ90" s="1"/>
      <c r="CK90" s="1"/>
    </row>
    <row r="91" spans="1:89">
      <c r="A91" s="44">
        <v>492</v>
      </c>
      <c r="B91" s="45" t="s">
        <v>197</v>
      </c>
      <c r="C91" s="9" t="s">
        <v>261</v>
      </c>
      <c r="D91" s="39" t="s">
        <v>131</v>
      </c>
      <c r="E91" s="39" t="s">
        <v>244</v>
      </c>
      <c r="F91" s="39" t="s">
        <v>262</v>
      </c>
      <c r="G91" s="39" t="s">
        <v>122</v>
      </c>
      <c r="H91" s="40">
        <f>E91-D91+1</f>
        <v>4</v>
      </c>
      <c r="I91" s="40" t="s">
        <v>210</v>
      </c>
      <c r="J91" s="40" t="s">
        <v>1463</v>
      </c>
      <c r="K91" s="40" t="s">
        <v>263</v>
      </c>
      <c r="L91" s="48">
        <v>50</v>
      </c>
      <c r="M91" s="48">
        <v>45</v>
      </c>
      <c r="N91" s="48" t="s">
        <v>85</v>
      </c>
      <c r="O91" s="48" t="s">
        <v>85</v>
      </c>
      <c r="P91" s="13" t="s">
        <v>201</v>
      </c>
      <c r="Q91" s="48" t="s">
        <v>202</v>
      </c>
      <c r="R91" s="48" t="s">
        <v>88</v>
      </c>
      <c r="S91" s="12">
        <v>51</v>
      </c>
      <c r="T91" s="12">
        <v>49</v>
      </c>
      <c r="U91" s="48">
        <v>51</v>
      </c>
      <c r="V91" s="48">
        <v>49</v>
      </c>
      <c r="W91" s="48" t="s">
        <v>11</v>
      </c>
      <c r="X91" s="48">
        <f>IF(AND(W91 = "Dem", L91&gt;M91), 1, 0)</f>
        <v>1</v>
      </c>
      <c r="Y91" s="48" t="s">
        <v>85</v>
      </c>
      <c r="Z91" s="48" t="s">
        <v>674</v>
      </c>
      <c r="AA91" s="48">
        <v>0</v>
      </c>
      <c r="AB91" s="48">
        <v>1</v>
      </c>
      <c r="AC91" s="48">
        <v>0</v>
      </c>
      <c r="AD91" s="48">
        <v>68</v>
      </c>
      <c r="AE91" s="13" t="s">
        <v>261</v>
      </c>
      <c r="AF91" s="13" t="s">
        <v>261</v>
      </c>
      <c r="AG91" s="48" t="s">
        <v>89</v>
      </c>
      <c r="AH91" s="48">
        <v>1</v>
      </c>
      <c r="AI91" s="48">
        <v>1</v>
      </c>
      <c r="AJ91" s="48">
        <v>1</v>
      </c>
      <c r="AK91" s="48">
        <v>1</v>
      </c>
      <c r="AL91" s="48">
        <v>1</v>
      </c>
      <c r="AM91" s="48">
        <v>1</v>
      </c>
      <c r="AN91" s="48">
        <v>0</v>
      </c>
      <c r="AO91" s="48">
        <v>0</v>
      </c>
      <c r="AP91" s="48">
        <v>0</v>
      </c>
      <c r="AQ91" s="48">
        <v>0</v>
      </c>
      <c r="AR91" s="48">
        <v>0</v>
      </c>
      <c r="AS91" s="48">
        <v>0</v>
      </c>
      <c r="AT91" s="48">
        <v>1</v>
      </c>
      <c r="AU91" s="48">
        <v>0</v>
      </c>
      <c r="AV91" s="48">
        <v>0</v>
      </c>
      <c r="AW91" s="48">
        <v>0</v>
      </c>
      <c r="AX91" s="48">
        <v>0</v>
      </c>
      <c r="AY91" s="48">
        <v>0</v>
      </c>
      <c r="AZ91" s="48">
        <v>0</v>
      </c>
      <c r="BA91" s="48">
        <v>0</v>
      </c>
      <c r="BB91" s="48">
        <v>0</v>
      </c>
      <c r="BC91" s="48">
        <v>0</v>
      </c>
      <c r="BD91" s="48">
        <v>0</v>
      </c>
      <c r="BE91" s="48">
        <v>0</v>
      </c>
      <c r="BF91" s="48">
        <v>0</v>
      </c>
      <c r="BG91" s="48">
        <v>0</v>
      </c>
      <c r="BH91" s="48">
        <v>0</v>
      </c>
      <c r="BI91" s="48">
        <v>0</v>
      </c>
      <c r="BJ91" s="48">
        <v>0</v>
      </c>
      <c r="BK91" s="48">
        <v>0</v>
      </c>
      <c r="BL91" s="48">
        <v>0</v>
      </c>
      <c r="BM91" s="48">
        <v>0</v>
      </c>
      <c r="BN91" s="48">
        <v>0</v>
      </c>
      <c r="BO91" s="48">
        <v>0</v>
      </c>
      <c r="BP91" s="48" t="s">
        <v>85</v>
      </c>
      <c r="BQ91" s="48" t="s">
        <v>85</v>
      </c>
      <c r="BR91" s="48" t="s">
        <v>85</v>
      </c>
      <c r="BS91" s="48" t="s">
        <v>85</v>
      </c>
      <c r="BT91" s="48" t="s">
        <v>85</v>
      </c>
      <c r="BU91" s="48" t="s">
        <v>85</v>
      </c>
      <c r="BV91" s="48" t="s">
        <v>85</v>
      </c>
      <c r="BW91" s="48" t="s">
        <v>85</v>
      </c>
      <c r="BX91" s="48" t="s">
        <v>85</v>
      </c>
      <c r="BY91" s="48" t="s">
        <v>85</v>
      </c>
      <c r="BZ91" s="48" t="s">
        <v>85</v>
      </c>
      <c r="CA91" s="48" t="s">
        <v>85</v>
      </c>
      <c r="CB91" s="48" t="s">
        <v>85</v>
      </c>
      <c r="CC91" s="48" t="s">
        <v>85</v>
      </c>
      <c r="CD91" s="45"/>
      <c r="CE91" s="1"/>
      <c r="CF91" s="1"/>
      <c r="CG91" s="1"/>
      <c r="CH91" s="1"/>
      <c r="CI91" s="1"/>
      <c r="CJ91" s="1"/>
      <c r="CK91" s="1"/>
    </row>
    <row r="92" spans="1:89">
      <c r="A92" s="44">
        <v>480</v>
      </c>
      <c r="B92" s="45" t="s">
        <v>197</v>
      </c>
      <c r="C92" s="9" t="s">
        <v>264</v>
      </c>
      <c r="D92" s="39" t="s">
        <v>91</v>
      </c>
      <c r="E92" s="39" t="s">
        <v>131</v>
      </c>
      <c r="F92" s="39" t="s">
        <v>265</v>
      </c>
      <c r="G92" s="39" t="s">
        <v>137</v>
      </c>
      <c r="H92" s="40">
        <f>E92-D92+1</f>
        <v>4</v>
      </c>
      <c r="I92" s="40" t="s">
        <v>266</v>
      </c>
      <c r="J92" s="40" t="s">
        <v>1463</v>
      </c>
      <c r="K92" s="40" t="s">
        <v>267</v>
      </c>
      <c r="L92" s="48">
        <v>47</v>
      </c>
      <c r="M92" s="48">
        <v>50</v>
      </c>
      <c r="N92" s="48">
        <v>0</v>
      </c>
      <c r="O92" s="48">
        <v>3</v>
      </c>
      <c r="P92" s="13" t="s">
        <v>201</v>
      </c>
      <c r="Q92" s="48" t="s">
        <v>202</v>
      </c>
      <c r="R92" s="22" t="s">
        <v>88</v>
      </c>
      <c r="S92" s="12">
        <v>51</v>
      </c>
      <c r="T92" s="12">
        <v>49</v>
      </c>
      <c r="U92" s="48">
        <v>51</v>
      </c>
      <c r="V92" s="48">
        <v>49</v>
      </c>
      <c r="W92" s="48" t="s">
        <v>11</v>
      </c>
      <c r="X92" s="48">
        <f>IF(AND(W92 = "Dem", L92&gt;M92), 1, 0)</f>
        <v>0</v>
      </c>
      <c r="Y92" s="48" t="s">
        <v>85</v>
      </c>
      <c r="Z92" s="48" t="s">
        <v>674</v>
      </c>
      <c r="AA92" s="48">
        <v>0</v>
      </c>
      <c r="AB92" s="48">
        <v>1</v>
      </c>
      <c r="AC92" s="48">
        <v>0</v>
      </c>
      <c r="AD92" s="48" t="s">
        <v>85</v>
      </c>
      <c r="AE92" s="13" t="s">
        <v>268</v>
      </c>
      <c r="AF92" s="13" t="s">
        <v>268</v>
      </c>
      <c r="AG92" s="48" t="s">
        <v>89</v>
      </c>
      <c r="AH92" s="22">
        <v>1</v>
      </c>
      <c r="AI92" s="48">
        <v>1</v>
      </c>
      <c r="AJ92" s="48" t="s">
        <v>85</v>
      </c>
      <c r="AK92" s="48" t="s">
        <v>85</v>
      </c>
      <c r="AL92" s="48" t="s">
        <v>85</v>
      </c>
      <c r="AM92" s="48" t="s">
        <v>85</v>
      </c>
      <c r="AN92" s="48" t="s">
        <v>85</v>
      </c>
      <c r="AO92" s="48" t="s">
        <v>85</v>
      </c>
      <c r="AP92" s="48" t="s">
        <v>85</v>
      </c>
      <c r="AQ92" s="48" t="s">
        <v>85</v>
      </c>
      <c r="AR92" s="48" t="s">
        <v>85</v>
      </c>
      <c r="AS92" s="48" t="s">
        <v>85</v>
      </c>
      <c r="AT92" s="48" t="s">
        <v>85</v>
      </c>
      <c r="AU92" s="48" t="s">
        <v>85</v>
      </c>
      <c r="AV92" s="48" t="s">
        <v>85</v>
      </c>
      <c r="AW92" s="48" t="s">
        <v>85</v>
      </c>
      <c r="AX92" s="48" t="s">
        <v>85</v>
      </c>
      <c r="AY92" s="48" t="s">
        <v>85</v>
      </c>
      <c r="AZ92" s="48" t="s">
        <v>85</v>
      </c>
      <c r="BA92" s="48" t="s">
        <v>85</v>
      </c>
      <c r="BB92" s="48" t="s">
        <v>85</v>
      </c>
      <c r="BC92" s="48" t="s">
        <v>85</v>
      </c>
      <c r="BD92" s="48" t="s">
        <v>85</v>
      </c>
      <c r="BE92" s="48" t="s">
        <v>85</v>
      </c>
      <c r="BF92" s="48" t="s">
        <v>85</v>
      </c>
      <c r="BG92" s="48" t="s">
        <v>85</v>
      </c>
      <c r="BH92" s="48" t="s">
        <v>85</v>
      </c>
      <c r="BI92" s="48" t="s">
        <v>85</v>
      </c>
      <c r="BJ92" s="48" t="s">
        <v>85</v>
      </c>
      <c r="BK92" s="48" t="s">
        <v>85</v>
      </c>
      <c r="BL92" s="48" t="s">
        <v>85</v>
      </c>
      <c r="BM92" s="48" t="s">
        <v>85</v>
      </c>
      <c r="BN92" s="48" t="s">
        <v>85</v>
      </c>
      <c r="BO92" s="48" t="s">
        <v>85</v>
      </c>
      <c r="BP92" s="48" t="s">
        <v>85</v>
      </c>
      <c r="BQ92" s="48" t="s">
        <v>85</v>
      </c>
      <c r="BR92" s="48">
        <v>21</v>
      </c>
      <c r="BS92" s="48">
        <v>37</v>
      </c>
      <c r="BT92" s="48">
        <v>42</v>
      </c>
      <c r="BU92" s="48" t="s">
        <v>85</v>
      </c>
      <c r="BV92" s="48" t="s">
        <v>85</v>
      </c>
      <c r="BW92" s="48" t="s">
        <v>85</v>
      </c>
      <c r="BX92" s="48" t="s">
        <v>85</v>
      </c>
      <c r="BY92" s="48">
        <v>71</v>
      </c>
      <c r="BZ92" s="48">
        <v>4</v>
      </c>
      <c r="CA92" s="48">
        <v>17</v>
      </c>
      <c r="CB92" s="48">
        <v>3</v>
      </c>
      <c r="CC92" s="48">
        <v>6</v>
      </c>
      <c r="CD92" s="45"/>
      <c r="CE92" s="1"/>
      <c r="CF92" s="1"/>
      <c r="CG92" s="1"/>
      <c r="CH92" s="1"/>
      <c r="CI92" s="1"/>
      <c r="CJ92" s="1"/>
      <c r="CK92" s="1"/>
    </row>
    <row r="93" spans="1:89">
      <c r="A93" s="44">
        <v>437</v>
      </c>
      <c r="B93" s="45" t="s">
        <v>197</v>
      </c>
      <c r="C93" s="9" t="s">
        <v>238</v>
      </c>
      <c r="D93" s="39" t="s">
        <v>100</v>
      </c>
      <c r="E93" s="39" t="s">
        <v>91</v>
      </c>
      <c r="F93" s="39" t="s">
        <v>278</v>
      </c>
      <c r="G93" s="39" t="s">
        <v>94</v>
      </c>
      <c r="H93" s="40">
        <f>E93-D93+1</f>
        <v>2</v>
      </c>
      <c r="I93" s="40" t="s">
        <v>83</v>
      </c>
      <c r="J93" s="40" t="s">
        <v>1463</v>
      </c>
      <c r="K93" s="40" t="s">
        <v>95</v>
      </c>
      <c r="L93" s="48">
        <v>46</v>
      </c>
      <c r="M93" s="48">
        <v>44</v>
      </c>
      <c r="N93" s="48">
        <v>5</v>
      </c>
      <c r="O93" s="48">
        <v>5</v>
      </c>
      <c r="P93" s="13" t="s">
        <v>201</v>
      </c>
      <c r="Q93" s="22" t="s">
        <v>202</v>
      </c>
      <c r="R93" s="48" t="s">
        <v>88</v>
      </c>
      <c r="S93" s="12">
        <v>51</v>
      </c>
      <c r="T93" s="12">
        <v>49</v>
      </c>
      <c r="U93" s="48">
        <v>51</v>
      </c>
      <c r="V93" s="48">
        <v>49</v>
      </c>
      <c r="W93" s="48" t="s">
        <v>11</v>
      </c>
      <c r="X93" s="48">
        <f>IF(AND(W93 = "Dem", L93&gt;M93), 1, 0)</f>
        <v>1</v>
      </c>
      <c r="Y93" s="48" t="s">
        <v>85</v>
      </c>
      <c r="Z93" s="48" t="s">
        <v>674</v>
      </c>
      <c r="AA93" s="48" t="s">
        <v>85</v>
      </c>
      <c r="AB93" s="48" t="s">
        <v>85</v>
      </c>
      <c r="AC93" s="48" t="s">
        <v>85</v>
      </c>
      <c r="AD93" s="48" t="s">
        <v>85</v>
      </c>
      <c r="AE93" s="13" t="s">
        <v>238</v>
      </c>
      <c r="AF93" s="13" t="s">
        <v>240</v>
      </c>
      <c r="AG93" s="48" t="s">
        <v>89</v>
      </c>
      <c r="AH93" s="22">
        <v>1</v>
      </c>
      <c r="AI93" s="48">
        <v>1</v>
      </c>
      <c r="AJ93" s="48">
        <v>1</v>
      </c>
      <c r="AK93" s="48">
        <v>1</v>
      </c>
      <c r="AL93" s="48">
        <v>1</v>
      </c>
      <c r="AM93" s="48">
        <v>0</v>
      </c>
      <c r="AN93" s="48">
        <v>0</v>
      </c>
      <c r="AO93" s="48">
        <v>0</v>
      </c>
      <c r="AP93" s="48">
        <v>0</v>
      </c>
      <c r="AQ93" s="48">
        <v>0</v>
      </c>
      <c r="AR93" s="48">
        <v>0</v>
      </c>
      <c r="AS93" s="48">
        <v>0</v>
      </c>
      <c r="AT93" s="48">
        <v>1</v>
      </c>
      <c r="AU93" s="48">
        <v>0</v>
      </c>
      <c r="AV93" s="48">
        <v>0</v>
      </c>
      <c r="AW93" s="48">
        <v>0</v>
      </c>
      <c r="AX93" s="48">
        <v>0</v>
      </c>
      <c r="AY93" s="48">
        <v>0</v>
      </c>
      <c r="AZ93" s="48">
        <v>0</v>
      </c>
      <c r="BA93" s="48">
        <v>0</v>
      </c>
      <c r="BB93" s="48">
        <v>0</v>
      </c>
      <c r="BC93" s="48">
        <v>0</v>
      </c>
      <c r="BD93" s="48">
        <v>0</v>
      </c>
      <c r="BE93" s="48">
        <v>0</v>
      </c>
      <c r="BF93" s="48">
        <v>0</v>
      </c>
      <c r="BG93" s="48">
        <v>0</v>
      </c>
      <c r="BH93" s="48">
        <v>0</v>
      </c>
      <c r="BI93" s="48">
        <v>0</v>
      </c>
      <c r="BJ93" s="48">
        <v>0</v>
      </c>
      <c r="BK93" s="48">
        <v>0</v>
      </c>
      <c r="BL93" s="48">
        <v>0</v>
      </c>
      <c r="BM93" s="48">
        <v>0</v>
      </c>
      <c r="BN93" s="48">
        <v>0</v>
      </c>
      <c r="BO93" s="22">
        <v>0</v>
      </c>
      <c r="BP93" s="48" t="s">
        <v>85</v>
      </c>
      <c r="BQ93" s="48" t="s">
        <v>85</v>
      </c>
      <c r="BR93" s="48" t="s">
        <v>85</v>
      </c>
      <c r="BS93" s="48" t="s">
        <v>85</v>
      </c>
      <c r="BT93" s="48" t="s">
        <v>85</v>
      </c>
      <c r="BU93" s="48" t="s">
        <v>85</v>
      </c>
      <c r="BV93" s="48" t="s">
        <v>85</v>
      </c>
      <c r="BW93" s="48" t="s">
        <v>85</v>
      </c>
      <c r="BX93" s="48" t="s">
        <v>85</v>
      </c>
      <c r="BY93" s="48" t="s">
        <v>85</v>
      </c>
      <c r="BZ93" s="48" t="s">
        <v>85</v>
      </c>
      <c r="CA93" s="48" t="s">
        <v>85</v>
      </c>
      <c r="CB93" s="48" t="s">
        <v>85</v>
      </c>
      <c r="CC93" s="48" t="s">
        <v>85</v>
      </c>
      <c r="CD93" s="45"/>
      <c r="CE93" s="1"/>
      <c r="CF93" s="1"/>
      <c r="CG93" s="1"/>
      <c r="CH93" s="1"/>
      <c r="CI93" s="1"/>
      <c r="CJ93" s="1"/>
      <c r="CK93" s="1"/>
    </row>
    <row r="94" spans="1:89">
      <c r="A94" s="44">
        <v>400</v>
      </c>
      <c r="B94" s="45" t="s">
        <v>197</v>
      </c>
      <c r="C94" s="9" t="s">
        <v>291</v>
      </c>
      <c r="D94" s="39" t="s">
        <v>105</v>
      </c>
      <c r="E94" s="39" t="s">
        <v>286</v>
      </c>
      <c r="F94" s="39" t="s">
        <v>292</v>
      </c>
      <c r="G94" s="39" t="s">
        <v>232</v>
      </c>
      <c r="H94" s="40">
        <f>E94-D94+1</f>
        <v>5</v>
      </c>
      <c r="I94" s="40" t="s">
        <v>144</v>
      </c>
      <c r="J94" s="40" t="s">
        <v>1463</v>
      </c>
      <c r="K94" s="40" t="s">
        <v>293</v>
      </c>
      <c r="L94" s="48">
        <v>51</v>
      </c>
      <c r="M94" s="48">
        <v>45</v>
      </c>
      <c r="N94" s="48" t="s">
        <v>85</v>
      </c>
      <c r="O94" s="48" t="s">
        <v>85</v>
      </c>
      <c r="P94" s="13" t="s">
        <v>201</v>
      </c>
      <c r="Q94" s="48" t="s">
        <v>202</v>
      </c>
      <c r="R94" s="48" t="s">
        <v>88</v>
      </c>
      <c r="S94" s="12">
        <v>51</v>
      </c>
      <c r="T94" s="12">
        <v>49</v>
      </c>
      <c r="U94" s="48">
        <v>51</v>
      </c>
      <c r="V94" s="48">
        <v>49</v>
      </c>
      <c r="W94" s="48" t="s">
        <v>11</v>
      </c>
      <c r="X94" s="48">
        <f>IF(AND(W94 = "Dem", L94&gt;M94), 1, 0)</f>
        <v>1</v>
      </c>
      <c r="Y94" s="48" t="s">
        <v>85</v>
      </c>
      <c r="Z94" s="48" t="s">
        <v>674</v>
      </c>
      <c r="AA94" s="48">
        <v>0</v>
      </c>
      <c r="AB94" s="48">
        <v>1</v>
      </c>
      <c r="AC94" s="48">
        <v>0</v>
      </c>
      <c r="AD94" s="48" t="s">
        <v>85</v>
      </c>
      <c r="AE94" s="13" t="s">
        <v>291</v>
      </c>
      <c r="AF94" s="13" t="s">
        <v>291</v>
      </c>
      <c r="AG94" s="48" t="s">
        <v>89</v>
      </c>
      <c r="AH94" s="22">
        <v>1</v>
      </c>
      <c r="AI94" s="48">
        <v>1</v>
      </c>
      <c r="AJ94" s="48">
        <v>1</v>
      </c>
      <c r="AK94" s="48">
        <v>1</v>
      </c>
      <c r="AL94" s="48">
        <v>1</v>
      </c>
      <c r="AM94" s="48">
        <v>1</v>
      </c>
      <c r="AN94" s="48">
        <v>0</v>
      </c>
      <c r="AO94" s="48">
        <v>0</v>
      </c>
      <c r="AP94" s="48">
        <v>1</v>
      </c>
      <c r="AQ94" s="48">
        <v>0</v>
      </c>
      <c r="AR94" s="48">
        <v>0</v>
      </c>
      <c r="AS94" s="48">
        <v>0</v>
      </c>
      <c r="AT94" s="48">
        <v>0</v>
      </c>
      <c r="AU94" s="48">
        <v>0</v>
      </c>
      <c r="AV94" s="48">
        <v>0</v>
      </c>
      <c r="AW94" s="48">
        <v>0</v>
      </c>
      <c r="AX94" s="48">
        <v>1</v>
      </c>
      <c r="AY94" s="48">
        <v>0</v>
      </c>
      <c r="AZ94" s="48">
        <v>0</v>
      </c>
      <c r="BA94" s="48">
        <v>0</v>
      </c>
      <c r="BB94" s="48">
        <v>0</v>
      </c>
      <c r="BC94" s="48">
        <v>0</v>
      </c>
      <c r="BD94" s="48">
        <v>0</v>
      </c>
      <c r="BE94" s="48">
        <v>0</v>
      </c>
      <c r="BF94" s="48">
        <v>0</v>
      </c>
      <c r="BG94" s="48">
        <v>0</v>
      </c>
      <c r="BH94" s="48">
        <v>0</v>
      </c>
      <c r="BI94" s="48">
        <v>0</v>
      </c>
      <c r="BJ94" s="48">
        <v>0</v>
      </c>
      <c r="BK94" s="48">
        <v>0</v>
      </c>
      <c r="BL94" s="48">
        <v>0</v>
      </c>
      <c r="BM94" s="48">
        <v>0</v>
      </c>
      <c r="BN94" s="48">
        <v>0</v>
      </c>
      <c r="BO94" s="48">
        <v>0</v>
      </c>
      <c r="BP94" s="48" t="s">
        <v>85</v>
      </c>
      <c r="BQ94" s="48" t="s">
        <v>85</v>
      </c>
      <c r="BR94" s="48">
        <v>32</v>
      </c>
      <c r="BS94" s="48">
        <v>36</v>
      </c>
      <c r="BT94" s="48">
        <v>32</v>
      </c>
      <c r="BU94" s="22" t="s">
        <v>85</v>
      </c>
      <c r="BV94" s="22" t="s">
        <v>85</v>
      </c>
      <c r="BW94" s="22" t="s">
        <v>85</v>
      </c>
      <c r="BX94" s="22" t="s">
        <v>85</v>
      </c>
      <c r="BY94" s="48">
        <v>71</v>
      </c>
      <c r="BZ94" s="48">
        <v>3</v>
      </c>
      <c r="CA94" s="48">
        <v>22</v>
      </c>
      <c r="CB94" s="48">
        <v>2</v>
      </c>
      <c r="CC94" s="48">
        <v>3</v>
      </c>
      <c r="CD94" s="45"/>
      <c r="CE94" s="1"/>
      <c r="CF94" s="1"/>
      <c r="CG94" s="1"/>
      <c r="CH94" s="1"/>
      <c r="CI94" s="1"/>
      <c r="CJ94" s="1"/>
      <c r="CK94" s="1"/>
    </row>
    <row r="95" spans="1:89">
      <c r="A95" s="44">
        <v>399</v>
      </c>
      <c r="B95" s="45" t="s">
        <v>197</v>
      </c>
      <c r="C95" s="9" t="s">
        <v>291</v>
      </c>
      <c r="D95" s="39" t="s">
        <v>105</v>
      </c>
      <c r="E95" s="39" t="s">
        <v>286</v>
      </c>
      <c r="F95" s="39" t="s">
        <v>292</v>
      </c>
      <c r="G95" s="39" t="s">
        <v>232</v>
      </c>
      <c r="H95" s="40">
        <f>E95-D95+1</f>
        <v>5</v>
      </c>
      <c r="I95" s="40" t="s">
        <v>144</v>
      </c>
      <c r="J95" s="40" t="s">
        <v>1463</v>
      </c>
      <c r="K95" s="40" t="s">
        <v>293</v>
      </c>
      <c r="L95" s="48">
        <v>52</v>
      </c>
      <c r="M95" s="48">
        <v>42</v>
      </c>
      <c r="N95" s="48" t="s">
        <v>85</v>
      </c>
      <c r="O95" s="48" t="s">
        <v>85</v>
      </c>
      <c r="P95" s="13" t="s">
        <v>201</v>
      </c>
      <c r="Q95" s="22" t="s">
        <v>202</v>
      </c>
      <c r="R95" s="48" t="s">
        <v>88</v>
      </c>
      <c r="S95" s="12">
        <v>51</v>
      </c>
      <c r="T95" s="12">
        <v>49</v>
      </c>
      <c r="U95" s="48">
        <v>51</v>
      </c>
      <c r="V95" s="48">
        <v>49</v>
      </c>
      <c r="W95" s="48" t="s">
        <v>11</v>
      </c>
      <c r="X95" s="48">
        <f>IF(AND(W95 = "Dem", L95&gt;M95), 1, 0)</f>
        <v>1</v>
      </c>
      <c r="Y95" s="48" t="s">
        <v>85</v>
      </c>
      <c r="Z95" s="48" t="s">
        <v>674</v>
      </c>
      <c r="AA95" s="48">
        <v>0</v>
      </c>
      <c r="AB95" s="48">
        <v>1</v>
      </c>
      <c r="AC95" s="48">
        <v>0</v>
      </c>
      <c r="AD95" s="22" t="s">
        <v>85</v>
      </c>
      <c r="AE95" s="13" t="s">
        <v>291</v>
      </c>
      <c r="AF95" s="13" t="s">
        <v>291</v>
      </c>
      <c r="AG95" s="48" t="s">
        <v>89</v>
      </c>
      <c r="AH95" s="22">
        <v>1</v>
      </c>
      <c r="AI95" s="48">
        <v>1</v>
      </c>
      <c r="AJ95" s="48">
        <v>1</v>
      </c>
      <c r="AK95" s="48">
        <v>1</v>
      </c>
      <c r="AL95" s="48">
        <v>1</v>
      </c>
      <c r="AM95" s="48">
        <v>1</v>
      </c>
      <c r="AN95" s="48">
        <v>0</v>
      </c>
      <c r="AO95" s="48">
        <v>0</v>
      </c>
      <c r="AP95" s="48">
        <v>1</v>
      </c>
      <c r="AQ95" s="48">
        <v>0</v>
      </c>
      <c r="AR95" s="48">
        <v>0</v>
      </c>
      <c r="AS95" s="48">
        <v>0</v>
      </c>
      <c r="AT95" s="48">
        <v>0</v>
      </c>
      <c r="AU95" s="48">
        <v>0</v>
      </c>
      <c r="AV95" s="48">
        <v>0</v>
      </c>
      <c r="AW95" s="48">
        <v>0</v>
      </c>
      <c r="AX95" s="48">
        <v>1</v>
      </c>
      <c r="AY95" s="48">
        <v>0</v>
      </c>
      <c r="AZ95" s="48">
        <v>0</v>
      </c>
      <c r="BA95" s="48">
        <v>0</v>
      </c>
      <c r="BB95" s="48">
        <v>0</v>
      </c>
      <c r="BC95" s="48">
        <v>0</v>
      </c>
      <c r="BD95" s="48">
        <v>0</v>
      </c>
      <c r="BE95" s="48">
        <v>0</v>
      </c>
      <c r="BF95" s="48">
        <v>0</v>
      </c>
      <c r="BG95" s="48">
        <v>0</v>
      </c>
      <c r="BH95" s="48">
        <v>0</v>
      </c>
      <c r="BI95" s="48">
        <v>0</v>
      </c>
      <c r="BJ95" s="48">
        <v>0</v>
      </c>
      <c r="BK95" s="48">
        <v>0</v>
      </c>
      <c r="BL95" s="48">
        <v>0</v>
      </c>
      <c r="BM95" s="48">
        <v>0</v>
      </c>
      <c r="BN95" s="48">
        <v>0</v>
      </c>
      <c r="BO95" s="48">
        <v>0</v>
      </c>
      <c r="BP95" s="48" t="s">
        <v>85</v>
      </c>
      <c r="BQ95" s="48" t="s">
        <v>85</v>
      </c>
      <c r="BR95" s="48">
        <v>32</v>
      </c>
      <c r="BS95" s="48">
        <v>36</v>
      </c>
      <c r="BT95" s="48">
        <v>32</v>
      </c>
      <c r="BU95" s="22" t="s">
        <v>85</v>
      </c>
      <c r="BV95" s="22" t="s">
        <v>85</v>
      </c>
      <c r="BW95" s="22" t="s">
        <v>85</v>
      </c>
      <c r="BX95" s="22" t="s">
        <v>85</v>
      </c>
      <c r="BY95" s="48">
        <v>71</v>
      </c>
      <c r="BZ95" s="48">
        <v>3</v>
      </c>
      <c r="CA95" s="48">
        <v>22</v>
      </c>
      <c r="CB95" s="48">
        <v>2</v>
      </c>
      <c r="CC95" s="48">
        <v>3</v>
      </c>
      <c r="CD95" s="45"/>
      <c r="CE95" s="1"/>
      <c r="CF95" s="1"/>
      <c r="CG95" s="1"/>
      <c r="CH95" s="1"/>
      <c r="CI95" s="1"/>
      <c r="CJ95" s="1"/>
      <c r="CK95" s="1"/>
    </row>
    <row r="96" spans="1:89">
      <c r="A96" s="44">
        <v>398</v>
      </c>
      <c r="B96" s="45" t="s">
        <v>197</v>
      </c>
      <c r="C96" s="9" t="s">
        <v>291</v>
      </c>
      <c r="D96" s="39" t="s">
        <v>105</v>
      </c>
      <c r="E96" s="39" t="s">
        <v>286</v>
      </c>
      <c r="F96" s="39" t="s">
        <v>292</v>
      </c>
      <c r="G96" s="39" t="s">
        <v>232</v>
      </c>
      <c r="H96" s="40">
        <f>E96-D96+1</f>
        <v>5</v>
      </c>
      <c r="I96" s="40" t="s">
        <v>144</v>
      </c>
      <c r="J96" s="40" t="s">
        <v>1463</v>
      </c>
      <c r="K96" s="40" t="s">
        <v>293</v>
      </c>
      <c r="L96" s="48">
        <v>52</v>
      </c>
      <c r="M96" s="48">
        <v>42</v>
      </c>
      <c r="N96" s="48" t="s">
        <v>85</v>
      </c>
      <c r="O96" s="48" t="s">
        <v>85</v>
      </c>
      <c r="P96" s="13" t="s">
        <v>201</v>
      </c>
      <c r="Q96" s="48" t="s">
        <v>202</v>
      </c>
      <c r="R96" s="48" t="s">
        <v>177</v>
      </c>
      <c r="S96" s="12">
        <v>51</v>
      </c>
      <c r="T96" s="12">
        <v>49</v>
      </c>
      <c r="U96" s="48">
        <v>51</v>
      </c>
      <c r="V96" s="48">
        <v>49</v>
      </c>
      <c r="W96" s="48" t="s">
        <v>11</v>
      </c>
      <c r="X96" s="48">
        <f>IF(AND(W96 = "Dem", L96&gt;M96), 1, 0)</f>
        <v>1</v>
      </c>
      <c r="Y96" s="48" t="s">
        <v>85</v>
      </c>
      <c r="Z96" s="22" t="s">
        <v>674</v>
      </c>
      <c r="AA96" s="48">
        <v>0</v>
      </c>
      <c r="AB96" s="48">
        <v>1</v>
      </c>
      <c r="AC96" s="48">
        <v>0</v>
      </c>
      <c r="AD96" s="48" t="s">
        <v>85</v>
      </c>
      <c r="AE96" s="13" t="s">
        <v>291</v>
      </c>
      <c r="AF96" s="13" t="s">
        <v>291</v>
      </c>
      <c r="AG96" s="48" t="s">
        <v>89</v>
      </c>
      <c r="AH96" s="48">
        <v>1</v>
      </c>
      <c r="AI96" s="48">
        <v>1</v>
      </c>
      <c r="AJ96" s="48">
        <v>1</v>
      </c>
      <c r="AK96" s="48">
        <v>1</v>
      </c>
      <c r="AL96" s="48">
        <v>1</v>
      </c>
      <c r="AM96" s="48">
        <v>1</v>
      </c>
      <c r="AN96" s="48">
        <v>0</v>
      </c>
      <c r="AO96" s="48">
        <v>0</v>
      </c>
      <c r="AP96" s="48">
        <v>1</v>
      </c>
      <c r="AQ96" s="48">
        <v>0</v>
      </c>
      <c r="AR96" s="48">
        <v>0</v>
      </c>
      <c r="AS96" s="48">
        <v>0</v>
      </c>
      <c r="AT96" s="48">
        <v>0</v>
      </c>
      <c r="AU96" s="48">
        <v>0</v>
      </c>
      <c r="AV96" s="48">
        <v>0</v>
      </c>
      <c r="AW96" s="48">
        <v>0</v>
      </c>
      <c r="AX96" s="48">
        <v>1</v>
      </c>
      <c r="AY96" s="48">
        <v>0</v>
      </c>
      <c r="AZ96" s="48">
        <v>0</v>
      </c>
      <c r="BA96" s="48">
        <v>0</v>
      </c>
      <c r="BB96" s="48">
        <v>0</v>
      </c>
      <c r="BC96" s="48">
        <v>0</v>
      </c>
      <c r="BD96" s="48">
        <v>0</v>
      </c>
      <c r="BE96" s="48">
        <v>0</v>
      </c>
      <c r="BF96" s="48">
        <v>0</v>
      </c>
      <c r="BG96" s="48">
        <v>0</v>
      </c>
      <c r="BH96" s="48">
        <v>0</v>
      </c>
      <c r="BI96" s="48">
        <v>0</v>
      </c>
      <c r="BJ96" s="48">
        <v>0</v>
      </c>
      <c r="BK96" s="48">
        <v>0</v>
      </c>
      <c r="BL96" s="48">
        <v>0</v>
      </c>
      <c r="BM96" s="48">
        <v>0</v>
      </c>
      <c r="BN96" s="48">
        <v>0</v>
      </c>
      <c r="BO96" s="22">
        <v>0</v>
      </c>
      <c r="BP96" s="48" t="s">
        <v>85</v>
      </c>
      <c r="BQ96" s="48" t="s">
        <v>85</v>
      </c>
      <c r="BR96" s="48">
        <v>32</v>
      </c>
      <c r="BS96" s="48">
        <v>36</v>
      </c>
      <c r="BT96" s="48">
        <v>32</v>
      </c>
      <c r="BU96" s="22" t="s">
        <v>85</v>
      </c>
      <c r="BV96" s="22" t="s">
        <v>85</v>
      </c>
      <c r="BW96" s="22" t="s">
        <v>85</v>
      </c>
      <c r="BX96" s="22" t="s">
        <v>85</v>
      </c>
      <c r="BY96" s="48">
        <v>71</v>
      </c>
      <c r="BZ96" s="48">
        <v>3</v>
      </c>
      <c r="CA96" s="48">
        <v>22</v>
      </c>
      <c r="CB96" s="48">
        <v>2</v>
      </c>
      <c r="CC96" s="48">
        <v>3</v>
      </c>
      <c r="CD96" s="45"/>
    </row>
    <row r="97" spans="1:89">
      <c r="A97" s="44">
        <v>393</v>
      </c>
      <c r="B97" s="45" t="s">
        <v>197</v>
      </c>
      <c r="C97" s="9" t="s">
        <v>261</v>
      </c>
      <c r="D97" s="39" t="s">
        <v>98</v>
      </c>
      <c r="E97" s="39" t="s">
        <v>294</v>
      </c>
      <c r="F97" s="39" t="s">
        <v>295</v>
      </c>
      <c r="G97" s="39" t="s">
        <v>232</v>
      </c>
      <c r="H97" s="40">
        <f>E97-D97+1</f>
        <v>5</v>
      </c>
      <c r="I97" s="40" t="s">
        <v>296</v>
      </c>
      <c r="J97" s="40" t="s">
        <v>1463</v>
      </c>
      <c r="K97" s="40" t="s">
        <v>297</v>
      </c>
      <c r="L97" s="48">
        <v>50</v>
      </c>
      <c r="M97" s="48">
        <v>45</v>
      </c>
      <c r="N97" s="48" t="s">
        <v>85</v>
      </c>
      <c r="O97" s="48">
        <v>5</v>
      </c>
      <c r="P97" s="13" t="s">
        <v>201</v>
      </c>
      <c r="Q97" s="48" t="s">
        <v>202</v>
      </c>
      <c r="R97" s="48" t="s">
        <v>88</v>
      </c>
      <c r="S97" s="12">
        <v>51</v>
      </c>
      <c r="T97" s="12">
        <v>49</v>
      </c>
      <c r="U97" s="48">
        <v>51</v>
      </c>
      <c r="V97" s="48">
        <v>49</v>
      </c>
      <c r="W97" s="48" t="s">
        <v>11</v>
      </c>
      <c r="X97" s="48">
        <f>IF(AND(W97 = "Dem", L97&gt;M97), 1, 0)</f>
        <v>1</v>
      </c>
      <c r="Y97" s="48" t="s">
        <v>85</v>
      </c>
      <c r="Z97" s="48" t="s">
        <v>674</v>
      </c>
      <c r="AA97" s="48" t="s">
        <v>85</v>
      </c>
      <c r="AB97" s="48" t="s">
        <v>85</v>
      </c>
      <c r="AC97" s="48" t="s">
        <v>85</v>
      </c>
      <c r="AD97" s="48" t="s">
        <v>85</v>
      </c>
      <c r="AE97" s="32" t="s">
        <v>261</v>
      </c>
      <c r="AF97" s="32" t="s">
        <v>261</v>
      </c>
      <c r="AG97" s="48" t="s">
        <v>89</v>
      </c>
      <c r="AH97" s="48">
        <v>1</v>
      </c>
      <c r="AI97" s="48">
        <v>1</v>
      </c>
      <c r="AJ97" s="48" t="s">
        <v>85</v>
      </c>
      <c r="AK97" s="48" t="s">
        <v>85</v>
      </c>
      <c r="AL97" s="48" t="s">
        <v>85</v>
      </c>
      <c r="AM97" s="48" t="s">
        <v>85</v>
      </c>
      <c r="AN97" s="48" t="s">
        <v>85</v>
      </c>
      <c r="AO97" s="48" t="s">
        <v>85</v>
      </c>
      <c r="AP97" s="48" t="s">
        <v>85</v>
      </c>
      <c r="AQ97" s="48" t="s">
        <v>85</v>
      </c>
      <c r="AR97" s="48" t="s">
        <v>85</v>
      </c>
      <c r="AS97" s="48" t="s">
        <v>85</v>
      </c>
      <c r="AT97" s="48" t="s">
        <v>85</v>
      </c>
      <c r="AU97" s="48" t="s">
        <v>85</v>
      </c>
      <c r="AV97" s="48" t="s">
        <v>85</v>
      </c>
      <c r="AW97" s="48" t="s">
        <v>85</v>
      </c>
      <c r="AX97" s="48" t="s">
        <v>85</v>
      </c>
      <c r="AY97" s="48" t="s">
        <v>85</v>
      </c>
      <c r="AZ97" s="48" t="s">
        <v>85</v>
      </c>
      <c r="BA97" s="48" t="s">
        <v>85</v>
      </c>
      <c r="BB97" s="48" t="s">
        <v>85</v>
      </c>
      <c r="BC97" s="48" t="s">
        <v>85</v>
      </c>
      <c r="BD97" s="48" t="s">
        <v>85</v>
      </c>
      <c r="BE97" s="48" t="s">
        <v>85</v>
      </c>
      <c r="BF97" s="48" t="s">
        <v>85</v>
      </c>
      <c r="BG97" s="48" t="s">
        <v>85</v>
      </c>
      <c r="BH97" s="48" t="s">
        <v>85</v>
      </c>
      <c r="BI97" s="48" t="s">
        <v>85</v>
      </c>
      <c r="BJ97" s="48" t="s">
        <v>85</v>
      </c>
      <c r="BK97" s="48" t="s">
        <v>85</v>
      </c>
      <c r="BL97" s="48" t="s">
        <v>85</v>
      </c>
      <c r="BM97" s="48" t="s">
        <v>85</v>
      </c>
      <c r="BN97" s="48" t="s">
        <v>85</v>
      </c>
      <c r="BO97" s="22" t="s">
        <v>85</v>
      </c>
      <c r="BP97" s="48">
        <v>44</v>
      </c>
      <c r="BQ97" s="48">
        <v>43</v>
      </c>
      <c r="BR97" s="48">
        <v>34</v>
      </c>
      <c r="BS97" s="48">
        <v>40</v>
      </c>
      <c r="BT97" s="48">
        <v>26</v>
      </c>
      <c r="BU97" s="48" t="s">
        <v>85</v>
      </c>
      <c r="BV97" s="48" t="s">
        <v>85</v>
      </c>
      <c r="BW97" s="48" t="s">
        <v>85</v>
      </c>
      <c r="BX97" s="48" t="s">
        <v>85</v>
      </c>
      <c r="BY97" s="48">
        <v>72</v>
      </c>
      <c r="BZ97" s="48" t="s">
        <v>85</v>
      </c>
      <c r="CA97" s="48">
        <v>15</v>
      </c>
      <c r="CB97" s="48" t="s">
        <v>85</v>
      </c>
      <c r="CC97" s="48">
        <v>13</v>
      </c>
      <c r="CD97" s="45"/>
    </row>
    <row r="98" spans="1:89">
      <c r="A98" s="44">
        <v>321</v>
      </c>
      <c r="B98" s="45" t="s">
        <v>197</v>
      </c>
      <c r="C98" s="24" t="s">
        <v>104</v>
      </c>
      <c r="D98" s="39" t="s">
        <v>254</v>
      </c>
      <c r="E98" s="39" t="s">
        <v>157</v>
      </c>
      <c r="F98" s="39" t="s">
        <v>255</v>
      </c>
      <c r="G98" s="39" t="s">
        <v>159</v>
      </c>
      <c r="H98" s="40">
        <f>E98-D98+1</f>
        <v>3</v>
      </c>
      <c r="I98" s="40" t="s">
        <v>325</v>
      </c>
      <c r="J98" s="39" t="s">
        <v>1463</v>
      </c>
      <c r="K98" s="40" t="s">
        <v>326</v>
      </c>
      <c r="L98" s="48">
        <v>50</v>
      </c>
      <c r="M98" s="48">
        <v>39</v>
      </c>
      <c r="N98" s="48">
        <v>0</v>
      </c>
      <c r="O98" s="48">
        <v>10</v>
      </c>
      <c r="P98" s="48" t="s">
        <v>201</v>
      </c>
      <c r="Q98" s="48" t="s">
        <v>202</v>
      </c>
      <c r="R98" s="48" t="s">
        <v>88</v>
      </c>
      <c r="S98" s="12">
        <v>51</v>
      </c>
      <c r="T98" s="12">
        <v>49</v>
      </c>
      <c r="U98" s="48">
        <v>51</v>
      </c>
      <c r="V98" s="48">
        <v>49</v>
      </c>
      <c r="W98" s="48" t="s">
        <v>11</v>
      </c>
      <c r="X98" s="48">
        <f>IF(AND(W98 = "Dem", L98&gt;M98), 1, 0)</f>
        <v>1</v>
      </c>
      <c r="Y98" s="48" t="s">
        <v>85</v>
      </c>
      <c r="Z98" s="48" t="s">
        <v>674</v>
      </c>
      <c r="AA98" s="48">
        <v>0</v>
      </c>
      <c r="AB98" s="48">
        <v>1</v>
      </c>
      <c r="AC98" s="48">
        <v>0</v>
      </c>
      <c r="AD98" s="48" t="s">
        <v>85</v>
      </c>
      <c r="AE98" s="48" t="s">
        <v>111</v>
      </c>
      <c r="AF98" s="48" t="s">
        <v>112</v>
      </c>
      <c r="AG98" s="48" t="s">
        <v>89</v>
      </c>
      <c r="AH98" s="48">
        <v>1</v>
      </c>
      <c r="AI98" s="48">
        <v>1</v>
      </c>
      <c r="AJ98" s="48">
        <v>1</v>
      </c>
      <c r="AK98" s="48">
        <v>1</v>
      </c>
      <c r="AL98" s="48">
        <v>1</v>
      </c>
      <c r="AM98" s="48">
        <v>1</v>
      </c>
      <c r="AN98" s="48">
        <v>0</v>
      </c>
      <c r="AO98" s="48">
        <v>0</v>
      </c>
      <c r="AP98" s="48">
        <v>1</v>
      </c>
      <c r="AQ98" s="48">
        <v>0</v>
      </c>
      <c r="AR98" s="48">
        <v>0</v>
      </c>
      <c r="AS98" s="48">
        <v>0</v>
      </c>
      <c r="AT98" s="48">
        <v>1</v>
      </c>
      <c r="AU98" s="48">
        <v>0</v>
      </c>
      <c r="AV98" s="48">
        <v>0</v>
      </c>
      <c r="AW98" s="48">
        <v>0</v>
      </c>
      <c r="AX98" s="48">
        <v>1</v>
      </c>
      <c r="AY98" s="48">
        <v>0</v>
      </c>
      <c r="AZ98" s="48">
        <v>0</v>
      </c>
      <c r="BA98" s="48">
        <v>0</v>
      </c>
      <c r="BB98" s="48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48">
        <v>0</v>
      </c>
      <c r="BK98" s="48">
        <v>0</v>
      </c>
      <c r="BL98" s="48">
        <v>0</v>
      </c>
      <c r="BM98" s="48">
        <v>0</v>
      </c>
      <c r="BN98" s="48">
        <v>0</v>
      </c>
      <c r="BO98" s="48">
        <v>0</v>
      </c>
      <c r="BP98" s="48">
        <v>40</v>
      </c>
      <c r="BQ98" s="48">
        <v>34</v>
      </c>
      <c r="BR98" s="48">
        <v>34</v>
      </c>
      <c r="BS98" s="48">
        <v>38</v>
      </c>
      <c r="BT98" s="48">
        <v>28</v>
      </c>
      <c r="BU98" s="48" t="s">
        <v>85</v>
      </c>
      <c r="BV98" s="48" t="s">
        <v>85</v>
      </c>
      <c r="BW98" s="48" t="s">
        <v>85</v>
      </c>
      <c r="BX98" s="48" t="s">
        <v>85</v>
      </c>
      <c r="BY98" s="48">
        <v>68</v>
      </c>
      <c r="BZ98" s="48" t="s">
        <v>85</v>
      </c>
      <c r="CA98" s="48">
        <v>20</v>
      </c>
      <c r="CB98" s="48" t="s">
        <v>85</v>
      </c>
      <c r="CC98" s="48">
        <v>8</v>
      </c>
      <c r="CD98" s="45"/>
    </row>
    <row r="99" spans="1:89">
      <c r="A99" s="44">
        <v>247</v>
      </c>
      <c r="B99" s="45" t="s">
        <v>197</v>
      </c>
      <c r="C99" s="24" t="s">
        <v>347</v>
      </c>
      <c r="D99" s="39" t="s">
        <v>348</v>
      </c>
      <c r="E99" s="39" t="s">
        <v>349</v>
      </c>
      <c r="F99" s="39" t="s">
        <v>350</v>
      </c>
      <c r="G99" s="39" t="s">
        <v>166</v>
      </c>
      <c r="H99" s="40">
        <f>E99-D99+1</f>
        <v>3</v>
      </c>
      <c r="I99" s="40" t="s">
        <v>351</v>
      </c>
      <c r="J99" s="40" t="s">
        <v>1463</v>
      </c>
      <c r="K99" s="48">
        <v>800</v>
      </c>
      <c r="L99" s="48">
        <v>48</v>
      </c>
      <c r="M99" s="48">
        <v>46</v>
      </c>
      <c r="N99" s="48" t="s">
        <v>85</v>
      </c>
      <c r="O99" s="48" t="s">
        <v>85</v>
      </c>
      <c r="P99" s="48" t="s">
        <v>201</v>
      </c>
      <c r="Q99" s="48" t="s">
        <v>202</v>
      </c>
      <c r="R99" s="22" t="s">
        <v>88</v>
      </c>
      <c r="S99" s="12">
        <v>51</v>
      </c>
      <c r="T99" s="12">
        <v>49</v>
      </c>
      <c r="U99" s="48">
        <v>51</v>
      </c>
      <c r="V99" s="48">
        <v>49</v>
      </c>
      <c r="W99" s="48" t="s">
        <v>11</v>
      </c>
      <c r="X99" s="48">
        <f>IF(AND(W99 = "Dem", L99&gt;M99), 1, 0)</f>
        <v>1</v>
      </c>
      <c r="Y99" s="22" t="s">
        <v>85</v>
      </c>
      <c r="Z99" s="48" t="s">
        <v>674</v>
      </c>
      <c r="AA99" s="22" t="s">
        <v>85</v>
      </c>
      <c r="AB99" s="22" t="s">
        <v>85</v>
      </c>
      <c r="AC99" s="22" t="s">
        <v>85</v>
      </c>
      <c r="AD99" s="48" t="s">
        <v>85</v>
      </c>
      <c r="AE99" s="48" t="s">
        <v>352</v>
      </c>
      <c r="AF99" s="35" t="s">
        <v>353</v>
      </c>
      <c r="AG99" s="22" t="s">
        <v>12</v>
      </c>
      <c r="AH99" s="48">
        <v>1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8">
        <v>0</v>
      </c>
      <c r="AO99" s="48">
        <v>0</v>
      </c>
      <c r="AP99" s="48">
        <v>0</v>
      </c>
      <c r="AQ99" s="48">
        <v>0</v>
      </c>
      <c r="AR99" s="48">
        <v>0</v>
      </c>
      <c r="AS99" s="48">
        <v>0</v>
      </c>
      <c r="AT99" s="48">
        <v>0</v>
      </c>
      <c r="AU99" s="48">
        <v>0</v>
      </c>
      <c r="AV99" s="48">
        <v>0</v>
      </c>
      <c r="AW99" s="48">
        <v>0</v>
      </c>
      <c r="AX99" s="48">
        <v>0</v>
      </c>
      <c r="AY99" s="48">
        <v>0</v>
      </c>
      <c r="AZ99" s="48">
        <v>0</v>
      </c>
      <c r="BA99" s="48">
        <v>0</v>
      </c>
      <c r="BB99" s="48">
        <v>0</v>
      </c>
      <c r="BC99" s="48">
        <v>0</v>
      </c>
      <c r="BD99" s="48">
        <v>0</v>
      </c>
      <c r="BE99" s="48">
        <v>0</v>
      </c>
      <c r="BF99" s="48">
        <v>0</v>
      </c>
      <c r="BG99" s="48">
        <v>0</v>
      </c>
      <c r="BH99" s="48">
        <v>0</v>
      </c>
      <c r="BI99" s="48">
        <v>0</v>
      </c>
      <c r="BJ99" s="48">
        <v>0</v>
      </c>
      <c r="BK99" s="48">
        <v>0</v>
      </c>
      <c r="BL99" s="48">
        <v>0</v>
      </c>
      <c r="BM99" s="48">
        <v>0</v>
      </c>
      <c r="BN99" s="48">
        <v>0</v>
      </c>
      <c r="BO99" s="48">
        <v>0</v>
      </c>
      <c r="BP99" s="48" t="s">
        <v>85</v>
      </c>
      <c r="BQ99" s="48" t="s">
        <v>85</v>
      </c>
      <c r="BR99" s="48">
        <v>39</v>
      </c>
      <c r="BS99" s="48">
        <v>34</v>
      </c>
      <c r="BT99" s="48">
        <v>24</v>
      </c>
      <c r="BU99" s="48" t="s">
        <v>85</v>
      </c>
      <c r="BV99" s="48" t="s">
        <v>85</v>
      </c>
      <c r="BW99" s="48" t="s">
        <v>85</v>
      </c>
      <c r="BX99" s="48" t="s">
        <v>85</v>
      </c>
      <c r="BY99" s="48">
        <v>71</v>
      </c>
      <c r="BZ99" s="48">
        <v>3</v>
      </c>
      <c r="CA99" s="48">
        <v>18</v>
      </c>
      <c r="CB99" s="48">
        <v>1</v>
      </c>
      <c r="CC99" s="48">
        <v>2</v>
      </c>
      <c r="CD99" s="45"/>
    </row>
    <row r="100" spans="1:89">
      <c r="A100" s="44">
        <v>234</v>
      </c>
      <c r="B100" s="45" t="s">
        <v>197</v>
      </c>
      <c r="C100" s="9" t="s">
        <v>104</v>
      </c>
      <c r="D100" s="39" t="s">
        <v>360</v>
      </c>
      <c r="E100" s="39" t="s">
        <v>338</v>
      </c>
      <c r="F100" s="39" t="s">
        <v>361</v>
      </c>
      <c r="G100" s="39" t="s">
        <v>341</v>
      </c>
      <c r="H100" s="40">
        <f>E100-D100+1</f>
        <v>6</v>
      </c>
      <c r="I100" s="40" t="s">
        <v>229</v>
      </c>
      <c r="J100" s="39" t="s">
        <v>1463</v>
      </c>
      <c r="K100" s="48">
        <v>653</v>
      </c>
      <c r="L100" s="48">
        <v>50</v>
      </c>
      <c r="M100" s="48">
        <v>42</v>
      </c>
      <c r="N100" s="48">
        <v>0</v>
      </c>
      <c r="O100" s="48">
        <v>7</v>
      </c>
      <c r="P100" s="48" t="s">
        <v>201</v>
      </c>
      <c r="Q100" s="48" t="s">
        <v>202</v>
      </c>
      <c r="R100" s="22" t="s">
        <v>88</v>
      </c>
      <c r="S100" s="12">
        <v>51</v>
      </c>
      <c r="T100" s="12">
        <v>49</v>
      </c>
      <c r="U100" s="48">
        <v>51</v>
      </c>
      <c r="V100" s="48">
        <v>49</v>
      </c>
      <c r="W100" s="48" t="s">
        <v>11</v>
      </c>
      <c r="X100" s="48">
        <f>IF(AND(W100 = "Dem", L100&gt;M100), 1, 0)</f>
        <v>1</v>
      </c>
      <c r="Y100" s="48" t="s">
        <v>85</v>
      </c>
      <c r="Z100" s="48" t="s">
        <v>674</v>
      </c>
      <c r="AA100" s="22">
        <v>0</v>
      </c>
      <c r="AB100" s="22">
        <v>1</v>
      </c>
      <c r="AC100" s="22">
        <v>0</v>
      </c>
      <c r="AD100" s="48" t="s">
        <v>85</v>
      </c>
      <c r="AE100" s="48" t="s">
        <v>111</v>
      </c>
      <c r="AF100" s="32" t="s">
        <v>112</v>
      </c>
      <c r="AG100" s="48" t="s">
        <v>89</v>
      </c>
      <c r="AH100" s="48">
        <v>1</v>
      </c>
      <c r="AI100" s="48">
        <v>1</v>
      </c>
      <c r="AJ100" s="48">
        <v>1</v>
      </c>
      <c r="AK100" s="48">
        <v>1</v>
      </c>
      <c r="AL100" s="48">
        <v>1</v>
      </c>
      <c r="AM100" s="48">
        <v>1</v>
      </c>
      <c r="AN100" s="48">
        <v>0</v>
      </c>
      <c r="AO100" s="48">
        <v>0</v>
      </c>
      <c r="AP100" s="48">
        <v>1</v>
      </c>
      <c r="AQ100" s="48">
        <v>0</v>
      </c>
      <c r="AR100" s="48">
        <v>0</v>
      </c>
      <c r="AS100" s="48">
        <v>0</v>
      </c>
      <c r="AT100" s="48">
        <v>1</v>
      </c>
      <c r="AU100" s="48">
        <v>0</v>
      </c>
      <c r="AV100" s="48">
        <v>0</v>
      </c>
      <c r="AW100" s="48">
        <v>0</v>
      </c>
      <c r="AX100" s="48">
        <v>1</v>
      </c>
      <c r="AY100" s="48">
        <v>0</v>
      </c>
      <c r="AZ100" s="48">
        <v>0</v>
      </c>
      <c r="BA100" s="48">
        <v>0</v>
      </c>
      <c r="BB100" s="48">
        <v>0</v>
      </c>
      <c r="BC100" s="48">
        <v>0</v>
      </c>
      <c r="BD100" s="48">
        <v>0</v>
      </c>
      <c r="BE100" s="48">
        <v>0</v>
      </c>
      <c r="BF100" s="48">
        <v>0</v>
      </c>
      <c r="BG100" s="48">
        <v>0</v>
      </c>
      <c r="BH100" s="48">
        <v>0</v>
      </c>
      <c r="BI100" s="48">
        <v>0</v>
      </c>
      <c r="BJ100" s="48">
        <v>0</v>
      </c>
      <c r="BK100" s="48">
        <v>0</v>
      </c>
      <c r="BL100" s="48">
        <v>0</v>
      </c>
      <c r="BM100" s="48">
        <v>0</v>
      </c>
      <c r="BN100" s="48">
        <v>0</v>
      </c>
      <c r="BO100" s="48">
        <v>0</v>
      </c>
      <c r="BP100" s="48">
        <v>36</v>
      </c>
      <c r="BQ100" s="48">
        <v>37</v>
      </c>
      <c r="BR100" s="48">
        <v>34</v>
      </c>
      <c r="BS100" s="48">
        <v>38</v>
      </c>
      <c r="BT100" s="48">
        <v>28</v>
      </c>
      <c r="BU100" s="48" t="s">
        <v>85</v>
      </c>
      <c r="BV100" s="48" t="s">
        <v>85</v>
      </c>
      <c r="BW100" s="48" t="s">
        <v>85</v>
      </c>
      <c r="BX100" s="48" t="s">
        <v>85</v>
      </c>
      <c r="BY100" s="48">
        <v>66</v>
      </c>
      <c r="BZ100" s="48" t="s">
        <v>85</v>
      </c>
      <c r="CA100" s="48">
        <v>21</v>
      </c>
      <c r="CB100" s="48" t="s">
        <v>85</v>
      </c>
      <c r="CC100" s="48">
        <v>11</v>
      </c>
      <c r="CD100" s="45" t="s">
        <v>362</v>
      </c>
    </row>
    <row r="101" spans="1:89">
      <c r="A101" s="44">
        <v>232</v>
      </c>
      <c r="B101" s="45" t="s">
        <v>197</v>
      </c>
      <c r="C101" s="36" t="s">
        <v>291</v>
      </c>
      <c r="D101" s="39" t="s">
        <v>163</v>
      </c>
      <c r="E101" s="39" t="s">
        <v>338</v>
      </c>
      <c r="F101" s="39" t="s">
        <v>363</v>
      </c>
      <c r="G101" s="39" t="s">
        <v>305</v>
      </c>
      <c r="H101" s="40">
        <f>E101-D101+1</f>
        <v>5</v>
      </c>
      <c r="I101" s="40" t="s">
        <v>364</v>
      </c>
      <c r="J101" s="40" t="s">
        <v>1463</v>
      </c>
      <c r="K101" s="48">
        <v>420</v>
      </c>
      <c r="L101" s="48">
        <v>50</v>
      </c>
      <c r="M101" s="48">
        <v>44</v>
      </c>
      <c r="N101" s="48">
        <v>1</v>
      </c>
      <c r="O101" s="48">
        <v>4</v>
      </c>
      <c r="P101" s="48" t="s">
        <v>201</v>
      </c>
      <c r="Q101" s="22" t="s">
        <v>202</v>
      </c>
      <c r="R101" s="22" t="s">
        <v>177</v>
      </c>
      <c r="S101" s="12">
        <v>51</v>
      </c>
      <c r="T101" s="12">
        <v>49</v>
      </c>
      <c r="U101" s="48">
        <v>51</v>
      </c>
      <c r="V101" s="48">
        <v>49</v>
      </c>
      <c r="W101" s="48" t="s">
        <v>11</v>
      </c>
      <c r="X101" s="48">
        <f>IF(AND(W101 = "Dem", L101&gt;M101), 1, 0)</f>
        <v>1</v>
      </c>
      <c r="Y101" s="48" t="s">
        <v>85</v>
      </c>
      <c r="Z101" s="48" t="s">
        <v>674</v>
      </c>
      <c r="AA101" s="22">
        <v>0</v>
      </c>
      <c r="AB101" s="22">
        <v>1</v>
      </c>
      <c r="AC101" s="22">
        <v>0</v>
      </c>
      <c r="AD101" s="48" t="s">
        <v>85</v>
      </c>
      <c r="AE101" s="48" t="s">
        <v>365</v>
      </c>
      <c r="AF101" s="48" t="s">
        <v>365</v>
      </c>
      <c r="AG101" s="22" t="s">
        <v>89</v>
      </c>
      <c r="AH101" s="48">
        <v>1</v>
      </c>
      <c r="AI101" s="48">
        <v>1</v>
      </c>
      <c r="AJ101" s="48">
        <v>1</v>
      </c>
      <c r="AK101" s="48">
        <v>1</v>
      </c>
      <c r="AL101" s="48">
        <v>1</v>
      </c>
      <c r="AM101" s="48">
        <v>1</v>
      </c>
      <c r="AN101" s="48">
        <v>0</v>
      </c>
      <c r="AO101" s="48">
        <v>0</v>
      </c>
      <c r="AP101" s="48">
        <v>1</v>
      </c>
      <c r="AQ101" s="48">
        <v>0</v>
      </c>
      <c r="AR101" s="48">
        <v>0</v>
      </c>
      <c r="AS101" s="48">
        <v>0</v>
      </c>
      <c r="AT101" s="48">
        <v>0</v>
      </c>
      <c r="AU101" s="48">
        <v>0</v>
      </c>
      <c r="AV101" s="48">
        <v>0</v>
      </c>
      <c r="AW101" s="48">
        <v>0</v>
      </c>
      <c r="AX101" s="48">
        <v>1</v>
      </c>
      <c r="AY101" s="48">
        <v>0</v>
      </c>
      <c r="AZ101" s="48">
        <v>0</v>
      </c>
      <c r="BA101" s="48">
        <v>0</v>
      </c>
      <c r="BB101" s="48">
        <v>0</v>
      </c>
      <c r="BC101" s="48">
        <v>0</v>
      </c>
      <c r="BD101" s="48">
        <v>0</v>
      </c>
      <c r="BE101" s="48">
        <v>0</v>
      </c>
      <c r="BF101" s="48">
        <v>0</v>
      </c>
      <c r="BG101" s="48">
        <v>0</v>
      </c>
      <c r="BH101" s="48">
        <v>0</v>
      </c>
      <c r="BI101" s="48">
        <v>0</v>
      </c>
      <c r="BJ101" s="48">
        <v>0</v>
      </c>
      <c r="BK101" s="48">
        <v>0</v>
      </c>
      <c r="BL101" s="48">
        <v>0</v>
      </c>
      <c r="BM101" s="48">
        <v>0</v>
      </c>
      <c r="BN101" s="48">
        <v>0</v>
      </c>
      <c r="BO101" s="48">
        <v>0</v>
      </c>
      <c r="BP101" s="48">
        <v>0</v>
      </c>
      <c r="BQ101" s="48">
        <v>0</v>
      </c>
      <c r="BR101" s="48">
        <v>25</v>
      </c>
      <c r="BS101" s="48">
        <v>35</v>
      </c>
      <c r="BT101" s="48">
        <v>39</v>
      </c>
      <c r="BU101" s="48" t="s">
        <v>85</v>
      </c>
      <c r="BV101" s="48" t="s">
        <v>85</v>
      </c>
      <c r="BW101" s="48" t="s">
        <v>85</v>
      </c>
      <c r="BX101" s="48" t="s">
        <v>85</v>
      </c>
      <c r="BY101" s="48">
        <v>70</v>
      </c>
      <c r="BZ101" s="48">
        <v>4</v>
      </c>
      <c r="CA101" s="48">
        <v>22</v>
      </c>
      <c r="CB101" s="48">
        <v>2</v>
      </c>
      <c r="CC101" s="48">
        <v>2</v>
      </c>
      <c r="CD101" s="45"/>
    </row>
    <row r="102" spans="1:89">
      <c r="A102" s="1">
        <v>211</v>
      </c>
      <c r="B102" s="1" t="s">
        <v>197</v>
      </c>
      <c r="C102" s="19" t="s">
        <v>378</v>
      </c>
      <c r="D102" s="20" t="s">
        <v>379</v>
      </c>
      <c r="E102" s="20" t="s">
        <v>371</v>
      </c>
      <c r="F102" s="20" t="s">
        <v>380</v>
      </c>
      <c r="G102" s="20" t="s">
        <v>360</v>
      </c>
      <c r="H102" s="40">
        <f>E102-D102+1</f>
        <v>10</v>
      </c>
      <c r="I102" s="32">
        <v>2.5</v>
      </c>
      <c r="J102" s="48" t="s">
        <v>1463</v>
      </c>
      <c r="K102" s="32">
        <v>1600</v>
      </c>
      <c r="L102" s="48">
        <v>48</v>
      </c>
      <c r="M102" s="48">
        <v>45</v>
      </c>
      <c r="N102" s="48" t="s">
        <v>85</v>
      </c>
      <c r="O102" s="48" t="s">
        <v>85</v>
      </c>
      <c r="P102" s="48" t="s">
        <v>201</v>
      </c>
      <c r="Q102" s="48" t="s">
        <v>202</v>
      </c>
      <c r="R102" s="32" t="s">
        <v>88</v>
      </c>
      <c r="S102" s="12">
        <v>51</v>
      </c>
      <c r="T102" s="12">
        <v>49</v>
      </c>
      <c r="U102" s="48">
        <v>51</v>
      </c>
      <c r="V102" s="48">
        <v>49</v>
      </c>
      <c r="W102" s="48" t="s">
        <v>11</v>
      </c>
      <c r="X102" s="48">
        <f>IF(AND(W102 = "Dem", L102&gt;M102), 1, 0)</f>
        <v>1</v>
      </c>
      <c r="Y102" s="32" t="s">
        <v>85</v>
      </c>
      <c r="Z102" s="48" t="s">
        <v>674</v>
      </c>
      <c r="AA102" s="32" t="s">
        <v>85</v>
      </c>
      <c r="AB102" s="32" t="s">
        <v>85</v>
      </c>
      <c r="AC102" s="32" t="s">
        <v>85</v>
      </c>
      <c r="AD102" s="32" t="s">
        <v>85</v>
      </c>
      <c r="AE102" s="32" t="s">
        <v>378</v>
      </c>
      <c r="AF102" s="32" t="s">
        <v>381</v>
      </c>
      <c r="AG102" s="32" t="s">
        <v>89</v>
      </c>
      <c r="AH102" s="32">
        <v>1</v>
      </c>
      <c r="AI102" s="32">
        <v>0</v>
      </c>
      <c r="AJ102" s="32" t="s">
        <v>85</v>
      </c>
      <c r="AK102" s="32" t="s">
        <v>85</v>
      </c>
      <c r="AL102" s="32" t="s">
        <v>85</v>
      </c>
      <c r="AM102" s="32" t="s">
        <v>85</v>
      </c>
      <c r="AN102" s="32" t="s">
        <v>85</v>
      </c>
      <c r="AO102" s="32" t="s">
        <v>85</v>
      </c>
      <c r="AP102" s="32" t="s">
        <v>85</v>
      </c>
      <c r="AQ102" s="32" t="s">
        <v>85</v>
      </c>
      <c r="AR102" s="32" t="s">
        <v>85</v>
      </c>
      <c r="AS102" s="32" t="s">
        <v>85</v>
      </c>
      <c r="AT102" s="32" t="s">
        <v>85</v>
      </c>
      <c r="AU102" s="32" t="s">
        <v>85</v>
      </c>
      <c r="AV102" s="32" t="s">
        <v>85</v>
      </c>
      <c r="AW102" s="32" t="s">
        <v>85</v>
      </c>
      <c r="AX102" s="32" t="s">
        <v>85</v>
      </c>
      <c r="AY102" s="32" t="s">
        <v>85</v>
      </c>
      <c r="AZ102" s="32" t="s">
        <v>85</v>
      </c>
      <c r="BA102" s="32" t="s">
        <v>85</v>
      </c>
      <c r="BB102" s="32" t="s">
        <v>85</v>
      </c>
      <c r="BC102" s="32" t="s">
        <v>85</v>
      </c>
      <c r="BD102" s="32" t="s">
        <v>85</v>
      </c>
      <c r="BE102" s="32" t="s">
        <v>85</v>
      </c>
      <c r="BF102" s="32" t="s">
        <v>85</v>
      </c>
      <c r="BG102" s="32" t="s">
        <v>85</v>
      </c>
      <c r="BH102" s="32" t="s">
        <v>85</v>
      </c>
      <c r="BI102" s="32" t="s">
        <v>85</v>
      </c>
      <c r="BJ102" s="32" t="s">
        <v>85</v>
      </c>
      <c r="BK102" s="32" t="s">
        <v>85</v>
      </c>
      <c r="BL102" s="32" t="s">
        <v>85</v>
      </c>
      <c r="BM102" s="32" t="s">
        <v>85</v>
      </c>
      <c r="BN102" s="32" t="s">
        <v>85</v>
      </c>
      <c r="BO102" s="32" t="s">
        <v>85</v>
      </c>
      <c r="BP102" s="32" t="s">
        <v>85</v>
      </c>
      <c r="BQ102" s="32" t="s">
        <v>85</v>
      </c>
      <c r="BR102" s="32" t="s">
        <v>85</v>
      </c>
      <c r="BS102" s="32" t="s">
        <v>85</v>
      </c>
      <c r="BT102" s="32" t="s">
        <v>85</v>
      </c>
      <c r="BU102" s="32" t="s">
        <v>85</v>
      </c>
      <c r="BV102" s="32" t="s">
        <v>85</v>
      </c>
      <c r="BW102" s="32" t="s">
        <v>85</v>
      </c>
      <c r="BX102" s="32" t="s">
        <v>85</v>
      </c>
      <c r="BY102" s="32" t="s">
        <v>85</v>
      </c>
      <c r="BZ102" s="32" t="s">
        <v>85</v>
      </c>
      <c r="CA102" s="32" t="s">
        <v>85</v>
      </c>
      <c r="CB102" s="32" t="s">
        <v>85</v>
      </c>
      <c r="CC102" s="32" t="s">
        <v>85</v>
      </c>
      <c r="CD102" s="1"/>
      <c r="CE102" s="1"/>
      <c r="CF102" s="1"/>
      <c r="CG102" s="1"/>
      <c r="CH102" s="1"/>
      <c r="CI102" s="1"/>
      <c r="CJ102" s="1"/>
    </row>
    <row r="103" spans="1:89">
      <c r="A103" s="1">
        <v>181</v>
      </c>
      <c r="B103" s="1" t="s">
        <v>197</v>
      </c>
      <c r="C103" s="19" t="s">
        <v>388</v>
      </c>
      <c r="D103" s="20" t="s">
        <v>271</v>
      </c>
      <c r="E103" s="20" t="s">
        <v>389</v>
      </c>
      <c r="F103" s="20" t="s">
        <v>390</v>
      </c>
      <c r="G103" s="20" t="s">
        <v>391</v>
      </c>
      <c r="H103" s="40">
        <f>E103-D103+1</f>
        <v>4</v>
      </c>
      <c r="I103" s="32">
        <v>3.5</v>
      </c>
      <c r="J103" s="40" t="s">
        <v>1463</v>
      </c>
      <c r="K103" s="32">
        <v>772</v>
      </c>
      <c r="L103" s="48">
        <v>56</v>
      </c>
      <c r="M103" s="48">
        <v>39</v>
      </c>
      <c r="N103" s="48">
        <v>1</v>
      </c>
      <c r="O103" s="48">
        <v>3</v>
      </c>
      <c r="P103" s="48" t="s">
        <v>201</v>
      </c>
      <c r="Q103" s="22" t="s">
        <v>202</v>
      </c>
      <c r="R103" s="32" t="s">
        <v>88</v>
      </c>
      <c r="S103" s="12">
        <v>51</v>
      </c>
      <c r="T103" s="12">
        <v>49</v>
      </c>
      <c r="U103" s="48">
        <v>51</v>
      </c>
      <c r="V103" s="48">
        <v>49</v>
      </c>
      <c r="W103" s="48" t="s">
        <v>11</v>
      </c>
      <c r="X103" s="48">
        <f>IF(AND(W103 = "Dem", L103&gt;M103), 1, 0)</f>
        <v>1</v>
      </c>
      <c r="Y103" s="32" t="s">
        <v>85</v>
      </c>
      <c r="Z103" s="48" t="s">
        <v>674</v>
      </c>
      <c r="AA103" s="32">
        <v>0</v>
      </c>
      <c r="AB103" s="32">
        <v>1</v>
      </c>
      <c r="AC103" s="32">
        <v>0</v>
      </c>
      <c r="AD103" s="48" t="s">
        <v>85</v>
      </c>
      <c r="AE103" s="32" t="s">
        <v>388</v>
      </c>
      <c r="AF103" s="32" t="s">
        <v>392</v>
      </c>
      <c r="AG103" s="32" t="s">
        <v>89</v>
      </c>
      <c r="AH103" s="32">
        <v>1</v>
      </c>
      <c r="AI103" s="32">
        <v>1</v>
      </c>
      <c r="AJ103" s="32" t="s">
        <v>85</v>
      </c>
      <c r="AK103" s="32" t="s">
        <v>85</v>
      </c>
      <c r="AL103" s="32" t="s">
        <v>85</v>
      </c>
      <c r="AM103" s="32" t="s">
        <v>85</v>
      </c>
      <c r="AN103" s="32" t="s">
        <v>85</v>
      </c>
      <c r="AO103" s="32" t="s">
        <v>85</v>
      </c>
      <c r="AP103" s="32" t="s">
        <v>85</v>
      </c>
      <c r="AQ103" s="32" t="s">
        <v>85</v>
      </c>
      <c r="AR103" s="32" t="s">
        <v>85</v>
      </c>
      <c r="AS103" s="32" t="s">
        <v>85</v>
      </c>
      <c r="AT103" s="32" t="s">
        <v>85</v>
      </c>
      <c r="AU103" s="32" t="s">
        <v>85</v>
      </c>
      <c r="AV103" s="32" t="s">
        <v>85</v>
      </c>
      <c r="AW103" s="32" t="s">
        <v>85</v>
      </c>
      <c r="AX103" s="32" t="s">
        <v>85</v>
      </c>
      <c r="AY103" s="32" t="s">
        <v>85</v>
      </c>
      <c r="AZ103" s="32" t="s">
        <v>85</v>
      </c>
      <c r="BA103" s="32" t="s">
        <v>85</v>
      </c>
      <c r="BB103" s="32" t="s">
        <v>85</v>
      </c>
      <c r="BC103" s="32" t="s">
        <v>85</v>
      </c>
      <c r="BD103" s="32" t="s">
        <v>85</v>
      </c>
      <c r="BE103" s="32" t="s">
        <v>85</v>
      </c>
      <c r="BF103" s="32" t="s">
        <v>85</v>
      </c>
      <c r="BG103" s="32" t="s">
        <v>85</v>
      </c>
      <c r="BH103" s="32" t="s">
        <v>85</v>
      </c>
      <c r="BI103" s="32" t="s">
        <v>85</v>
      </c>
      <c r="BJ103" s="32" t="s">
        <v>85</v>
      </c>
      <c r="BK103" s="32" t="s">
        <v>85</v>
      </c>
      <c r="BL103" s="32" t="s">
        <v>85</v>
      </c>
      <c r="BM103" s="32" t="s">
        <v>85</v>
      </c>
      <c r="BN103" s="32" t="s">
        <v>85</v>
      </c>
      <c r="BO103" s="32" t="s">
        <v>85</v>
      </c>
      <c r="BP103" s="32" t="s">
        <v>85</v>
      </c>
      <c r="BQ103" s="32" t="s">
        <v>85</v>
      </c>
      <c r="BR103" s="32">
        <v>46</v>
      </c>
      <c r="BS103" s="32">
        <v>43</v>
      </c>
      <c r="BT103" s="32">
        <v>11</v>
      </c>
      <c r="BU103" s="32">
        <v>38</v>
      </c>
      <c r="BV103" s="32">
        <v>8</v>
      </c>
      <c r="BW103" s="32">
        <v>6</v>
      </c>
      <c r="BX103" s="32">
        <v>37</v>
      </c>
      <c r="BY103" s="32" t="s">
        <v>85</v>
      </c>
      <c r="BZ103" s="32" t="s">
        <v>85</v>
      </c>
      <c r="CA103" s="32" t="s">
        <v>85</v>
      </c>
      <c r="CB103" s="32" t="s">
        <v>85</v>
      </c>
      <c r="CC103" s="32" t="s">
        <v>85</v>
      </c>
      <c r="CD103" s="1"/>
    </row>
    <row r="104" spans="1:89">
      <c r="A104" s="1">
        <v>149</v>
      </c>
      <c r="B104" s="1" t="s">
        <v>197</v>
      </c>
      <c r="C104" s="19" t="s">
        <v>261</v>
      </c>
      <c r="D104" s="20" t="s">
        <v>408</v>
      </c>
      <c r="E104" s="20" t="s">
        <v>170</v>
      </c>
      <c r="F104" s="20" t="s">
        <v>409</v>
      </c>
      <c r="G104" s="20" t="s">
        <v>405</v>
      </c>
      <c r="H104" s="40">
        <f>E104-D104+1</f>
        <v>2</v>
      </c>
      <c r="I104" s="32">
        <v>4</v>
      </c>
      <c r="J104" s="40" t="s">
        <v>1463</v>
      </c>
      <c r="K104" s="48">
        <v>603</v>
      </c>
      <c r="L104" s="22">
        <v>48</v>
      </c>
      <c r="M104" s="22">
        <v>43</v>
      </c>
      <c r="N104" s="22" t="s">
        <v>85</v>
      </c>
      <c r="O104" s="22">
        <v>8</v>
      </c>
      <c r="P104" s="48" t="s">
        <v>201</v>
      </c>
      <c r="Q104" s="22" t="s">
        <v>202</v>
      </c>
      <c r="R104" s="32" t="s">
        <v>88</v>
      </c>
      <c r="S104" s="12">
        <v>51</v>
      </c>
      <c r="T104" s="12">
        <v>49</v>
      </c>
      <c r="U104" s="48">
        <v>51</v>
      </c>
      <c r="V104" s="48">
        <v>49</v>
      </c>
      <c r="W104" s="48" t="s">
        <v>11</v>
      </c>
      <c r="X104" s="48">
        <f>IF(AND(W104 = "Dem", L104&gt;M104), 1, 0)</f>
        <v>1</v>
      </c>
      <c r="Y104" s="32" t="s">
        <v>85</v>
      </c>
      <c r="Z104" s="48" t="s">
        <v>674</v>
      </c>
      <c r="AA104" s="32" t="s">
        <v>85</v>
      </c>
      <c r="AB104" s="32" t="s">
        <v>85</v>
      </c>
      <c r="AC104" s="32" t="s">
        <v>85</v>
      </c>
      <c r="AD104" s="32" t="s">
        <v>85</v>
      </c>
      <c r="AE104" s="32" t="s">
        <v>261</v>
      </c>
      <c r="AF104" s="32" t="s">
        <v>261</v>
      </c>
      <c r="AG104" s="32" t="s">
        <v>89</v>
      </c>
      <c r="AH104" s="32">
        <v>1</v>
      </c>
      <c r="AI104" s="32">
        <v>1</v>
      </c>
      <c r="AJ104" s="32" t="s">
        <v>85</v>
      </c>
      <c r="AK104" s="32" t="s">
        <v>85</v>
      </c>
      <c r="AL104" s="32" t="s">
        <v>85</v>
      </c>
      <c r="AM104" s="32" t="s">
        <v>85</v>
      </c>
      <c r="AN104" s="32" t="s">
        <v>85</v>
      </c>
      <c r="AO104" s="32" t="s">
        <v>85</v>
      </c>
      <c r="AP104" s="32" t="s">
        <v>85</v>
      </c>
      <c r="AQ104" s="32" t="s">
        <v>85</v>
      </c>
      <c r="AR104" s="32" t="s">
        <v>85</v>
      </c>
      <c r="AS104" s="32" t="s">
        <v>85</v>
      </c>
      <c r="AT104" s="32" t="s">
        <v>85</v>
      </c>
      <c r="AU104" s="32" t="s">
        <v>85</v>
      </c>
      <c r="AV104" s="32" t="s">
        <v>85</v>
      </c>
      <c r="AW104" s="32" t="s">
        <v>85</v>
      </c>
      <c r="AX104" s="32" t="s">
        <v>85</v>
      </c>
      <c r="AY104" s="32" t="s">
        <v>85</v>
      </c>
      <c r="AZ104" s="32" t="s">
        <v>85</v>
      </c>
      <c r="BA104" s="32" t="s">
        <v>85</v>
      </c>
      <c r="BB104" s="32" t="s">
        <v>85</v>
      </c>
      <c r="BC104" s="32" t="s">
        <v>85</v>
      </c>
      <c r="BD104" s="32" t="s">
        <v>85</v>
      </c>
      <c r="BE104" s="32" t="s">
        <v>85</v>
      </c>
      <c r="BF104" s="32" t="s">
        <v>85</v>
      </c>
      <c r="BG104" s="32" t="s">
        <v>85</v>
      </c>
      <c r="BH104" s="32" t="s">
        <v>85</v>
      </c>
      <c r="BI104" s="32" t="s">
        <v>85</v>
      </c>
      <c r="BJ104" s="32" t="s">
        <v>85</v>
      </c>
      <c r="BK104" s="32" t="s">
        <v>85</v>
      </c>
      <c r="BL104" s="32" t="s">
        <v>85</v>
      </c>
      <c r="BM104" s="32" t="s">
        <v>85</v>
      </c>
      <c r="BN104" s="32" t="s">
        <v>85</v>
      </c>
      <c r="BO104" s="32" t="s">
        <v>85</v>
      </c>
      <c r="BP104" s="32" t="s">
        <v>85</v>
      </c>
      <c r="BQ104" s="32" t="s">
        <v>85</v>
      </c>
      <c r="BR104" s="32" t="s">
        <v>85</v>
      </c>
      <c r="BS104" s="32" t="s">
        <v>85</v>
      </c>
      <c r="BT104" s="32" t="s">
        <v>85</v>
      </c>
      <c r="BU104" s="32" t="s">
        <v>85</v>
      </c>
      <c r="BV104" s="32" t="s">
        <v>85</v>
      </c>
      <c r="BW104" s="32" t="s">
        <v>85</v>
      </c>
      <c r="BX104" s="32" t="s">
        <v>85</v>
      </c>
      <c r="BY104" s="32" t="s">
        <v>85</v>
      </c>
      <c r="BZ104" s="32" t="s">
        <v>85</v>
      </c>
      <c r="CA104" s="32" t="s">
        <v>85</v>
      </c>
      <c r="CB104" s="32" t="s">
        <v>85</v>
      </c>
      <c r="CC104" s="32" t="s">
        <v>85</v>
      </c>
      <c r="CD104" s="1"/>
    </row>
    <row r="105" spans="1:89">
      <c r="A105" s="26">
        <v>48</v>
      </c>
      <c r="B105" s="26" t="s">
        <v>197</v>
      </c>
      <c r="C105" s="19" t="s">
        <v>213</v>
      </c>
      <c r="D105" s="27">
        <v>44009</v>
      </c>
      <c r="E105" s="27">
        <v>44011</v>
      </c>
      <c r="F105" s="26" t="s">
        <v>450</v>
      </c>
      <c r="G105" s="27">
        <v>44013</v>
      </c>
      <c r="H105" s="32">
        <v>3</v>
      </c>
      <c r="I105" s="48">
        <v>4</v>
      </c>
      <c r="J105" s="40" t="s">
        <v>1463</v>
      </c>
      <c r="K105" s="32">
        <v>600</v>
      </c>
      <c r="L105" s="32">
        <v>48</v>
      </c>
      <c r="M105" s="32">
        <v>41</v>
      </c>
      <c r="N105" s="32">
        <v>2</v>
      </c>
      <c r="O105" s="32">
        <v>10</v>
      </c>
      <c r="P105" s="48" t="s">
        <v>201</v>
      </c>
      <c r="Q105" s="22" t="s">
        <v>202</v>
      </c>
      <c r="R105" s="32" t="s">
        <v>88</v>
      </c>
      <c r="S105" s="12">
        <v>51</v>
      </c>
      <c r="T105" s="12">
        <v>49</v>
      </c>
      <c r="U105" s="48">
        <v>51</v>
      </c>
      <c r="V105" s="48">
        <v>49</v>
      </c>
      <c r="W105" s="48" t="s">
        <v>11</v>
      </c>
      <c r="X105" s="48">
        <f>IF(AND(W105 = "Dem", L105&gt;M105), 1, 0)</f>
        <v>1</v>
      </c>
      <c r="Y105" s="48" t="s">
        <v>439</v>
      </c>
      <c r="Z105" s="48" t="s">
        <v>674</v>
      </c>
      <c r="AA105" s="32">
        <v>0</v>
      </c>
      <c r="AB105" s="32">
        <v>1</v>
      </c>
      <c r="AC105" s="32">
        <v>0</v>
      </c>
      <c r="AD105" s="32">
        <v>40</v>
      </c>
      <c r="AE105" s="32" t="s">
        <v>213</v>
      </c>
      <c r="AF105" s="32" t="s">
        <v>213</v>
      </c>
      <c r="AG105" s="32" t="s">
        <v>178</v>
      </c>
      <c r="AH105" s="32">
        <v>1</v>
      </c>
      <c r="AI105" s="32">
        <v>0</v>
      </c>
      <c r="AJ105" s="32">
        <v>1</v>
      </c>
      <c r="AK105" s="32">
        <v>1</v>
      </c>
      <c r="AL105" s="32">
        <v>1</v>
      </c>
      <c r="AM105" s="32">
        <v>0</v>
      </c>
      <c r="AN105" s="32">
        <v>0</v>
      </c>
      <c r="AO105" s="32">
        <v>0</v>
      </c>
      <c r="AP105" s="32">
        <v>1</v>
      </c>
      <c r="AQ105" s="32">
        <v>0</v>
      </c>
      <c r="AR105" s="32">
        <v>0</v>
      </c>
      <c r="AS105" s="32">
        <v>0</v>
      </c>
      <c r="AT105" s="32">
        <v>1</v>
      </c>
      <c r="AU105" s="32">
        <v>0</v>
      </c>
      <c r="AV105" s="32">
        <v>0</v>
      </c>
      <c r="AW105" s="32">
        <v>0</v>
      </c>
      <c r="AX105" s="32">
        <v>0</v>
      </c>
      <c r="AY105" s="32">
        <v>0</v>
      </c>
      <c r="AZ105" s="32">
        <v>0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</v>
      </c>
      <c r="BG105" s="32">
        <v>0</v>
      </c>
      <c r="BH105" s="32">
        <v>0</v>
      </c>
      <c r="BI105" s="32">
        <v>0</v>
      </c>
      <c r="BJ105" s="32">
        <v>0</v>
      </c>
      <c r="BK105" s="32">
        <v>0</v>
      </c>
      <c r="BL105" s="32">
        <v>0</v>
      </c>
      <c r="BM105" s="32">
        <v>0</v>
      </c>
      <c r="BN105" s="32">
        <v>0</v>
      </c>
      <c r="BO105" s="32">
        <v>0</v>
      </c>
      <c r="BP105" s="49" t="s">
        <v>85</v>
      </c>
      <c r="BQ105" s="49" t="s">
        <v>85</v>
      </c>
      <c r="BR105" s="32">
        <v>33</v>
      </c>
      <c r="BS105" s="32">
        <v>40</v>
      </c>
      <c r="BT105" s="32">
        <v>26</v>
      </c>
      <c r="BU105" s="49" t="s">
        <v>85</v>
      </c>
      <c r="BV105" s="49" t="s">
        <v>85</v>
      </c>
      <c r="BW105" s="49" t="s">
        <v>85</v>
      </c>
      <c r="BX105" s="49" t="s">
        <v>85</v>
      </c>
      <c r="BY105" s="32">
        <v>74</v>
      </c>
      <c r="BZ105" s="32">
        <v>4</v>
      </c>
      <c r="CA105" s="32">
        <v>17</v>
      </c>
      <c r="CB105" s="32">
        <v>2</v>
      </c>
      <c r="CC105" s="32">
        <v>3</v>
      </c>
    </row>
    <row r="106" spans="1:89">
      <c r="A106" s="26">
        <v>32</v>
      </c>
      <c r="B106" s="26" t="s">
        <v>197</v>
      </c>
      <c r="C106" s="19" t="s">
        <v>104</v>
      </c>
      <c r="D106" s="27">
        <v>43990</v>
      </c>
      <c r="E106" s="27">
        <v>43998</v>
      </c>
      <c r="F106" s="26" t="s">
        <v>451</v>
      </c>
      <c r="G106" s="27">
        <v>44007</v>
      </c>
      <c r="H106" s="32">
        <v>9</v>
      </c>
      <c r="I106" s="48">
        <v>4.3</v>
      </c>
      <c r="J106" s="39" t="s">
        <v>1463</v>
      </c>
      <c r="K106" s="48">
        <v>650</v>
      </c>
      <c r="L106" s="22">
        <v>47</v>
      </c>
      <c r="M106" s="22">
        <v>38</v>
      </c>
      <c r="N106" s="22">
        <v>1</v>
      </c>
      <c r="O106" s="22">
        <v>14</v>
      </c>
      <c r="P106" s="48" t="s">
        <v>201</v>
      </c>
      <c r="Q106" s="22" t="s">
        <v>202</v>
      </c>
      <c r="R106" s="32" t="s">
        <v>177</v>
      </c>
      <c r="S106" s="12">
        <v>51</v>
      </c>
      <c r="T106" s="12">
        <v>49</v>
      </c>
      <c r="U106" s="48">
        <v>51</v>
      </c>
      <c r="V106" s="48">
        <v>49</v>
      </c>
      <c r="W106" s="48" t="s">
        <v>11</v>
      </c>
      <c r="X106" s="48">
        <f>IF(AND(W106 = "Dem", L106&gt;M106), 1, 0)</f>
        <v>1</v>
      </c>
      <c r="Y106" s="49" t="s">
        <v>85</v>
      </c>
      <c r="Z106" s="48" t="s">
        <v>674</v>
      </c>
      <c r="AA106" s="48">
        <v>0</v>
      </c>
      <c r="AB106" s="48">
        <v>1</v>
      </c>
      <c r="AC106" s="48">
        <v>0</v>
      </c>
      <c r="AD106" s="32">
        <v>63</v>
      </c>
      <c r="AE106" s="32" t="s">
        <v>111</v>
      </c>
      <c r="AF106" s="32" t="s">
        <v>112</v>
      </c>
      <c r="AG106" s="32" t="s">
        <v>178</v>
      </c>
      <c r="AH106" s="32">
        <v>1</v>
      </c>
      <c r="AI106" s="32">
        <v>1</v>
      </c>
      <c r="AJ106" s="49">
        <v>1</v>
      </c>
      <c r="AK106" s="49">
        <v>1</v>
      </c>
      <c r="AL106" s="49">
        <v>1</v>
      </c>
      <c r="AM106" s="49">
        <v>1</v>
      </c>
      <c r="AN106" s="49">
        <v>0</v>
      </c>
      <c r="AO106" s="49">
        <v>0</v>
      </c>
      <c r="AP106" s="49">
        <v>1</v>
      </c>
      <c r="AQ106" s="49">
        <v>1</v>
      </c>
      <c r="AR106" s="49">
        <v>0</v>
      </c>
      <c r="AS106" s="49">
        <v>0</v>
      </c>
      <c r="AT106" s="49">
        <v>1</v>
      </c>
      <c r="AU106" s="49">
        <v>0</v>
      </c>
      <c r="AV106" s="49">
        <v>0</v>
      </c>
      <c r="AW106" s="49">
        <v>0</v>
      </c>
      <c r="AX106" s="49">
        <v>0</v>
      </c>
      <c r="AY106" s="49">
        <v>0</v>
      </c>
      <c r="AZ106" s="49">
        <v>0</v>
      </c>
      <c r="BA106" s="49">
        <v>0</v>
      </c>
      <c r="BB106" s="49">
        <v>0</v>
      </c>
      <c r="BC106" s="49">
        <v>0</v>
      </c>
      <c r="BD106" s="49">
        <v>0</v>
      </c>
      <c r="BE106" s="49">
        <v>0</v>
      </c>
      <c r="BF106" s="49">
        <v>1</v>
      </c>
      <c r="BG106" s="49">
        <v>0</v>
      </c>
      <c r="BH106" s="49">
        <v>0</v>
      </c>
      <c r="BI106" s="49">
        <v>0</v>
      </c>
      <c r="BJ106" s="49">
        <v>0</v>
      </c>
      <c r="BK106" s="49">
        <v>1</v>
      </c>
      <c r="BL106" s="49">
        <v>0</v>
      </c>
      <c r="BM106" s="49">
        <v>0</v>
      </c>
      <c r="BN106" s="49">
        <v>0</v>
      </c>
      <c r="BO106" s="32">
        <v>0</v>
      </c>
      <c r="BP106" s="49">
        <v>39</v>
      </c>
      <c r="BQ106" s="49">
        <v>29</v>
      </c>
      <c r="BR106" s="49">
        <v>25</v>
      </c>
      <c r="BS106" s="49">
        <v>30</v>
      </c>
      <c r="BT106" s="49">
        <v>41</v>
      </c>
      <c r="BU106" s="49" t="s">
        <v>85</v>
      </c>
      <c r="BV106" s="49" t="s">
        <v>85</v>
      </c>
      <c r="BW106" s="49" t="s">
        <v>85</v>
      </c>
      <c r="BX106" s="49" t="s">
        <v>85</v>
      </c>
      <c r="BY106" s="32">
        <v>62</v>
      </c>
      <c r="BZ106" s="49" t="s">
        <v>85</v>
      </c>
      <c r="CA106" s="32">
        <v>20</v>
      </c>
      <c r="CB106" s="49" t="s">
        <v>85</v>
      </c>
      <c r="CC106" s="32">
        <v>14</v>
      </c>
    </row>
    <row r="107" spans="1:89">
      <c r="A107" s="26">
        <v>13</v>
      </c>
      <c r="B107" s="26" t="s">
        <v>197</v>
      </c>
      <c r="C107" s="19" t="s">
        <v>388</v>
      </c>
      <c r="D107" s="27">
        <v>43981</v>
      </c>
      <c r="E107" s="27">
        <v>43984</v>
      </c>
      <c r="F107" s="26" t="s">
        <v>456</v>
      </c>
      <c r="G107" s="27">
        <v>43985</v>
      </c>
      <c r="H107" s="32">
        <v>4</v>
      </c>
      <c r="I107" s="48">
        <v>3</v>
      </c>
      <c r="J107" s="40" t="s">
        <v>1463</v>
      </c>
      <c r="K107" s="32">
        <v>1002</v>
      </c>
      <c r="L107" s="32">
        <v>50</v>
      </c>
      <c r="M107" s="32">
        <v>37</v>
      </c>
      <c r="N107" s="32">
        <v>3</v>
      </c>
      <c r="O107" s="32">
        <v>8</v>
      </c>
      <c r="P107" s="32" t="s">
        <v>201</v>
      </c>
      <c r="Q107" s="32" t="s">
        <v>202</v>
      </c>
      <c r="R107" s="32" t="s">
        <v>177</v>
      </c>
      <c r="S107" s="12">
        <v>51</v>
      </c>
      <c r="T107" s="12">
        <v>49</v>
      </c>
      <c r="U107" s="48">
        <v>51</v>
      </c>
      <c r="V107" s="48">
        <v>49</v>
      </c>
      <c r="W107" s="48" t="s">
        <v>11</v>
      </c>
      <c r="X107" s="48">
        <f>IF(AND(W107 = "Dem", L107&gt;M107), 1, 0)</f>
        <v>1</v>
      </c>
      <c r="Y107" s="49" t="s">
        <v>85</v>
      </c>
      <c r="Z107" s="48" t="s">
        <v>674</v>
      </c>
      <c r="AA107" s="32">
        <v>0</v>
      </c>
      <c r="AB107" s="32">
        <v>1</v>
      </c>
      <c r="AC107" s="32">
        <v>0</v>
      </c>
      <c r="AD107" s="48">
        <v>77</v>
      </c>
      <c r="AE107" s="32" t="s">
        <v>388</v>
      </c>
      <c r="AF107" s="32" t="s">
        <v>457</v>
      </c>
      <c r="AG107" s="32" t="s">
        <v>178</v>
      </c>
      <c r="AH107" s="32">
        <v>1</v>
      </c>
      <c r="AI107" s="32">
        <v>1</v>
      </c>
      <c r="AJ107" s="49" t="s">
        <v>85</v>
      </c>
      <c r="AK107" s="49" t="s">
        <v>85</v>
      </c>
      <c r="AL107" s="49" t="s">
        <v>85</v>
      </c>
      <c r="AM107" s="49" t="s">
        <v>85</v>
      </c>
      <c r="AN107" s="49" t="s">
        <v>85</v>
      </c>
      <c r="AO107" s="49" t="s">
        <v>85</v>
      </c>
      <c r="AP107" s="49" t="s">
        <v>85</v>
      </c>
      <c r="AQ107" s="49" t="s">
        <v>85</v>
      </c>
      <c r="AR107" s="49" t="s">
        <v>85</v>
      </c>
      <c r="AS107" s="49" t="s">
        <v>85</v>
      </c>
      <c r="AT107" s="49" t="s">
        <v>85</v>
      </c>
      <c r="AU107" s="49" t="s">
        <v>85</v>
      </c>
      <c r="AV107" s="49" t="s">
        <v>85</v>
      </c>
      <c r="AW107" s="49" t="s">
        <v>85</v>
      </c>
      <c r="AX107" s="49" t="s">
        <v>85</v>
      </c>
      <c r="AY107" s="49" t="s">
        <v>85</v>
      </c>
      <c r="AZ107" s="49" t="s">
        <v>85</v>
      </c>
      <c r="BA107" s="49" t="s">
        <v>85</v>
      </c>
      <c r="BB107" s="49" t="s">
        <v>85</v>
      </c>
      <c r="BC107" s="49" t="s">
        <v>85</v>
      </c>
      <c r="BD107" s="49" t="s">
        <v>85</v>
      </c>
      <c r="BE107" s="49" t="s">
        <v>85</v>
      </c>
      <c r="BF107" s="49" t="s">
        <v>85</v>
      </c>
      <c r="BG107" s="49" t="s">
        <v>85</v>
      </c>
      <c r="BH107" s="49" t="s">
        <v>85</v>
      </c>
      <c r="BI107" s="49" t="s">
        <v>85</v>
      </c>
      <c r="BJ107" s="49" t="s">
        <v>85</v>
      </c>
      <c r="BK107" s="49" t="s">
        <v>85</v>
      </c>
      <c r="BL107" s="49" t="s">
        <v>85</v>
      </c>
      <c r="BM107" s="49" t="s">
        <v>85</v>
      </c>
      <c r="BN107" s="49" t="s">
        <v>85</v>
      </c>
      <c r="BO107" s="49" t="s">
        <v>85</v>
      </c>
      <c r="BP107" s="49" t="s">
        <v>85</v>
      </c>
      <c r="BQ107" s="49" t="s">
        <v>85</v>
      </c>
      <c r="BR107" s="32">
        <v>43</v>
      </c>
      <c r="BS107" s="32">
        <v>43</v>
      </c>
      <c r="BT107" s="32">
        <v>14</v>
      </c>
      <c r="BU107" s="32">
        <v>36</v>
      </c>
      <c r="BV107" s="32">
        <v>7</v>
      </c>
      <c r="BW107" s="32">
        <v>7</v>
      </c>
      <c r="BX107" s="32">
        <v>36</v>
      </c>
      <c r="BY107" s="49" t="s">
        <v>85</v>
      </c>
      <c r="BZ107" s="49" t="s">
        <v>85</v>
      </c>
      <c r="CA107" s="49" t="s">
        <v>85</v>
      </c>
      <c r="CB107" s="49" t="s">
        <v>85</v>
      </c>
      <c r="CC107" s="49" t="s">
        <v>85</v>
      </c>
      <c r="CD107" s="26" t="s">
        <v>458</v>
      </c>
    </row>
    <row r="108" spans="1:89">
      <c r="A108" s="26">
        <v>9</v>
      </c>
      <c r="B108" s="26" t="s">
        <v>197</v>
      </c>
      <c r="C108" s="19" t="s">
        <v>317</v>
      </c>
      <c r="D108" s="27">
        <v>43969</v>
      </c>
      <c r="E108" s="27">
        <v>43973</v>
      </c>
      <c r="F108" s="26" t="s">
        <v>459</v>
      </c>
      <c r="G108" s="27">
        <v>43978</v>
      </c>
      <c r="H108" s="32">
        <v>5</v>
      </c>
      <c r="I108" s="48">
        <v>4.9000000000000004</v>
      </c>
      <c r="J108" s="40" t="s">
        <v>1463</v>
      </c>
      <c r="K108" s="32">
        <v>400</v>
      </c>
      <c r="L108" s="32">
        <v>51</v>
      </c>
      <c r="M108" s="32">
        <v>41</v>
      </c>
      <c r="N108" s="32">
        <v>2</v>
      </c>
      <c r="O108" s="32">
        <v>6</v>
      </c>
      <c r="P108" s="32" t="s">
        <v>201</v>
      </c>
      <c r="Q108" s="32" t="s">
        <v>202</v>
      </c>
      <c r="R108" s="32" t="s">
        <v>88</v>
      </c>
      <c r="S108" s="12">
        <v>51</v>
      </c>
      <c r="T108" s="12">
        <v>49</v>
      </c>
      <c r="U108" s="48">
        <v>51</v>
      </c>
      <c r="V108" s="48">
        <v>49</v>
      </c>
      <c r="W108" s="48" t="s">
        <v>11</v>
      </c>
      <c r="X108" s="48">
        <f>IF(AND(W108 = "Dem", L108&gt;M108), 1, 0)</f>
        <v>1</v>
      </c>
      <c r="Y108" s="48" t="s">
        <v>439</v>
      </c>
      <c r="Z108" s="48" t="s">
        <v>674</v>
      </c>
      <c r="AA108" s="32">
        <v>0</v>
      </c>
      <c r="AB108" s="32">
        <v>1</v>
      </c>
      <c r="AC108" s="32">
        <v>0</v>
      </c>
      <c r="AD108" s="49" t="s">
        <v>85</v>
      </c>
      <c r="AE108" s="32" t="s">
        <v>317</v>
      </c>
      <c r="AF108" s="32" t="s">
        <v>317</v>
      </c>
      <c r="AG108" s="32" t="s">
        <v>178</v>
      </c>
      <c r="AH108" s="32">
        <v>1</v>
      </c>
      <c r="AI108" s="32">
        <v>0</v>
      </c>
      <c r="AJ108" s="32">
        <v>1</v>
      </c>
      <c r="AK108" s="32">
        <v>1</v>
      </c>
      <c r="AL108" s="32">
        <v>0</v>
      </c>
      <c r="AM108" s="32">
        <v>0</v>
      </c>
      <c r="AN108" s="32">
        <v>0</v>
      </c>
      <c r="AO108" s="32">
        <v>0</v>
      </c>
      <c r="AP108" s="32">
        <v>1</v>
      </c>
      <c r="AQ108" s="32">
        <v>0</v>
      </c>
      <c r="AR108" s="32">
        <v>0</v>
      </c>
      <c r="AS108" s="32">
        <v>0</v>
      </c>
      <c r="AT108" s="32">
        <v>1</v>
      </c>
      <c r="AU108" s="32">
        <v>0</v>
      </c>
      <c r="AV108" s="32">
        <v>0</v>
      </c>
      <c r="AW108" s="32">
        <v>0</v>
      </c>
      <c r="AX108" s="32">
        <v>0</v>
      </c>
      <c r="AY108" s="32">
        <v>0</v>
      </c>
      <c r="AZ108" s="32">
        <v>0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0</v>
      </c>
      <c r="BG108" s="32">
        <v>0</v>
      </c>
      <c r="BH108" s="32">
        <v>0</v>
      </c>
      <c r="BI108" s="32">
        <v>0</v>
      </c>
      <c r="BJ108" s="32">
        <v>0</v>
      </c>
      <c r="BK108" s="32">
        <v>0</v>
      </c>
      <c r="BL108" s="32">
        <v>0</v>
      </c>
      <c r="BM108" s="32">
        <v>0</v>
      </c>
      <c r="BN108" s="32">
        <v>0</v>
      </c>
      <c r="BO108" s="32">
        <v>0</v>
      </c>
      <c r="BP108" s="49" t="s">
        <v>85</v>
      </c>
      <c r="BQ108" s="49" t="s">
        <v>85</v>
      </c>
      <c r="BR108" s="32">
        <v>34</v>
      </c>
      <c r="BS108" s="32">
        <v>38</v>
      </c>
      <c r="BT108" s="32">
        <v>28</v>
      </c>
      <c r="BU108" s="49" t="s">
        <v>85</v>
      </c>
      <c r="BV108" s="49" t="s">
        <v>85</v>
      </c>
      <c r="BW108" s="49" t="s">
        <v>85</v>
      </c>
      <c r="BX108" s="49" t="s">
        <v>85</v>
      </c>
      <c r="BY108" s="49" t="s">
        <v>85</v>
      </c>
      <c r="BZ108" s="49" t="s">
        <v>85</v>
      </c>
      <c r="CA108" s="49" t="s">
        <v>85</v>
      </c>
      <c r="CB108" s="49" t="s">
        <v>85</v>
      </c>
      <c r="CC108" s="49" t="s">
        <v>85</v>
      </c>
      <c r="CD108" s="26" t="s">
        <v>460</v>
      </c>
    </row>
    <row r="109" spans="1:89">
      <c r="A109" s="44">
        <v>414</v>
      </c>
      <c r="B109" s="45" t="s">
        <v>462</v>
      </c>
      <c r="C109" s="9" t="s">
        <v>477</v>
      </c>
      <c r="D109" s="39" t="s">
        <v>478</v>
      </c>
      <c r="E109" s="39" t="s">
        <v>108</v>
      </c>
      <c r="F109" s="39" t="s">
        <v>479</v>
      </c>
      <c r="G109" s="39" t="s">
        <v>100</v>
      </c>
      <c r="H109" s="40">
        <f>E109-D109+1</f>
        <v>5</v>
      </c>
      <c r="I109" s="40" t="s">
        <v>480</v>
      </c>
      <c r="J109" s="40" t="s">
        <v>1463</v>
      </c>
      <c r="K109" s="40" t="s">
        <v>293</v>
      </c>
      <c r="L109" s="48">
        <v>53</v>
      </c>
      <c r="M109" s="48">
        <v>39</v>
      </c>
      <c r="N109" s="48">
        <v>3</v>
      </c>
      <c r="O109" s="48">
        <v>4</v>
      </c>
      <c r="P109" s="13" t="s">
        <v>466</v>
      </c>
      <c r="Q109" s="48" t="s">
        <v>467</v>
      </c>
      <c r="R109" s="48" t="s">
        <v>88</v>
      </c>
      <c r="S109" s="12">
        <v>53</v>
      </c>
      <c r="T109" s="12">
        <v>44</v>
      </c>
      <c r="U109" s="48">
        <v>54</v>
      </c>
      <c r="V109" s="48">
        <v>44</v>
      </c>
      <c r="W109" s="48" t="s">
        <v>11</v>
      </c>
      <c r="X109" s="48">
        <f>IF(AND(W109 = "Dem", L109&gt;M109), 1, 0)</f>
        <v>1</v>
      </c>
      <c r="Y109" s="48" t="s">
        <v>85</v>
      </c>
      <c r="Z109" s="48" t="s">
        <v>674</v>
      </c>
      <c r="AA109" s="48">
        <v>0</v>
      </c>
      <c r="AB109" s="48">
        <v>1</v>
      </c>
      <c r="AC109" s="48">
        <v>0</v>
      </c>
      <c r="AD109" s="48">
        <v>70</v>
      </c>
      <c r="AE109" s="48" t="s">
        <v>481</v>
      </c>
      <c r="AF109" s="48" t="s">
        <v>481</v>
      </c>
      <c r="AG109" s="48" t="s">
        <v>89</v>
      </c>
      <c r="AH109" s="48">
        <v>1</v>
      </c>
      <c r="AI109" s="48">
        <v>0</v>
      </c>
      <c r="AJ109" s="48">
        <v>0</v>
      </c>
      <c r="AK109" s="48">
        <v>0</v>
      </c>
      <c r="AL109" s="48">
        <v>0</v>
      </c>
      <c r="AM109" s="48">
        <v>1</v>
      </c>
      <c r="AN109" s="48">
        <v>0</v>
      </c>
      <c r="AO109" s="48">
        <v>0</v>
      </c>
      <c r="AP109" s="48">
        <v>0</v>
      </c>
      <c r="AQ109" s="48">
        <v>0</v>
      </c>
      <c r="AR109" s="48">
        <v>0</v>
      </c>
      <c r="AS109" s="48">
        <v>0</v>
      </c>
      <c r="AT109" s="48">
        <v>1</v>
      </c>
      <c r="AU109" s="48">
        <v>0</v>
      </c>
      <c r="AV109" s="48">
        <v>0</v>
      </c>
      <c r="AW109" s="48">
        <v>0</v>
      </c>
      <c r="AX109" s="48">
        <v>0</v>
      </c>
      <c r="AY109" s="48">
        <v>0</v>
      </c>
      <c r="AZ109" s="48">
        <v>0</v>
      </c>
      <c r="BA109" s="48">
        <v>0</v>
      </c>
      <c r="BB109" s="48">
        <v>0</v>
      </c>
      <c r="BC109" s="48">
        <v>0</v>
      </c>
      <c r="BD109" s="48">
        <v>0</v>
      </c>
      <c r="BE109" s="48">
        <v>0</v>
      </c>
      <c r="BF109" s="48">
        <v>0</v>
      </c>
      <c r="BG109" s="48">
        <v>0</v>
      </c>
      <c r="BH109" s="48">
        <v>0</v>
      </c>
      <c r="BI109" s="48">
        <v>0</v>
      </c>
      <c r="BJ109" s="48">
        <v>0</v>
      </c>
      <c r="BK109" s="48">
        <v>0</v>
      </c>
      <c r="BL109" s="48">
        <v>0</v>
      </c>
      <c r="BM109" s="48">
        <v>0</v>
      </c>
      <c r="BN109" s="48">
        <v>0</v>
      </c>
      <c r="BO109" s="48">
        <v>0</v>
      </c>
      <c r="BP109" s="48" t="s">
        <v>85</v>
      </c>
      <c r="BQ109" s="48" t="s">
        <v>85</v>
      </c>
      <c r="BR109" s="48" t="s">
        <v>85</v>
      </c>
      <c r="BS109" s="48" t="s">
        <v>85</v>
      </c>
      <c r="BT109" s="48" t="s">
        <v>85</v>
      </c>
      <c r="BU109" s="48" t="s">
        <v>85</v>
      </c>
      <c r="BV109" s="48" t="s">
        <v>85</v>
      </c>
      <c r="BW109" s="48" t="s">
        <v>85</v>
      </c>
      <c r="BX109" s="48" t="s">
        <v>85</v>
      </c>
      <c r="BY109" s="48" t="s">
        <v>85</v>
      </c>
      <c r="BZ109" s="48" t="s">
        <v>85</v>
      </c>
      <c r="CA109" s="48" t="s">
        <v>85</v>
      </c>
      <c r="CB109" s="48" t="s">
        <v>85</v>
      </c>
      <c r="CC109" s="48" t="s">
        <v>85</v>
      </c>
      <c r="CD109" s="45"/>
    </row>
    <row r="110" spans="1:89">
      <c r="A110" s="1">
        <v>206</v>
      </c>
      <c r="B110" s="1" t="s">
        <v>462</v>
      </c>
      <c r="C110" s="19" t="s">
        <v>378</v>
      </c>
      <c r="D110" s="20" t="s">
        <v>379</v>
      </c>
      <c r="E110" s="20" t="s">
        <v>492</v>
      </c>
      <c r="F110" s="20" t="s">
        <v>493</v>
      </c>
      <c r="G110" s="20" t="s">
        <v>360</v>
      </c>
      <c r="H110" s="40">
        <f>E110-D110+1</f>
        <v>7</v>
      </c>
      <c r="I110" s="32">
        <v>3.6</v>
      </c>
      <c r="J110" s="48" t="s">
        <v>1463</v>
      </c>
      <c r="K110" s="32">
        <f>800+749</f>
        <v>1549</v>
      </c>
      <c r="L110" s="48">
        <v>51</v>
      </c>
      <c r="M110" s="48">
        <v>46</v>
      </c>
      <c r="N110" s="48" t="s">
        <v>85</v>
      </c>
      <c r="O110" s="48" t="s">
        <v>85</v>
      </c>
      <c r="P110" s="48" t="s">
        <v>466</v>
      </c>
      <c r="Q110" s="48" t="s">
        <v>467</v>
      </c>
      <c r="R110" s="48" t="s">
        <v>88</v>
      </c>
      <c r="S110" s="12">
        <v>53</v>
      </c>
      <c r="T110" s="12">
        <v>44</v>
      </c>
      <c r="U110" s="48">
        <v>54</v>
      </c>
      <c r="V110" s="48">
        <v>44</v>
      </c>
      <c r="W110" s="48" t="s">
        <v>11</v>
      </c>
      <c r="X110" s="48">
        <f>IF(AND(W110 = "Dem", L110&gt;M110), 1, 0)</f>
        <v>1</v>
      </c>
      <c r="Y110" s="32" t="s">
        <v>85</v>
      </c>
      <c r="Z110" s="48" t="s">
        <v>674</v>
      </c>
      <c r="AA110" s="32">
        <v>0</v>
      </c>
      <c r="AB110" s="32">
        <v>1</v>
      </c>
      <c r="AC110" s="48">
        <v>0</v>
      </c>
      <c r="AD110" s="48" t="s">
        <v>85</v>
      </c>
      <c r="AE110" s="32" t="s">
        <v>378</v>
      </c>
      <c r="AF110" s="32" t="s">
        <v>494</v>
      </c>
      <c r="AG110" s="32" t="s">
        <v>89</v>
      </c>
      <c r="AH110" s="32">
        <v>1</v>
      </c>
      <c r="AI110" s="32">
        <v>0</v>
      </c>
      <c r="AJ110" s="32" t="s">
        <v>85</v>
      </c>
      <c r="AK110" s="32" t="s">
        <v>85</v>
      </c>
      <c r="AL110" s="32" t="s">
        <v>85</v>
      </c>
      <c r="AM110" s="32" t="s">
        <v>85</v>
      </c>
      <c r="AN110" s="32" t="s">
        <v>85</v>
      </c>
      <c r="AO110" s="32" t="s">
        <v>85</v>
      </c>
      <c r="AP110" s="32" t="s">
        <v>85</v>
      </c>
      <c r="AQ110" s="32" t="s">
        <v>85</v>
      </c>
      <c r="AR110" s="32" t="s">
        <v>85</v>
      </c>
      <c r="AS110" s="32" t="s">
        <v>85</v>
      </c>
      <c r="AT110" s="32" t="s">
        <v>85</v>
      </c>
      <c r="AU110" s="32" t="s">
        <v>85</v>
      </c>
      <c r="AV110" s="32" t="s">
        <v>85</v>
      </c>
      <c r="AW110" s="32" t="s">
        <v>85</v>
      </c>
      <c r="AX110" s="32" t="s">
        <v>85</v>
      </c>
      <c r="AY110" s="32" t="s">
        <v>85</v>
      </c>
      <c r="AZ110" s="32" t="s">
        <v>85</v>
      </c>
      <c r="BA110" s="32" t="s">
        <v>85</v>
      </c>
      <c r="BB110" s="32" t="s">
        <v>85</v>
      </c>
      <c r="BC110" s="32" t="s">
        <v>85</v>
      </c>
      <c r="BD110" s="32" t="s">
        <v>85</v>
      </c>
      <c r="BE110" s="32" t="s">
        <v>85</v>
      </c>
      <c r="BF110" s="32" t="s">
        <v>85</v>
      </c>
      <c r="BG110" s="32" t="s">
        <v>85</v>
      </c>
      <c r="BH110" s="32" t="s">
        <v>85</v>
      </c>
      <c r="BI110" s="32" t="s">
        <v>85</v>
      </c>
      <c r="BJ110" s="32" t="s">
        <v>85</v>
      </c>
      <c r="BK110" s="32" t="s">
        <v>85</v>
      </c>
      <c r="BL110" s="32" t="s">
        <v>85</v>
      </c>
      <c r="BM110" s="32" t="s">
        <v>85</v>
      </c>
      <c r="BN110" s="32" t="s">
        <v>85</v>
      </c>
      <c r="BO110" s="32" t="s">
        <v>85</v>
      </c>
      <c r="BP110" s="32" t="s">
        <v>85</v>
      </c>
      <c r="BQ110" s="32" t="s">
        <v>85</v>
      </c>
      <c r="BR110" s="32" t="s">
        <v>85</v>
      </c>
      <c r="BS110" s="32" t="s">
        <v>85</v>
      </c>
      <c r="BT110" s="32" t="s">
        <v>85</v>
      </c>
      <c r="BU110" s="32" t="s">
        <v>85</v>
      </c>
      <c r="BV110" s="32" t="s">
        <v>85</v>
      </c>
      <c r="BW110" s="32" t="s">
        <v>85</v>
      </c>
      <c r="BX110" s="32" t="s">
        <v>85</v>
      </c>
      <c r="BY110" s="32" t="s">
        <v>85</v>
      </c>
      <c r="BZ110" s="32" t="s">
        <v>85</v>
      </c>
      <c r="CA110" s="32" t="s">
        <v>85</v>
      </c>
      <c r="CB110" s="32" t="s">
        <v>85</v>
      </c>
      <c r="CC110" s="32" t="s">
        <v>85</v>
      </c>
      <c r="CD110" s="1"/>
    </row>
    <row r="111" spans="1:89">
      <c r="A111" s="1">
        <v>173</v>
      </c>
      <c r="B111" s="1" t="s">
        <v>462</v>
      </c>
      <c r="C111" s="19" t="s">
        <v>90</v>
      </c>
      <c r="D111" s="20" t="s">
        <v>394</v>
      </c>
      <c r="E111" s="20" t="s">
        <v>497</v>
      </c>
      <c r="F111" s="20" t="s">
        <v>498</v>
      </c>
      <c r="G111" s="20" t="s">
        <v>499</v>
      </c>
      <c r="H111" s="40">
        <f>E111-D111+1</f>
        <v>2</v>
      </c>
      <c r="I111" s="40" t="s">
        <v>85</v>
      </c>
      <c r="J111" s="40" t="s">
        <v>1463</v>
      </c>
      <c r="K111" s="48">
        <v>731</v>
      </c>
      <c r="L111" s="22">
        <v>51</v>
      </c>
      <c r="M111" s="22">
        <v>42</v>
      </c>
      <c r="N111" s="48" t="s">
        <v>85</v>
      </c>
      <c r="O111" s="22">
        <v>7</v>
      </c>
      <c r="P111" s="48" t="s">
        <v>466</v>
      </c>
      <c r="Q111" s="22" t="s">
        <v>467</v>
      </c>
      <c r="R111" s="22" t="s">
        <v>117</v>
      </c>
      <c r="S111" s="12">
        <v>53</v>
      </c>
      <c r="T111" s="12">
        <v>44</v>
      </c>
      <c r="U111" s="48">
        <v>54</v>
      </c>
      <c r="V111" s="48">
        <v>44</v>
      </c>
      <c r="W111" s="48" t="s">
        <v>11</v>
      </c>
      <c r="X111" s="48">
        <f>IF(AND(W111 = "Dem", L111&gt;M111), 1, 0)</f>
        <v>1</v>
      </c>
      <c r="Y111" s="22" t="s">
        <v>85</v>
      </c>
      <c r="Z111" s="48" t="s">
        <v>674</v>
      </c>
      <c r="AA111" s="22">
        <v>0</v>
      </c>
      <c r="AB111" s="22">
        <v>0</v>
      </c>
      <c r="AC111" s="22">
        <v>1</v>
      </c>
      <c r="AD111" s="48">
        <v>66</v>
      </c>
      <c r="AE111" s="48" t="s">
        <v>500</v>
      </c>
      <c r="AF111" s="48" t="s">
        <v>90</v>
      </c>
      <c r="AG111" s="22" t="s">
        <v>11</v>
      </c>
      <c r="AH111" s="22">
        <v>1</v>
      </c>
      <c r="AI111" s="22">
        <v>0</v>
      </c>
      <c r="AJ111" s="48" t="s">
        <v>85</v>
      </c>
      <c r="AK111" s="48" t="s">
        <v>85</v>
      </c>
      <c r="AL111" s="48" t="s">
        <v>85</v>
      </c>
      <c r="AM111" s="48" t="s">
        <v>85</v>
      </c>
      <c r="AN111" s="48" t="s">
        <v>85</v>
      </c>
      <c r="AO111" s="48" t="s">
        <v>85</v>
      </c>
      <c r="AP111" s="48" t="s">
        <v>85</v>
      </c>
      <c r="AQ111" s="48" t="s">
        <v>85</v>
      </c>
      <c r="AR111" s="48" t="s">
        <v>85</v>
      </c>
      <c r="AS111" s="48" t="s">
        <v>85</v>
      </c>
      <c r="AT111" s="48" t="s">
        <v>85</v>
      </c>
      <c r="AU111" s="48" t="s">
        <v>85</v>
      </c>
      <c r="AV111" s="48" t="s">
        <v>85</v>
      </c>
      <c r="AW111" s="48" t="s">
        <v>85</v>
      </c>
      <c r="AX111" s="48" t="s">
        <v>85</v>
      </c>
      <c r="AY111" s="48" t="s">
        <v>85</v>
      </c>
      <c r="AZ111" s="48" t="s">
        <v>85</v>
      </c>
      <c r="BA111" s="48" t="s">
        <v>85</v>
      </c>
      <c r="BB111" s="48" t="s">
        <v>85</v>
      </c>
      <c r="BC111" s="48" t="s">
        <v>85</v>
      </c>
      <c r="BD111" s="48" t="s">
        <v>85</v>
      </c>
      <c r="BE111" s="48" t="s">
        <v>85</v>
      </c>
      <c r="BF111" s="48" t="s">
        <v>85</v>
      </c>
      <c r="BG111" s="48" t="s">
        <v>85</v>
      </c>
      <c r="BH111" s="48" t="s">
        <v>85</v>
      </c>
      <c r="BI111" s="48" t="s">
        <v>85</v>
      </c>
      <c r="BJ111" s="48" t="s">
        <v>85</v>
      </c>
      <c r="BK111" s="48" t="s">
        <v>85</v>
      </c>
      <c r="BL111" s="48" t="s">
        <v>85</v>
      </c>
      <c r="BM111" s="48" t="s">
        <v>85</v>
      </c>
      <c r="BN111" s="48" t="s">
        <v>85</v>
      </c>
      <c r="BO111" s="48" t="s">
        <v>85</v>
      </c>
      <c r="BP111" s="48">
        <v>41</v>
      </c>
      <c r="BQ111" s="48">
        <v>48</v>
      </c>
      <c r="BR111" s="48">
        <v>37</v>
      </c>
      <c r="BS111" s="48">
        <v>30</v>
      </c>
      <c r="BT111" s="48">
        <v>33</v>
      </c>
      <c r="BU111" s="48" t="s">
        <v>85</v>
      </c>
      <c r="BV111" s="48" t="s">
        <v>85</v>
      </c>
      <c r="BW111" s="48" t="s">
        <v>85</v>
      </c>
      <c r="BX111" s="48" t="s">
        <v>85</v>
      </c>
      <c r="BY111" s="48">
        <v>77</v>
      </c>
      <c r="BZ111" s="48" t="s">
        <v>85</v>
      </c>
      <c r="CA111" s="48">
        <v>14</v>
      </c>
      <c r="CB111" s="48" t="s">
        <v>85</v>
      </c>
      <c r="CC111" s="48">
        <v>9</v>
      </c>
      <c r="CD111" s="1"/>
    </row>
    <row r="112" spans="1:89">
      <c r="A112" s="44">
        <v>540</v>
      </c>
      <c r="B112" s="45" t="s">
        <v>511</v>
      </c>
      <c r="C112" s="9" t="s">
        <v>90</v>
      </c>
      <c r="D112" s="39" t="s">
        <v>122</v>
      </c>
      <c r="E112" s="39" t="s">
        <v>80</v>
      </c>
      <c r="F112" s="39" t="s">
        <v>524</v>
      </c>
      <c r="G112" s="39" t="s">
        <v>82</v>
      </c>
      <c r="H112" s="11">
        <f>E112-D112+1</f>
        <v>2</v>
      </c>
      <c r="I112" s="11" t="s">
        <v>256</v>
      </c>
      <c r="J112" s="40" t="s">
        <v>1463</v>
      </c>
      <c r="K112" s="40" t="s">
        <v>525</v>
      </c>
      <c r="L112" s="12">
        <v>47</v>
      </c>
      <c r="M112" s="12">
        <v>44</v>
      </c>
      <c r="N112" s="12">
        <v>3</v>
      </c>
      <c r="O112" s="12">
        <v>6</v>
      </c>
      <c r="P112" s="13" t="s">
        <v>513</v>
      </c>
      <c r="Q112" s="12" t="s">
        <v>514</v>
      </c>
      <c r="R112" s="12" t="s">
        <v>88</v>
      </c>
      <c r="S112" s="12">
        <v>47.9</v>
      </c>
      <c r="T112" s="12">
        <v>49.7</v>
      </c>
      <c r="U112" s="48">
        <v>48</v>
      </c>
      <c r="V112" s="48">
        <v>50</v>
      </c>
      <c r="W112" s="48" t="s">
        <v>12</v>
      </c>
      <c r="X112" s="48">
        <f>IF(AND(W112 = "Rep", M112&gt;L112),1,0)</f>
        <v>0</v>
      </c>
      <c r="Y112" s="12" t="s">
        <v>85</v>
      </c>
      <c r="Z112" s="48" t="s">
        <v>674</v>
      </c>
      <c r="AA112" s="12">
        <v>0</v>
      </c>
      <c r="AB112" s="12">
        <v>1</v>
      </c>
      <c r="AC112" s="12">
        <v>0</v>
      </c>
      <c r="AD112" s="12">
        <v>50</v>
      </c>
      <c r="AE112" s="13" t="s">
        <v>90</v>
      </c>
      <c r="AF112" s="13" t="s">
        <v>90</v>
      </c>
      <c r="AG112" s="12" t="s">
        <v>11</v>
      </c>
      <c r="AH112" s="12">
        <v>1</v>
      </c>
      <c r="AI112" s="12">
        <v>0</v>
      </c>
      <c r="AJ112" s="12" t="s">
        <v>85</v>
      </c>
      <c r="AK112" s="12" t="s">
        <v>85</v>
      </c>
      <c r="AL112" s="12" t="s">
        <v>85</v>
      </c>
      <c r="AM112" s="12" t="s">
        <v>85</v>
      </c>
      <c r="AN112" s="12" t="s">
        <v>85</v>
      </c>
      <c r="AO112" s="12" t="s">
        <v>85</v>
      </c>
      <c r="AP112" s="12" t="s">
        <v>85</v>
      </c>
      <c r="AQ112" s="12" t="s">
        <v>85</v>
      </c>
      <c r="AR112" s="12" t="s">
        <v>85</v>
      </c>
      <c r="AS112" s="12" t="s">
        <v>85</v>
      </c>
      <c r="AT112" s="12" t="s">
        <v>85</v>
      </c>
      <c r="AU112" s="12" t="s">
        <v>85</v>
      </c>
      <c r="AV112" s="12" t="s">
        <v>85</v>
      </c>
      <c r="AW112" s="12" t="s">
        <v>85</v>
      </c>
      <c r="AX112" s="12" t="s">
        <v>85</v>
      </c>
      <c r="AY112" s="12" t="s">
        <v>85</v>
      </c>
      <c r="AZ112" s="12" t="s">
        <v>85</v>
      </c>
      <c r="BA112" s="12" t="s">
        <v>85</v>
      </c>
      <c r="BB112" s="12" t="s">
        <v>85</v>
      </c>
      <c r="BC112" s="12" t="s">
        <v>85</v>
      </c>
      <c r="BD112" s="12" t="s">
        <v>85</v>
      </c>
      <c r="BE112" s="12" t="s">
        <v>85</v>
      </c>
      <c r="BF112" s="12" t="s">
        <v>85</v>
      </c>
      <c r="BG112" s="12" t="s">
        <v>85</v>
      </c>
      <c r="BH112" s="12" t="s">
        <v>85</v>
      </c>
      <c r="BI112" s="12" t="s">
        <v>85</v>
      </c>
      <c r="BJ112" s="12" t="s">
        <v>85</v>
      </c>
      <c r="BK112" s="12" t="s">
        <v>85</v>
      </c>
      <c r="BL112" s="12" t="s">
        <v>85</v>
      </c>
      <c r="BM112" s="12" t="s">
        <v>85</v>
      </c>
      <c r="BN112" s="12" t="s">
        <v>85</v>
      </c>
      <c r="BO112" s="12" t="s">
        <v>85</v>
      </c>
      <c r="BP112" s="48">
        <v>46</v>
      </c>
      <c r="BQ112" s="48">
        <v>43</v>
      </c>
      <c r="BR112" s="48">
        <v>38</v>
      </c>
      <c r="BS112" s="48">
        <v>40</v>
      </c>
      <c r="BT112" s="48">
        <v>22</v>
      </c>
      <c r="BU112" s="48" t="s">
        <v>85</v>
      </c>
      <c r="BV112" s="48" t="s">
        <v>85</v>
      </c>
      <c r="BW112" s="48" t="s">
        <v>85</v>
      </c>
      <c r="BX112" s="48" t="s">
        <v>85</v>
      </c>
      <c r="BY112" s="48">
        <v>61</v>
      </c>
      <c r="BZ112" s="48">
        <v>30</v>
      </c>
      <c r="CA112" s="48" t="s">
        <v>85</v>
      </c>
      <c r="CB112" s="48" t="s">
        <v>85</v>
      </c>
      <c r="CC112" s="48">
        <v>9</v>
      </c>
      <c r="CD112" s="45"/>
      <c r="CE112" s="15"/>
      <c r="CF112" s="15"/>
      <c r="CG112" s="15"/>
      <c r="CH112" s="15"/>
      <c r="CI112" s="15"/>
      <c r="CJ112" s="15"/>
      <c r="CK112" s="16"/>
    </row>
    <row r="113" spans="1:89">
      <c r="A113" s="44">
        <v>519</v>
      </c>
      <c r="B113" s="45" t="s">
        <v>511</v>
      </c>
      <c r="C113" s="9" t="s">
        <v>291</v>
      </c>
      <c r="D113" s="39" t="s">
        <v>137</v>
      </c>
      <c r="E113" s="39" t="s">
        <v>122</v>
      </c>
      <c r="F113" s="39" t="s">
        <v>530</v>
      </c>
      <c r="G113" s="39" t="s">
        <v>80</v>
      </c>
      <c r="H113" s="11">
        <f>E113-D113+1</f>
        <v>5</v>
      </c>
      <c r="I113" s="40" t="s">
        <v>144</v>
      </c>
      <c r="J113" s="40" t="s">
        <v>1463</v>
      </c>
      <c r="K113" s="40" t="s">
        <v>531</v>
      </c>
      <c r="L113" s="12">
        <v>49</v>
      </c>
      <c r="M113" s="12">
        <v>48</v>
      </c>
      <c r="N113" s="12" t="s">
        <v>85</v>
      </c>
      <c r="O113" s="12" t="s">
        <v>85</v>
      </c>
      <c r="P113" s="13" t="s">
        <v>513</v>
      </c>
      <c r="Q113" s="12" t="s">
        <v>514</v>
      </c>
      <c r="R113" s="12" t="s">
        <v>88</v>
      </c>
      <c r="S113" s="12">
        <v>47.9</v>
      </c>
      <c r="T113" s="12">
        <v>49.7</v>
      </c>
      <c r="U113" s="48">
        <v>48</v>
      </c>
      <c r="V113" s="48">
        <v>50</v>
      </c>
      <c r="W113" s="48" t="s">
        <v>12</v>
      </c>
      <c r="X113" s="48">
        <f>IF(AND(W113 = "Rep", M113&gt;L113),1,0)</f>
        <v>0</v>
      </c>
      <c r="Y113" s="12" t="s">
        <v>85</v>
      </c>
      <c r="Z113" s="12" t="s">
        <v>674</v>
      </c>
      <c r="AA113" s="12">
        <v>0</v>
      </c>
      <c r="AB113" s="12">
        <v>1</v>
      </c>
      <c r="AC113" s="12">
        <v>0</v>
      </c>
      <c r="AD113" s="12" t="s">
        <v>85</v>
      </c>
      <c r="AE113" s="13" t="s">
        <v>291</v>
      </c>
      <c r="AF113" s="13" t="s">
        <v>291</v>
      </c>
      <c r="AG113" s="48" t="s">
        <v>89</v>
      </c>
      <c r="AH113" s="12">
        <v>1</v>
      </c>
      <c r="AI113" s="12">
        <v>1</v>
      </c>
      <c r="AJ113" s="14">
        <v>1</v>
      </c>
      <c r="AK113" s="14">
        <v>1</v>
      </c>
      <c r="AL113" s="14">
        <v>1</v>
      </c>
      <c r="AM113" s="14">
        <v>1</v>
      </c>
      <c r="AN113" s="14">
        <v>0</v>
      </c>
      <c r="AO113" s="14">
        <v>0</v>
      </c>
      <c r="AP113" s="14">
        <v>1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1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 t="s">
        <v>85</v>
      </c>
      <c r="BQ113" s="14" t="s">
        <v>85</v>
      </c>
      <c r="BR113" s="14">
        <v>30</v>
      </c>
      <c r="BS113" s="14">
        <v>36</v>
      </c>
      <c r="BT113" s="14">
        <v>34</v>
      </c>
      <c r="BU113" s="14" t="s">
        <v>85</v>
      </c>
      <c r="BV113" s="14" t="s">
        <v>85</v>
      </c>
      <c r="BW113" s="14" t="s">
        <v>85</v>
      </c>
      <c r="BX113" s="14" t="s">
        <v>85</v>
      </c>
      <c r="BY113" s="14">
        <v>63</v>
      </c>
      <c r="BZ113" s="14">
        <v>30</v>
      </c>
      <c r="CA113" s="14">
        <v>5</v>
      </c>
      <c r="CB113" s="14">
        <v>1</v>
      </c>
      <c r="CC113" s="14">
        <v>1</v>
      </c>
      <c r="CD113" s="45"/>
      <c r="CE113" s="15"/>
      <c r="CF113" s="15"/>
      <c r="CG113" s="15"/>
      <c r="CH113" s="15"/>
      <c r="CI113" s="15"/>
      <c r="CJ113" s="15"/>
      <c r="CK113" s="16"/>
    </row>
    <row r="114" spans="1:89">
      <c r="A114" s="44">
        <v>518</v>
      </c>
      <c r="B114" s="45" t="s">
        <v>511</v>
      </c>
      <c r="C114" s="9" t="s">
        <v>291</v>
      </c>
      <c r="D114" s="39" t="s">
        <v>137</v>
      </c>
      <c r="E114" s="39" t="s">
        <v>122</v>
      </c>
      <c r="F114" s="39" t="s">
        <v>530</v>
      </c>
      <c r="G114" s="39" t="s">
        <v>80</v>
      </c>
      <c r="H114" s="11">
        <f>E114-D114+1</f>
        <v>5</v>
      </c>
      <c r="I114" s="40" t="s">
        <v>144</v>
      </c>
      <c r="J114" s="11" t="s">
        <v>1463</v>
      </c>
      <c r="K114" s="40" t="s">
        <v>531</v>
      </c>
      <c r="L114" s="12">
        <v>49</v>
      </c>
      <c r="M114" s="12">
        <v>47</v>
      </c>
      <c r="N114" s="12" t="s">
        <v>85</v>
      </c>
      <c r="O114" s="12" t="s">
        <v>85</v>
      </c>
      <c r="P114" s="13" t="s">
        <v>513</v>
      </c>
      <c r="Q114" s="12" t="s">
        <v>514</v>
      </c>
      <c r="R114" s="12" t="s">
        <v>88</v>
      </c>
      <c r="S114" s="12">
        <v>47.9</v>
      </c>
      <c r="T114" s="12">
        <v>49.7</v>
      </c>
      <c r="U114" s="48">
        <v>48</v>
      </c>
      <c r="V114" s="48">
        <v>50</v>
      </c>
      <c r="W114" s="48" t="s">
        <v>12</v>
      </c>
      <c r="X114" s="48">
        <f>IF(AND(W114 = "Rep", M114&gt;L114),1,0)</f>
        <v>0</v>
      </c>
      <c r="Y114" s="12" t="s">
        <v>85</v>
      </c>
      <c r="Z114" s="12" t="s">
        <v>674</v>
      </c>
      <c r="AA114" s="12">
        <v>0</v>
      </c>
      <c r="AB114" s="12">
        <v>1</v>
      </c>
      <c r="AC114" s="12">
        <v>0</v>
      </c>
      <c r="AD114" s="12" t="s">
        <v>85</v>
      </c>
      <c r="AE114" s="13" t="s">
        <v>291</v>
      </c>
      <c r="AF114" s="13" t="s">
        <v>291</v>
      </c>
      <c r="AG114" s="48" t="s">
        <v>89</v>
      </c>
      <c r="AH114" s="12">
        <v>1</v>
      </c>
      <c r="AI114" s="12">
        <v>1</v>
      </c>
      <c r="AJ114" s="14">
        <v>1</v>
      </c>
      <c r="AK114" s="14">
        <v>1</v>
      </c>
      <c r="AL114" s="14">
        <v>1</v>
      </c>
      <c r="AM114" s="14">
        <v>1</v>
      </c>
      <c r="AN114" s="14">
        <v>0</v>
      </c>
      <c r="AO114" s="14">
        <v>0</v>
      </c>
      <c r="AP114" s="14">
        <v>1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1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 t="s">
        <v>85</v>
      </c>
      <c r="BQ114" s="14" t="s">
        <v>85</v>
      </c>
      <c r="BR114" s="14">
        <v>30</v>
      </c>
      <c r="BS114" s="14">
        <v>36</v>
      </c>
      <c r="BT114" s="14">
        <v>34</v>
      </c>
      <c r="BU114" s="14" t="s">
        <v>85</v>
      </c>
      <c r="BV114" s="14" t="s">
        <v>85</v>
      </c>
      <c r="BW114" s="14" t="s">
        <v>85</v>
      </c>
      <c r="BX114" s="14" t="s">
        <v>85</v>
      </c>
      <c r="BY114" s="14">
        <v>63</v>
      </c>
      <c r="BZ114" s="14">
        <v>30</v>
      </c>
      <c r="CA114" s="14">
        <v>5</v>
      </c>
      <c r="CB114" s="14">
        <v>1</v>
      </c>
      <c r="CC114" s="14">
        <v>1</v>
      </c>
      <c r="CD114" s="45"/>
      <c r="CE114" s="15"/>
      <c r="CF114" s="15"/>
      <c r="CG114" s="15"/>
      <c r="CH114" s="15"/>
      <c r="CI114" s="15"/>
      <c r="CJ114" s="15"/>
      <c r="CK114" s="16"/>
    </row>
    <row r="115" spans="1:89">
      <c r="A115" s="44">
        <v>517</v>
      </c>
      <c r="B115" s="45" t="s">
        <v>511</v>
      </c>
      <c r="C115" s="9" t="s">
        <v>291</v>
      </c>
      <c r="D115" s="39" t="s">
        <v>137</v>
      </c>
      <c r="E115" s="39" t="s">
        <v>122</v>
      </c>
      <c r="F115" s="39" t="s">
        <v>530</v>
      </c>
      <c r="G115" s="39" t="s">
        <v>80</v>
      </c>
      <c r="H115" s="17">
        <f>E115-D115+1</f>
        <v>5</v>
      </c>
      <c r="I115" s="40" t="s">
        <v>144</v>
      </c>
      <c r="J115" s="40" t="s">
        <v>1463</v>
      </c>
      <c r="K115" s="40" t="s">
        <v>531</v>
      </c>
      <c r="L115" s="12">
        <v>49</v>
      </c>
      <c r="M115" s="12">
        <v>46</v>
      </c>
      <c r="N115" s="12" t="s">
        <v>85</v>
      </c>
      <c r="O115" s="12" t="s">
        <v>85</v>
      </c>
      <c r="P115" s="13" t="s">
        <v>513</v>
      </c>
      <c r="Q115" s="12" t="s">
        <v>514</v>
      </c>
      <c r="R115" s="48" t="s">
        <v>177</v>
      </c>
      <c r="S115" s="12">
        <v>47.9</v>
      </c>
      <c r="T115" s="12">
        <v>49.7</v>
      </c>
      <c r="U115" s="48">
        <v>48</v>
      </c>
      <c r="V115" s="48">
        <v>50</v>
      </c>
      <c r="W115" s="48" t="s">
        <v>12</v>
      </c>
      <c r="X115" s="48">
        <f>IF(AND(W115 = "Rep", M115&gt;L115),1,0)</f>
        <v>0</v>
      </c>
      <c r="Y115" s="48" t="s">
        <v>85</v>
      </c>
      <c r="Z115" s="48" t="s">
        <v>674</v>
      </c>
      <c r="AA115" s="48">
        <v>0</v>
      </c>
      <c r="AB115" s="48">
        <v>1</v>
      </c>
      <c r="AC115" s="48">
        <v>0</v>
      </c>
      <c r="AD115" s="48" t="s">
        <v>85</v>
      </c>
      <c r="AE115" s="13" t="s">
        <v>291</v>
      </c>
      <c r="AF115" s="13" t="s">
        <v>291</v>
      </c>
      <c r="AG115" s="48" t="s">
        <v>89</v>
      </c>
      <c r="AH115" s="48">
        <v>1</v>
      </c>
      <c r="AI115" s="48">
        <v>1</v>
      </c>
      <c r="AJ115" s="48">
        <v>1</v>
      </c>
      <c r="AK115" s="48">
        <v>1</v>
      </c>
      <c r="AL115" s="48">
        <v>1</v>
      </c>
      <c r="AM115" s="48">
        <v>1</v>
      </c>
      <c r="AN115" s="48">
        <v>0</v>
      </c>
      <c r="AO115" s="48">
        <v>0</v>
      </c>
      <c r="AP115" s="48">
        <v>1</v>
      </c>
      <c r="AQ115" s="48">
        <v>0</v>
      </c>
      <c r="AR115" s="48">
        <v>0</v>
      </c>
      <c r="AS115" s="48">
        <v>0</v>
      </c>
      <c r="AT115" s="48">
        <v>0</v>
      </c>
      <c r="AU115" s="48">
        <v>0</v>
      </c>
      <c r="AV115" s="48">
        <v>0</v>
      </c>
      <c r="AW115" s="48">
        <v>0</v>
      </c>
      <c r="AX115" s="48">
        <v>0</v>
      </c>
      <c r="AY115" s="48">
        <v>0</v>
      </c>
      <c r="AZ115" s="48">
        <v>0</v>
      </c>
      <c r="BA115" s="48">
        <v>0</v>
      </c>
      <c r="BB115" s="48">
        <v>0</v>
      </c>
      <c r="BC115" s="48">
        <v>0</v>
      </c>
      <c r="BD115" s="48">
        <v>0</v>
      </c>
      <c r="BE115" s="48">
        <v>0</v>
      </c>
      <c r="BF115" s="48">
        <v>0</v>
      </c>
      <c r="BG115" s="48">
        <v>0</v>
      </c>
      <c r="BH115" s="48">
        <v>0</v>
      </c>
      <c r="BI115" s="48">
        <v>0</v>
      </c>
      <c r="BJ115" s="48">
        <v>1</v>
      </c>
      <c r="BK115" s="48">
        <v>0</v>
      </c>
      <c r="BL115" s="48">
        <v>0</v>
      </c>
      <c r="BM115" s="48">
        <v>0</v>
      </c>
      <c r="BN115" s="48">
        <v>0</v>
      </c>
      <c r="BO115" s="48">
        <v>0</v>
      </c>
      <c r="BP115" s="48" t="s">
        <v>85</v>
      </c>
      <c r="BQ115" s="48" t="s">
        <v>85</v>
      </c>
      <c r="BR115" s="48">
        <v>30</v>
      </c>
      <c r="BS115" s="48">
        <v>36</v>
      </c>
      <c r="BT115" s="48">
        <v>34</v>
      </c>
      <c r="BU115" s="48" t="s">
        <v>85</v>
      </c>
      <c r="BV115" s="48" t="s">
        <v>85</v>
      </c>
      <c r="BW115" s="48" t="s">
        <v>85</v>
      </c>
      <c r="BX115" s="48" t="s">
        <v>85</v>
      </c>
      <c r="BY115" s="48">
        <v>63</v>
      </c>
      <c r="BZ115" s="48">
        <v>30</v>
      </c>
      <c r="CA115" s="48">
        <v>5</v>
      </c>
      <c r="CB115" s="48">
        <v>1</v>
      </c>
      <c r="CC115" s="48">
        <v>1</v>
      </c>
      <c r="CD115" s="45"/>
      <c r="CE115" s="15"/>
      <c r="CF115" s="15"/>
      <c r="CG115" s="15"/>
      <c r="CH115" s="15"/>
      <c r="CI115" s="15"/>
      <c r="CJ115" s="15"/>
      <c r="CK115" s="18"/>
    </row>
    <row r="116" spans="1:89">
      <c r="A116" s="44">
        <v>488</v>
      </c>
      <c r="B116" s="45" t="s">
        <v>511</v>
      </c>
      <c r="C116" s="9" t="s">
        <v>534</v>
      </c>
      <c r="D116" s="39" t="s">
        <v>106</v>
      </c>
      <c r="E116" s="39" t="s">
        <v>137</v>
      </c>
      <c r="F116" s="39" t="s">
        <v>535</v>
      </c>
      <c r="G116" s="39" t="s">
        <v>79</v>
      </c>
      <c r="H116" s="17">
        <f>E116-D116+1</f>
        <v>10</v>
      </c>
      <c r="I116" s="40" t="s">
        <v>536</v>
      </c>
      <c r="J116" s="40" t="s">
        <v>1463</v>
      </c>
      <c r="K116" s="40" t="s">
        <v>537</v>
      </c>
      <c r="L116" s="12">
        <v>46</v>
      </c>
      <c r="M116" s="12">
        <v>45</v>
      </c>
      <c r="N116" s="12">
        <v>4</v>
      </c>
      <c r="O116" s="12">
        <v>5</v>
      </c>
      <c r="P116" s="13" t="s">
        <v>513</v>
      </c>
      <c r="Q116" s="12" t="s">
        <v>514</v>
      </c>
      <c r="R116" s="48" t="s">
        <v>88</v>
      </c>
      <c r="S116" s="12">
        <v>47.9</v>
      </c>
      <c r="T116" s="12">
        <v>49.7</v>
      </c>
      <c r="U116" s="48">
        <v>48</v>
      </c>
      <c r="V116" s="48">
        <v>50</v>
      </c>
      <c r="W116" s="48" t="s">
        <v>12</v>
      </c>
      <c r="X116" s="48">
        <f>IF(AND(W116 = "Rep", M116&gt;L116),1,0)</f>
        <v>0</v>
      </c>
      <c r="Y116" s="48" t="s">
        <v>129</v>
      </c>
      <c r="Z116" s="48" t="s">
        <v>674</v>
      </c>
      <c r="AA116" s="48">
        <v>0</v>
      </c>
      <c r="AB116" s="48">
        <v>1</v>
      </c>
      <c r="AC116" s="48">
        <v>0</v>
      </c>
      <c r="AD116" s="48">
        <v>70</v>
      </c>
      <c r="AE116" s="48" t="s">
        <v>534</v>
      </c>
      <c r="AF116" s="48" t="s">
        <v>534</v>
      </c>
      <c r="AG116" s="48" t="s">
        <v>89</v>
      </c>
      <c r="AH116" s="48">
        <v>1</v>
      </c>
      <c r="AI116" s="48">
        <v>1</v>
      </c>
      <c r="AJ116" s="48">
        <v>1</v>
      </c>
      <c r="AK116" s="48">
        <v>1</v>
      </c>
      <c r="AL116" s="48">
        <v>1</v>
      </c>
      <c r="AM116" s="48">
        <v>1</v>
      </c>
      <c r="AN116" s="48">
        <v>0</v>
      </c>
      <c r="AO116" s="48">
        <v>0</v>
      </c>
      <c r="AP116" s="48">
        <v>0</v>
      </c>
      <c r="AQ116" s="48">
        <v>0</v>
      </c>
      <c r="AR116" s="48">
        <v>0</v>
      </c>
      <c r="AS116" s="48">
        <v>0</v>
      </c>
      <c r="AT116" s="48">
        <v>0</v>
      </c>
      <c r="AU116" s="48">
        <v>0</v>
      </c>
      <c r="AV116" s="48">
        <v>0</v>
      </c>
      <c r="AW116" s="48">
        <v>0</v>
      </c>
      <c r="AX116" s="48">
        <v>0</v>
      </c>
      <c r="AY116" s="48">
        <v>0</v>
      </c>
      <c r="AZ116" s="48">
        <v>0</v>
      </c>
      <c r="BA116" s="48">
        <v>0</v>
      </c>
      <c r="BB116" s="48">
        <v>0</v>
      </c>
      <c r="BC116" s="48">
        <v>0</v>
      </c>
      <c r="BD116" s="48">
        <v>0</v>
      </c>
      <c r="BE116" s="48">
        <v>0</v>
      </c>
      <c r="BF116" s="48">
        <v>0</v>
      </c>
      <c r="BG116" s="48">
        <v>0</v>
      </c>
      <c r="BH116" s="48">
        <v>0</v>
      </c>
      <c r="BI116" s="48">
        <v>0</v>
      </c>
      <c r="BJ116" s="48">
        <v>0</v>
      </c>
      <c r="BK116" s="48">
        <v>0</v>
      </c>
      <c r="BL116" s="48">
        <v>0</v>
      </c>
      <c r="BM116" s="48">
        <v>0</v>
      </c>
      <c r="BN116" s="48">
        <v>0</v>
      </c>
      <c r="BO116" s="48">
        <v>0</v>
      </c>
      <c r="BP116" s="48" t="s">
        <v>85</v>
      </c>
      <c r="BQ116" s="48" t="s">
        <v>85</v>
      </c>
      <c r="BR116" s="48">
        <v>41</v>
      </c>
      <c r="BS116" s="48">
        <v>48</v>
      </c>
      <c r="BT116" s="48">
        <v>10</v>
      </c>
      <c r="BU116" s="48" t="s">
        <v>85</v>
      </c>
      <c r="BV116" s="48" t="s">
        <v>85</v>
      </c>
      <c r="BW116" s="48" t="s">
        <v>85</v>
      </c>
      <c r="BX116" s="48" t="s">
        <v>85</v>
      </c>
      <c r="BY116" s="48">
        <v>65</v>
      </c>
      <c r="BZ116" s="48">
        <v>30</v>
      </c>
      <c r="CA116" s="48" t="s">
        <v>85</v>
      </c>
      <c r="CB116" s="48" t="s">
        <v>85</v>
      </c>
      <c r="CC116" s="48">
        <v>6</v>
      </c>
      <c r="CD116" s="45"/>
      <c r="CE116" s="15"/>
      <c r="CF116" s="15"/>
      <c r="CG116" s="15"/>
      <c r="CH116" s="15"/>
      <c r="CI116" s="15"/>
      <c r="CJ116" s="15"/>
      <c r="CK116" s="18"/>
    </row>
    <row r="117" spans="1:89">
      <c r="A117" s="44">
        <v>427</v>
      </c>
      <c r="B117" s="45" t="s">
        <v>511</v>
      </c>
      <c r="C117" s="9" t="s">
        <v>104</v>
      </c>
      <c r="D117" s="39" t="s">
        <v>286</v>
      </c>
      <c r="E117" s="39" t="s">
        <v>91</v>
      </c>
      <c r="F117" s="39" t="s">
        <v>550</v>
      </c>
      <c r="G117" s="39" t="s">
        <v>92</v>
      </c>
      <c r="H117" s="17">
        <f>E117-D117+1</f>
        <v>7</v>
      </c>
      <c r="I117" s="40" t="s">
        <v>229</v>
      </c>
      <c r="J117" s="39" t="s">
        <v>1463</v>
      </c>
      <c r="K117" s="40" t="s">
        <v>551</v>
      </c>
      <c r="L117" s="12">
        <v>43</v>
      </c>
      <c r="M117" s="12">
        <v>43</v>
      </c>
      <c r="N117" s="12">
        <v>5</v>
      </c>
      <c r="O117" s="12">
        <v>8</v>
      </c>
      <c r="P117" s="13" t="s">
        <v>513</v>
      </c>
      <c r="Q117" s="12" t="s">
        <v>514</v>
      </c>
      <c r="R117" s="48" t="s">
        <v>88</v>
      </c>
      <c r="S117" s="12">
        <v>47.9</v>
      </c>
      <c r="T117" s="12">
        <v>49.7</v>
      </c>
      <c r="U117" s="48">
        <v>48</v>
      </c>
      <c r="V117" s="48">
        <v>50</v>
      </c>
      <c r="W117" s="48" t="s">
        <v>12</v>
      </c>
      <c r="X117" s="48">
        <f>IF(AND(W117 = "Rep", M117&gt;L117),1,0)</f>
        <v>0</v>
      </c>
      <c r="Y117" s="48" t="s">
        <v>85</v>
      </c>
      <c r="Z117" s="48" t="s">
        <v>674</v>
      </c>
      <c r="AA117" s="48">
        <v>0</v>
      </c>
      <c r="AB117" s="48">
        <v>1</v>
      </c>
      <c r="AC117" s="48">
        <v>0</v>
      </c>
      <c r="AD117" s="48" t="s">
        <v>85</v>
      </c>
      <c r="AE117" s="13" t="s">
        <v>111</v>
      </c>
      <c r="AF117" s="48" t="s">
        <v>112</v>
      </c>
      <c r="AG117" s="48" t="s">
        <v>89</v>
      </c>
      <c r="AH117" s="48">
        <v>1</v>
      </c>
      <c r="AI117" s="48">
        <v>1</v>
      </c>
      <c r="AJ117" s="48">
        <v>1</v>
      </c>
      <c r="AK117" s="48">
        <v>1</v>
      </c>
      <c r="AL117" s="48">
        <v>1</v>
      </c>
      <c r="AM117" s="48">
        <v>1</v>
      </c>
      <c r="AN117" s="48"/>
      <c r="AO117" s="48">
        <v>0</v>
      </c>
      <c r="AP117" s="48">
        <v>1</v>
      </c>
      <c r="AQ117" s="48">
        <v>0</v>
      </c>
      <c r="AR117" s="48">
        <v>0</v>
      </c>
      <c r="AS117" s="48">
        <v>0</v>
      </c>
      <c r="AT117" s="48">
        <v>1</v>
      </c>
      <c r="AU117" s="48">
        <v>0</v>
      </c>
      <c r="AV117" s="48">
        <v>0</v>
      </c>
      <c r="AW117" s="48">
        <v>0</v>
      </c>
      <c r="AX117" s="48">
        <v>0</v>
      </c>
      <c r="AY117" s="48">
        <v>0</v>
      </c>
      <c r="AZ117" s="48">
        <v>0</v>
      </c>
      <c r="BA117" s="48">
        <v>0</v>
      </c>
      <c r="BB117" s="48">
        <v>0</v>
      </c>
      <c r="BC117" s="48">
        <v>0</v>
      </c>
      <c r="BD117" s="48">
        <v>0</v>
      </c>
      <c r="BE117" s="48">
        <v>0</v>
      </c>
      <c r="BF117" s="48">
        <v>0</v>
      </c>
      <c r="BG117" s="48">
        <v>0</v>
      </c>
      <c r="BH117" s="48">
        <v>0</v>
      </c>
      <c r="BI117" s="48">
        <v>0</v>
      </c>
      <c r="BJ117" s="48">
        <v>0</v>
      </c>
      <c r="BK117" s="48">
        <v>0</v>
      </c>
      <c r="BL117" s="48">
        <v>0</v>
      </c>
      <c r="BM117" s="48">
        <v>0</v>
      </c>
      <c r="BN117" s="48">
        <v>0</v>
      </c>
      <c r="BO117" s="48">
        <v>0</v>
      </c>
      <c r="BP117" s="48">
        <v>38</v>
      </c>
      <c r="BQ117" s="48">
        <v>35</v>
      </c>
      <c r="BR117" s="48">
        <v>33</v>
      </c>
      <c r="BS117" s="48">
        <v>35</v>
      </c>
      <c r="BT117" s="48">
        <v>26</v>
      </c>
      <c r="BU117" s="48" t="s">
        <v>85</v>
      </c>
      <c r="BV117" s="48" t="s">
        <v>85</v>
      </c>
      <c r="BW117" s="48" t="s">
        <v>85</v>
      </c>
      <c r="BX117" s="48" t="s">
        <v>85</v>
      </c>
      <c r="BY117" s="48">
        <v>55</v>
      </c>
      <c r="BZ117" s="48">
        <v>28</v>
      </c>
      <c r="CA117" s="48" t="s">
        <v>85</v>
      </c>
      <c r="CB117" s="48" t="s">
        <v>85</v>
      </c>
      <c r="CC117" s="48">
        <v>13</v>
      </c>
      <c r="CD117" s="45"/>
      <c r="CE117" s="15"/>
      <c r="CF117" s="15"/>
      <c r="CG117" s="15"/>
      <c r="CH117" s="15"/>
      <c r="CI117" s="15"/>
      <c r="CJ117" s="15"/>
      <c r="CK117" s="18"/>
    </row>
    <row r="118" spans="1:89">
      <c r="A118" s="44">
        <v>356</v>
      </c>
      <c r="B118" s="45" t="s">
        <v>511</v>
      </c>
      <c r="C118" s="9" t="s">
        <v>90</v>
      </c>
      <c r="D118" s="39" t="s">
        <v>294</v>
      </c>
      <c r="E118" s="39" t="s">
        <v>105</v>
      </c>
      <c r="F118" s="39" t="s">
        <v>564</v>
      </c>
      <c r="G118" s="39" t="s">
        <v>565</v>
      </c>
      <c r="H118" s="17">
        <f>E118-D118+1</f>
        <v>2</v>
      </c>
      <c r="I118" s="40" t="s">
        <v>266</v>
      </c>
      <c r="J118" s="40" t="s">
        <v>1463</v>
      </c>
      <c r="K118" s="40" t="s">
        <v>566</v>
      </c>
      <c r="L118" s="12">
        <v>44</v>
      </c>
      <c r="M118" s="12">
        <v>43</v>
      </c>
      <c r="N118" s="12">
        <v>4</v>
      </c>
      <c r="O118" s="12">
        <v>9</v>
      </c>
      <c r="P118" s="13" t="s">
        <v>513</v>
      </c>
      <c r="Q118" s="12" t="s">
        <v>514</v>
      </c>
      <c r="R118" s="48" t="s">
        <v>117</v>
      </c>
      <c r="S118" s="12">
        <v>47.9</v>
      </c>
      <c r="T118" s="12">
        <v>49.7</v>
      </c>
      <c r="U118" s="48">
        <v>48</v>
      </c>
      <c r="V118" s="48">
        <v>50</v>
      </c>
      <c r="W118" s="48" t="s">
        <v>12</v>
      </c>
      <c r="X118" s="48">
        <f>IF(AND(W118 = "Rep", M118&gt;L118),1,0)</f>
        <v>0</v>
      </c>
      <c r="Y118" s="48" t="s">
        <v>85</v>
      </c>
      <c r="Z118" s="48" t="s">
        <v>674</v>
      </c>
      <c r="AA118" s="48">
        <v>0</v>
      </c>
      <c r="AB118" s="48">
        <v>1</v>
      </c>
      <c r="AC118" s="48">
        <v>0</v>
      </c>
      <c r="AD118" s="48">
        <v>50</v>
      </c>
      <c r="AE118" s="13" t="s">
        <v>90</v>
      </c>
      <c r="AF118" s="13" t="s">
        <v>90</v>
      </c>
      <c r="AG118" s="48" t="s">
        <v>89</v>
      </c>
      <c r="AH118" s="48">
        <v>1</v>
      </c>
      <c r="AI118" s="48">
        <v>1</v>
      </c>
      <c r="AJ118" s="48" t="s">
        <v>85</v>
      </c>
      <c r="AK118" s="48" t="s">
        <v>85</v>
      </c>
      <c r="AL118" s="48" t="s">
        <v>85</v>
      </c>
      <c r="AM118" s="48" t="s">
        <v>85</v>
      </c>
      <c r="AN118" s="48" t="s">
        <v>85</v>
      </c>
      <c r="AO118" s="48" t="s">
        <v>85</v>
      </c>
      <c r="AP118" s="48" t="s">
        <v>85</v>
      </c>
      <c r="AQ118" s="48" t="s">
        <v>85</v>
      </c>
      <c r="AR118" s="48" t="s">
        <v>85</v>
      </c>
      <c r="AS118" s="48" t="s">
        <v>85</v>
      </c>
      <c r="AT118" s="48" t="s">
        <v>85</v>
      </c>
      <c r="AU118" s="48" t="s">
        <v>85</v>
      </c>
      <c r="AV118" s="48" t="s">
        <v>85</v>
      </c>
      <c r="AW118" s="48" t="s">
        <v>85</v>
      </c>
      <c r="AX118" s="48" t="s">
        <v>85</v>
      </c>
      <c r="AY118" s="48" t="s">
        <v>85</v>
      </c>
      <c r="AZ118" s="48" t="s">
        <v>85</v>
      </c>
      <c r="BA118" s="48" t="s">
        <v>85</v>
      </c>
      <c r="BB118" s="48" t="s">
        <v>85</v>
      </c>
      <c r="BC118" s="48" t="s">
        <v>85</v>
      </c>
      <c r="BD118" s="48" t="s">
        <v>85</v>
      </c>
      <c r="BE118" s="48" t="s">
        <v>85</v>
      </c>
      <c r="BF118" s="48" t="s">
        <v>85</v>
      </c>
      <c r="BG118" s="48" t="s">
        <v>85</v>
      </c>
      <c r="BH118" s="48" t="s">
        <v>85</v>
      </c>
      <c r="BI118" s="48" t="s">
        <v>85</v>
      </c>
      <c r="BJ118" s="48" t="s">
        <v>85</v>
      </c>
      <c r="BK118" s="48" t="s">
        <v>85</v>
      </c>
      <c r="BL118" s="48" t="s">
        <v>85</v>
      </c>
      <c r="BM118" s="48" t="s">
        <v>85</v>
      </c>
      <c r="BN118" s="48" t="s">
        <v>85</v>
      </c>
      <c r="BO118" s="48" t="s">
        <v>85</v>
      </c>
      <c r="BP118" s="48">
        <v>47</v>
      </c>
      <c r="BQ118" s="48">
        <v>43</v>
      </c>
      <c r="BR118" s="48">
        <v>38</v>
      </c>
      <c r="BS118" s="48">
        <v>40</v>
      </c>
      <c r="BT118" s="48">
        <v>22</v>
      </c>
      <c r="BU118" s="48" t="s">
        <v>85</v>
      </c>
      <c r="BV118" s="48" t="s">
        <v>85</v>
      </c>
      <c r="BW118" s="48" t="s">
        <v>85</v>
      </c>
      <c r="BX118" s="48" t="s">
        <v>85</v>
      </c>
      <c r="BY118" s="48">
        <v>61</v>
      </c>
      <c r="BZ118" s="48">
        <v>30</v>
      </c>
      <c r="CA118" s="48" t="s">
        <v>85</v>
      </c>
      <c r="CB118" s="48" t="s">
        <v>85</v>
      </c>
      <c r="CC118" s="48">
        <v>9</v>
      </c>
      <c r="CD118" s="45"/>
      <c r="CE118" s="15"/>
      <c r="CF118" s="15"/>
      <c r="CG118" s="15"/>
      <c r="CH118" s="15"/>
      <c r="CI118" s="15"/>
      <c r="CJ118" s="15"/>
      <c r="CK118" s="18"/>
    </row>
    <row r="119" spans="1:89">
      <c r="A119" s="44">
        <v>316</v>
      </c>
      <c r="B119" s="45" t="s">
        <v>511</v>
      </c>
      <c r="C119" s="24" t="s">
        <v>573</v>
      </c>
      <c r="D119" s="39" t="s">
        <v>574</v>
      </c>
      <c r="E119" s="39" t="s">
        <v>505</v>
      </c>
      <c r="F119" s="39" t="s">
        <v>575</v>
      </c>
      <c r="G119" s="39" t="s">
        <v>301</v>
      </c>
      <c r="H119" s="17">
        <f>E119-D119+1</f>
        <v>4</v>
      </c>
      <c r="I119" s="11" t="s">
        <v>576</v>
      </c>
      <c r="J119" s="48" t="s">
        <v>1463</v>
      </c>
      <c r="K119" s="40" t="s">
        <v>319</v>
      </c>
      <c r="L119" s="12">
        <v>46</v>
      </c>
      <c r="M119" s="12">
        <v>49</v>
      </c>
      <c r="N119" s="12" t="s">
        <v>85</v>
      </c>
      <c r="O119" s="12" t="s">
        <v>85</v>
      </c>
      <c r="P119" s="48" t="s">
        <v>513</v>
      </c>
      <c r="Q119" s="12" t="s">
        <v>514</v>
      </c>
      <c r="R119" s="12" t="s">
        <v>88</v>
      </c>
      <c r="S119" s="12">
        <v>47.9</v>
      </c>
      <c r="T119" s="12">
        <v>49.7</v>
      </c>
      <c r="U119" s="48">
        <v>48</v>
      </c>
      <c r="V119" s="48">
        <v>50</v>
      </c>
      <c r="W119" s="48" t="s">
        <v>12</v>
      </c>
      <c r="X119" s="48">
        <f>IF(AND(W119 = "Rep", M119&gt;L119),1,0)</f>
        <v>1</v>
      </c>
      <c r="Y119" s="12" t="s">
        <v>85</v>
      </c>
      <c r="Z119" s="12" t="s">
        <v>674</v>
      </c>
      <c r="AA119" s="12" t="s">
        <v>85</v>
      </c>
      <c r="AB119" s="12" t="s">
        <v>85</v>
      </c>
      <c r="AC119" s="12" t="s">
        <v>85</v>
      </c>
      <c r="AD119" s="12" t="s">
        <v>85</v>
      </c>
      <c r="AE119" s="48" t="s">
        <v>577</v>
      </c>
      <c r="AF119" s="48" t="s">
        <v>578</v>
      </c>
      <c r="AG119" s="12" t="s">
        <v>11</v>
      </c>
      <c r="AH119" s="12">
        <v>1</v>
      </c>
      <c r="AI119" s="12">
        <v>0</v>
      </c>
      <c r="AJ119" s="12" t="s">
        <v>85</v>
      </c>
      <c r="AK119" s="12" t="s">
        <v>85</v>
      </c>
      <c r="AL119" s="12" t="s">
        <v>85</v>
      </c>
      <c r="AM119" s="12" t="s">
        <v>85</v>
      </c>
      <c r="AN119" s="12" t="s">
        <v>85</v>
      </c>
      <c r="AO119" s="12" t="s">
        <v>85</v>
      </c>
      <c r="AP119" s="12" t="s">
        <v>85</v>
      </c>
      <c r="AQ119" s="12" t="s">
        <v>85</v>
      </c>
      <c r="AR119" s="12" t="s">
        <v>85</v>
      </c>
      <c r="AS119" s="12" t="s">
        <v>85</v>
      </c>
      <c r="AT119" s="12" t="s">
        <v>85</v>
      </c>
      <c r="AU119" s="12" t="s">
        <v>85</v>
      </c>
      <c r="AV119" s="12" t="s">
        <v>85</v>
      </c>
      <c r="AW119" s="12" t="s">
        <v>85</v>
      </c>
      <c r="AX119" s="12" t="s">
        <v>85</v>
      </c>
      <c r="AY119" s="12" t="s">
        <v>85</v>
      </c>
      <c r="AZ119" s="12" t="s">
        <v>85</v>
      </c>
      <c r="BA119" s="12" t="s">
        <v>85</v>
      </c>
      <c r="BB119" s="12" t="s">
        <v>85</v>
      </c>
      <c r="BC119" s="12" t="s">
        <v>85</v>
      </c>
      <c r="BD119" s="12" t="s">
        <v>85</v>
      </c>
      <c r="BE119" s="12" t="s">
        <v>85</v>
      </c>
      <c r="BF119" s="12" t="s">
        <v>85</v>
      </c>
      <c r="BG119" s="12" t="s">
        <v>85</v>
      </c>
      <c r="BH119" s="12" t="s">
        <v>85</v>
      </c>
      <c r="BI119" s="12" t="s">
        <v>85</v>
      </c>
      <c r="BJ119" s="12" t="s">
        <v>85</v>
      </c>
      <c r="BK119" s="12" t="s">
        <v>85</v>
      </c>
      <c r="BL119" s="12" t="s">
        <v>85</v>
      </c>
      <c r="BM119" s="12" t="s">
        <v>85</v>
      </c>
      <c r="BN119" s="12" t="s">
        <v>85</v>
      </c>
      <c r="BO119" s="12" t="s">
        <v>85</v>
      </c>
      <c r="BP119" s="12" t="s">
        <v>85</v>
      </c>
      <c r="BQ119" s="12" t="s">
        <v>85</v>
      </c>
      <c r="BR119" s="14" t="s">
        <v>85</v>
      </c>
      <c r="BS119" s="14" t="s">
        <v>85</v>
      </c>
      <c r="BT119" s="14" t="s">
        <v>85</v>
      </c>
      <c r="BU119" s="14" t="s">
        <v>85</v>
      </c>
      <c r="BV119" s="14" t="s">
        <v>85</v>
      </c>
      <c r="BW119" s="14" t="s">
        <v>85</v>
      </c>
      <c r="BX119" s="14" t="s">
        <v>85</v>
      </c>
      <c r="BY119" s="14" t="s">
        <v>85</v>
      </c>
      <c r="BZ119" s="14" t="s">
        <v>85</v>
      </c>
      <c r="CA119" s="14" t="s">
        <v>85</v>
      </c>
      <c r="CB119" s="14" t="s">
        <v>85</v>
      </c>
      <c r="CC119" s="14" t="s">
        <v>85</v>
      </c>
      <c r="CD119" s="45"/>
      <c r="CE119" s="15"/>
      <c r="CF119" s="15"/>
      <c r="CG119" s="15"/>
      <c r="CH119" s="15"/>
      <c r="CI119" s="15"/>
      <c r="CJ119" s="15"/>
      <c r="CK119" s="18"/>
    </row>
    <row r="120" spans="1:89">
      <c r="A120" s="44">
        <v>277</v>
      </c>
      <c r="B120" s="45" t="s">
        <v>511</v>
      </c>
      <c r="C120" s="24" t="s">
        <v>104</v>
      </c>
      <c r="D120" s="39" t="s">
        <v>349</v>
      </c>
      <c r="E120" s="39" t="s">
        <v>504</v>
      </c>
      <c r="F120" s="39" t="s">
        <v>588</v>
      </c>
      <c r="G120" s="39" t="s">
        <v>574</v>
      </c>
      <c r="H120" s="17">
        <f>E120-D120+1</f>
        <v>6</v>
      </c>
      <c r="I120" s="40" t="s">
        <v>576</v>
      </c>
      <c r="J120" s="39" t="s">
        <v>1463</v>
      </c>
      <c r="K120" s="40" t="s">
        <v>589</v>
      </c>
      <c r="L120" s="12">
        <v>38</v>
      </c>
      <c r="M120" s="12">
        <v>41</v>
      </c>
      <c r="N120" s="12">
        <v>5</v>
      </c>
      <c r="O120" s="12">
        <v>16</v>
      </c>
      <c r="P120" s="48" t="s">
        <v>513</v>
      </c>
      <c r="Q120" s="12" t="s">
        <v>514</v>
      </c>
      <c r="R120" s="48" t="s">
        <v>88</v>
      </c>
      <c r="S120" s="12">
        <v>47.9</v>
      </c>
      <c r="T120" s="12">
        <v>49.7</v>
      </c>
      <c r="U120" s="48">
        <v>48</v>
      </c>
      <c r="V120" s="48">
        <v>50</v>
      </c>
      <c r="W120" s="48" t="s">
        <v>12</v>
      </c>
      <c r="X120" s="48">
        <f>IF(AND(W120 = "Rep", M120&gt;L120),1,0)</f>
        <v>1</v>
      </c>
      <c r="Y120" s="48" t="s">
        <v>85</v>
      </c>
      <c r="Z120" s="48" t="s">
        <v>674</v>
      </c>
      <c r="AA120" s="48">
        <v>0</v>
      </c>
      <c r="AB120" s="48">
        <v>1</v>
      </c>
      <c r="AC120" s="48">
        <v>0</v>
      </c>
      <c r="AD120" s="48" t="s">
        <v>85</v>
      </c>
      <c r="AE120" s="48" t="s">
        <v>111</v>
      </c>
      <c r="AF120" s="48" t="s">
        <v>112</v>
      </c>
      <c r="AG120" s="48" t="s">
        <v>89</v>
      </c>
      <c r="AH120" s="48">
        <v>1</v>
      </c>
      <c r="AI120" s="48">
        <v>1</v>
      </c>
      <c r="AJ120" s="48">
        <v>1</v>
      </c>
      <c r="AK120" s="48">
        <v>1</v>
      </c>
      <c r="AL120" s="48">
        <v>1</v>
      </c>
      <c r="AM120" s="48">
        <v>1</v>
      </c>
      <c r="AN120" s="48">
        <v>0</v>
      </c>
      <c r="AO120" s="48">
        <v>0</v>
      </c>
      <c r="AP120" s="48">
        <v>1</v>
      </c>
      <c r="AQ120" s="48">
        <v>0</v>
      </c>
      <c r="AR120" s="48">
        <v>0</v>
      </c>
      <c r="AS120" s="48">
        <v>0</v>
      </c>
      <c r="AT120" s="48">
        <v>1</v>
      </c>
      <c r="AU120" s="48">
        <v>0</v>
      </c>
      <c r="AV120" s="48">
        <v>0</v>
      </c>
      <c r="AW120" s="48">
        <v>0</v>
      </c>
      <c r="AX120" s="48">
        <v>1</v>
      </c>
      <c r="AY120" s="48">
        <v>0</v>
      </c>
      <c r="AZ120" s="48">
        <v>0</v>
      </c>
      <c r="BA120" s="48">
        <v>0</v>
      </c>
      <c r="BB120" s="48">
        <v>0</v>
      </c>
      <c r="BC120" s="48">
        <v>0</v>
      </c>
      <c r="BD120" s="48">
        <v>0</v>
      </c>
      <c r="BE120" s="48">
        <v>0</v>
      </c>
      <c r="BF120" s="48">
        <v>0</v>
      </c>
      <c r="BG120" s="48">
        <v>0</v>
      </c>
      <c r="BH120" s="48">
        <v>0</v>
      </c>
      <c r="BI120" s="48">
        <v>0</v>
      </c>
      <c r="BJ120" s="48">
        <v>0</v>
      </c>
      <c r="BK120" s="48">
        <v>0</v>
      </c>
      <c r="BL120" s="48">
        <v>0</v>
      </c>
      <c r="BM120" s="48">
        <v>0</v>
      </c>
      <c r="BN120" s="48">
        <v>0</v>
      </c>
      <c r="BO120" s="48">
        <v>0</v>
      </c>
      <c r="BP120" s="48">
        <v>41</v>
      </c>
      <c r="BQ120" s="48">
        <v>37</v>
      </c>
      <c r="BR120" s="48">
        <v>33</v>
      </c>
      <c r="BS120" s="48">
        <v>33</v>
      </c>
      <c r="BT120" s="48">
        <v>31</v>
      </c>
      <c r="BU120" s="48" t="s">
        <v>85</v>
      </c>
      <c r="BV120" s="48" t="s">
        <v>85</v>
      </c>
      <c r="BW120" s="48" t="s">
        <v>85</v>
      </c>
      <c r="BX120" s="48" t="s">
        <v>85</v>
      </c>
      <c r="BY120" s="48">
        <v>55</v>
      </c>
      <c r="BZ120" s="48">
        <v>30</v>
      </c>
      <c r="CA120" s="48" t="s">
        <v>85</v>
      </c>
      <c r="CB120" s="48" t="s">
        <v>85</v>
      </c>
      <c r="CC120" s="48">
        <v>11</v>
      </c>
      <c r="CD120" s="45"/>
      <c r="CE120" s="15"/>
      <c r="CF120" s="15"/>
      <c r="CG120" s="15"/>
      <c r="CH120" s="15"/>
      <c r="CI120" s="15"/>
      <c r="CJ120" s="15"/>
      <c r="CK120" s="18"/>
    </row>
    <row r="121" spans="1:89">
      <c r="A121" s="44">
        <v>267</v>
      </c>
      <c r="B121" s="45" t="s">
        <v>511</v>
      </c>
      <c r="C121" s="24" t="s">
        <v>291</v>
      </c>
      <c r="D121" s="39" t="s">
        <v>305</v>
      </c>
      <c r="E121" s="39" t="s">
        <v>504</v>
      </c>
      <c r="F121" s="39" t="s">
        <v>592</v>
      </c>
      <c r="G121" s="39" t="s">
        <v>332</v>
      </c>
      <c r="H121" s="17">
        <f>E121-D121+1</f>
        <v>5</v>
      </c>
      <c r="I121" s="40" t="s">
        <v>576</v>
      </c>
      <c r="J121" s="40" t="s">
        <v>1463</v>
      </c>
      <c r="K121" s="48">
        <v>402</v>
      </c>
      <c r="L121" s="12">
        <v>42</v>
      </c>
      <c r="M121" s="12">
        <v>50</v>
      </c>
      <c r="N121" s="12">
        <v>2</v>
      </c>
      <c r="O121" s="12">
        <v>4</v>
      </c>
      <c r="P121" s="48" t="s">
        <v>513</v>
      </c>
      <c r="Q121" s="12" t="s">
        <v>514</v>
      </c>
      <c r="R121" s="48" t="s">
        <v>88</v>
      </c>
      <c r="S121" s="12">
        <v>47.9</v>
      </c>
      <c r="T121" s="12">
        <v>49.7</v>
      </c>
      <c r="U121" s="48">
        <v>48</v>
      </c>
      <c r="V121" s="48">
        <v>50</v>
      </c>
      <c r="W121" s="48" t="s">
        <v>12</v>
      </c>
      <c r="X121" s="48">
        <f>IF(AND(W121 = "Rep", M121&gt;L121),1,0)</f>
        <v>1</v>
      </c>
      <c r="Y121" s="48" t="s">
        <v>85</v>
      </c>
      <c r="Z121" s="48" t="s">
        <v>674</v>
      </c>
      <c r="AA121" s="48">
        <v>0</v>
      </c>
      <c r="AB121" s="48">
        <v>1</v>
      </c>
      <c r="AC121" s="48">
        <v>0</v>
      </c>
      <c r="AD121" s="48" t="s">
        <v>85</v>
      </c>
      <c r="AE121" s="48" t="s">
        <v>291</v>
      </c>
      <c r="AF121" s="48" t="s">
        <v>291</v>
      </c>
      <c r="AG121" s="48" t="s">
        <v>89</v>
      </c>
      <c r="AH121" s="48">
        <v>1</v>
      </c>
      <c r="AI121" s="48">
        <v>1</v>
      </c>
      <c r="AJ121" s="48">
        <v>1</v>
      </c>
      <c r="AK121" s="48">
        <v>1</v>
      </c>
      <c r="AL121" s="48">
        <v>1</v>
      </c>
      <c r="AM121" s="48">
        <v>1</v>
      </c>
      <c r="AN121" s="48">
        <v>0</v>
      </c>
      <c r="AO121" s="48">
        <v>0</v>
      </c>
      <c r="AP121" s="48">
        <v>1</v>
      </c>
      <c r="AQ121" s="48">
        <v>0</v>
      </c>
      <c r="AR121" s="48">
        <v>0</v>
      </c>
      <c r="AS121" s="48">
        <v>0</v>
      </c>
      <c r="AT121" s="48">
        <v>0</v>
      </c>
      <c r="AU121" s="48">
        <v>0</v>
      </c>
      <c r="AV121" s="48">
        <v>0</v>
      </c>
      <c r="AW121" s="48">
        <v>0</v>
      </c>
      <c r="AX121" s="48">
        <v>0</v>
      </c>
      <c r="AY121" s="48">
        <v>0</v>
      </c>
      <c r="AZ121" s="48">
        <v>0</v>
      </c>
      <c r="BA121" s="48">
        <v>0</v>
      </c>
      <c r="BB121" s="48">
        <v>0</v>
      </c>
      <c r="BC121" s="48">
        <v>0</v>
      </c>
      <c r="BD121" s="48">
        <v>0</v>
      </c>
      <c r="BE121" s="48">
        <v>0</v>
      </c>
      <c r="BF121" s="48">
        <v>0</v>
      </c>
      <c r="BG121" s="48">
        <v>0</v>
      </c>
      <c r="BH121" s="48">
        <v>0</v>
      </c>
      <c r="BI121" s="48">
        <v>0</v>
      </c>
      <c r="BJ121" s="48">
        <v>1</v>
      </c>
      <c r="BK121" s="48">
        <v>0</v>
      </c>
      <c r="BL121" s="48">
        <v>0</v>
      </c>
      <c r="BM121" s="48">
        <v>0</v>
      </c>
      <c r="BN121" s="48">
        <v>0</v>
      </c>
      <c r="BO121" s="48">
        <v>0</v>
      </c>
      <c r="BP121" s="48" t="s">
        <v>85</v>
      </c>
      <c r="BQ121" s="48" t="s">
        <v>85</v>
      </c>
      <c r="BR121" s="48" t="s">
        <v>85</v>
      </c>
      <c r="BS121" s="48" t="s">
        <v>85</v>
      </c>
      <c r="BT121" s="48" t="s">
        <v>85</v>
      </c>
      <c r="BU121" s="48" t="s">
        <v>85</v>
      </c>
      <c r="BV121" s="48" t="s">
        <v>85</v>
      </c>
      <c r="BW121" s="48" t="s">
        <v>85</v>
      </c>
      <c r="BX121" s="48" t="s">
        <v>85</v>
      </c>
      <c r="BY121" s="48" t="s">
        <v>85</v>
      </c>
      <c r="BZ121" s="48" t="s">
        <v>85</v>
      </c>
      <c r="CA121" s="48" t="s">
        <v>85</v>
      </c>
      <c r="CB121" s="48" t="s">
        <v>85</v>
      </c>
      <c r="CC121" s="48" t="s">
        <v>85</v>
      </c>
      <c r="CD121" s="45"/>
      <c r="CE121" s="15"/>
      <c r="CF121" s="15"/>
      <c r="CG121" s="15"/>
      <c r="CH121" s="15"/>
      <c r="CI121" s="15"/>
      <c r="CJ121" s="15"/>
      <c r="CK121" s="18"/>
    </row>
    <row r="122" spans="1:89">
      <c r="A122" s="44">
        <v>266</v>
      </c>
      <c r="B122" s="45" t="s">
        <v>511</v>
      </c>
      <c r="C122" s="24" t="s">
        <v>291</v>
      </c>
      <c r="D122" s="39" t="s">
        <v>305</v>
      </c>
      <c r="E122" s="39" t="s">
        <v>504</v>
      </c>
      <c r="F122" s="39" t="s">
        <v>592</v>
      </c>
      <c r="G122" s="39" t="s">
        <v>332</v>
      </c>
      <c r="H122" s="17">
        <f>E122-D122+1</f>
        <v>5</v>
      </c>
      <c r="I122" s="17" t="s">
        <v>576</v>
      </c>
      <c r="J122" s="40" t="s">
        <v>1463</v>
      </c>
      <c r="K122" s="48">
        <v>402</v>
      </c>
      <c r="L122" s="12">
        <v>43</v>
      </c>
      <c r="M122" s="12">
        <v>48</v>
      </c>
      <c r="N122" s="12">
        <v>3</v>
      </c>
      <c r="O122" s="12">
        <v>5</v>
      </c>
      <c r="P122" s="48" t="s">
        <v>513</v>
      </c>
      <c r="Q122" s="12" t="s">
        <v>514</v>
      </c>
      <c r="R122" s="12" t="s">
        <v>88</v>
      </c>
      <c r="S122" s="12">
        <v>47.9</v>
      </c>
      <c r="T122" s="12">
        <v>49.7</v>
      </c>
      <c r="U122" s="48">
        <v>48</v>
      </c>
      <c r="V122" s="48">
        <v>50</v>
      </c>
      <c r="W122" s="48" t="s">
        <v>12</v>
      </c>
      <c r="X122" s="48">
        <f>IF(AND(W122 = "Rep", M122&gt;L122),1,0)</f>
        <v>1</v>
      </c>
      <c r="Y122" s="12" t="s">
        <v>85</v>
      </c>
      <c r="Z122" s="12" t="s">
        <v>674</v>
      </c>
      <c r="AA122" s="12">
        <v>0</v>
      </c>
      <c r="AB122" s="12">
        <v>1</v>
      </c>
      <c r="AC122" s="12">
        <v>0</v>
      </c>
      <c r="AD122" s="12" t="s">
        <v>85</v>
      </c>
      <c r="AE122" s="48" t="s">
        <v>291</v>
      </c>
      <c r="AF122" s="48" t="s">
        <v>291</v>
      </c>
      <c r="AG122" s="12" t="s">
        <v>89</v>
      </c>
      <c r="AH122" s="12">
        <v>1</v>
      </c>
      <c r="AI122" s="12">
        <v>1</v>
      </c>
      <c r="AJ122" s="12">
        <v>1</v>
      </c>
      <c r="AK122" s="12">
        <v>1</v>
      </c>
      <c r="AL122" s="12">
        <v>1</v>
      </c>
      <c r="AM122" s="12">
        <v>1</v>
      </c>
      <c r="AN122" s="12">
        <v>0</v>
      </c>
      <c r="AO122" s="12">
        <v>0</v>
      </c>
      <c r="AP122" s="12">
        <v>1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1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 t="s">
        <v>85</v>
      </c>
      <c r="BQ122" s="12" t="s">
        <v>85</v>
      </c>
      <c r="BR122" s="12" t="s">
        <v>85</v>
      </c>
      <c r="BS122" s="12" t="s">
        <v>85</v>
      </c>
      <c r="BT122" s="12" t="s">
        <v>85</v>
      </c>
      <c r="BU122" s="12" t="s">
        <v>85</v>
      </c>
      <c r="BV122" s="12" t="s">
        <v>85</v>
      </c>
      <c r="BW122" s="12" t="s">
        <v>85</v>
      </c>
      <c r="BX122" s="12" t="s">
        <v>85</v>
      </c>
      <c r="BY122" s="12" t="s">
        <v>85</v>
      </c>
      <c r="BZ122" s="12" t="s">
        <v>85</v>
      </c>
      <c r="CA122" s="12" t="s">
        <v>85</v>
      </c>
      <c r="CB122" s="12" t="s">
        <v>85</v>
      </c>
      <c r="CC122" s="12" t="s">
        <v>85</v>
      </c>
      <c r="CD122" s="45"/>
      <c r="CE122" s="15"/>
      <c r="CF122" s="15"/>
      <c r="CG122" s="15"/>
      <c r="CH122" s="15"/>
      <c r="CI122" s="15"/>
      <c r="CJ122" s="15"/>
      <c r="CK122" s="18"/>
    </row>
    <row r="123" spans="1:89">
      <c r="A123" s="44">
        <v>265</v>
      </c>
      <c r="B123" s="45" t="s">
        <v>511</v>
      </c>
      <c r="C123" s="24" t="s">
        <v>291</v>
      </c>
      <c r="D123" s="39" t="s">
        <v>305</v>
      </c>
      <c r="E123" s="39" t="s">
        <v>504</v>
      </c>
      <c r="F123" s="39" t="s">
        <v>592</v>
      </c>
      <c r="G123" s="39" t="s">
        <v>332</v>
      </c>
      <c r="H123" s="17">
        <f>E123-D123+1</f>
        <v>5</v>
      </c>
      <c r="I123" s="40" t="s">
        <v>576</v>
      </c>
      <c r="J123" s="40" t="s">
        <v>1463</v>
      </c>
      <c r="K123" s="48">
        <v>402</v>
      </c>
      <c r="L123" s="12">
        <v>42</v>
      </c>
      <c r="M123" s="12">
        <v>48</v>
      </c>
      <c r="N123" s="12">
        <v>4</v>
      </c>
      <c r="O123" s="12">
        <v>6</v>
      </c>
      <c r="P123" s="48" t="s">
        <v>513</v>
      </c>
      <c r="Q123" s="12" t="s">
        <v>514</v>
      </c>
      <c r="R123" s="48" t="s">
        <v>177</v>
      </c>
      <c r="S123" s="12">
        <v>47.9</v>
      </c>
      <c r="T123" s="12">
        <v>49.7</v>
      </c>
      <c r="U123" s="48">
        <v>48</v>
      </c>
      <c r="V123" s="48">
        <v>50</v>
      </c>
      <c r="W123" s="48" t="s">
        <v>12</v>
      </c>
      <c r="X123" s="48">
        <f>IF(AND(W123 = "Rep", M123&gt;L123),1,0)</f>
        <v>1</v>
      </c>
      <c r="Y123" s="48" t="s">
        <v>85</v>
      </c>
      <c r="Z123" s="48" t="s">
        <v>674</v>
      </c>
      <c r="AA123" s="48">
        <v>0</v>
      </c>
      <c r="AB123" s="48">
        <v>1</v>
      </c>
      <c r="AC123" s="12">
        <v>0</v>
      </c>
      <c r="AD123" s="12" t="s">
        <v>85</v>
      </c>
      <c r="AE123" s="48" t="s">
        <v>291</v>
      </c>
      <c r="AF123" s="48" t="s">
        <v>291</v>
      </c>
      <c r="AG123" s="48" t="s">
        <v>89</v>
      </c>
      <c r="AH123" s="48">
        <v>1</v>
      </c>
      <c r="AI123" s="48">
        <v>1</v>
      </c>
      <c r="AJ123" s="48">
        <v>1</v>
      </c>
      <c r="AK123" s="48">
        <v>1</v>
      </c>
      <c r="AL123" s="48">
        <v>1</v>
      </c>
      <c r="AM123" s="48">
        <v>1</v>
      </c>
      <c r="AN123" s="48">
        <v>0</v>
      </c>
      <c r="AO123" s="48">
        <v>0</v>
      </c>
      <c r="AP123" s="48">
        <v>1</v>
      </c>
      <c r="AQ123" s="48">
        <v>0</v>
      </c>
      <c r="AR123" s="48">
        <v>0</v>
      </c>
      <c r="AS123" s="48">
        <v>0</v>
      </c>
      <c r="AT123" s="48">
        <v>0</v>
      </c>
      <c r="AU123" s="48">
        <v>0</v>
      </c>
      <c r="AV123" s="48">
        <v>0</v>
      </c>
      <c r="AW123" s="48">
        <v>0</v>
      </c>
      <c r="AX123" s="48">
        <v>0</v>
      </c>
      <c r="AY123" s="48">
        <v>0</v>
      </c>
      <c r="AZ123" s="48">
        <v>0</v>
      </c>
      <c r="BA123" s="48">
        <v>0</v>
      </c>
      <c r="BB123" s="48">
        <v>0</v>
      </c>
      <c r="BC123" s="48">
        <v>0</v>
      </c>
      <c r="BD123" s="48">
        <v>0</v>
      </c>
      <c r="BE123" s="48">
        <v>0</v>
      </c>
      <c r="BF123" s="48">
        <v>0</v>
      </c>
      <c r="BG123" s="48">
        <v>0</v>
      </c>
      <c r="BH123" s="48">
        <v>0</v>
      </c>
      <c r="BI123" s="48">
        <v>0</v>
      </c>
      <c r="BJ123" s="48">
        <v>1</v>
      </c>
      <c r="BK123" s="48">
        <v>0</v>
      </c>
      <c r="BL123" s="48">
        <v>0</v>
      </c>
      <c r="BM123" s="48">
        <v>0</v>
      </c>
      <c r="BN123" s="48">
        <v>0</v>
      </c>
      <c r="BO123" s="48">
        <v>0</v>
      </c>
      <c r="BP123" s="48" t="s">
        <v>85</v>
      </c>
      <c r="BQ123" s="48" t="s">
        <v>85</v>
      </c>
      <c r="BR123" s="48">
        <v>29</v>
      </c>
      <c r="BS123" s="48">
        <v>36</v>
      </c>
      <c r="BT123" s="48">
        <v>36</v>
      </c>
      <c r="BU123" s="48" t="s">
        <v>85</v>
      </c>
      <c r="BV123" s="48" t="s">
        <v>85</v>
      </c>
      <c r="BW123" s="48" t="s">
        <v>85</v>
      </c>
      <c r="BX123" s="48" t="s">
        <v>85</v>
      </c>
      <c r="BY123" s="48">
        <v>62</v>
      </c>
      <c r="BZ123" s="48">
        <v>31</v>
      </c>
      <c r="CA123" s="48">
        <v>4</v>
      </c>
      <c r="CB123" s="48">
        <v>3</v>
      </c>
      <c r="CC123" s="48">
        <v>1</v>
      </c>
      <c r="CD123" s="45"/>
      <c r="CE123" s="15"/>
      <c r="CF123" s="15"/>
      <c r="CG123" s="15"/>
      <c r="CH123" s="15"/>
      <c r="CI123" s="15"/>
      <c r="CJ123" s="15"/>
      <c r="CK123" s="18"/>
    </row>
    <row r="124" spans="1:89">
      <c r="A124" s="1">
        <v>207</v>
      </c>
      <c r="B124" s="1" t="s">
        <v>511</v>
      </c>
      <c r="C124" s="19" t="s">
        <v>378</v>
      </c>
      <c r="D124" s="20" t="s">
        <v>379</v>
      </c>
      <c r="E124" s="20" t="s">
        <v>492</v>
      </c>
      <c r="F124" s="20" t="s">
        <v>493</v>
      </c>
      <c r="G124" s="20" t="s">
        <v>360</v>
      </c>
      <c r="H124" s="11">
        <f>E124-D124+1</f>
        <v>7</v>
      </c>
      <c r="I124" s="32">
        <v>3.6</v>
      </c>
      <c r="J124" s="48" t="s">
        <v>1463</v>
      </c>
      <c r="K124" s="32">
        <f>800+758</f>
        <v>1558</v>
      </c>
      <c r="L124" s="12">
        <v>48</v>
      </c>
      <c r="M124" s="12">
        <v>47</v>
      </c>
      <c r="N124" s="12" t="s">
        <v>85</v>
      </c>
      <c r="O124" s="12" t="s">
        <v>85</v>
      </c>
      <c r="P124" s="48" t="s">
        <v>513</v>
      </c>
      <c r="Q124" s="14" t="s">
        <v>514</v>
      </c>
      <c r="R124" s="14" t="s">
        <v>88</v>
      </c>
      <c r="S124" s="12">
        <v>47.9</v>
      </c>
      <c r="T124" s="12">
        <v>49.7</v>
      </c>
      <c r="U124" s="48">
        <v>48</v>
      </c>
      <c r="V124" s="48">
        <v>50</v>
      </c>
      <c r="W124" s="48" t="s">
        <v>12</v>
      </c>
      <c r="X124" s="48">
        <f>IF(AND(W124 = "Rep", M124&gt;L124),1,0)</f>
        <v>0</v>
      </c>
      <c r="Y124" s="32" t="s">
        <v>85</v>
      </c>
      <c r="Z124" s="14" t="s">
        <v>674</v>
      </c>
      <c r="AA124" s="32">
        <v>0</v>
      </c>
      <c r="AB124" s="32">
        <v>1</v>
      </c>
      <c r="AC124" s="14">
        <v>0</v>
      </c>
      <c r="AD124" s="14" t="s">
        <v>85</v>
      </c>
      <c r="AE124" s="32" t="s">
        <v>378</v>
      </c>
      <c r="AF124" s="32" t="s">
        <v>494</v>
      </c>
      <c r="AG124" s="32" t="s">
        <v>89</v>
      </c>
      <c r="AH124" s="32">
        <v>1</v>
      </c>
      <c r="AI124" s="32">
        <v>0</v>
      </c>
      <c r="AJ124" s="32" t="s">
        <v>85</v>
      </c>
      <c r="AK124" s="32" t="s">
        <v>85</v>
      </c>
      <c r="AL124" s="32" t="s">
        <v>85</v>
      </c>
      <c r="AM124" s="32" t="s">
        <v>85</v>
      </c>
      <c r="AN124" s="32" t="s">
        <v>85</v>
      </c>
      <c r="AO124" s="32" t="s">
        <v>85</v>
      </c>
      <c r="AP124" s="32" t="s">
        <v>85</v>
      </c>
      <c r="AQ124" s="32" t="s">
        <v>85</v>
      </c>
      <c r="AR124" s="32" t="s">
        <v>85</v>
      </c>
      <c r="AS124" s="32" t="s">
        <v>85</v>
      </c>
      <c r="AT124" s="32" t="s">
        <v>85</v>
      </c>
      <c r="AU124" s="32" t="s">
        <v>85</v>
      </c>
      <c r="AV124" s="32" t="s">
        <v>85</v>
      </c>
      <c r="AW124" s="32" t="s">
        <v>85</v>
      </c>
      <c r="AX124" s="32" t="s">
        <v>85</v>
      </c>
      <c r="AY124" s="32" t="s">
        <v>85</v>
      </c>
      <c r="AZ124" s="32" t="s">
        <v>85</v>
      </c>
      <c r="BA124" s="32" t="s">
        <v>85</v>
      </c>
      <c r="BB124" s="32" t="s">
        <v>85</v>
      </c>
      <c r="BC124" s="32" t="s">
        <v>85</v>
      </c>
      <c r="BD124" s="32" t="s">
        <v>85</v>
      </c>
      <c r="BE124" s="32" t="s">
        <v>85</v>
      </c>
      <c r="BF124" s="32" t="s">
        <v>85</v>
      </c>
      <c r="BG124" s="32" t="s">
        <v>85</v>
      </c>
      <c r="BH124" s="32" t="s">
        <v>85</v>
      </c>
      <c r="BI124" s="32" t="s">
        <v>85</v>
      </c>
      <c r="BJ124" s="32" t="s">
        <v>85</v>
      </c>
      <c r="BK124" s="32" t="s">
        <v>85</v>
      </c>
      <c r="BL124" s="32" t="s">
        <v>85</v>
      </c>
      <c r="BM124" s="32" t="s">
        <v>85</v>
      </c>
      <c r="BN124" s="32" t="s">
        <v>85</v>
      </c>
      <c r="BO124" s="32" t="s">
        <v>85</v>
      </c>
      <c r="BP124" s="32" t="s">
        <v>85</v>
      </c>
      <c r="BQ124" s="32" t="s">
        <v>85</v>
      </c>
      <c r="BR124" s="32" t="s">
        <v>85</v>
      </c>
      <c r="BS124" s="32" t="s">
        <v>85</v>
      </c>
      <c r="BT124" s="32" t="s">
        <v>85</v>
      </c>
      <c r="BU124" s="32" t="s">
        <v>85</v>
      </c>
      <c r="BV124" s="32" t="s">
        <v>85</v>
      </c>
      <c r="BW124" s="32" t="s">
        <v>85</v>
      </c>
      <c r="BX124" s="32" t="s">
        <v>85</v>
      </c>
      <c r="BY124" s="32" t="s">
        <v>85</v>
      </c>
      <c r="BZ124" s="32" t="s">
        <v>85</v>
      </c>
      <c r="CA124" s="32" t="s">
        <v>85</v>
      </c>
      <c r="CB124" s="32" t="s">
        <v>85</v>
      </c>
      <c r="CC124" s="32" t="s">
        <v>85</v>
      </c>
      <c r="CD124" s="1"/>
      <c r="CE124" s="15"/>
      <c r="CF124" s="15"/>
      <c r="CG124" s="15"/>
      <c r="CH124" s="15"/>
      <c r="CI124" s="15"/>
      <c r="CJ124" s="15"/>
      <c r="CK124" s="18"/>
    </row>
    <row r="125" spans="1:89">
      <c r="A125" s="1">
        <v>112</v>
      </c>
      <c r="B125" s="1" t="s">
        <v>511</v>
      </c>
      <c r="C125" s="19" t="s">
        <v>365</v>
      </c>
      <c r="D125" s="20" t="s">
        <v>413</v>
      </c>
      <c r="E125" s="20" t="s">
        <v>614</v>
      </c>
      <c r="F125" s="20" t="s">
        <v>615</v>
      </c>
      <c r="G125" s="20" t="s">
        <v>419</v>
      </c>
      <c r="H125" s="21">
        <f>E125-D125+1</f>
        <v>5</v>
      </c>
      <c r="I125" s="48">
        <v>4.9000000000000004</v>
      </c>
      <c r="J125" s="40" t="s">
        <v>1463</v>
      </c>
      <c r="K125" s="48">
        <v>402</v>
      </c>
      <c r="L125" s="14">
        <v>43</v>
      </c>
      <c r="M125" s="14">
        <v>49</v>
      </c>
      <c r="N125" s="14">
        <v>1</v>
      </c>
      <c r="O125" s="14">
        <v>7</v>
      </c>
      <c r="P125" s="48" t="s">
        <v>513</v>
      </c>
      <c r="Q125" s="14" t="s">
        <v>514</v>
      </c>
      <c r="R125" s="48" t="s">
        <v>177</v>
      </c>
      <c r="S125" s="12">
        <v>47.9</v>
      </c>
      <c r="T125" s="12">
        <v>49.7</v>
      </c>
      <c r="U125" s="48">
        <v>48</v>
      </c>
      <c r="V125" s="48">
        <v>50</v>
      </c>
      <c r="W125" s="48" t="s">
        <v>12</v>
      </c>
      <c r="X125" s="48">
        <f>IF(AND(W125 = "Rep", M125&gt;L125),1,0)</f>
        <v>1</v>
      </c>
      <c r="Y125" s="48" t="s">
        <v>85</v>
      </c>
      <c r="Z125" s="48" t="s">
        <v>674</v>
      </c>
      <c r="AA125" s="48">
        <v>0</v>
      </c>
      <c r="AB125" s="48">
        <v>1</v>
      </c>
      <c r="AC125" s="48">
        <v>0</v>
      </c>
      <c r="AD125" s="48">
        <f>100*ROUND(261/402,2)</f>
        <v>65</v>
      </c>
      <c r="AE125" s="48" t="s">
        <v>365</v>
      </c>
      <c r="AF125" s="48" t="s">
        <v>365</v>
      </c>
      <c r="AG125" s="48" t="s">
        <v>178</v>
      </c>
      <c r="AH125" s="48">
        <v>1</v>
      </c>
      <c r="AI125" s="48">
        <v>1</v>
      </c>
      <c r="AJ125" s="48">
        <v>1</v>
      </c>
      <c r="AK125" s="48">
        <v>1</v>
      </c>
      <c r="AL125" s="48">
        <v>1</v>
      </c>
      <c r="AM125" s="48">
        <v>1</v>
      </c>
      <c r="AN125" s="48">
        <v>0</v>
      </c>
      <c r="AO125" s="48">
        <v>0</v>
      </c>
      <c r="AP125" s="48">
        <v>1</v>
      </c>
      <c r="AQ125" s="48">
        <v>0</v>
      </c>
      <c r="AR125" s="48">
        <v>0</v>
      </c>
      <c r="AS125" s="48">
        <v>0</v>
      </c>
      <c r="AT125" s="48">
        <v>0</v>
      </c>
      <c r="AU125" s="48">
        <v>0</v>
      </c>
      <c r="AV125" s="48">
        <v>0</v>
      </c>
      <c r="AW125" s="48">
        <v>0</v>
      </c>
      <c r="AX125" s="48">
        <v>0</v>
      </c>
      <c r="AY125" s="48">
        <v>0</v>
      </c>
      <c r="AZ125" s="48">
        <v>0</v>
      </c>
      <c r="BA125" s="48">
        <v>0</v>
      </c>
      <c r="BB125" s="48">
        <v>1</v>
      </c>
      <c r="BC125" s="48">
        <v>0</v>
      </c>
      <c r="BD125" s="48">
        <v>0</v>
      </c>
      <c r="BE125" s="48">
        <v>0</v>
      </c>
      <c r="BF125" s="48">
        <v>0</v>
      </c>
      <c r="BG125" s="48">
        <v>0</v>
      </c>
      <c r="BH125" s="48">
        <v>0</v>
      </c>
      <c r="BI125" s="48">
        <v>0</v>
      </c>
      <c r="BJ125" s="48">
        <v>0</v>
      </c>
      <c r="BK125" s="48">
        <v>0</v>
      </c>
      <c r="BL125" s="48">
        <v>0</v>
      </c>
      <c r="BM125" s="48">
        <v>0</v>
      </c>
      <c r="BN125" s="48">
        <v>0</v>
      </c>
      <c r="BO125" s="48">
        <v>0</v>
      </c>
      <c r="BP125" s="48" t="s">
        <v>85</v>
      </c>
      <c r="BQ125" s="48" t="s">
        <v>85</v>
      </c>
      <c r="BR125" s="48">
        <v>28</v>
      </c>
      <c r="BS125" s="48">
        <v>38</v>
      </c>
      <c r="BT125" s="48">
        <v>33</v>
      </c>
      <c r="BU125" s="48" t="s">
        <v>85</v>
      </c>
      <c r="BV125" s="48" t="s">
        <v>85</v>
      </c>
      <c r="BW125" s="48" t="s">
        <v>85</v>
      </c>
      <c r="BX125" s="48" t="s">
        <v>85</v>
      </c>
      <c r="BY125" s="48">
        <v>62</v>
      </c>
      <c r="BZ125" s="48">
        <v>31</v>
      </c>
      <c r="CA125" s="48">
        <v>4</v>
      </c>
      <c r="CB125" s="48">
        <v>2</v>
      </c>
      <c r="CC125" s="48">
        <v>2</v>
      </c>
      <c r="CD125" s="1"/>
      <c r="CE125" s="1"/>
      <c r="CF125" s="1"/>
      <c r="CG125" s="1"/>
      <c r="CH125" s="1"/>
      <c r="CI125" s="1"/>
      <c r="CJ125" s="1"/>
      <c r="CK125" s="38"/>
    </row>
    <row r="126" spans="1:89">
      <c r="A126" s="1">
        <v>34</v>
      </c>
      <c r="B126" s="1" t="s">
        <v>511</v>
      </c>
      <c r="C126" s="19" t="s">
        <v>388</v>
      </c>
      <c r="D126" s="27">
        <v>44002</v>
      </c>
      <c r="E126" s="27">
        <v>44005</v>
      </c>
      <c r="F126" s="26" t="s">
        <v>442</v>
      </c>
      <c r="G126" s="27">
        <v>44007</v>
      </c>
      <c r="H126" s="32">
        <v>4</v>
      </c>
      <c r="I126" s="32">
        <v>3</v>
      </c>
      <c r="J126" s="40" t="s">
        <v>1463</v>
      </c>
      <c r="K126" s="48">
        <v>1013</v>
      </c>
      <c r="L126" s="22">
        <v>42</v>
      </c>
      <c r="M126" s="22">
        <v>45</v>
      </c>
      <c r="N126" s="22">
        <v>3</v>
      </c>
      <c r="O126" s="22">
        <v>8</v>
      </c>
      <c r="P126" s="48" t="s">
        <v>513</v>
      </c>
      <c r="Q126" s="22" t="s">
        <v>514</v>
      </c>
      <c r="R126" s="32" t="s">
        <v>177</v>
      </c>
      <c r="S126" s="12">
        <v>47.9</v>
      </c>
      <c r="T126" s="12">
        <v>49.7</v>
      </c>
      <c r="U126" s="48">
        <v>48</v>
      </c>
      <c r="V126" s="48">
        <v>50</v>
      </c>
      <c r="W126" s="48" t="s">
        <v>12</v>
      </c>
      <c r="X126" s="48">
        <f>IF(AND(W126 = "Rep", M126&gt;L126),1,0)</f>
        <v>1</v>
      </c>
      <c r="Y126" s="49" t="s">
        <v>85</v>
      </c>
      <c r="Z126" s="48" t="s">
        <v>674</v>
      </c>
      <c r="AA126" s="32">
        <v>0</v>
      </c>
      <c r="AB126" s="32">
        <v>1</v>
      </c>
      <c r="AC126" s="32">
        <v>0</v>
      </c>
      <c r="AD126" s="32">
        <v>75</v>
      </c>
      <c r="AE126" s="32" t="s">
        <v>388</v>
      </c>
      <c r="AF126" s="32" t="s">
        <v>457</v>
      </c>
      <c r="AG126" s="32" t="s">
        <v>178</v>
      </c>
      <c r="AH126" s="32">
        <v>1</v>
      </c>
      <c r="AI126" s="32">
        <v>1</v>
      </c>
      <c r="AJ126" s="49" t="s">
        <v>85</v>
      </c>
      <c r="AK126" s="49" t="s">
        <v>85</v>
      </c>
      <c r="AL126" s="49" t="s">
        <v>85</v>
      </c>
      <c r="AM126" s="49" t="s">
        <v>85</v>
      </c>
      <c r="AN126" s="49" t="s">
        <v>85</v>
      </c>
      <c r="AO126" s="49" t="s">
        <v>85</v>
      </c>
      <c r="AP126" s="49" t="s">
        <v>85</v>
      </c>
      <c r="AQ126" s="49" t="s">
        <v>85</v>
      </c>
      <c r="AR126" s="49" t="s">
        <v>85</v>
      </c>
      <c r="AS126" s="49" t="s">
        <v>85</v>
      </c>
      <c r="AT126" s="49" t="s">
        <v>85</v>
      </c>
      <c r="AU126" s="49" t="s">
        <v>85</v>
      </c>
      <c r="AV126" s="49" t="s">
        <v>85</v>
      </c>
      <c r="AW126" s="49" t="s">
        <v>85</v>
      </c>
      <c r="AX126" s="49" t="s">
        <v>85</v>
      </c>
      <c r="AY126" s="49" t="s">
        <v>85</v>
      </c>
      <c r="AZ126" s="49" t="s">
        <v>85</v>
      </c>
      <c r="BA126" s="49" t="s">
        <v>85</v>
      </c>
      <c r="BB126" s="49" t="s">
        <v>85</v>
      </c>
      <c r="BC126" s="49" t="s">
        <v>85</v>
      </c>
      <c r="BD126" s="49" t="s">
        <v>85</v>
      </c>
      <c r="BE126" s="49" t="s">
        <v>85</v>
      </c>
      <c r="BF126" s="49" t="s">
        <v>85</v>
      </c>
      <c r="BG126" s="49" t="s">
        <v>85</v>
      </c>
      <c r="BH126" s="49" t="s">
        <v>85</v>
      </c>
      <c r="BI126" s="49" t="s">
        <v>85</v>
      </c>
      <c r="BJ126" s="49" t="s">
        <v>85</v>
      </c>
      <c r="BK126" s="49" t="s">
        <v>85</v>
      </c>
      <c r="BL126" s="49" t="s">
        <v>85</v>
      </c>
      <c r="BM126" s="49" t="s">
        <v>85</v>
      </c>
      <c r="BN126" s="49" t="s">
        <v>85</v>
      </c>
      <c r="BO126" s="49" t="s">
        <v>85</v>
      </c>
      <c r="BP126" s="49" t="s">
        <v>85</v>
      </c>
      <c r="BQ126" s="49" t="s">
        <v>85</v>
      </c>
      <c r="BR126" s="32">
        <v>41</v>
      </c>
      <c r="BS126" s="32">
        <v>44</v>
      </c>
      <c r="BT126" s="32">
        <v>16</v>
      </c>
      <c r="BU126" s="32">
        <v>35</v>
      </c>
      <c r="BV126" s="32">
        <v>6</v>
      </c>
      <c r="BW126" s="32">
        <v>8</v>
      </c>
      <c r="BX126" s="32">
        <v>36</v>
      </c>
      <c r="BY126" s="49" t="s">
        <v>85</v>
      </c>
      <c r="BZ126" s="49" t="s">
        <v>85</v>
      </c>
      <c r="CA126" s="49" t="s">
        <v>85</v>
      </c>
      <c r="CB126" s="49" t="s">
        <v>85</v>
      </c>
      <c r="CC126" s="49" t="s">
        <v>85</v>
      </c>
      <c r="CE126" s="1"/>
      <c r="CF126" s="1"/>
      <c r="CG126" s="1"/>
      <c r="CH126" s="1"/>
      <c r="CI126" s="1"/>
      <c r="CJ126" s="1"/>
      <c r="CK126" s="1"/>
    </row>
    <row r="127" spans="1:89">
      <c r="A127" s="44">
        <v>606</v>
      </c>
      <c r="B127" s="45" t="s">
        <v>633</v>
      </c>
      <c r="C127" s="9" t="s">
        <v>90</v>
      </c>
      <c r="D127" s="39" t="s">
        <v>123</v>
      </c>
      <c r="E127" s="39" t="s">
        <v>125</v>
      </c>
      <c r="F127" s="23" t="s">
        <v>637</v>
      </c>
      <c r="G127" s="39" t="s">
        <v>125</v>
      </c>
      <c r="H127" s="21">
        <f>E127-D127+1</f>
        <v>2</v>
      </c>
      <c r="I127" s="40" t="s">
        <v>85</v>
      </c>
      <c r="J127" s="40" t="s">
        <v>1463</v>
      </c>
      <c r="K127" s="48">
        <v>871</v>
      </c>
      <c r="L127" s="22">
        <v>48</v>
      </c>
      <c r="M127" s="22">
        <v>47</v>
      </c>
      <c r="N127" s="22" t="s">
        <v>85</v>
      </c>
      <c r="O127" s="22">
        <v>5</v>
      </c>
      <c r="P127" s="13" t="s">
        <v>634</v>
      </c>
      <c r="Q127" s="22" t="s">
        <v>635</v>
      </c>
      <c r="R127" s="48" t="s">
        <v>88</v>
      </c>
      <c r="S127" s="12">
        <v>45</v>
      </c>
      <c r="T127" s="12">
        <v>52</v>
      </c>
      <c r="U127" s="48">
        <f>100*ROUND(754859/1700130,2)</f>
        <v>44</v>
      </c>
      <c r="V127" s="48">
        <f>100*ROUND(864997/1700130,2)</f>
        <v>51</v>
      </c>
      <c r="W127" s="48" t="s">
        <v>12</v>
      </c>
      <c r="X127" s="48">
        <f>IF(AND(W127 = "Rep", M127&gt;L127),1,0)</f>
        <v>0</v>
      </c>
      <c r="Y127" s="48" t="s">
        <v>85</v>
      </c>
      <c r="Z127" s="48" t="s">
        <v>674</v>
      </c>
      <c r="AA127" s="48">
        <v>0</v>
      </c>
      <c r="AB127" s="48">
        <v>1</v>
      </c>
      <c r="AC127" s="48">
        <v>0</v>
      </c>
      <c r="AD127" s="48">
        <v>50</v>
      </c>
      <c r="AE127" s="48" t="s">
        <v>90</v>
      </c>
      <c r="AF127" s="48" t="s">
        <v>90</v>
      </c>
      <c r="AG127" s="13" t="s">
        <v>89</v>
      </c>
      <c r="AH127" s="48">
        <v>1</v>
      </c>
      <c r="AI127" s="48">
        <v>0</v>
      </c>
      <c r="AJ127" s="48" t="s">
        <v>85</v>
      </c>
      <c r="AK127" s="48" t="s">
        <v>85</v>
      </c>
      <c r="AL127" s="48" t="s">
        <v>85</v>
      </c>
      <c r="AM127" s="48" t="s">
        <v>85</v>
      </c>
      <c r="AN127" s="48" t="s">
        <v>85</v>
      </c>
      <c r="AO127" s="48" t="s">
        <v>85</v>
      </c>
      <c r="AP127" s="48" t="s">
        <v>85</v>
      </c>
      <c r="AQ127" s="48" t="s">
        <v>85</v>
      </c>
      <c r="AR127" s="48" t="s">
        <v>85</v>
      </c>
      <c r="AS127" s="48" t="s">
        <v>85</v>
      </c>
      <c r="AT127" s="48" t="s">
        <v>85</v>
      </c>
      <c r="AU127" s="48" t="s">
        <v>85</v>
      </c>
      <c r="AV127" s="48" t="s">
        <v>85</v>
      </c>
      <c r="AW127" s="48" t="s">
        <v>85</v>
      </c>
      <c r="AX127" s="48" t="s">
        <v>85</v>
      </c>
      <c r="AY127" s="48" t="s">
        <v>85</v>
      </c>
      <c r="AZ127" s="48" t="s">
        <v>85</v>
      </c>
      <c r="BA127" s="48" t="s">
        <v>85</v>
      </c>
      <c r="BB127" s="48" t="s">
        <v>85</v>
      </c>
      <c r="BC127" s="48" t="s">
        <v>85</v>
      </c>
      <c r="BD127" s="48" t="s">
        <v>85</v>
      </c>
      <c r="BE127" s="48" t="s">
        <v>85</v>
      </c>
      <c r="BF127" s="48" t="s">
        <v>85</v>
      </c>
      <c r="BG127" s="48" t="s">
        <v>85</v>
      </c>
      <c r="BH127" s="48" t="s">
        <v>85</v>
      </c>
      <c r="BI127" s="48" t="s">
        <v>85</v>
      </c>
      <c r="BJ127" s="48" t="s">
        <v>85</v>
      </c>
      <c r="BK127" s="48" t="s">
        <v>85</v>
      </c>
      <c r="BL127" s="48" t="s">
        <v>85</v>
      </c>
      <c r="BM127" s="48" t="s">
        <v>85</v>
      </c>
      <c r="BN127" s="48" t="s">
        <v>85</v>
      </c>
      <c r="BO127" s="48" t="s">
        <v>85</v>
      </c>
      <c r="BP127" s="48">
        <v>49</v>
      </c>
      <c r="BQ127" s="48">
        <v>41</v>
      </c>
      <c r="BR127" s="48">
        <v>37</v>
      </c>
      <c r="BS127" s="48">
        <v>38</v>
      </c>
      <c r="BT127" s="48">
        <v>25</v>
      </c>
      <c r="BU127" s="48" t="s">
        <v>85</v>
      </c>
      <c r="BV127" s="48" t="s">
        <v>85</v>
      </c>
      <c r="BW127" s="48" t="s">
        <v>85</v>
      </c>
      <c r="BX127" s="48" t="s">
        <v>85</v>
      </c>
      <c r="BY127" s="48">
        <v>94</v>
      </c>
      <c r="BZ127" s="48" t="s">
        <v>85</v>
      </c>
      <c r="CA127" s="48" t="s">
        <v>85</v>
      </c>
      <c r="CB127" s="48" t="s">
        <v>85</v>
      </c>
      <c r="CC127" s="48">
        <v>6</v>
      </c>
      <c r="CD127" s="45"/>
      <c r="CE127" s="1"/>
      <c r="CF127" s="1"/>
      <c r="CG127" s="1"/>
      <c r="CH127" s="1"/>
      <c r="CI127" s="1"/>
      <c r="CJ127" s="1"/>
      <c r="CK127" s="1"/>
    </row>
    <row r="128" spans="1:89">
      <c r="A128" s="44">
        <v>445</v>
      </c>
      <c r="B128" s="45" t="s">
        <v>633</v>
      </c>
      <c r="C128" s="9" t="s">
        <v>104</v>
      </c>
      <c r="D128" s="39" t="s">
        <v>100</v>
      </c>
      <c r="E128" s="39" t="s">
        <v>92</v>
      </c>
      <c r="F128" s="39" t="s">
        <v>649</v>
      </c>
      <c r="G128" s="39" t="s">
        <v>94</v>
      </c>
      <c r="H128" s="21">
        <f>E128-D128+1</f>
        <v>3</v>
      </c>
      <c r="I128" s="40" t="s">
        <v>222</v>
      </c>
      <c r="J128" s="39" t="s">
        <v>1463</v>
      </c>
      <c r="K128" s="40" t="s">
        <v>650</v>
      </c>
      <c r="L128" s="22">
        <v>44</v>
      </c>
      <c r="M128" s="22">
        <v>45</v>
      </c>
      <c r="N128" s="22">
        <v>5</v>
      </c>
      <c r="O128" s="22">
        <v>6</v>
      </c>
      <c r="P128" s="13" t="s">
        <v>634</v>
      </c>
      <c r="Q128" s="22" t="s">
        <v>635</v>
      </c>
      <c r="R128" s="48" t="s">
        <v>88</v>
      </c>
      <c r="S128" s="12">
        <v>45</v>
      </c>
      <c r="T128" s="12">
        <v>52</v>
      </c>
      <c r="U128" s="48">
        <f>100*ROUND(754859/1700130,2)</f>
        <v>44</v>
      </c>
      <c r="V128" s="48">
        <f>100*ROUND(864997/1700130,2)</f>
        <v>51</v>
      </c>
      <c r="W128" s="48" t="s">
        <v>12</v>
      </c>
      <c r="X128" s="48">
        <f>IF(AND(W128 = "Rep", M128&gt;L128),1,0)</f>
        <v>1</v>
      </c>
      <c r="Y128" s="48" t="s">
        <v>85</v>
      </c>
      <c r="Z128" s="48" t="s">
        <v>674</v>
      </c>
      <c r="AA128" s="48">
        <v>0</v>
      </c>
      <c r="AB128" s="48">
        <v>1</v>
      </c>
      <c r="AC128" s="48">
        <v>0</v>
      </c>
      <c r="AD128" s="48" t="s">
        <v>85</v>
      </c>
      <c r="AE128" s="13" t="s">
        <v>111</v>
      </c>
      <c r="AF128" s="48" t="s">
        <v>112</v>
      </c>
      <c r="AG128" s="48" t="s">
        <v>89</v>
      </c>
      <c r="AH128" s="48">
        <v>1</v>
      </c>
      <c r="AI128" s="48">
        <v>1</v>
      </c>
      <c r="AJ128" s="48">
        <v>1</v>
      </c>
      <c r="AK128" s="48">
        <v>1</v>
      </c>
      <c r="AL128" s="48">
        <v>1</v>
      </c>
      <c r="AM128" s="48">
        <v>1</v>
      </c>
      <c r="AN128" s="48">
        <v>1</v>
      </c>
      <c r="AO128" s="48">
        <v>0</v>
      </c>
      <c r="AP128" s="48">
        <v>1</v>
      </c>
      <c r="AQ128" s="48">
        <v>0</v>
      </c>
      <c r="AR128" s="48">
        <v>0</v>
      </c>
      <c r="AS128" s="48">
        <v>0</v>
      </c>
      <c r="AT128" s="48">
        <v>1</v>
      </c>
      <c r="AU128" s="48">
        <v>0</v>
      </c>
      <c r="AV128" s="48">
        <v>0</v>
      </c>
      <c r="AW128" s="48">
        <v>0</v>
      </c>
      <c r="AX128" s="48">
        <v>1</v>
      </c>
      <c r="AY128" s="48">
        <v>0</v>
      </c>
      <c r="AZ128" s="48">
        <v>0</v>
      </c>
      <c r="BA128" s="48">
        <v>0</v>
      </c>
      <c r="BB128" s="48">
        <v>0</v>
      </c>
      <c r="BC128" s="48">
        <v>0</v>
      </c>
      <c r="BD128" s="48">
        <v>0</v>
      </c>
      <c r="BE128" s="48">
        <v>0</v>
      </c>
      <c r="BF128" s="48">
        <v>0</v>
      </c>
      <c r="BG128" s="48">
        <v>0</v>
      </c>
      <c r="BH128" s="48">
        <v>0</v>
      </c>
      <c r="BI128" s="48">
        <v>0</v>
      </c>
      <c r="BJ128" s="48">
        <v>0</v>
      </c>
      <c r="BK128" s="48">
        <v>0</v>
      </c>
      <c r="BL128" s="48">
        <v>0</v>
      </c>
      <c r="BM128" s="48">
        <v>0</v>
      </c>
      <c r="BN128" s="48">
        <v>0</v>
      </c>
      <c r="BO128" s="48">
        <v>0</v>
      </c>
      <c r="BP128" s="48">
        <v>42</v>
      </c>
      <c r="BQ128" s="48">
        <v>33</v>
      </c>
      <c r="BR128" s="48">
        <v>28</v>
      </c>
      <c r="BS128" s="48">
        <v>33</v>
      </c>
      <c r="BT128" s="48">
        <v>37</v>
      </c>
      <c r="BU128" s="48" t="s">
        <v>85</v>
      </c>
      <c r="BV128" s="48" t="s">
        <v>85</v>
      </c>
      <c r="BW128" s="48" t="s">
        <v>85</v>
      </c>
      <c r="BX128" s="48" t="s">
        <v>85</v>
      </c>
      <c r="BY128" s="48">
        <v>91</v>
      </c>
      <c r="BZ128" s="48" t="s">
        <v>85</v>
      </c>
      <c r="CA128" s="48" t="s">
        <v>85</v>
      </c>
      <c r="CB128" s="48" t="s">
        <v>85</v>
      </c>
      <c r="CC128" s="48">
        <v>7</v>
      </c>
      <c r="CD128" s="45"/>
      <c r="CE128" s="1"/>
      <c r="CF128" s="1"/>
      <c r="CG128" s="1"/>
      <c r="CH128" s="1"/>
      <c r="CI128" s="1"/>
      <c r="CJ128" s="1"/>
      <c r="CK128" s="1"/>
    </row>
    <row r="129" spans="1:89">
      <c r="A129" s="44">
        <v>435</v>
      </c>
      <c r="B129" s="45" t="s">
        <v>633</v>
      </c>
      <c r="C129" s="9" t="s">
        <v>291</v>
      </c>
      <c r="D129" s="39" t="s">
        <v>232</v>
      </c>
      <c r="E129" s="39" t="s">
        <v>91</v>
      </c>
      <c r="F129" s="39" t="s">
        <v>651</v>
      </c>
      <c r="G129" s="39" t="s">
        <v>94</v>
      </c>
      <c r="H129" s="40">
        <f>E129-D129+1</f>
        <v>5</v>
      </c>
      <c r="I129" s="40" t="s">
        <v>144</v>
      </c>
      <c r="J129" s="40" t="s">
        <v>1463</v>
      </c>
      <c r="K129" s="40" t="s">
        <v>652</v>
      </c>
      <c r="L129" s="22">
        <v>51</v>
      </c>
      <c r="M129" s="22">
        <v>45</v>
      </c>
      <c r="N129" s="22" t="s">
        <v>85</v>
      </c>
      <c r="O129" s="22" t="s">
        <v>85</v>
      </c>
      <c r="P129" s="13" t="s">
        <v>634</v>
      </c>
      <c r="Q129" s="22" t="s">
        <v>635</v>
      </c>
      <c r="R129" s="48" t="s">
        <v>88</v>
      </c>
      <c r="S129" s="12">
        <v>45</v>
      </c>
      <c r="T129" s="12">
        <v>52</v>
      </c>
      <c r="U129" s="48">
        <f>100*ROUND(754859/1700130,2)</f>
        <v>44</v>
      </c>
      <c r="V129" s="48">
        <f>100*ROUND(864997/1700130,2)</f>
        <v>51</v>
      </c>
      <c r="W129" s="48" t="s">
        <v>12</v>
      </c>
      <c r="X129" s="48">
        <f>IF(AND(W129 = "Rep", M129&gt;L129),1,0)</f>
        <v>0</v>
      </c>
      <c r="Y129" s="48" t="s">
        <v>85</v>
      </c>
      <c r="Z129" s="48" t="s">
        <v>674</v>
      </c>
      <c r="AA129" s="48">
        <v>0</v>
      </c>
      <c r="AB129" s="48">
        <v>1</v>
      </c>
      <c r="AC129" s="48">
        <v>0</v>
      </c>
      <c r="AD129" s="48" t="s">
        <v>85</v>
      </c>
      <c r="AE129" s="13" t="s">
        <v>291</v>
      </c>
      <c r="AF129" s="13" t="s">
        <v>291</v>
      </c>
      <c r="AG129" s="48" t="s">
        <v>89</v>
      </c>
      <c r="AH129" s="48">
        <v>1</v>
      </c>
      <c r="AI129" s="48">
        <v>1</v>
      </c>
      <c r="AJ129" s="48">
        <v>1</v>
      </c>
      <c r="AK129" s="48">
        <v>1</v>
      </c>
      <c r="AL129" s="48">
        <v>1</v>
      </c>
      <c r="AM129" s="48">
        <v>1</v>
      </c>
      <c r="AN129" s="48">
        <v>0</v>
      </c>
      <c r="AO129" s="48">
        <v>0</v>
      </c>
      <c r="AP129" s="48">
        <v>1</v>
      </c>
      <c r="AQ129" s="48">
        <v>0</v>
      </c>
      <c r="AR129" s="48">
        <v>0</v>
      </c>
      <c r="AS129" s="48">
        <v>0</v>
      </c>
      <c r="AT129" s="48">
        <v>0</v>
      </c>
      <c r="AU129" s="48">
        <v>0</v>
      </c>
      <c r="AV129" s="48">
        <v>0</v>
      </c>
      <c r="AW129" s="48">
        <v>0</v>
      </c>
      <c r="AX129" s="48">
        <v>1</v>
      </c>
      <c r="AY129" s="48">
        <v>0</v>
      </c>
      <c r="AZ129" s="48">
        <v>0</v>
      </c>
      <c r="BA129" s="48">
        <v>0</v>
      </c>
      <c r="BB129" s="48">
        <v>0</v>
      </c>
      <c r="BC129" s="48">
        <v>0</v>
      </c>
      <c r="BD129" s="48">
        <v>0</v>
      </c>
      <c r="BE129" s="48">
        <v>0</v>
      </c>
      <c r="BF129" s="48">
        <v>0</v>
      </c>
      <c r="BG129" s="48">
        <v>0</v>
      </c>
      <c r="BH129" s="48">
        <v>0</v>
      </c>
      <c r="BI129" s="48">
        <v>0</v>
      </c>
      <c r="BJ129" s="48">
        <v>0</v>
      </c>
      <c r="BK129" s="48">
        <v>0</v>
      </c>
      <c r="BL129" s="48">
        <v>0</v>
      </c>
      <c r="BM129" s="48">
        <v>0</v>
      </c>
      <c r="BN129" s="48">
        <v>0</v>
      </c>
      <c r="BO129" s="48">
        <v>0</v>
      </c>
      <c r="BP129" s="48" t="s">
        <v>85</v>
      </c>
      <c r="BQ129" s="48" t="s">
        <v>85</v>
      </c>
      <c r="BR129" s="48">
        <v>27</v>
      </c>
      <c r="BS129" s="48">
        <v>36</v>
      </c>
      <c r="BT129" s="48">
        <v>37</v>
      </c>
      <c r="BU129" s="48" t="s">
        <v>85</v>
      </c>
      <c r="BV129" s="48" t="s">
        <v>85</v>
      </c>
      <c r="BW129" s="48" t="s">
        <v>85</v>
      </c>
      <c r="BX129" s="48" t="s">
        <v>85</v>
      </c>
      <c r="BY129" s="48">
        <v>91</v>
      </c>
      <c r="BZ129" s="48">
        <v>3</v>
      </c>
      <c r="CA129" s="48">
        <v>4</v>
      </c>
      <c r="CB129" s="48">
        <v>1</v>
      </c>
      <c r="CC129" s="48">
        <v>1</v>
      </c>
      <c r="CD129" s="45"/>
      <c r="CE129" s="1"/>
      <c r="CF129" s="1"/>
      <c r="CG129" s="1"/>
      <c r="CH129" s="1"/>
      <c r="CI129" s="1"/>
      <c r="CJ129" s="1"/>
      <c r="CK129" s="1"/>
    </row>
    <row r="130" spans="1:89">
      <c r="A130" s="44">
        <v>434</v>
      </c>
      <c r="B130" s="45" t="s">
        <v>633</v>
      </c>
      <c r="C130" s="9" t="s">
        <v>291</v>
      </c>
      <c r="D130" s="39" t="s">
        <v>232</v>
      </c>
      <c r="E130" s="39" t="s">
        <v>91</v>
      </c>
      <c r="F130" s="39" t="s">
        <v>651</v>
      </c>
      <c r="G130" s="39" t="s">
        <v>94</v>
      </c>
      <c r="H130" s="40">
        <f>E130-D130+1</f>
        <v>5</v>
      </c>
      <c r="I130" s="40" t="s">
        <v>144</v>
      </c>
      <c r="J130" s="40" t="s">
        <v>1463</v>
      </c>
      <c r="K130" s="40" t="s">
        <v>652</v>
      </c>
      <c r="L130" s="48">
        <v>49</v>
      </c>
      <c r="M130" s="48">
        <v>47</v>
      </c>
      <c r="N130" s="48" t="s">
        <v>85</v>
      </c>
      <c r="O130" s="48" t="s">
        <v>85</v>
      </c>
      <c r="P130" s="13" t="s">
        <v>634</v>
      </c>
      <c r="Q130" s="22" t="s">
        <v>635</v>
      </c>
      <c r="R130" s="48" t="s">
        <v>88</v>
      </c>
      <c r="S130" s="12">
        <v>45</v>
      </c>
      <c r="T130" s="12">
        <v>52</v>
      </c>
      <c r="U130" s="48">
        <f>100*ROUND(754859/1700130,2)</f>
        <v>44</v>
      </c>
      <c r="V130" s="48">
        <f>100*ROUND(864997/1700130,2)</f>
        <v>51</v>
      </c>
      <c r="W130" s="48" t="s">
        <v>12</v>
      </c>
      <c r="X130" s="48">
        <f>IF(AND(W130 = "Rep", M130&gt;L130),1,0)</f>
        <v>0</v>
      </c>
      <c r="Y130" s="48" t="s">
        <v>85</v>
      </c>
      <c r="Z130" s="48" t="s">
        <v>674</v>
      </c>
      <c r="AA130" s="48">
        <v>0</v>
      </c>
      <c r="AB130" s="48">
        <v>1</v>
      </c>
      <c r="AC130" s="48">
        <v>0</v>
      </c>
      <c r="AD130" s="48" t="s">
        <v>85</v>
      </c>
      <c r="AE130" s="13" t="s">
        <v>291</v>
      </c>
      <c r="AF130" s="13" t="s">
        <v>291</v>
      </c>
      <c r="AG130" s="48" t="s">
        <v>89</v>
      </c>
      <c r="AH130" s="48">
        <v>1</v>
      </c>
      <c r="AI130" s="48">
        <v>1</v>
      </c>
      <c r="AJ130" s="48">
        <v>1</v>
      </c>
      <c r="AK130" s="48">
        <v>1</v>
      </c>
      <c r="AL130" s="48">
        <v>1</v>
      </c>
      <c r="AM130" s="48">
        <v>1</v>
      </c>
      <c r="AN130" s="48">
        <v>0</v>
      </c>
      <c r="AO130" s="48">
        <v>0</v>
      </c>
      <c r="AP130" s="48">
        <v>1</v>
      </c>
      <c r="AQ130" s="48">
        <v>0</v>
      </c>
      <c r="AR130" s="48">
        <v>0</v>
      </c>
      <c r="AS130" s="48">
        <v>0</v>
      </c>
      <c r="AT130" s="48">
        <v>0</v>
      </c>
      <c r="AU130" s="48">
        <v>0</v>
      </c>
      <c r="AV130" s="48">
        <v>0</v>
      </c>
      <c r="AW130" s="48">
        <v>0</v>
      </c>
      <c r="AX130" s="48">
        <v>1</v>
      </c>
      <c r="AY130" s="48">
        <v>0</v>
      </c>
      <c r="AZ130" s="48">
        <v>0</v>
      </c>
      <c r="BA130" s="48">
        <v>0</v>
      </c>
      <c r="BB130" s="48">
        <v>0</v>
      </c>
      <c r="BC130" s="48">
        <v>0</v>
      </c>
      <c r="BD130" s="48">
        <v>0</v>
      </c>
      <c r="BE130" s="48">
        <v>0</v>
      </c>
      <c r="BF130" s="48">
        <v>0</v>
      </c>
      <c r="BG130" s="48">
        <v>0</v>
      </c>
      <c r="BH130" s="48">
        <v>0</v>
      </c>
      <c r="BI130" s="48">
        <v>0</v>
      </c>
      <c r="BJ130" s="48">
        <v>0</v>
      </c>
      <c r="BK130" s="48">
        <v>0</v>
      </c>
      <c r="BL130" s="48">
        <v>0</v>
      </c>
      <c r="BM130" s="48">
        <v>0</v>
      </c>
      <c r="BN130" s="48">
        <v>0</v>
      </c>
      <c r="BO130" s="48">
        <v>0</v>
      </c>
      <c r="BP130" s="48" t="s">
        <v>85</v>
      </c>
      <c r="BQ130" s="48" t="s">
        <v>85</v>
      </c>
      <c r="BR130" s="48">
        <v>27</v>
      </c>
      <c r="BS130" s="48">
        <v>36</v>
      </c>
      <c r="BT130" s="48">
        <v>37</v>
      </c>
      <c r="BU130" s="48" t="s">
        <v>85</v>
      </c>
      <c r="BV130" s="48" t="s">
        <v>85</v>
      </c>
      <c r="BW130" s="48" t="s">
        <v>85</v>
      </c>
      <c r="BX130" s="48" t="s">
        <v>85</v>
      </c>
      <c r="BY130" s="48">
        <v>91</v>
      </c>
      <c r="BZ130" s="48">
        <v>3</v>
      </c>
      <c r="CA130" s="48">
        <v>4</v>
      </c>
      <c r="CB130" s="48">
        <v>1</v>
      </c>
      <c r="CC130" s="48">
        <v>1</v>
      </c>
      <c r="CD130" s="45"/>
      <c r="CE130" s="1"/>
      <c r="CF130" s="1"/>
      <c r="CG130" s="1"/>
      <c r="CH130" s="1"/>
      <c r="CI130" s="1"/>
      <c r="CJ130" s="1"/>
      <c r="CK130" s="1"/>
    </row>
    <row r="131" spans="1:89">
      <c r="A131" s="44">
        <v>433</v>
      </c>
      <c r="B131" s="45" t="s">
        <v>633</v>
      </c>
      <c r="C131" s="9" t="s">
        <v>291</v>
      </c>
      <c r="D131" s="39" t="s">
        <v>232</v>
      </c>
      <c r="E131" s="39" t="s">
        <v>91</v>
      </c>
      <c r="F131" s="39" t="s">
        <v>651</v>
      </c>
      <c r="G131" s="39" t="s">
        <v>94</v>
      </c>
      <c r="H131" s="11">
        <f>E131-D131+1</f>
        <v>5</v>
      </c>
      <c r="I131" s="40" t="s">
        <v>144</v>
      </c>
      <c r="J131" s="40" t="s">
        <v>1463</v>
      </c>
      <c r="K131" s="40" t="s">
        <v>652</v>
      </c>
      <c r="L131" s="12">
        <v>47</v>
      </c>
      <c r="M131" s="12">
        <v>47</v>
      </c>
      <c r="N131" s="12" t="s">
        <v>85</v>
      </c>
      <c r="O131" s="12" t="s">
        <v>85</v>
      </c>
      <c r="P131" s="13" t="s">
        <v>634</v>
      </c>
      <c r="Q131" s="14" t="s">
        <v>635</v>
      </c>
      <c r="R131" s="48" t="s">
        <v>177</v>
      </c>
      <c r="S131" s="48">
        <v>45</v>
      </c>
      <c r="T131" s="48">
        <v>52</v>
      </c>
      <c r="U131" s="48">
        <f>100*ROUND(754859/1700130,2)</f>
        <v>44</v>
      </c>
      <c r="V131" s="48">
        <f>100*ROUND(864997/1700130,2)</f>
        <v>51</v>
      </c>
      <c r="W131" s="48" t="s">
        <v>12</v>
      </c>
      <c r="X131" s="48">
        <f>IF(AND(W131 = "Rep", M131&gt;L131),1,0)</f>
        <v>0</v>
      </c>
      <c r="Y131" s="48" t="s">
        <v>85</v>
      </c>
      <c r="Z131" s="48" t="s">
        <v>674</v>
      </c>
      <c r="AA131" s="48">
        <v>0</v>
      </c>
      <c r="AB131" s="48">
        <v>1</v>
      </c>
      <c r="AC131" s="12">
        <v>0</v>
      </c>
      <c r="AD131" s="48" t="s">
        <v>85</v>
      </c>
      <c r="AE131" s="13" t="s">
        <v>291</v>
      </c>
      <c r="AF131" s="13" t="s">
        <v>291</v>
      </c>
      <c r="AG131" s="48" t="s">
        <v>89</v>
      </c>
      <c r="AH131" s="48">
        <v>1</v>
      </c>
      <c r="AI131" s="48">
        <v>1</v>
      </c>
      <c r="AJ131" s="48">
        <v>1</v>
      </c>
      <c r="AK131" s="48">
        <v>1</v>
      </c>
      <c r="AL131" s="48">
        <v>1</v>
      </c>
      <c r="AM131" s="48">
        <v>1</v>
      </c>
      <c r="AN131" s="48">
        <v>0</v>
      </c>
      <c r="AO131" s="48">
        <v>0</v>
      </c>
      <c r="AP131" s="48">
        <v>1</v>
      </c>
      <c r="AQ131" s="48">
        <v>0</v>
      </c>
      <c r="AR131" s="48">
        <v>0</v>
      </c>
      <c r="AS131" s="48">
        <v>0</v>
      </c>
      <c r="AT131" s="48">
        <v>0</v>
      </c>
      <c r="AU131" s="48">
        <v>0</v>
      </c>
      <c r="AV131" s="48">
        <v>0</v>
      </c>
      <c r="AW131" s="48">
        <v>0</v>
      </c>
      <c r="AX131" s="48">
        <v>1</v>
      </c>
      <c r="AY131" s="48">
        <v>0</v>
      </c>
      <c r="AZ131" s="48">
        <v>0</v>
      </c>
      <c r="BA131" s="48">
        <v>0</v>
      </c>
      <c r="BB131" s="48">
        <v>0</v>
      </c>
      <c r="BC131" s="48">
        <v>0</v>
      </c>
      <c r="BD131" s="48">
        <v>0</v>
      </c>
      <c r="BE131" s="48">
        <v>0</v>
      </c>
      <c r="BF131" s="48">
        <v>0</v>
      </c>
      <c r="BG131" s="48">
        <v>0</v>
      </c>
      <c r="BH131" s="48">
        <v>0</v>
      </c>
      <c r="BI131" s="48">
        <v>0</v>
      </c>
      <c r="BJ131" s="48">
        <v>0</v>
      </c>
      <c r="BK131" s="48">
        <v>0</v>
      </c>
      <c r="BL131" s="48">
        <v>0</v>
      </c>
      <c r="BM131" s="48">
        <v>0</v>
      </c>
      <c r="BN131" s="48">
        <v>0</v>
      </c>
      <c r="BO131" s="48">
        <v>0</v>
      </c>
      <c r="BP131" s="48" t="s">
        <v>85</v>
      </c>
      <c r="BQ131" s="48" t="s">
        <v>85</v>
      </c>
      <c r="BR131" s="48">
        <v>27</v>
      </c>
      <c r="BS131" s="48">
        <v>36</v>
      </c>
      <c r="BT131" s="48">
        <v>37</v>
      </c>
      <c r="BU131" s="48" t="s">
        <v>85</v>
      </c>
      <c r="BV131" s="48" t="s">
        <v>85</v>
      </c>
      <c r="BW131" s="48" t="s">
        <v>85</v>
      </c>
      <c r="BX131" s="48" t="s">
        <v>85</v>
      </c>
      <c r="BY131" s="48">
        <v>91</v>
      </c>
      <c r="BZ131" s="48">
        <v>3</v>
      </c>
      <c r="CA131" s="48">
        <v>4</v>
      </c>
      <c r="CB131" s="48">
        <v>1</v>
      </c>
      <c r="CC131" s="48">
        <v>1</v>
      </c>
      <c r="CD131" s="45"/>
      <c r="CE131" s="15"/>
      <c r="CF131" s="15"/>
      <c r="CG131" s="15"/>
      <c r="CH131" s="15"/>
      <c r="CI131" s="15"/>
      <c r="CJ131" s="15"/>
      <c r="CK131" s="18"/>
    </row>
    <row r="132" spans="1:89">
      <c r="A132" s="44">
        <v>317</v>
      </c>
      <c r="B132" s="45" t="s">
        <v>633</v>
      </c>
      <c r="C132" s="24" t="s">
        <v>573</v>
      </c>
      <c r="D132" s="39" t="s">
        <v>574</v>
      </c>
      <c r="E132" s="39" t="s">
        <v>505</v>
      </c>
      <c r="F132" s="39" t="s">
        <v>575</v>
      </c>
      <c r="G132" s="39" t="s">
        <v>301</v>
      </c>
      <c r="H132" s="11">
        <f>E132-D132+1</f>
        <v>4</v>
      </c>
      <c r="I132" s="40" t="s">
        <v>576</v>
      </c>
      <c r="J132" s="48" t="s">
        <v>1463</v>
      </c>
      <c r="K132" s="40" t="s">
        <v>319</v>
      </c>
      <c r="L132" s="12">
        <v>48</v>
      </c>
      <c r="M132" s="12">
        <v>48</v>
      </c>
      <c r="N132" s="12" t="s">
        <v>85</v>
      </c>
      <c r="O132" s="12" t="s">
        <v>85</v>
      </c>
      <c r="P132" s="48" t="s">
        <v>634</v>
      </c>
      <c r="Q132" s="12" t="s">
        <v>635</v>
      </c>
      <c r="R132" s="12" t="s">
        <v>88</v>
      </c>
      <c r="S132" s="12">
        <v>45</v>
      </c>
      <c r="T132" s="12">
        <v>52</v>
      </c>
      <c r="U132" s="48">
        <f>100*ROUND(754859/1700130,2)</f>
        <v>44</v>
      </c>
      <c r="V132" s="48">
        <f>100*ROUND(864997/1700130,2)</f>
        <v>51</v>
      </c>
      <c r="W132" s="48" t="s">
        <v>12</v>
      </c>
      <c r="X132" s="48">
        <f>IF(AND(W132 = "Rep", M132&gt;L132),1,0)</f>
        <v>0</v>
      </c>
      <c r="Y132" s="12" t="s">
        <v>85</v>
      </c>
      <c r="Z132" s="48" t="s">
        <v>674</v>
      </c>
      <c r="AA132" s="12" t="s">
        <v>85</v>
      </c>
      <c r="AB132" s="12" t="s">
        <v>85</v>
      </c>
      <c r="AC132" s="12" t="s">
        <v>85</v>
      </c>
      <c r="AD132" s="12" t="s">
        <v>85</v>
      </c>
      <c r="AE132" s="48" t="s">
        <v>577</v>
      </c>
      <c r="AF132" s="48" t="s">
        <v>578</v>
      </c>
      <c r="AG132" s="12" t="s">
        <v>11</v>
      </c>
      <c r="AH132" s="12">
        <v>1</v>
      </c>
      <c r="AI132" s="12">
        <v>0</v>
      </c>
      <c r="AJ132" s="12" t="s">
        <v>85</v>
      </c>
      <c r="AK132" s="12" t="s">
        <v>85</v>
      </c>
      <c r="AL132" s="12" t="s">
        <v>85</v>
      </c>
      <c r="AM132" s="12" t="s">
        <v>85</v>
      </c>
      <c r="AN132" s="12" t="s">
        <v>85</v>
      </c>
      <c r="AO132" s="12" t="s">
        <v>85</v>
      </c>
      <c r="AP132" s="12" t="s">
        <v>85</v>
      </c>
      <c r="AQ132" s="12" t="s">
        <v>85</v>
      </c>
      <c r="AR132" s="12" t="s">
        <v>85</v>
      </c>
      <c r="AS132" s="12" t="s">
        <v>85</v>
      </c>
      <c r="AT132" s="12" t="s">
        <v>85</v>
      </c>
      <c r="AU132" s="12" t="s">
        <v>85</v>
      </c>
      <c r="AV132" s="12" t="s">
        <v>85</v>
      </c>
      <c r="AW132" s="12" t="s">
        <v>85</v>
      </c>
      <c r="AX132" s="12" t="s">
        <v>85</v>
      </c>
      <c r="AY132" s="12" t="s">
        <v>85</v>
      </c>
      <c r="AZ132" s="12" t="s">
        <v>85</v>
      </c>
      <c r="BA132" s="12" t="s">
        <v>85</v>
      </c>
      <c r="BB132" s="12" t="s">
        <v>85</v>
      </c>
      <c r="BC132" s="12" t="s">
        <v>85</v>
      </c>
      <c r="BD132" s="12" t="s">
        <v>85</v>
      </c>
      <c r="BE132" s="12" t="s">
        <v>85</v>
      </c>
      <c r="BF132" s="12" t="s">
        <v>85</v>
      </c>
      <c r="BG132" s="12" t="s">
        <v>85</v>
      </c>
      <c r="BH132" s="12" t="s">
        <v>85</v>
      </c>
      <c r="BI132" s="12" t="s">
        <v>85</v>
      </c>
      <c r="BJ132" s="12" t="s">
        <v>85</v>
      </c>
      <c r="BK132" s="12" t="s">
        <v>85</v>
      </c>
      <c r="BL132" s="12" t="s">
        <v>85</v>
      </c>
      <c r="BM132" s="12" t="s">
        <v>85</v>
      </c>
      <c r="BN132" s="12" t="s">
        <v>85</v>
      </c>
      <c r="BO132" s="12" t="s">
        <v>85</v>
      </c>
      <c r="BP132" s="12" t="s">
        <v>85</v>
      </c>
      <c r="BQ132" s="12" t="s">
        <v>85</v>
      </c>
      <c r="BR132" s="12" t="s">
        <v>85</v>
      </c>
      <c r="BS132" s="12" t="s">
        <v>85</v>
      </c>
      <c r="BT132" s="12" t="s">
        <v>85</v>
      </c>
      <c r="BU132" s="12" t="s">
        <v>85</v>
      </c>
      <c r="BV132" s="12" t="s">
        <v>85</v>
      </c>
      <c r="BW132" s="12" t="s">
        <v>85</v>
      </c>
      <c r="BX132" s="12" t="s">
        <v>85</v>
      </c>
      <c r="BY132" s="12" t="s">
        <v>85</v>
      </c>
      <c r="BZ132" s="12" t="s">
        <v>85</v>
      </c>
      <c r="CA132" s="12" t="s">
        <v>85</v>
      </c>
      <c r="CB132" s="12" t="s">
        <v>85</v>
      </c>
      <c r="CC132" s="12" t="s">
        <v>85</v>
      </c>
      <c r="CD132" s="45"/>
      <c r="CE132" s="15"/>
      <c r="CF132" s="15"/>
      <c r="CG132" s="15"/>
      <c r="CH132" s="15"/>
      <c r="CI132" s="15"/>
      <c r="CJ132" s="15"/>
      <c r="CK132" s="16"/>
    </row>
    <row r="133" spans="1:89">
      <c r="A133" s="44">
        <v>283</v>
      </c>
      <c r="B133" s="45" t="s">
        <v>633</v>
      </c>
      <c r="C133" s="33" t="s">
        <v>291</v>
      </c>
      <c r="D133" s="39" t="s">
        <v>341</v>
      </c>
      <c r="E133" s="39" t="s">
        <v>166</v>
      </c>
      <c r="F133" s="39" t="s">
        <v>660</v>
      </c>
      <c r="G133" s="39" t="s">
        <v>574</v>
      </c>
      <c r="H133" s="11">
        <f>E133-D133+1</f>
        <v>5</v>
      </c>
      <c r="I133" s="40" t="s">
        <v>576</v>
      </c>
      <c r="J133" s="40" t="s">
        <v>1463</v>
      </c>
      <c r="K133" s="40" t="s">
        <v>661</v>
      </c>
      <c r="L133" s="12">
        <v>48</v>
      </c>
      <c r="M133" s="12">
        <v>47</v>
      </c>
      <c r="N133" s="12">
        <v>1</v>
      </c>
      <c r="O133" s="12">
        <v>4</v>
      </c>
      <c r="P133" s="48" t="s">
        <v>634</v>
      </c>
      <c r="Q133" s="12" t="s">
        <v>635</v>
      </c>
      <c r="R133" s="48" t="s">
        <v>88</v>
      </c>
      <c r="S133" s="12">
        <v>45</v>
      </c>
      <c r="T133" s="12">
        <v>52</v>
      </c>
      <c r="U133" s="48">
        <f>100*ROUND(754859/1700130,2)</f>
        <v>44</v>
      </c>
      <c r="V133" s="48">
        <f>100*ROUND(864997/1700130,2)</f>
        <v>51</v>
      </c>
      <c r="W133" s="48" t="s">
        <v>12</v>
      </c>
      <c r="X133" s="48">
        <f>IF(AND(W133 = "Rep", M133&gt;L133),1,0)</f>
        <v>0</v>
      </c>
      <c r="Y133" s="48" t="s">
        <v>85</v>
      </c>
      <c r="Z133" s="48" t="s">
        <v>674</v>
      </c>
      <c r="AA133" s="48">
        <v>0</v>
      </c>
      <c r="AB133" s="48">
        <v>1</v>
      </c>
      <c r="AC133" s="48">
        <v>0</v>
      </c>
      <c r="AD133" s="48" t="s">
        <v>85</v>
      </c>
      <c r="AE133" s="48" t="s">
        <v>291</v>
      </c>
      <c r="AF133" s="48" t="s">
        <v>291</v>
      </c>
      <c r="AG133" s="48" t="s">
        <v>89</v>
      </c>
      <c r="AH133" s="48">
        <v>1</v>
      </c>
      <c r="AI133" s="48">
        <v>1</v>
      </c>
      <c r="AJ133" s="48">
        <v>1</v>
      </c>
      <c r="AK133" s="48">
        <v>1</v>
      </c>
      <c r="AL133" s="48">
        <v>1</v>
      </c>
      <c r="AM133" s="48">
        <v>1</v>
      </c>
      <c r="AN133" s="48">
        <v>0</v>
      </c>
      <c r="AO133" s="48">
        <v>0</v>
      </c>
      <c r="AP133" s="48">
        <v>1</v>
      </c>
      <c r="AQ133" s="48">
        <v>0</v>
      </c>
      <c r="AR133" s="48">
        <v>0</v>
      </c>
      <c r="AS133" s="48">
        <v>0</v>
      </c>
      <c r="AT133" s="48">
        <v>0</v>
      </c>
      <c r="AU133" s="48">
        <v>0</v>
      </c>
      <c r="AV133" s="48">
        <v>0</v>
      </c>
      <c r="AW133" s="48">
        <v>0</v>
      </c>
      <c r="AX133" s="48">
        <v>1</v>
      </c>
      <c r="AY133" s="48">
        <v>0</v>
      </c>
      <c r="AZ133" s="48">
        <v>0</v>
      </c>
      <c r="BA133" s="48">
        <v>0</v>
      </c>
      <c r="BB133" s="48">
        <v>0</v>
      </c>
      <c r="BC133" s="48">
        <v>0</v>
      </c>
      <c r="BD133" s="48">
        <v>0</v>
      </c>
      <c r="BE133" s="48">
        <v>0</v>
      </c>
      <c r="BF133" s="48">
        <v>0</v>
      </c>
      <c r="BG133" s="48">
        <v>0</v>
      </c>
      <c r="BH133" s="48">
        <v>0</v>
      </c>
      <c r="BI133" s="48">
        <v>0</v>
      </c>
      <c r="BJ133" s="48">
        <v>0</v>
      </c>
      <c r="BK133" s="48">
        <v>0</v>
      </c>
      <c r="BL133" s="48">
        <v>0</v>
      </c>
      <c r="BM133" s="48">
        <v>0</v>
      </c>
      <c r="BN133" s="48">
        <v>0</v>
      </c>
      <c r="BO133" s="48">
        <v>0</v>
      </c>
      <c r="BP133" s="48" t="s">
        <v>85</v>
      </c>
      <c r="BQ133" s="48" t="s">
        <v>85</v>
      </c>
      <c r="BR133" s="48">
        <v>26</v>
      </c>
      <c r="BS133" s="48">
        <v>31</v>
      </c>
      <c r="BT133" s="48">
        <v>43</v>
      </c>
      <c r="BU133" s="48" t="s">
        <v>85</v>
      </c>
      <c r="BV133" s="48" t="s">
        <v>85</v>
      </c>
      <c r="BW133" s="48" t="s">
        <v>85</v>
      </c>
      <c r="BX133" s="48" t="s">
        <v>85</v>
      </c>
      <c r="BY133" s="48">
        <v>91</v>
      </c>
      <c r="BZ133" s="48" t="s">
        <v>85</v>
      </c>
      <c r="CA133" s="48" t="s">
        <v>85</v>
      </c>
      <c r="CB133" s="48" t="s">
        <v>85</v>
      </c>
      <c r="CC133" s="48">
        <v>9</v>
      </c>
      <c r="CD133" s="45"/>
      <c r="CE133" s="15"/>
      <c r="CF133" s="15"/>
      <c r="CG133" s="15"/>
      <c r="CH133" s="15"/>
      <c r="CI133" s="15"/>
      <c r="CJ133" s="15"/>
      <c r="CK133" s="16"/>
    </row>
    <row r="134" spans="1:89">
      <c r="A134" s="44">
        <v>282</v>
      </c>
      <c r="B134" s="45" t="s">
        <v>633</v>
      </c>
      <c r="C134" s="33" t="s">
        <v>291</v>
      </c>
      <c r="D134" s="39" t="s">
        <v>341</v>
      </c>
      <c r="E134" s="39" t="s">
        <v>166</v>
      </c>
      <c r="F134" s="39" t="s">
        <v>660</v>
      </c>
      <c r="G134" s="39" t="s">
        <v>574</v>
      </c>
      <c r="H134" s="11">
        <f>E134-D134+1</f>
        <v>5</v>
      </c>
      <c r="I134" s="40" t="s">
        <v>576</v>
      </c>
      <c r="J134" s="40" t="s">
        <v>1463</v>
      </c>
      <c r="K134" s="40" t="s">
        <v>661</v>
      </c>
      <c r="L134" s="12">
        <v>49</v>
      </c>
      <c r="M134" s="12">
        <v>46</v>
      </c>
      <c r="N134" s="12">
        <v>1</v>
      </c>
      <c r="O134" s="12">
        <v>4</v>
      </c>
      <c r="P134" s="48" t="s">
        <v>634</v>
      </c>
      <c r="Q134" s="12" t="s">
        <v>635</v>
      </c>
      <c r="R134" s="48" t="s">
        <v>88</v>
      </c>
      <c r="S134" s="12">
        <v>45</v>
      </c>
      <c r="T134" s="12">
        <v>52</v>
      </c>
      <c r="U134" s="48">
        <f>100*ROUND(754859/1700130,2)</f>
        <v>44</v>
      </c>
      <c r="V134" s="48">
        <f>100*ROUND(864997/1700130,2)</f>
        <v>51</v>
      </c>
      <c r="W134" s="48" t="s">
        <v>12</v>
      </c>
      <c r="X134" s="48">
        <f>IF(AND(W134 = "Rep", M134&gt;L134),1,0)</f>
        <v>0</v>
      </c>
      <c r="Y134" s="48" t="s">
        <v>85</v>
      </c>
      <c r="Z134" s="48" t="s">
        <v>674</v>
      </c>
      <c r="AA134" s="48">
        <v>0</v>
      </c>
      <c r="AB134" s="48">
        <v>1</v>
      </c>
      <c r="AC134" s="48">
        <v>0</v>
      </c>
      <c r="AD134" s="48" t="s">
        <v>85</v>
      </c>
      <c r="AE134" s="48" t="s">
        <v>291</v>
      </c>
      <c r="AF134" s="48" t="s">
        <v>291</v>
      </c>
      <c r="AG134" s="48" t="s">
        <v>89</v>
      </c>
      <c r="AH134" s="48">
        <v>1</v>
      </c>
      <c r="AI134" s="48">
        <v>1</v>
      </c>
      <c r="AJ134" s="48">
        <v>1</v>
      </c>
      <c r="AK134" s="48">
        <v>1</v>
      </c>
      <c r="AL134" s="48">
        <v>1</v>
      </c>
      <c r="AM134" s="48">
        <v>1</v>
      </c>
      <c r="AN134" s="48">
        <v>0</v>
      </c>
      <c r="AO134" s="48">
        <v>0</v>
      </c>
      <c r="AP134" s="48">
        <v>1</v>
      </c>
      <c r="AQ134" s="48">
        <v>0</v>
      </c>
      <c r="AR134" s="48">
        <v>0</v>
      </c>
      <c r="AS134" s="48">
        <v>0</v>
      </c>
      <c r="AT134" s="48">
        <v>0</v>
      </c>
      <c r="AU134" s="48">
        <v>0</v>
      </c>
      <c r="AV134" s="48">
        <v>0</v>
      </c>
      <c r="AW134" s="48">
        <v>0</v>
      </c>
      <c r="AX134" s="48">
        <v>1</v>
      </c>
      <c r="AY134" s="48">
        <v>0</v>
      </c>
      <c r="AZ134" s="48">
        <v>0</v>
      </c>
      <c r="BA134" s="48">
        <v>0</v>
      </c>
      <c r="BB134" s="48">
        <v>0</v>
      </c>
      <c r="BC134" s="48">
        <v>0</v>
      </c>
      <c r="BD134" s="48">
        <v>0</v>
      </c>
      <c r="BE134" s="48">
        <v>0</v>
      </c>
      <c r="BF134" s="48">
        <v>0</v>
      </c>
      <c r="BG134" s="48">
        <v>0</v>
      </c>
      <c r="BH134" s="48">
        <v>0</v>
      </c>
      <c r="BI134" s="48">
        <v>0</v>
      </c>
      <c r="BJ134" s="48">
        <v>0</v>
      </c>
      <c r="BK134" s="48">
        <v>0</v>
      </c>
      <c r="BL134" s="48">
        <v>0</v>
      </c>
      <c r="BM134" s="48">
        <v>0</v>
      </c>
      <c r="BN134" s="48">
        <v>0</v>
      </c>
      <c r="BO134" s="48">
        <v>0</v>
      </c>
      <c r="BP134" s="48" t="s">
        <v>85</v>
      </c>
      <c r="BQ134" s="48" t="s">
        <v>85</v>
      </c>
      <c r="BR134" s="48">
        <v>26</v>
      </c>
      <c r="BS134" s="48">
        <v>31</v>
      </c>
      <c r="BT134" s="48">
        <v>43</v>
      </c>
      <c r="BU134" s="48" t="s">
        <v>85</v>
      </c>
      <c r="BV134" s="48" t="s">
        <v>85</v>
      </c>
      <c r="BW134" s="48" t="s">
        <v>85</v>
      </c>
      <c r="BX134" s="48" t="s">
        <v>85</v>
      </c>
      <c r="BY134" s="48">
        <v>91</v>
      </c>
      <c r="BZ134" s="48" t="s">
        <v>85</v>
      </c>
      <c r="CA134" s="48" t="s">
        <v>85</v>
      </c>
      <c r="CB134" s="48" t="s">
        <v>85</v>
      </c>
      <c r="CC134" s="48">
        <v>9</v>
      </c>
      <c r="CD134" s="45"/>
      <c r="CE134" s="15"/>
      <c r="CF134" s="15"/>
      <c r="CG134" s="15"/>
      <c r="CH134" s="15"/>
      <c r="CI134" s="15"/>
      <c r="CJ134" s="15"/>
      <c r="CK134" s="16"/>
    </row>
    <row r="135" spans="1:89">
      <c r="A135" s="44">
        <v>281</v>
      </c>
      <c r="B135" s="45" t="s">
        <v>633</v>
      </c>
      <c r="C135" s="24" t="s">
        <v>291</v>
      </c>
      <c r="D135" s="39" t="s">
        <v>341</v>
      </c>
      <c r="E135" s="39" t="s">
        <v>166</v>
      </c>
      <c r="F135" s="39" t="s">
        <v>660</v>
      </c>
      <c r="G135" s="39" t="s">
        <v>574</v>
      </c>
      <c r="H135" s="11">
        <f>E135-D135+1</f>
        <v>5</v>
      </c>
      <c r="I135" s="40" t="s">
        <v>576</v>
      </c>
      <c r="J135" s="40" t="s">
        <v>1463</v>
      </c>
      <c r="K135" s="40" t="s">
        <v>661</v>
      </c>
      <c r="L135" s="12">
        <v>47</v>
      </c>
      <c r="M135" s="12">
        <v>47</v>
      </c>
      <c r="N135" s="12">
        <v>1</v>
      </c>
      <c r="O135" s="12">
        <v>4</v>
      </c>
      <c r="P135" s="48" t="s">
        <v>634</v>
      </c>
      <c r="Q135" s="12" t="s">
        <v>635</v>
      </c>
      <c r="R135" s="48" t="s">
        <v>177</v>
      </c>
      <c r="S135" s="12">
        <v>45</v>
      </c>
      <c r="T135" s="12">
        <v>52</v>
      </c>
      <c r="U135" s="48">
        <f>100*ROUND(754859/1700130,2)</f>
        <v>44</v>
      </c>
      <c r="V135" s="48">
        <f>100*ROUND(864997/1700130,2)</f>
        <v>51</v>
      </c>
      <c r="W135" s="48" t="s">
        <v>12</v>
      </c>
      <c r="X135" s="48">
        <f>IF(AND(W135 = "Rep", M135&gt;L135),1,0)</f>
        <v>0</v>
      </c>
      <c r="Y135" s="48" t="s">
        <v>85</v>
      </c>
      <c r="Z135" s="48" t="s">
        <v>674</v>
      </c>
      <c r="AA135" s="48">
        <v>0</v>
      </c>
      <c r="AB135" s="48">
        <v>1</v>
      </c>
      <c r="AC135" s="48">
        <v>0</v>
      </c>
      <c r="AD135" s="48" t="s">
        <v>85</v>
      </c>
      <c r="AE135" s="48" t="s">
        <v>291</v>
      </c>
      <c r="AF135" s="48" t="s">
        <v>291</v>
      </c>
      <c r="AG135" s="48" t="s">
        <v>89</v>
      </c>
      <c r="AH135" s="48">
        <v>1</v>
      </c>
      <c r="AI135" s="48">
        <v>1</v>
      </c>
      <c r="AJ135" s="48">
        <v>1</v>
      </c>
      <c r="AK135" s="48">
        <v>1</v>
      </c>
      <c r="AL135" s="48">
        <v>1</v>
      </c>
      <c r="AM135" s="48">
        <v>1</v>
      </c>
      <c r="AN135" s="48">
        <v>0</v>
      </c>
      <c r="AO135" s="48">
        <v>0</v>
      </c>
      <c r="AP135" s="48">
        <v>1</v>
      </c>
      <c r="AQ135" s="48">
        <v>0</v>
      </c>
      <c r="AR135" s="48">
        <v>0</v>
      </c>
      <c r="AS135" s="48">
        <v>0</v>
      </c>
      <c r="AT135" s="48">
        <v>0</v>
      </c>
      <c r="AU135" s="48">
        <v>0</v>
      </c>
      <c r="AV135" s="48">
        <v>0</v>
      </c>
      <c r="AW135" s="48">
        <v>0</v>
      </c>
      <c r="AX135" s="48">
        <v>1</v>
      </c>
      <c r="AY135" s="48">
        <v>0</v>
      </c>
      <c r="AZ135" s="48">
        <v>0</v>
      </c>
      <c r="BA135" s="48">
        <v>0</v>
      </c>
      <c r="BB135" s="48">
        <v>0</v>
      </c>
      <c r="BC135" s="48">
        <v>0</v>
      </c>
      <c r="BD135" s="48">
        <v>0</v>
      </c>
      <c r="BE135" s="48">
        <v>0</v>
      </c>
      <c r="BF135" s="48">
        <v>0</v>
      </c>
      <c r="BG135" s="48">
        <v>0</v>
      </c>
      <c r="BH135" s="48">
        <v>0</v>
      </c>
      <c r="BI135" s="48">
        <v>0</v>
      </c>
      <c r="BJ135" s="48">
        <v>0</v>
      </c>
      <c r="BK135" s="48">
        <v>0</v>
      </c>
      <c r="BL135" s="48">
        <v>0</v>
      </c>
      <c r="BM135" s="48">
        <v>0</v>
      </c>
      <c r="BN135" s="48">
        <v>0</v>
      </c>
      <c r="BO135" s="48">
        <v>0</v>
      </c>
      <c r="BP135" s="48" t="s">
        <v>85</v>
      </c>
      <c r="BQ135" s="48" t="s">
        <v>85</v>
      </c>
      <c r="BR135" s="48">
        <v>26</v>
      </c>
      <c r="BS135" s="48">
        <v>31</v>
      </c>
      <c r="BT135" s="48">
        <v>43</v>
      </c>
      <c r="BU135" s="48" t="s">
        <v>85</v>
      </c>
      <c r="BV135" s="48" t="s">
        <v>85</v>
      </c>
      <c r="BW135" s="48" t="s">
        <v>85</v>
      </c>
      <c r="BX135" s="48" t="s">
        <v>85</v>
      </c>
      <c r="BY135" s="48">
        <v>91</v>
      </c>
      <c r="BZ135" s="48" t="s">
        <v>85</v>
      </c>
      <c r="CA135" s="48" t="s">
        <v>85</v>
      </c>
      <c r="CB135" s="48" t="s">
        <v>85</v>
      </c>
      <c r="CC135" s="48">
        <v>9</v>
      </c>
      <c r="CD135" s="45"/>
      <c r="CE135" s="15"/>
      <c r="CF135" s="15"/>
      <c r="CG135" s="15"/>
      <c r="CH135" s="15"/>
      <c r="CI135" s="15"/>
      <c r="CJ135" s="15"/>
      <c r="CK135" s="16"/>
    </row>
    <row r="136" spans="1:89">
      <c r="A136" s="44">
        <v>279</v>
      </c>
      <c r="B136" s="45" t="s">
        <v>633</v>
      </c>
      <c r="C136" s="24" t="s">
        <v>104</v>
      </c>
      <c r="D136" s="39" t="s">
        <v>349</v>
      </c>
      <c r="E136" s="39" t="s">
        <v>166</v>
      </c>
      <c r="F136" s="39" t="s">
        <v>662</v>
      </c>
      <c r="G136" s="39" t="s">
        <v>574</v>
      </c>
      <c r="H136" s="11">
        <f>E136-D136+1</f>
        <v>7</v>
      </c>
      <c r="I136" s="40" t="s">
        <v>663</v>
      </c>
      <c r="J136" s="39" t="s">
        <v>1463</v>
      </c>
      <c r="K136" s="40" t="s">
        <v>652</v>
      </c>
      <c r="L136" s="12">
        <v>42</v>
      </c>
      <c r="M136" s="12">
        <v>40</v>
      </c>
      <c r="N136" s="12">
        <v>4</v>
      </c>
      <c r="O136" s="12">
        <v>14</v>
      </c>
      <c r="P136" s="48" t="s">
        <v>634</v>
      </c>
      <c r="Q136" s="12" t="s">
        <v>635</v>
      </c>
      <c r="R136" s="48" t="s">
        <v>88</v>
      </c>
      <c r="S136" s="12">
        <v>45</v>
      </c>
      <c r="T136" s="12">
        <v>52</v>
      </c>
      <c r="U136" s="48">
        <f>100*ROUND(754859/1700130,2)</f>
        <v>44</v>
      </c>
      <c r="V136" s="48">
        <f>100*ROUND(864997/1700130,2)</f>
        <v>51</v>
      </c>
      <c r="W136" s="48" t="s">
        <v>12</v>
      </c>
      <c r="X136" s="48">
        <f>IF(AND(W136 = "Rep", M136&gt;L136),1,0)</f>
        <v>0</v>
      </c>
      <c r="Y136" s="48" t="s">
        <v>85</v>
      </c>
      <c r="Z136" s="48" t="s">
        <v>674</v>
      </c>
      <c r="AA136" s="48">
        <v>0</v>
      </c>
      <c r="AB136" s="48">
        <v>1</v>
      </c>
      <c r="AC136" s="48">
        <v>0</v>
      </c>
      <c r="AD136" s="48" t="s">
        <v>85</v>
      </c>
      <c r="AE136" s="48" t="s">
        <v>111</v>
      </c>
      <c r="AF136" s="48" t="s">
        <v>112</v>
      </c>
      <c r="AG136" s="48" t="s">
        <v>89</v>
      </c>
      <c r="AH136" s="48">
        <v>1</v>
      </c>
      <c r="AI136" s="48">
        <v>1</v>
      </c>
      <c r="AJ136" s="48">
        <v>1</v>
      </c>
      <c r="AK136" s="48">
        <v>1</v>
      </c>
      <c r="AL136" s="48">
        <v>1</v>
      </c>
      <c r="AM136" s="48">
        <v>1</v>
      </c>
      <c r="AN136" s="48">
        <v>0</v>
      </c>
      <c r="AO136" s="48">
        <v>0</v>
      </c>
      <c r="AP136" s="48">
        <v>1</v>
      </c>
      <c r="AQ136" s="48">
        <v>0</v>
      </c>
      <c r="AR136" s="48">
        <v>0</v>
      </c>
      <c r="AS136" s="48">
        <v>0</v>
      </c>
      <c r="AT136" s="48">
        <v>1</v>
      </c>
      <c r="AU136" s="48">
        <v>0</v>
      </c>
      <c r="AV136" s="48">
        <v>0</v>
      </c>
      <c r="AW136" s="48">
        <v>0</v>
      </c>
      <c r="AX136" s="48">
        <v>1</v>
      </c>
      <c r="AY136" s="48">
        <v>0</v>
      </c>
      <c r="AZ136" s="48">
        <v>0</v>
      </c>
      <c r="BA136" s="48">
        <v>0</v>
      </c>
      <c r="BB136" s="48">
        <v>0</v>
      </c>
      <c r="BC136" s="48">
        <v>0</v>
      </c>
      <c r="BD136" s="48">
        <v>0</v>
      </c>
      <c r="BE136" s="48">
        <v>0</v>
      </c>
      <c r="BF136" s="48">
        <v>0</v>
      </c>
      <c r="BG136" s="48">
        <v>0</v>
      </c>
      <c r="BH136" s="48">
        <v>0</v>
      </c>
      <c r="BI136" s="48">
        <v>0</v>
      </c>
      <c r="BJ136" s="48">
        <v>0</v>
      </c>
      <c r="BK136" s="48">
        <v>0</v>
      </c>
      <c r="BL136" s="48">
        <v>0</v>
      </c>
      <c r="BM136" s="48">
        <v>0</v>
      </c>
      <c r="BN136" s="48">
        <v>0</v>
      </c>
      <c r="BO136" s="48">
        <v>0</v>
      </c>
      <c r="BP136" s="48">
        <v>39</v>
      </c>
      <c r="BQ136" s="48">
        <v>34</v>
      </c>
      <c r="BR136" s="48">
        <v>29</v>
      </c>
      <c r="BS136" s="48">
        <v>33</v>
      </c>
      <c r="BT136" s="48">
        <v>34</v>
      </c>
      <c r="BU136" s="48" t="s">
        <v>85</v>
      </c>
      <c r="BV136" s="48" t="s">
        <v>85</v>
      </c>
      <c r="BW136" s="48" t="s">
        <v>85</v>
      </c>
      <c r="BX136" s="48" t="s">
        <v>85</v>
      </c>
      <c r="BY136" s="48">
        <v>90</v>
      </c>
      <c r="BZ136" s="48" t="s">
        <v>85</v>
      </c>
      <c r="CA136" s="48" t="s">
        <v>85</v>
      </c>
      <c r="CB136" s="48" t="s">
        <v>85</v>
      </c>
      <c r="CC136" s="48">
        <v>7</v>
      </c>
      <c r="CD136" s="45"/>
      <c r="CE136" s="15"/>
      <c r="CF136" s="15"/>
      <c r="CG136" s="15"/>
      <c r="CH136" s="15"/>
      <c r="CI136" s="15"/>
      <c r="CJ136" s="15"/>
      <c r="CK136" s="16"/>
    </row>
    <row r="137" spans="1:89">
      <c r="A137" s="1">
        <v>208</v>
      </c>
      <c r="B137" s="1" t="s">
        <v>633</v>
      </c>
      <c r="C137" s="19" t="s">
        <v>378</v>
      </c>
      <c r="D137" s="20" t="s">
        <v>379</v>
      </c>
      <c r="E137" s="20" t="s">
        <v>492</v>
      </c>
      <c r="F137" s="20" t="s">
        <v>493</v>
      </c>
      <c r="G137" s="20" t="s">
        <v>360</v>
      </c>
      <c r="H137" s="11">
        <f>E137-D137+1</f>
        <v>7</v>
      </c>
      <c r="I137" s="32">
        <v>3.5</v>
      </c>
      <c r="J137" s="48" t="s">
        <v>1463</v>
      </c>
      <c r="K137" s="32">
        <v>1600</v>
      </c>
      <c r="L137" s="12">
        <v>45</v>
      </c>
      <c r="M137" s="12">
        <v>50</v>
      </c>
      <c r="N137" s="12" t="s">
        <v>85</v>
      </c>
      <c r="O137" s="12" t="s">
        <v>85</v>
      </c>
      <c r="P137" s="48" t="s">
        <v>634</v>
      </c>
      <c r="Q137" s="12" t="s">
        <v>635</v>
      </c>
      <c r="R137" s="48" t="s">
        <v>88</v>
      </c>
      <c r="S137" s="12">
        <v>45</v>
      </c>
      <c r="T137" s="12">
        <v>52</v>
      </c>
      <c r="U137" s="48">
        <f>100*ROUND(754859/1700130,2)</f>
        <v>44</v>
      </c>
      <c r="V137" s="48">
        <f>100*ROUND(864997/1700130,2)</f>
        <v>51</v>
      </c>
      <c r="W137" s="48" t="s">
        <v>12</v>
      </c>
      <c r="X137" s="48">
        <f>IF(AND(W137 = "Rep", M137&gt;L137),1,0)</f>
        <v>1</v>
      </c>
      <c r="Y137" s="32" t="s">
        <v>85</v>
      </c>
      <c r="Z137" s="48" t="s">
        <v>674</v>
      </c>
      <c r="AA137" s="32">
        <v>0</v>
      </c>
      <c r="AB137" s="32">
        <v>1</v>
      </c>
      <c r="AC137" s="48">
        <v>0</v>
      </c>
      <c r="AD137" s="48" t="s">
        <v>85</v>
      </c>
      <c r="AE137" s="32" t="s">
        <v>378</v>
      </c>
      <c r="AF137" s="32" t="s">
        <v>494</v>
      </c>
      <c r="AG137" s="32" t="s">
        <v>89</v>
      </c>
      <c r="AH137" s="32">
        <v>1</v>
      </c>
      <c r="AI137" s="32">
        <v>0</v>
      </c>
      <c r="AJ137" s="32" t="s">
        <v>85</v>
      </c>
      <c r="AK137" s="32" t="s">
        <v>85</v>
      </c>
      <c r="AL137" s="32" t="s">
        <v>85</v>
      </c>
      <c r="AM137" s="32" t="s">
        <v>85</v>
      </c>
      <c r="AN137" s="32" t="s">
        <v>85</v>
      </c>
      <c r="AO137" s="32" t="s">
        <v>85</v>
      </c>
      <c r="AP137" s="32" t="s">
        <v>85</v>
      </c>
      <c r="AQ137" s="32" t="s">
        <v>85</v>
      </c>
      <c r="AR137" s="32" t="s">
        <v>85</v>
      </c>
      <c r="AS137" s="32" t="s">
        <v>85</v>
      </c>
      <c r="AT137" s="32" t="s">
        <v>85</v>
      </c>
      <c r="AU137" s="32" t="s">
        <v>85</v>
      </c>
      <c r="AV137" s="32" t="s">
        <v>85</v>
      </c>
      <c r="AW137" s="32" t="s">
        <v>85</v>
      </c>
      <c r="AX137" s="32" t="s">
        <v>85</v>
      </c>
      <c r="AY137" s="32" t="s">
        <v>85</v>
      </c>
      <c r="AZ137" s="32" t="s">
        <v>85</v>
      </c>
      <c r="BA137" s="32" t="s">
        <v>85</v>
      </c>
      <c r="BB137" s="32" t="s">
        <v>85</v>
      </c>
      <c r="BC137" s="32" t="s">
        <v>85</v>
      </c>
      <c r="BD137" s="32" t="s">
        <v>85</v>
      </c>
      <c r="BE137" s="32" t="s">
        <v>85</v>
      </c>
      <c r="BF137" s="32" t="s">
        <v>85</v>
      </c>
      <c r="BG137" s="32" t="s">
        <v>85</v>
      </c>
      <c r="BH137" s="32" t="s">
        <v>85</v>
      </c>
      <c r="BI137" s="32" t="s">
        <v>85</v>
      </c>
      <c r="BJ137" s="32" t="s">
        <v>85</v>
      </c>
      <c r="BK137" s="32" t="s">
        <v>85</v>
      </c>
      <c r="BL137" s="32" t="s">
        <v>85</v>
      </c>
      <c r="BM137" s="32" t="s">
        <v>85</v>
      </c>
      <c r="BN137" s="32" t="s">
        <v>85</v>
      </c>
      <c r="BO137" s="32" t="s">
        <v>85</v>
      </c>
      <c r="BP137" s="32" t="s">
        <v>85</v>
      </c>
      <c r="BQ137" s="32" t="s">
        <v>85</v>
      </c>
      <c r="BR137" s="32" t="s">
        <v>85</v>
      </c>
      <c r="BS137" s="32" t="s">
        <v>85</v>
      </c>
      <c r="BT137" s="32" t="s">
        <v>85</v>
      </c>
      <c r="BU137" s="32" t="s">
        <v>85</v>
      </c>
      <c r="BV137" s="32" t="s">
        <v>85</v>
      </c>
      <c r="BW137" s="32" t="s">
        <v>85</v>
      </c>
      <c r="BX137" s="32" t="s">
        <v>85</v>
      </c>
      <c r="BY137" s="32" t="s">
        <v>85</v>
      </c>
      <c r="BZ137" s="32" t="s">
        <v>85</v>
      </c>
      <c r="CA137" s="32" t="s">
        <v>85</v>
      </c>
      <c r="CB137" s="32" t="s">
        <v>85</v>
      </c>
      <c r="CC137" s="32" t="s">
        <v>85</v>
      </c>
      <c r="CD137" s="1"/>
      <c r="CE137" s="15"/>
      <c r="CF137" s="15"/>
      <c r="CG137" s="15"/>
      <c r="CH137" s="15"/>
      <c r="CI137" s="15"/>
      <c r="CJ137" s="15"/>
      <c r="CK137" s="16"/>
    </row>
    <row r="138" spans="1:89">
      <c r="A138" s="1">
        <v>166</v>
      </c>
      <c r="B138" s="1" t="s">
        <v>633</v>
      </c>
      <c r="C138" s="19" t="s">
        <v>90</v>
      </c>
      <c r="D138" s="20" t="s">
        <v>597</v>
      </c>
      <c r="E138" s="20" t="s">
        <v>601</v>
      </c>
      <c r="F138" s="20" t="s">
        <v>602</v>
      </c>
      <c r="G138" s="20" t="s">
        <v>394</v>
      </c>
      <c r="H138" s="11">
        <f>E138-D138+1</f>
        <v>2</v>
      </c>
      <c r="I138" s="48">
        <v>3.6</v>
      </c>
      <c r="J138" s="40" t="s">
        <v>1463</v>
      </c>
      <c r="K138" s="48">
        <v>729</v>
      </c>
      <c r="L138" s="12">
        <v>48</v>
      </c>
      <c r="M138" s="12">
        <v>45</v>
      </c>
      <c r="N138" s="12" t="s">
        <v>85</v>
      </c>
      <c r="O138" s="12" t="s">
        <v>85</v>
      </c>
      <c r="P138" s="48" t="s">
        <v>634</v>
      </c>
      <c r="Q138" s="12" t="s">
        <v>635</v>
      </c>
      <c r="R138" s="48" t="s">
        <v>117</v>
      </c>
      <c r="S138" s="12">
        <v>45</v>
      </c>
      <c r="T138" s="12">
        <v>52</v>
      </c>
      <c r="U138" s="48">
        <f>100*ROUND(754859/1700130,2)</f>
        <v>44</v>
      </c>
      <c r="V138" s="48">
        <f>100*ROUND(864997/1700130,2)</f>
        <v>51</v>
      </c>
      <c r="W138" s="48" t="s">
        <v>12</v>
      </c>
      <c r="X138" s="48">
        <f>IF(AND(W138 = "Rep", M138&gt;L138),1,0)</f>
        <v>0</v>
      </c>
      <c r="Y138" s="48" t="s">
        <v>85</v>
      </c>
      <c r="Z138" s="48" t="s">
        <v>674</v>
      </c>
      <c r="AA138" s="48" t="s">
        <v>85</v>
      </c>
      <c r="AB138" s="48" t="s">
        <v>85</v>
      </c>
      <c r="AC138" s="48" t="s">
        <v>85</v>
      </c>
      <c r="AD138" s="48" t="s">
        <v>85</v>
      </c>
      <c r="AE138" s="48" t="s">
        <v>604</v>
      </c>
      <c r="AF138" s="48" t="s">
        <v>90</v>
      </c>
      <c r="AG138" s="48" t="s">
        <v>11</v>
      </c>
      <c r="AH138" s="48">
        <v>1</v>
      </c>
      <c r="AI138" s="48">
        <v>0</v>
      </c>
      <c r="AJ138" s="48" t="s">
        <v>85</v>
      </c>
      <c r="AK138" s="48" t="s">
        <v>85</v>
      </c>
      <c r="AL138" s="48" t="s">
        <v>85</v>
      </c>
      <c r="AM138" s="48" t="s">
        <v>85</v>
      </c>
      <c r="AN138" s="48" t="s">
        <v>85</v>
      </c>
      <c r="AO138" s="48" t="s">
        <v>85</v>
      </c>
      <c r="AP138" s="48" t="s">
        <v>85</v>
      </c>
      <c r="AQ138" s="48" t="s">
        <v>85</v>
      </c>
      <c r="AR138" s="48" t="s">
        <v>85</v>
      </c>
      <c r="AS138" s="48" t="s">
        <v>85</v>
      </c>
      <c r="AT138" s="48" t="s">
        <v>85</v>
      </c>
      <c r="AU138" s="48" t="s">
        <v>85</v>
      </c>
      <c r="AV138" s="48" t="s">
        <v>85</v>
      </c>
      <c r="AW138" s="48" t="s">
        <v>85</v>
      </c>
      <c r="AX138" s="48" t="s">
        <v>85</v>
      </c>
      <c r="AY138" s="48" t="s">
        <v>85</v>
      </c>
      <c r="AZ138" s="48" t="s">
        <v>85</v>
      </c>
      <c r="BA138" s="48" t="s">
        <v>85</v>
      </c>
      <c r="BB138" s="48" t="s">
        <v>85</v>
      </c>
      <c r="BC138" s="48" t="s">
        <v>85</v>
      </c>
      <c r="BD138" s="48" t="s">
        <v>85</v>
      </c>
      <c r="BE138" s="48" t="s">
        <v>85</v>
      </c>
      <c r="BF138" s="48" t="s">
        <v>85</v>
      </c>
      <c r="BG138" s="48" t="s">
        <v>85</v>
      </c>
      <c r="BH138" s="48" t="s">
        <v>85</v>
      </c>
      <c r="BI138" s="48" t="s">
        <v>85</v>
      </c>
      <c r="BJ138" s="48" t="s">
        <v>85</v>
      </c>
      <c r="BK138" s="48" t="s">
        <v>85</v>
      </c>
      <c r="BL138" s="48" t="s">
        <v>85</v>
      </c>
      <c r="BM138" s="48" t="s">
        <v>85</v>
      </c>
      <c r="BN138" s="48" t="s">
        <v>85</v>
      </c>
      <c r="BO138" s="48" t="s">
        <v>85</v>
      </c>
      <c r="BP138" s="48" t="s">
        <v>85</v>
      </c>
      <c r="BQ138" s="48" t="s">
        <v>85</v>
      </c>
      <c r="BR138" s="48" t="s">
        <v>85</v>
      </c>
      <c r="BS138" s="48" t="s">
        <v>85</v>
      </c>
      <c r="BT138" s="48" t="s">
        <v>85</v>
      </c>
      <c r="BU138" s="48" t="s">
        <v>85</v>
      </c>
      <c r="BV138" s="48" t="s">
        <v>85</v>
      </c>
      <c r="BW138" s="48" t="s">
        <v>85</v>
      </c>
      <c r="BX138" s="48" t="s">
        <v>85</v>
      </c>
      <c r="BY138" s="48" t="s">
        <v>85</v>
      </c>
      <c r="BZ138" s="48" t="s">
        <v>85</v>
      </c>
      <c r="CA138" s="48" t="s">
        <v>85</v>
      </c>
      <c r="CB138" s="48" t="s">
        <v>85</v>
      </c>
      <c r="CC138" s="48" t="s">
        <v>85</v>
      </c>
      <c r="CD138" s="1"/>
      <c r="CE138" s="15"/>
      <c r="CF138" s="15"/>
      <c r="CG138" s="15"/>
      <c r="CH138" s="15"/>
      <c r="CI138" s="15"/>
      <c r="CJ138" s="15"/>
      <c r="CK138" s="16"/>
    </row>
    <row r="139" spans="1:89">
      <c r="A139" s="1">
        <v>130</v>
      </c>
      <c r="B139" s="1" t="s">
        <v>633</v>
      </c>
      <c r="C139" s="19" t="s">
        <v>291</v>
      </c>
      <c r="D139" s="20" t="s">
        <v>415</v>
      </c>
      <c r="E139" s="20" t="s">
        <v>408</v>
      </c>
      <c r="F139" s="20" t="s">
        <v>672</v>
      </c>
      <c r="G139" s="20" t="s">
        <v>673</v>
      </c>
      <c r="H139" s="11">
        <f>E139-D139+1</f>
        <v>5</v>
      </c>
      <c r="I139" s="32">
        <v>4.9000000000000004</v>
      </c>
      <c r="J139" s="40" t="s">
        <v>1463</v>
      </c>
      <c r="K139" s="48">
        <v>401</v>
      </c>
      <c r="L139" s="12">
        <v>45</v>
      </c>
      <c r="M139" s="12">
        <v>48</v>
      </c>
      <c r="N139" s="12">
        <v>3</v>
      </c>
      <c r="O139" s="12">
        <v>3</v>
      </c>
      <c r="P139" s="48" t="s">
        <v>634</v>
      </c>
      <c r="Q139" s="12" t="s">
        <v>635</v>
      </c>
      <c r="R139" s="32" t="s">
        <v>177</v>
      </c>
      <c r="S139" s="12">
        <v>45</v>
      </c>
      <c r="T139" s="12">
        <v>52</v>
      </c>
      <c r="U139" s="48">
        <f>100*ROUND(754859/1700130,2)</f>
        <v>44</v>
      </c>
      <c r="V139" s="48">
        <f>100*ROUND(864997/1700130,2)</f>
        <v>51</v>
      </c>
      <c r="W139" s="48" t="s">
        <v>12</v>
      </c>
      <c r="X139" s="48">
        <f>IF(AND(W139 = "Rep", M139&gt;L139),1,0)</f>
        <v>1</v>
      </c>
      <c r="Y139" s="32" t="s">
        <v>85</v>
      </c>
      <c r="Z139" s="48" t="s">
        <v>674</v>
      </c>
      <c r="AA139" s="32">
        <v>0</v>
      </c>
      <c r="AB139" s="32">
        <v>1</v>
      </c>
      <c r="AC139" s="48">
        <v>0</v>
      </c>
      <c r="AD139" s="32">
        <v>56</v>
      </c>
      <c r="AE139" s="32" t="s">
        <v>365</v>
      </c>
      <c r="AF139" s="32" t="s">
        <v>365</v>
      </c>
      <c r="AG139" s="32" t="s">
        <v>89</v>
      </c>
      <c r="AH139" s="32">
        <v>1</v>
      </c>
      <c r="AI139" s="32">
        <v>1</v>
      </c>
      <c r="AJ139" s="32">
        <v>1</v>
      </c>
      <c r="AK139" s="32">
        <v>1</v>
      </c>
      <c r="AL139" s="32">
        <v>1</v>
      </c>
      <c r="AM139" s="32">
        <v>1</v>
      </c>
      <c r="AN139" s="32">
        <v>0</v>
      </c>
      <c r="AO139" s="32">
        <v>0</v>
      </c>
      <c r="AP139" s="32">
        <v>1</v>
      </c>
      <c r="AQ139" s="32">
        <v>0</v>
      </c>
      <c r="AR139" s="32">
        <v>0</v>
      </c>
      <c r="AS139" s="32">
        <v>0</v>
      </c>
      <c r="AT139" s="32">
        <v>1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 t="s">
        <v>85</v>
      </c>
      <c r="BQ139" s="32" t="s">
        <v>85</v>
      </c>
      <c r="BR139" s="32">
        <v>30</v>
      </c>
      <c r="BS139" s="32">
        <v>34</v>
      </c>
      <c r="BT139" s="32">
        <v>36</v>
      </c>
      <c r="BU139" s="32" t="s">
        <v>85</v>
      </c>
      <c r="BV139" s="32" t="s">
        <v>85</v>
      </c>
      <c r="BW139" s="32" t="s">
        <v>85</v>
      </c>
      <c r="BX139" s="32" t="s">
        <v>85</v>
      </c>
      <c r="BY139" s="32">
        <v>91</v>
      </c>
      <c r="BZ139" s="32" t="s">
        <v>85</v>
      </c>
      <c r="CA139" s="32" t="s">
        <v>85</v>
      </c>
      <c r="CB139" s="32" t="s">
        <v>85</v>
      </c>
      <c r="CC139" s="32">
        <v>9</v>
      </c>
      <c r="CD139" s="1"/>
      <c r="CE139" s="15"/>
      <c r="CF139" s="15"/>
      <c r="CG139" s="15"/>
      <c r="CH139" s="15"/>
      <c r="CI139" s="15"/>
      <c r="CJ139" s="15"/>
      <c r="CK139" s="16"/>
    </row>
    <row r="140" spans="1:89">
      <c r="A140" s="44">
        <v>461</v>
      </c>
      <c r="B140" s="45" t="s">
        <v>710</v>
      </c>
      <c r="C140" s="9" t="s">
        <v>104</v>
      </c>
      <c r="D140" s="39" t="s">
        <v>100</v>
      </c>
      <c r="E140" s="39" t="s">
        <v>92</v>
      </c>
      <c r="F140" s="39" t="s">
        <v>649</v>
      </c>
      <c r="G140" s="39" t="s">
        <v>131</v>
      </c>
      <c r="H140" s="11">
        <f>E140-D140+1</f>
        <v>3</v>
      </c>
      <c r="I140" s="40" t="s">
        <v>160</v>
      </c>
      <c r="J140" s="39" t="s">
        <v>1463</v>
      </c>
      <c r="K140" s="40" t="s">
        <v>697</v>
      </c>
      <c r="L140" s="12">
        <v>42</v>
      </c>
      <c r="M140" s="12">
        <v>46</v>
      </c>
      <c r="N140" s="12">
        <v>5</v>
      </c>
      <c r="O140" s="12">
        <v>6</v>
      </c>
      <c r="P140" s="13" t="s">
        <v>695</v>
      </c>
      <c r="Q140" s="12" t="s">
        <v>696</v>
      </c>
      <c r="R140" s="48" t="s">
        <v>88</v>
      </c>
      <c r="S140" s="12">
        <v>42</v>
      </c>
      <c r="T140" s="12">
        <v>54</v>
      </c>
      <c r="U140" s="48">
        <v>42</v>
      </c>
      <c r="V140" s="48">
        <v>53</v>
      </c>
      <c r="W140" s="48" t="s">
        <v>12</v>
      </c>
      <c r="X140" s="48">
        <f>IF(AND(W140 = "Rep", M140&gt;L140),1,0)</f>
        <v>1</v>
      </c>
      <c r="Y140" s="48" t="s">
        <v>85</v>
      </c>
      <c r="Z140" s="48" t="s">
        <v>674</v>
      </c>
      <c r="AA140" s="48">
        <v>0</v>
      </c>
      <c r="AB140" s="48">
        <v>1</v>
      </c>
      <c r="AC140" s="48">
        <v>0</v>
      </c>
      <c r="AD140" s="48" t="s">
        <v>85</v>
      </c>
      <c r="AE140" s="13" t="s">
        <v>111</v>
      </c>
      <c r="AF140" s="13" t="s">
        <v>698</v>
      </c>
      <c r="AG140" s="48" t="s">
        <v>89</v>
      </c>
      <c r="AH140" s="48">
        <v>1</v>
      </c>
      <c r="AI140" s="48">
        <v>1</v>
      </c>
      <c r="AJ140" s="48">
        <v>1</v>
      </c>
      <c r="AK140" s="48">
        <v>1</v>
      </c>
      <c r="AL140" s="48">
        <v>1</v>
      </c>
      <c r="AM140" s="48">
        <v>1</v>
      </c>
      <c r="AN140" s="48">
        <v>1</v>
      </c>
      <c r="AO140" s="48">
        <v>0</v>
      </c>
      <c r="AP140" s="48">
        <v>1</v>
      </c>
      <c r="AQ140" s="48">
        <v>0</v>
      </c>
      <c r="AR140" s="48">
        <v>0</v>
      </c>
      <c r="AS140" s="48">
        <v>0</v>
      </c>
      <c r="AT140" s="48">
        <v>1</v>
      </c>
      <c r="AU140" s="48">
        <v>0</v>
      </c>
      <c r="AV140" s="48">
        <v>0</v>
      </c>
      <c r="AW140" s="48">
        <v>0</v>
      </c>
      <c r="AX140" s="48">
        <v>1</v>
      </c>
      <c r="AY140" s="48">
        <v>0</v>
      </c>
      <c r="AZ140" s="48">
        <v>0</v>
      </c>
      <c r="BA140" s="48">
        <v>0</v>
      </c>
      <c r="BB140" s="48">
        <v>0</v>
      </c>
      <c r="BC140" s="48">
        <v>0</v>
      </c>
      <c r="BD140" s="48">
        <v>0</v>
      </c>
      <c r="BE140" s="48">
        <v>0</v>
      </c>
      <c r="BF140" s="48">
        <v>0</v>
      </c>
      <c r="BG140" s="48">
        <v>0</v>
      </c>
      <c r="BH140" s="48">
        <v>0</v>
      </c>
      <c r="BI140" s="48">
        <v>0</v>
      </c>
      <c r="BJ140" s="48">
        <v>0</v>
      </c>
      <c r="BK140" s="48">
        <v>0</v>
      </c>
      <c r="BL140" s="48">
        <v>0</v>
      </c>
      <c r="BM140" s="48">
        <v>0</v>
      </c>
      <c r="BN140" s="48">
        <v>0</v>
      </c>
      <c r="BO140" s="48">
        <v>0</v>
      </c>
      <c r="BP140" s="48">
        <v>44</v>
      </c>
      <c r="BQ140" s="48">
        <v>27</v>
      </c>
      <c r="BR140" s="48">
        <v>24</v>
      </c>
      <c r="BS140" s="48">
        <v>44</v>
      </c>
      <c r="BT140" s="48">
        <v>29</v>
      </c>
      <c r="BU140" s="48" t="s">
        <v>85</v>
      </c>
      <c r="BV140" s="48" t="s">
        <v>85</v>
      </c>
      <c r="BW140" s="48" t="s">
        <v>85</v>
      </c>
      <c r="BX140" s="48" t="s">
        <v>85</v>
      </c>
      <c r="BY140" s="48">
        <v>82</v>
      </c>
      <c r="BZ140" s="48" t="s">
        <v>85</v>
      </c>
      <c r="CA140" s="48" t="s">
        <v>85</v>
      </c>
      <c r="CB140" s="48" t="s">
        <v>85</v>
      </c>
      <c r="CC140" s="48">
        <v>15</v>
      </c>
      <c r="CD140" s="45"/>
      <c r="CE140" s="15"/>
      <c r="CF140" s="15"/>
      <c r="CG140" s="15"/>
      <c r="CH140" s="15"/>
      <c r="CI140" s="15"/>
      <c r="CJ140" s="15"/>
      <c r="CK140" s="16"/>
    </row>
    <row r="141" spans="1:89">
      <c r="A141" s="44">
        <v>447</v>
      </c>
      <c r="B141" s="45" t="s">
        <v>710</v>
      </c>
      <c r="C141" s="9" t="s">
        <v>90</v>
      </c>
      <c r="D141" s="39" t="s">
        <v>91</v>
      </c>
      <c r="E141" s="39" t="s">
        <v>92</v>
      </c>
      <c r="F141" s="39" t="s">
        <v>93</v>
      </c>
      <c r="G141" s="39" t="s">
        <v>94</v>
      </c>
      <c r="H141" s="11">
        <f>E141-D141+1</f>
        <v>2</v>
      </c>
      <c r="I141" s="40" t="s">
        <v>532</v>
      </c>
      <c r="J141" s="40" t="s">
        <v>1463</v>
      </c>
      <c r="K141" s="40" t="s">
        <v>699</v>
      </c>
      <c r="L141" s="12">
        <v>43</v>
      </c>
      <c r="M141" s="12">
        <v>43</v>
      </c>
      <c r="N141" s="12">
        <v>5</v>
      </c>
      <c r="O141" s="12">
        <v>9</v>
      </c>
      <c r="P141" s="13" t="s">
        <v>695</v>
      </c>
      <c r="Q141" s="12" t="s">
        <v>696</v>
      </c>
      <c r="R141" s="48" t="s">
        <v>88</v>
      </c>
      <c r="S141" s="12">
        <v>42</v>
      </c>
      <c r="T141" s="12">
        <v>54</v>
      </c>
      <c r="U141" s="48">
        <v>42</v>
      </c>
      <c r="V141" s="48">
        <v>53</v>
      </c>
      <c r="W141" s="48" t="s">
        <v>12</v>
      </c>
      <c r="X141" s="48">
        <f>IF(AND(W141 = "Rep", M141&gt;L141),1,0)</f>
        <v>0</v>
      </c>
      <c r="Y141" s="48" t="s">
        <v>85</v>
      </c>
      <c r="Z141" s="48" t="s">
        <v>674</v>
      </c>
      <c r="AA141" s="48">
        <v>0</v>
      </c>
      <c r="AB141" s="48">
        <v>0</v>
      </c>
      <c r="AC141" s="48">
        <v>1</v>
      </c>
      <c r="AD141" s="48">
        <v>50</v>
      </c>
      <c r="AE141" s="13" t="s">
        <v>90</v>
      </c>
      <c r="AF141" s="13" t="s">
        <v>90</v>
      </c>
      <c r="AG141" s="48" t="s">
        <v>89</v>
      </c>
      <c r="AH141" s="48">
        <v>1</v>
      </c>
      <c r="AI141" s="48">
        <v>0</v>
      </c>
      <c r="AJ141" s="48" t="s">
        <v>85</v>
      </c>
      <c r="AK141" s="48" t="s">
        <v>85</v>
      </c>
      <c r="AL141" s="48" t="s">
        <v>85</v>
      </c>
      <c r="AM141" s="48" t="s">
        <v>85</v>
      </c>
      <c r="AN141" s="48" t="s">
        <v>85</v>
      </c>
      <c r="AO141" s="48" t="s">
        <v>85</v>
      </c>
      <c r="AP141" s="48" t="s">
        <v>85</v>
      </c>
      <c r="AQ141" s="48" t="s">
        <v>85</v>
      </c>
      <c r="AR141" s="48" t="s">
        <v>85</v>
      </c>
      <c r="AS141" s="48" t="s">
        <v>85</v>
      </c>
      <c r="AT141" s="48" t="s">
        <v>85</v>
      </c>
      <c r="AU141" s="48" t="s">
        <v>85</v>
      </c>
      <c r="AV141" s="48" t="s">
        <v>85</v>
      </c>
      <c r="AW141" s="48" t="s">
        <v>85</v>
      </c>
      <c r="AX141" s="48" t="s">
        <v>85</v>
      </c>
      <c r="AY141" s="48" t="s">
        <v>85</v>
      </c>
      <c r="AZ141" s="48" t="s">
        <v>85</v>
      </c>
      <c r="BA141" s="48" t="s">
        <v>85</v>
      </c>
      <c r="BB141" s="48" t="s">
        <v>85</v>
      </c>
      <c r="BC141" s="48" t="s">
        <v>85</v>
      </c>
      <c r="BD141" s="48" t="s">
        <v>85</v>
      </c>
      <c r="BE141" s="48" t="s">
        <v>85</v>
      </c>
      <c r="BF141" s="48" t="s">
        <v>85</v>
      </c>
      <c r="BG141" s="48" t="s">
        <v>85</v>
      </c>
      <c r="BH141" s="48" t="s">
        <v>85</v>
      </c>
      <c r="BI141" s="48" t="s">
        <v>85</v>
      </c>
      <c r="BJ141" s="48" t="s">
        <v>85</v>
      </c>
      <c r="BK141" s="48" t="s">
        <v>85</v>
      </c>
      <c r="BL141" s="48" t="s">
        <v>85</v>
      </c>
      <c r="BM141" s="48" t="s">
        <v>85</v>
      </c>
      <c r="BN141" s="48" t="s">
        <v>85</v>
      </c>
      <c r="BO141" s="48" t="s">
        <v>85</v>
      </c>
      <c r="BP141" s="48">
        <v>54</v>
      </c>
      <c r="BQ141" s="48">
        <v>34</v>
      </c>
      <c r="BR141" s="48">
        <v>32</v>
      </c>
      <c r="BS141" s="48">
        <v>50</v>
      </c>
      <c r="BT141" s="48">
        <v>18</v>
      </c>
      <c r="BU141" s="48" t="s">
        <v>85</v>
      </c>
      <c r="BV141" s="48" t="s">
        <v>85</v>
      </c>
      <c r="BW141" s="48" t="s">
        <v>85</v>
      </c>
      <c r="BX141" s="48" t="s">
        <v>85</v>
      </c>
      <c r="BY141" s="48">
        <v>84</v>
      </c>
      <c r="BZ141" s="48" t="s">
        <v>85</v>
      </c>
      <c r="CA141" s="48">
        <v>7</v>
      </c>
      <c r="CB141" s="48" t="s">
        <v>85</v>
      </c>
      <c r="CC141" s="48">
        <v>9</v>
      </c>
      <c r="CD141" s="45"/>
      <c r="CE141" s="15"/>
      <c r="CF141" s="15"/>
      <c r="CG141" s="15"/>
      <c r="CH141" s="15"/>
      <c r="CI141" s="15"/>
      <c r="CJ141" s="15"/>
      <c r="CK141" s="16"/>
    </row>
    <row r="142" spans="1:89">
      <c r="A142" s="1">
        <v>142</v>
      </c>
      <c r="B142" s="26" t="s">
        <v>710</v>
      </c>
      <c r="C142" s="19" t="s">
        <v>90</v>
      </c>
      <c r="D142" s="20" t="s">
        <v>673</v>
      </c>
      <c r="E142" s="20" t="s">
        <v>410</v>
      </c>
      <c r="F142" s="20" t="s">
        <v>712</v>
      </c>
      <c r="G142" s="20" t="s">
        <v>400</v>
      </c>
      <c r="H142" s="11">
        <f>E142-D142+1</f>
        <v>2</v>
      </c>
      <c r="I142" s="32">
        <v>3.3</v>
      </c>
      <c r="J142" s="40" t="s">
        <v>1463</v>
      </c>
      <c r="K142" s="48">
        <v>864</v>
      </c>
      <c r="L142" s="12">
        <v>42</v>
      </c>
      <c r="M142" s="12">
        <v>43</v>
      </c>
      <c r="N142" s="12" t="s">
        <v>85</v>
      </c>
      <c r="O142" s="12">
        <v>15</v>
      </c>
      <c r="P142" s="48" t="s">
        <v>695</v>
      </c>
      <c r="Q142" s="12" t="s">
        <v>696</v>
      </c>
      <c r="R142" s="32" t="s">
        <v>117</v>
      </c>
      <c r="S142" s="12">
        <v>42</v>
      </c>
      <c r="T142" s="12">
        <v>54</v>
      </c>
      <c r="U142" s="48">
        <v>42</v>
      </c>
      <c r="V142" s="48">
        <v>53</v>
      </c>
      <c r="W142" s="48" t="s">
        <v>12</v>
      </c>
      <c r="X142" s="48">
        <f>IF(AND(W142 = "Rep", M142&gt;L142),1,0)</f>
        <v>1</v>
      </c>
      <c r="Y142" s="32" t="s">
        <v>85</v>
      </c>
      <c r="Z142" s="48" t="s">
        <v>674</v>
      </c>
      <c r="AA142" s="32">
        <v>0</v>
      </c>
      <c r="AB142" s="32">
        <v>0</v>
      </c>
      <c r="AC142" s="32">
        <v>1</v>
      </c>
      <c r="AD142" s="32">
        <v>50</v>
      </c>
      <c r="AE142" s="32" t="s">
        <v>90</v>
      </c>
      <c r="AF142" s="32" t="s">
        <v>90</v>
      </c>
      <c r="AG142" s="32" t="s">
        <v>11</v>
      </c>
      <c r="AH142" s="32">
        <v>1</v>
      </c>
      <c r="AI142" s="32">
        <v>0</v>
      </c>
      <c r="AJ142" s="32" t="s">
        <v>85</v>
      </c>
      <c r="AK142" s="32" t="s">
        <v>85</v>
      </c>
      <c r="AL142" s="32" t="s">
        <v>85</v>
      </c>
      <c r="AM142" s="32" t="s">
        <v>85</v>
      </c>
      <c r="AN142" s="32" t="s">
        <v>85</v>
      </c>
      <c r="AO142" s="32" t="s">
        <v>85</v>
      </c>
      <c r="AP142" s="32" t="s">
        <v>85</v>
      </c>
      <c r="AQ142" s="32" t="s">
        <v>85</v>
      </c>
      <c r="AR142" s="32" t="s">
        <v>85</v>
      </c>
      <c r="AS142" s="32" t="s">
        <v>85</v>
      </c>
      <c r="AT142" s="32" t="s">
        <v>85</v>
      </c>
      <c r="AU142" s="32" t="s">
        <v>85</v>
      </c>
      <c r="AV142" s="32" t="s">
        <v>85</v>
      </c>
      <c r="AW142" s="32" t="s">
        <v>85</v>
      </c>
      <c r="AX142" s="32" t="s">
        <v>85</v>
      </c>
      <c r="AY142" s="32" t="s">
        <v>85</v>
      </c>
      <c r="AZ142" s="32" t="s">
        <v>85</v>
      </c>
      <c r="BA142" s="32" t="s">
        <v>85</v>
      </c>
      <c r="BB142" s="32" t="s">
        <v>85</v>
      </c>
      <c r="BC142" s="32" t="s">
        <v>85</v>
      </c>
      <c r="BD142" s="32" t="s">
        <v>85</v>
      </c>
      <c r="BE142" s="32" t="s">
        <v>85</v>
      </c>
      <c r="BF142" s="32" t="s">
        <v>85</v>
      </c>
      <c r="BG142" s="32" t="s">
        <v>85</v>
      </c>
      <c r="BH142" s="32" t="s">
        <v>85</v>
      </c>
      <c r="BI142" s="32" t="s">
        <v>85</v>
      </c>
      <c r="BJ142" s="32" t="s">
        <v>85</v>
      </c>
      <c r="BK142" s="32" t="s">
        <v>85</v>
      </c>
      <c r="BL142" s="32" t="s">
        <v>85</v>
      </c>
      <c r="BM142" s="32" t="s">
        <v>85</v>
      </c>
      <c r="BN142" s="32" t="s">
        <v>85</v>
      </c>
      <c r="BO142" s="32" t="s">
        <v>85</v>
      </c>
      <c r="BP142" s="32" t="s">
        <v>85</v>
      </c>
      <c r="BQ142" s="32" t="s">
        <v>85</v>
      </c>
      <c r="BR142" s="32">
        <v>30</v>
      </c>
      <c r="BS142" s="32">
        <v>48</v>
      </c>
      <c r="BT142" s="32">
        <v>22</v>
      </c>
      <c r="BU142" s="32" t="s">
        <v>85</v>
      </c>
      <c r="BV142" s="32" t="s">
        <v>85</v>
      </c>
      <c r="BW142" s="32" t="s">
        <v>85</v>
      </c>
      <c r="BX142" s="32" t="s">
        <v>85</v>
      </c>
      <c r="BY142" s="32">
        <v>84</v>
      </c>
      <c r="BZ142" s="32">
        <v>5</v>
      </c>
      <c r="CA142" s="32">
        <v>7</v>
      </c>
      <c r="CB142" s="32" t="s">
        <v>85</v>
      </c>
      <c r="CC142" s="32">
        <v>4</v>
      </c>
      <c r="CD142" s="1"/>
      <c r="CE142" s="15"/>
      <c r="CF142" s="15"/>
      <c r="CG142" s="15"/>
      <c r="CH142" s="15"/>
      <c r="CI142" s="15"/>
      <c r="CJ142" s="15"/>
      <c r="CK142" s="16"/>
    </row>
    <row r="143" spans="1:89">
      <c r="A143" s="44">
        <v>431</v>
      </c>
      <c r="B143" s="45" t="s">
        <v>713</v>
      </c>
      <c r="C143" s="9" t="s">
        <v>720</v>
      </c>
      <c r="D143" s="39" t="s">
        <v>478</v>
      </c>
      <c r="E143" s="39" t="s">
        <v>232</v>
      </c>
      <c r="F143" s="39" t="s">
        <v>721</v>
      </c>
      <c r="G143" s="39" t="s">
        <v>94</v>
      </c>
      <c r="H143" s="11">
        <f>E143-D143+1</f>
        <v>4</v>
      </c>
      <c r="I143" s="40" t="s">
        <v>160</v>
      </c>
      <c r="J143" s="40" t="s">
        <v>1463</v>
      </c>
      <c r="K143" s="40" t="s">
        <v>722</v>
      </c>
      <c r="L143" s="12">
        <v>42</v>
      </c>
      <c r="M143" s="12">
        <v>51</v>
      </c>
      <c r="N143" s="12">
        <v>4</v>
      </c>
      <c r="O143" s="12">
        <v>3</v>
      </c>
      <c r="P143" s="13" t="s">
        <v>715</v>
      </c>
      <c r="Q143" s="12" t="s">
        <v>716</v>
      </c>
      <c r="R143" s="48" t="s">
        <v>88</v>
      </c>
      <c r="S143" s="12">
        <v>38</v>
      </c>
      <c r="T143" s="12">
        <v>58</v>
      </c>
      <c r="U143" s="48">
        <f>100*ROUND(816257/(1233315+816257+85386+70+18+9+1+1),2)</f>
        <v>38</v>
      </c>
      <c r="V143" s="48">
        <f>100*ROUND(1233315/(1233315+816257+85386+70+18+9+1+1),2)</f>
        <v>57.999999999999993</v>
      </c>
      <c r="W143" s="48" t="s">
        <v>12</v>
      </c>
      <c r="X143" s="48">
        <f>IF(AND(W143 = "Rep", M143&gt;L143),1,0)</f>
        <v>1</v>
      </c>
      <c r="Y143" s="48" t="s">
        <v>129</v>
      </c>
      <c r="Z143" s="48" t="s">
        <v>674</v>
      </c>
      <c r="AA143" s="48">
        <v>0</v>
      </c>
      <c r="AB143" s="48">
        <v>1</v>
      </c>
      <c r="AC143" s="48">
        <v>0</v>
      </c>
      <c r="AD143" s="48" t="s">
        <v>85</v>
      </c>
      <c r="AE143" s="13" t="s">
        <v>723</v>
      </c>
      <c r="AF143" s="13" t="s">
        <v>724</v>
      </c>
      <c r="AG143" s="48" t="s">
        <v>89</v>
      </c>
      <c r="AH143" s="48">
        <v>1</v>
      </c>
      <c r="AI143" s="48">
        <v>1</v>
      </c>
      <c r="AJ143" s="48" t="s">
        <v>85</v>
      </c>
      <c r="AK143" s="48" t="s">
        <v>85</v>
      </c>
      <c r="AL143" s="48" t="s">
        <v>85</v>
      </c>
      <c r="AM143" s="48" t="s">
        <v>85</v>
      </c>
      <c r="AN143" s="48" t="s">
        <v>85</v>
      </c>
      <c r="AO143" s="48" t="s">
        <v>85</v>
      </c>
      <c r="AP143" s="48" t="s">
        <v>85</v>
      </c>
      <c r="AQ143" s="48" t="s">
        <v>85</v>
      </c>
      <c r="AR143" s="48" t="s">
        <v>85</v>
      </c>
      <c r="AS143" s="48" t="s">
        <v>85</v>
      </c>
      <c r="AT143" s="48" t="s">
        <v>85</v>
      </c>
      <c r="AU143" s="48" t="s">
        <v>85</v>
      </c>
      <c r="AV143" s="48" t="s">
        <v>85</v>
      </c>
      <c r="AW143" s="48" t="s">
        <v>85</v>
      </c>
      <c r="AX143" s="48" t="s">
        <v>85</v>
      </c>
      <c r="AY143" s="48" t="s">
        <v>85</v>
      </c>
      <c r="AZ143" s="48" t="s">
        <v>85</v>
      </c>
      <c r="BA143" s="48" t="s">
        <v>85</v>
      </c>
      <c r="BB143" s="48" t="s">
        <v>85</v>
      </c>
      <c r="BC143" s="48" t="s">
        <v>85</v>
      </c>
      <c r="BD143" s="48" t="s">
        <v>85</v>
      </c>
      <c r="BE143" s="48" t="s">
        <v>85</v>
      </c>
      <c r="BF143" s="48" t="s">
        <v>85</v>
      </c>
      <c r="BG143" s="48" t="s">
        <v>85</v>
      </c>
      <c r="BH143" s="48" t="s">
        <v>85</v>
      </c>
      <c r="BI143" s="48" t="s">
        <v>85</v>
      </c>
      <c r="BJ143" s="48" t="s">
        <v>85</v>
      </c>
      <c r="BK143" s="48" t="s">
        <v>85</v>
      </c>
      <c r="BL143" s="48" t="s">
        <v>85</v>
      </c>
      <c r="BM143" s="48" t="s">
        <v>85</v>
      </c>
      <c r="BN143" s="48" t="s">
        <v>85</v>
      </c>
      <c r="BO143" s="48" t="s">
        <v>85</v>
      </c>
      <c r="BP143" s="48" t="s">
        <v>85</v>
      </c>
      <c r="BQ143" s="48" t="s">
        <v>85</v>
      </c>
      <c r="BR143" s="48" t="s">
        <v>85</v>
      </c>
      <c r="BS143" s="48" t="s">
        <v>85</v>
      </c>
      <c r="BT143" s="48" t="s">
        <v>85</v>
      </c>
      <c r="BU143" s="48" t="s">
        <v>85</v>
      </c>
      <c r="BV143" s="48" t="s">
        <v>85</v>
      </c>
      <c r="BW143" s="48" t="s">
        <v>85</v>
      </c>
      <c r="BX143" s="48" t="s">
        <v>85</v>
      </c>
      <c r="BY143" s="48" t="s">
        <v>85</v>
      </c>
      <c r="BZ143" s="48" t="s">
        <v>85</v>
      </c>
      <c r="CA143" s="48" t="s">
        <v>85</v>
      </c>
      <c r="CB143" s="48" t="s">
        <v>85</v>
      </c>
      <c r="CC143" s="48" t="s">
        <v>85</v>
      </c>
      <c r="CD143" s="45"/>
      <c r="CE143" s="15"/>
      <c r="CF143" s="15"/>
      <c r="CG143" s="15"/>
      <c r="CH143" s="15"/>
      <c r="CI143" s="15"/>
      <c r="CJ143" s="15"/>
      <c r="CK143" s="16"/>
    </row>
    <row r="144" spans="1:89">
      <c r="A144" s="44">
        <v>510</v>
      </c>
      <c r="B144" s="45" t="s">
        <v>749</v>
      </c>
      <c r="C144" s="9" t="s">
        <v>757</v>
      </c>
      <c r="D144" s="39" t="s">
        <v>94</v>
      </c>
      <c r="E144" s="39" t="s">
        <v>244</v>
      </c>
      <c r="F144" s="39" t="s">
        <v>758</v>
      </c>
      <c r="G144" s="39" t="s">
        <v>80</v>
      </c>
      <c r="H144" s="11">
        <f>E144-D144+1</f>
        <v>5</v>
      </c>
      <c r="I144" s="40" t="s">
        <v>532</v>
      </c>
      <c r="J144" s="40" t="s">
        <v>1463</v>
      </c>
      <c r="K144" s="40" t="s">
        <v>759</v>
      </c>
      <c r="L144" s="12">
        <v>47</v>
      </c>
      <c r="M144" s="12">
        <v>43</v>
      </c>
      <c r="N144" s="12">
        <v>7</v>
      </c>
      <c r="O144" s="12">
        <v>4</v>
      </c>
      <c r="P144" s="13" t="s">
        <v>751</v>
      </c>
      <c r="Q144" s="12" t="s">
        <v>752</v>
      </c>
      <c r="R144" s="48" t="s">
        <v>88</v>
      </c>
      <c r="S144" s="12">
        <v>43</v>
      </c>
      <c r="T144" s="12">
        <v>51</v>
      </c>
      <c r="U144" s="48">
        <v>42</v>
      </c>
      <c r="V144" s="48">
        <v>50</v>
      </c>
      <c r="W144" s="48" t="s">
        <v>12</v>
      </c>
      <c r="X144" s="48">
        <f>IF(AND(W144 = "Rep", M144&gt;L144),1,0)</f>
        <v>0</v>
      </c>
      <c r="Y144" s="48" t="s">
        <v>129</v>
      </c>
      <c r="Z144" s="48" t="s">
        <v>674</v>
      </c>
      <c r="AA144" s="48">
        <v>0</v>
      </c>
      <c r="AB144" s="48">
        <v>1</v>
      </c>
      <c r="AC144" s="48">
        <v>0</v>
      </c>
      <c r="AD144" s="48" t="s">
        <v>85</v>
      </c>
      <c r="AE144" s="13" t="s">
        <v>757</v>
      </c>
      <c r="AF144" s="13" t="s">
        <v>757</v>
      </c>
      <c r="AG144" s="48" t="s">
        <v>89</v>
      </c>
      <c r="AH144" s="48">
        <v>1</v>
      </c>
      <c r="AI144" s="48">
        <v>1</v>
      </c>
      <c r="AJ144" s="48">
        <v>1</v>
      </c>
      <c r="AK144" s="48">
        <v>1</v>
      </c>
      <c r="AL144" s="48">
        <v>0</v>
      </c>
      <c r="AM144" s="48">
        <v>0</v>
      </c>
      <c r="AN144" s="48">
        <v>0</v>
      </c>
      <c r="AO144" s="48">
        <v>0</v>
      </c>
      <c r="AP144" s="48">
        <v>0</v>
      </c>
      <c r="AQ144" s="48">
        <v>0</v>
      </c>
      <c r="AR144" s="48">
        <v>0</v>
      </c>
      <c r="AS144" s="48">
        <v>0</v>
      </c>
      <c r="AT144" s="48">
        <v>1</v>
      </c>
      <c r="AU144" s="48">
        <v>0</v>
      </c>
      <c r="AV144" s="48">
        <v>0</v>
      </c>
      <c r="AW144" s="48">
        <v>0</v>
      </c>
      <c r="AX144" s="48">
        <v>0</v>
      </c>
      <c r="AY144" s="48">
        <v>1</v>
      </c>
      <c r="AZ144" s="48">
        <v>0</v>
      </c>
      <c r="BA144" s="48">
        <v>0</v>
      </c>
      <c r="BB144" s="48">
        <v>0</v>
      </c>
      <c r="BC144" s="48">
        <v>0</v>
      </c>
      <c r="BD144" s="48">
        <v>0</v>
      </c>
      <c r="BE144" s="48">
        <v>0</v>
      </c>
      <c r="BF144" s="48">
        <v>0</v>
      </c>
      <c r="BG144" s="48">
        <v>0</v>
      </c>
      <c r="BH144" s="48">
        <v>0</v>
      </c>
      <c r="BI144" s="48">
        <v>0</v>
      </c>
      <c r="BJ144" s="48">
        <v>0</v>
      </c>
      <c r="BK144" s="48">
        <v>0</v>
      </c>
      <c r="BL144" s="48">
        <v>0</v>
      </c>
      <c r="BM144" s="48">
        <v>0</v>
      </c>
      <c r="BN144" s="48">
        <v>0</v>
      </c>
      <c r="BO144" s="48">
        <v>0</v>
      </c>
      <c r="BP144" s="48" t="s">
        <v>85</v>
      </c>
      <c r="BQ144" s="48" t="s">
        <v>85</v>
      </c>
      <c r="BR144" s="48">
        <v>31</v>
      </c>
      <c r="BS144" s="48">
        <v>27</v>
      </c>
      <c r="BT144" s="48">
        <v>42</v>
      </c>
      <c r="BU144" s="48" t="s">
        <v>85</v>
      </c>
      <c r="BV144" s="48" t="s">
        <v>85</v>
      </c>
      <c r="BW144" s="48" t="s">
        <v>85</v>
      </c>
      <c r="BX144" s="48" t="s">
        <v>85</v>
      </c>
      <c r="BY144" s="48">
        <v>90</v>
      </c>
      <c r="BZ144" s="48">
        <v>1</v>
      </c>
      <c r="CA144" s="48">
        <v>0</v>
      </c>
      <c r="CB144" s="48">
        <v>1</v>
      </c>
      <c r="CC144" s="48">
        <v>3</v>
      </c>
      <c r="CD144" s="45"/>
      <c r="CE144" s="15"/>
      <c r="CF144" s="15"/>
      <c r="CG144" s="15"/>
      <c r="CH144" s="15"/>
      <c r="CI144" s="15"/>
      <c r="CJ144" s="15"/>
      <c r="CK144" s="16"/>
    </row>
    <row r="145" spans="1:89">
      <c r="A145" s="44">
        <v>286</v>
      </c>
      <c r="B145" s="45" t="s">
        <v>749</v>
      </c>
      <c r="C145" s="24" t="s">
        <v>757</v>
      </c>
      <c r="D145" s="39" t="s">
        <v>305</v>
      </c>
      <c r="E145" s="39" t="s">
        <v>332</v>
      </c>
      <c r="F145" s="39" t="s">
        <v>767</v>
      </c>
      <c r="G145" s="39" t="s">
        <v>335</v>
      </c>
      <c r="H145" s="11">
        <f>E145-D145+1</f>
        <v>7</v>
      </c>
      <c r="I145" s="40" t="s">
        <v>194</v>
      </c>
      <c r="J145" s="40" t="s">
        <v>1463</v>
      </c>
      <c r="K145" s="40" t="s">
        <v>507</v>
      </c>
      <c r="L145" s="12">
        <v>45</v>
      </c>
      <c r="M145" s="12">
        <v>41</v>
      </c>
      <c r="N145" s="12">
        <v>8</v>
      </c>
      <c r="O145" s="12">
        <v>6</v>
      </c>
      <c r="P145" s="48" t="s">
        <v>751</v>
      </c>
      <c r="Q145" s="12" t="s">
        <v>752</v>
      </c>
      <c r="R145" s="48" t="s">
        <v>88</v>
      </c>
      <c r="S145" s="12">
        <v>43</v>
      </c>
      <c r="T145" s="12">
        <v>51</v>
      </c>
      <c r="U145" s="48">
        <v>42</v>
      </c>
      <c r="V145" s="48">
        <v>50</v>
      </c>
      <c r="W145" s="48" t="s">
        <v>12</v>
      </c>
      <c r="X145" s="48">
        <f>IF(AND(W145 = "Rep", M145&gt;L145),1,0)</f>
        <v>0</v>
      </c>
      <c r="Y145" s="48" t="s">
        <v>85</v>
      </c>
      <c r="Z145" s="48" t="s">
        <v>674</v>
      </c>
      <c r="AA145" s="48">
        <v>0</v>
      </c>
      <c r="AB145" s="48">
        <v>0</v>
      </c>
      <c r="AC145" s="48">
        <v>0</v>
      </c>
      <c r="AD145" s="48" t="s">
        <v>85</v>
      </c>
      <c r="AE145" s="48" t="s">
        <v>757</v>
      </c>
      <c r="AF145" s="48" t="s">
        <v>757</v>
      </c>
      <c r="AG145" s="48" t="s">
        <v>89</v>
      </c>
      <c r="AH145" s="48">
        <v>1</v>
      </c>
      <c r="AI145" s="48">
        <v>1</v>
      </c>
      <c r="AJ145" s="48">
        <v>1</v>
      </c>
      <c r="AK145" s="48">
        <v>1</v>
      </c>
      <c r="AL145" s="48">
        <v>0</v>
      </c>
      <c r="AM145" s="48">
        <v>0</v>
      </c>
      <c r="AN145" s="48">
        <v>0</v>
      </c>
      <c r="AO145" s="48">
        <v>0</v>
      </c>
      <c r="AP145" s="48">
        <v>0</v>
      </c>
      <c r="AQ145" s="48">
        <v>0</v>
      </c>
      <c r="AR145" s="48">
        <v>0</v>
      </c>
      <c r="AS145" s="48">
        <v>0</v>
      </c>
      <c r="AT145" s="48">
        <v>1</v>
      </c>
      <c r="AU145" s="48">
        <v>0</v>
      </c>
      <c r="AV145" s="48">
        <v>0</v>
      </c>
      <c r="AW145" s="48">
        <v>0</v>
      </c>
      <c r="AX145" s="48">
        <v>0</v>
      </c>
      <c r="AY145" s="48">
        <v>0</v>
      </c>
      <c r="AZ145" s="48">
        <v>0</v>
      </c>
      <c r="BA145" s="48">
        <v>0</v>
      </c>
      <c r="BB145" s="48">
        <v>0</v>
      </c>
      <c r="BC145" s="48">
        <v>0</v>
      </c>
      <c r="BD145" s="48">
        <v>0</v>
      </c>
      <c r="BE145" s="48">
        <v>0</v>
      </c>
      <c r="BF145" s="48">
        <v>0</v>
      </c>
      <c r="BG145" s="48">
        <v>0</v>
      </c>
      <c r="BH145" s="48">
        <v>0</v>
      </c>
      <c r="BI145" s="48">
        <v>0</v>
      </c>
      <c r="BJ145" s="48">
        <v>0</v>
      </c>
      <c r="BK145" s="48">
        <v>0</v>
      </c>
      <c r="BL145" s="48">
        <v>0</v>
      </c>
      <c r="BM145" s="48">
        <v>0</v>
      </c>
      <c r="BN145" s="48">
        <v>0</v>
      </c>
      <c r="BO145" s="48">
        <v>0</v>
      </c>
      <c r="BP145" s="48" t="s">
        <v>85</v>
      </c>
      <c r="BQ145" s="48" t="s">
        <v>85</v>
      </c>
      <c r="BR145" s="48">
        <v>40</v>
      </c>
      <c r="BS145" s="48">
        <v>33</v>
      </c>
      <c r="BT145" s="48" t="s">
        <v>85</v>
      </c>
      <c r="BU145" s="48">
        <v>24</v>
      </c>
      <c r="BV145" s="48">
        <v>15</v>
      </c>
      <c r="BW145" s="48">
        <v>11</v>
      </c>
      <c r="BX145" s="48">
        <v>21</v>
      </c>
      <c r="BY145" s="48">
        <v>93</v>
      </c>
      <c r="BZ145" s="48">
        <v>1</v>
      </c>
      <c r="CA145" s="48">
        <v>0</v>
      </c>
      <c r="CB145" s="48">
        <v>0</v>
      </c>
      <c r="CC145" s="48">
        <v>3</v>
      </c>
      <c r="CD145" s="45"/>
      <c r="CE145" s="15"/>
      <c r="CF145" s="15"/>
      <c r="CG145" s="15"/>
      <c r="CH145" s="15"/>
      <c r="CI145" s="15"/>
      <c r="CJ145" s="15"/>
      <c r="CK145" s="16"/>
    </row>
    <row r="146" spans="1:89">
      <c r="A146" s="44">
        <v>235</v>
      </c>
      <c r="B146" s="45" t="s">
        <v>749</v>
      </c>
      <c r="C146" s="9" t="s">
        <v>104</v>
      </c>
      <c r="D146" s="39" t="s">
        <v>163</v>
      </c>
      <c r="E146" s="39" t="s">
        <v>349</v>
      </c>
      <c r="F146" s="39" t="s">
        <v>771</v>
      </c>
      <c r="G146" s="39" t="s">
        <v>341</v>
      </c>
      <c r="H146" s="11">
        <f>E146-D146+1</f>
        <v>6</v>
      </c>
      <c r="I146" s="40" t="s">
        <v>772</v>
      </c>
      <c r="J146" s="39" t="s">
        <v>1463</v>
      </c>
      <c r="K146" s="48">
        <v>663</v>
      </c>
      <c r="L146" s="12">
        <v>49</v>
      </c>
      <c r="M146" s="12">
        <v>44</v>
      </c>
      <c r="N146" s="12">
        <v>0</v>
      </c>
      <c r="O146" s="12">
        <v>6</v>
      </c>
      <c r="P146" s="48" t="s">
        <v>751</v>
      </c>
      <c r="Q146" s="12" t="s">
        <v>752</v>
      </c>
      <c r="R146" s="48" t="s">
        <v>88</v>
      </c>
      <c r="S146" s="12">
        <v>43</v>
      </c>
      <c r="T146" s="12">
        <v>51</v>
      </c>
      <c r="U146" s="48">
        <v>42</v>
      </c>
      <c r="V146" s="48">
        <v>50</v>
      </c>
      <c r="W146" s="48" t="s">
        <v>12</v>
      </c>
      <c r="X146" s="48">
        <f>IF(AND(W146 = "Rep", M146&gt;L146),1,0)</f>
        <v>0</v>
      </c>
      <c r="Y146" s="48" t="s">
        <v>85</v>
      </c>
      <c r="Z146" s="48" t="s">
        <v>674</v>
      </c>
      <c r="AA146" s="48">
        <v>0</v>
      </c>
      <c r="AB146" s="48">
        <v>1</v>
      </c>
      <c r="AC146" s="48">
        <v>0</v>
      </c>
      <c r="AD146" s="48" t="s">
        <v>85</v>
      </c>
      <c r="AE146" s="48" t="s">
        <v>111</v>
      </c>
      <c r="AF146" s="32" t="s">
        <v>112</v>
      </c>
      <c r="AG146" s="48" t="s">
        <v>89</v>
      </c>
      <c r="AH146" s="48">
        <v>1</v>
      </c>
      <c r="AI146" s="48">
        <v>1</v>
      </c>
      <c r="AJ146" s="48">
        <v>1</v>
      </c>
      <c r="AK146" s="48">
        <v>1</v>
      </c>
      <c r="AL146" s="48">
        <v>1</v>
      </c>
      <c r="AM146" s="48">
        <v>1</v>
      </c>
      <c r="AN146" s="48">
        <v>0</v>
      </c>
      <c r="AO146" s="48">
        <v>0</v>
      </c>
      <c r="AP146" s="48">
        <v>1</v>
      </c>
      <c r="AQ146" s="48">
        <v>0</v>
      </c>
      <c r="AR146" s="48">
        <v>0</v>
      </c>
      <c r="AS146" s="48">
        <v>0</v>
      </c>
      <c r="AT146" s="48">
        <v>1</v>
      </c>
      <c r="AU146" s="48">
        <v>0</v>
      </c>
      <c r="AV146" s="48">
        <v>0</v>
      </c>
      <c r="AW146" s="48">
        <v>0</v>
      </c>
      <c r="AX146" s="48">
        <v>1</v>
      </c>
      <c r="AY146" s="48">
        <v>0</v>
      </c>
      <c r="AZ146" s="48">
        <v>0</v>
      </c>
      <c r="BA146" s="48">
        <v>0</v>
      </c>
      <c r="BB146" s="48">
        <v>0</v>
      </c>
      <c r="BC146" s="48">
        <v>0</v>
      </c>
      <c r="BD146" s="48">
        <v>0</v>
      </c>
      <c r="BE146" s="48">
        <v>0</v>
      </c>
      <c r="BF146" s="48">
        <v>0</v>
      </c>
      <c r="BG146" s="48">
        <v>0</v>
      </c>
      <c r="BH146" s="48">
        <v>0</v>
      </c>
      <c r="BI146" s="48">
        <v>0</v>
      </c>
      <c r="BJ146" s="48">
        <v>0</v>
      </c>
      <c r="BK146" s="48">
        <v>0</v>
      </c>
      <c r="BL146" s="48">
        <v>0</v>
      </c>
      <c r="BM146" s="48">
        <v>0</v>
      </c>
      <c r="BN146" s="48">
        <v>0</v>
      </c>
      <c r="BO146" s="48">
        <v>0</v>
      </c>
      <c r="BP146" s="48">
        <v>36</v>
      </c>
      <c r="BQ146" s="48">
        <v>44</v>
      </c>
      <c r="BR146" s="48">
        <v>29</v>
      </c>
      <c r="BS146" s="48">
        <v>33</v>
      </c>
      <c r="BT146" s="48">
        <v>36</v>
      </c>
      <c r="BU146" s="48" t="s">
        <v>85</v>
      </c>
      <c r="BV146" s="48" t="s">
        <v>85</v>
      </c>
      <c r="BW146" s="48" t="s">
        <v>85</v>
      </c>
      <c r="BX146" s="48" t="s">
        <v>85</v>
      </c>
      <c r="BY146" s="48">
        <v>90</v>
      </c>
      <c r="BZ146" s="48" t="s">
        <v>85</v>
      </c>
      <c r="CA146" s="48" t="s">
        <v>85</v>
      </c>
      <c r="CB146" s="48" t="s">
        <v>85</v>
      </c>
      <c r="CC146" s="48">
        <v>7</v>
      </c>
      <c r="CD146" s="45" t="s">
        <v>773</v>
      </c>
      <c r="CE146" s="15"/>
      <c r="CF146" s="15"/>
      <c r="CG146" s="15"/>
      <c r="CH146" s="15"/>
      <c r="CI146" s="15"/>
      <c r="CJ146" s="15"/>
      <c r="CK146" s="16"/>
    </row>
    <row r="147" spans="1:89">
      <c r="A147" s="1">
        <v>205</v>
      </c>
      <c r="B147" s="1" t="s">
        <v>749</v>
      </c>
      <c r="C147" s="19" t="s">
        <v>378</v>
      </c>
      <c r="D147" s="20" t="s">
        <v>379</v>
      </c>
      <c r="E147" s="20" t="s">
        <v>492</v>
      </c>
      <c r="F147" s="20" t="s">
        <v>493</v>
      </c>
      <c r="G147" s="20" t="s">
        <v>360</v>
      </c>
      <c r="H147" s="11">
        <f>E147-D147+1</f>
        <v>7</v>
      </c>
      <c r="I147" s="32">
        <v>3.3</v>
      </c>
      <c r="J147" s="48" t="s">
        <v>1463</v>
      </c>
      <c r="K147" s="32">
        <f>800+886</f>
        <v>1686</v>
      </c>
      <c r="L147" s="12">
        <v>48</v>
      </c>
      <c r="M147" s="12">
        <v>47</v>
      </c>
      <c r="N147" s="12" t="s">
        <v>85</v>
      </c>
      <c r="O147" s="12" t="s">
        <v>85</v>
      </c>
      <c r="P147" s="48" t="s">
        <v>751</v>
      </c>
      <c r="Q147" s="12" t="s">
        <v>752</v>
      </c>
      <c r="R147" s="12" t="s">
        <v>88</v>
      </c>
      <c r="S147" s="12">
        <v>43</v>
      </c>
      <c r="T147" s="12">
        <v>51</v>
      </c>
      <c r="U147" s="48">
        <v>42</v>
      </c>
      <c r="V147" s="48">
        <v>50</v>
      </c>
      <c r="W147" s="48" t="s">
        <v>12</v>
      </c>
      <c r="X147" s="48">
        <f>IF(AND(W147 = "Rep", M147&gt;L147),1,0)</f>
        <v>0</v>
      </c>
      <c r="Y147" s="32" t="s">
        <v>85</v>
      </c>
      <c r="Z147" s="48" t="s">
        <v>674</v>
      </c>
      <c r="AA147" s="32">
        <v>0</v>
      </c>
      <c r="AB147" s="32">
        <v>1</v>
      </c>
      <c r="AC147" s="12">
        <v>0</v>
      </c>
      <c r="AD147" s="12" t="s">
        <v>85</v>
      </c>
      <c r="AE147" s="32" t="s">
        <v>378</v>
      </c>
      <c r="AF147" s="32" t="s">
        <v>494</v>
      </c>
      <c r="AG147" s="32" t="s">
        <v>89</v>
      </c>
      <c r="AH147" s="32">
        <v>1</v>
      </c>
      <c r="AI147" s="32">
        <v>0</v>
      </c>
      <c r="AJ147" s="32" t="s">
        <v>85</v>
      </c>
      <c r="AK147" s="32" t="s">
        <v>85</v>
      </c>
      <c r="AL147" s="32" t="s">
        <v>85</v>
      </c>
      <c r="AM147" s="32" t="s">
        <v>85</v>
      </c>
      <c r="AN147" s="32" t="s">
        <v>85</v>
      </c>
      <c r="AO147" s="32" t="s">
        <v>85</v>
      </c>
      <c r="AP147" s="32" t="s">
        <v>85</v>
      </c>
      <c r="AQ147" s="32" t="s">
        <v>85</v>
      </c>
      <c r="AR147" s="32" t="s">
        <v>85</v>
      </c>
      <c r="AS147" s="32" t="s">
        <v>85</v>
      </c>
      <c r="AT147" s="32" t="s">
        <v>85</v>
      </c>
      <c r="AU147" s="32" t="s">
        <v>85</v>
      </c>
      <c r="AV147" s="32" t="s">
        <v>85</v>
      </c>
      <c r="AW147" s="32" t="s">
        <v>85</v>
      </c>
      <c r="AX147" s="32" t="s">
        <v>85</v>
      </c>
      <c r="AY147" s="32" t="s">
        <v>85</v>
      </c>
      <c r="AZ147" s="32" t="s">
        <v>85</v>
      </c>
      <c r="BA147" s="32" t="s">
        <v>85</v>
      </c>
      <c r="BB147" s="32" t="s">
        <v>85</v>
      </c>
      <c r="BC147" s="32" t="s">
        <v>85</v>
      </c>
      <c r="BD147" s="32" t="s">
        <v>85</v>
      </c>
      <c r="BE147" s="32" t="s">
        <v>85</v>
      </c>
      <c r="BF147" s="32" t="s">
        <v>85</v>
      </c>
      <c r="BG147" s="32" t="s">
        <v>85</v>
      </c>
      <c r="BH147" s="32" t="s">
        <v>85</v>
      </c>
      <c r="BI147" s="32" t="s">
        <v>85</v>
      </c>
      <c r="BJ147" s="32" t="s">
        <v>85</v>
      </c>
      <c r="BK147" s="32" t="s">
        <v>85</v>
      </c>
      <c r="BL147" s="32" t="s">
        <v>85</v>
      </c>
      <c r="BM147" s="32" t="s">
        <v>85</v>
      </c>
      <c r="BN147" s="32" t="s">
        <v>85</v>
      </c>
      <c r="BO147" s="32" t="s">
        <v>85</v>
      </c>
      <c r="BP147" s="32" t="s">
        <v>85</v>
      </c>
      <c r="BQ147" s="32" t="s">
        <v>85</v>
      </c>
      <c r="BR147" s="32" t="s">
        <v>85</v>
      </c>
      <c r="BS147" s="32" t="s">
        <v>85</v>
      </c>
      <c r="BT147" s="32" t="s">
        <v>85</v>
      </c>
      <c r="BU147" s="32" t="s">
        <v>85</v>
      </c>
      <c r="BV147" s="32" t="s">
        <v>85</v>
      </c>
      <c r="BW147" s="32" t="s">
        <v>85</v>
      </c>
      <c r="BX147" s="32" t="s">
        <v>85</v>
      </c>
      <c r="BY147" s="32" t="s">
        <v>85</v>
      </c>
      <c r="BZ147" s="32" t="s">
        <v>85</v>
      </c>
      <c r="CA147" s="32" t="s">
        <v>85</v>
      </c>
      <c r="CB147" s="32" t="s">
        <v>85</v>
      </c>
      <c r="CC147" s="32" t="s">
        <v>85</v>
      </c>
      <c r="CD147" s="1"/>
      <c r="CE147" s="15"/>
      <c r="CF147" s="15"/>
      <c r="CG147" s="15"/>
      <c r="CH147" s="15"/>
      <c r="CI147" s="15"/>
      <c r="CJ147" s="15"/>
      <c r="CK147" s="16"/>
    </row>
    <row r="148" spans="1:89">
      <c r="A148" s="1">
        <v>108</v>
      </c>
      <c r="B148" s="1" t="s">
        <v>749</v>
      </c>
      <c r="C148" s="19" t="s">
        <v>757</v>
      </c>
      <c r="D148" s="20" t="s">
        <v>423</v>
      </c>
      <c r="E148" s="20" t="s">
        <v>167</v>
      </c>
      <c r="F148" s="20" t="s">
        <v>424</v>
      </c>
      <c r="G148" s="20" t="s">
        <v>422</v>
      </c>
      <c r="H148" s="17">
        <f>E148-D148+1</f>
        <v>7</v>
      </c>
      <c r="I148" s="40" t="s">
        <v>85</v>
      </c>
      <c r="J148" s="40" t="s">
        <v>1463</v>
      </c>
      <c r="K148" s="32">
        <v>888</v>
      </c>
      <c r="L148" s="12">
        <v>44</v>
      </c>
      <c r="M148" s="12">
        <v>39</v>
      </c>
      <c r="N148" s="12">
        <v>6</v>
      </c>
      <c r="O148" s="12">
        <v>12</v>
      </c>
      <c r="P148" s="48" t="s">
        <v>751</v>
      </c>
      <c r="Q148" s="12" t="s">
        <v>752</v>
      </c>
      <c r="R148" s="48" t="s">
        <v>88</v>
      </c>
      <c r="S148" s="12">
        <v>43</v>
      </c>
      <c r="T148" s="12">
        <v>51</v>
      </c>
      <c r="U148" s="48">
        <v>42</v>
      </c>
      <c r="V148" s="48">
        <v>50</v>
      </c>
      <c r="W148" s="48" t="s">
        <v>12</v>
      </c>
      <c r="X148" s="48">
        <f>IF(AND(W148 = "Rep", M148&gt;L148),1,0)</f>
        <v>0</v>
      </c>
      <c r="Y148" s="32" t="s">
        <v>129</v>
      </c>
      <c r="Z148" s="48" t="s">
        <v>674</v>
      </c>
      <c r="AA148" s="32" t="s">
        <v>85</v>
      </c>
      <c r="AB148" s="32" t="s">
        <v>85</v>
      </c>
      <c r="AC148" s="32" t="s">
        <v>85</v>
      </c>
      <c r="AD148" s="32" t="s">
        <v>85</v>
      </c>
      <c r="AE148" s="32" t="s">
        <v>757</v>
      </c>
      <c r="AF148" s="32" t="s">
        <v>757</v>
      </c>
      <c r="AG148" s="32" t="s">
        <v>89</v>
      </c>
      <c r="AH148" s="32">
        <v>1</v>
      </c>
      <c r="AI148" s="32">
        <v>1</v>
      </c>
      <c r="AJ148" s="32">
        <v>1</v>
      </c>
      <c r="AK148" s="32">
        <v>1</v>
      </c>
      <c r="AL148" s="32">
        <v>0</v>
      </c>
      <c r="AM148" s="48">
        <v>0</v>
      </c>
      <c r="AN148" s="48">
        <v>0</v>
      </c>
      <c r="AO148" s="48">
        <v>0</v>
      </c>
      <c r="AP148" s="48">
        <v>0</v>
      </c>
      <c r="AQ148" s="48">
        <v>0</v>
      </c>
      <c r="AR148" s="48">
        <v>0</v>
      </c>
      <c r="AS148" s="48">
        <v>0</v>
      </c>
      <c r="AT148" s="48">
        <v>1</v>
      </c>
      <c r="AU148" s="48">
        <v>0</v>
      </c>
      <c r="AV148" s="48">
        <v>0</v>
      </c>
      <c r="AW148" s="48">
        <v>0</v>
      </c>
      <c r="AX148" s="48">
        <v>0</v>
      </c>
      <c r="AY148" s="48">
        <v>1</v>
      </c>
      <c r="AZ148" s="48">
        <v>0</v>
      </c>
      <c r="BA148" s="48">
        <v>0</v>
      </c>
      <c r="BB148" s="48">
        <v>0</v>
      </c>
      <c r="BC148" s="48">
        <v>0</v>
      </c>
      <c r="BD148" s="48">
        <v>0</v>
      </c>
      <c r="BE148" s="48">
        <v>0</v>
      </c>
      <c r="BF148" s="48">
        <v>0</v>
      </c>
      <c r="BG148" s="48">
        <v>0</v>
      </c>
      <c r="BH148" s="48">
        <v>0</v>
      </c>
      <c r="BI148" s="48">
        <v>0</v>
      </c>
      <c r="BJ148" s="48">
        <v>0</v>
      </c>
      <c r="BK148" s="48">
        <v>0</v>
      </c>
      <c r="BL148" s="48">
        <v>0</v>
      </c>
      <c r="BM148" s="48">
        <v>0</v>
      </c>
      <c r="BN148" s="48">
        <v>0</v>
      </c>
      <c r="BO148" s="48">
        <v>0</v>
      </c>
      <c r="BP148" s="32" t="s">
        <v>85</v>
      </c>
      <c r="BQ148" s="32" t="s">
        <v>85</v>
      </c>
      <c r="BR148" s="32">
        <v>31</v>
      </c>
      <c r="BS148" s="32">
        <v>27</v>
      </c>
      <c r="BT148" s="32">
        <v>41</v>
      </c>
      <c r="BU148" s="32">
        <v>32</v>
      </c>
      <c r="BV148" s="32">
        <v>16</v>
      </c>
      <c r="BW148" s="32">
        <v>11</v>
      </c>
      <c r="BX148" s="32">
        <f>16+12</f>
        <v>28</v>
      </c>
      <c r="BY148" s="32">
        <v>91</v>
      </c>
      <c r="BZ148" s="32">
        <v>1</v>
      </c>
      <c r="CA148" s="32">
        <v>1</v>
      </c>
      <c r="CB148" s="32">
        <v>0</v>
      </c>
      <c r="CC148" s="32">
        <v>1</v>
      </c>
      <c r="CD148" s="1"/>
      <c r="CE148" s="15"/>
      <c r="CF148" s="15"/>
      <c r="CG148" s="15"/>
      <c r="CH148" s="15"/>
      <c r="CI148" s="15"/>
      <c r="CJ148" s="15"/>
      <c r="CK148" s="16"/>
    </row>
    <row r="149" spans="1:89">
      <c r="A149" s="44">
        <v>572</v>
      </c>
      <c r="B149" s="45" t="s">
        <v>784</v>
      </c>
      <c r="C149" s="9" t="s">
        <v>795</v>
      </c>
      <c r="D149" s="39" t="s">
        <v>244</v>
      </c>
      <c r="E149" s="39" t="s">
        <v>80</v>
      </c>
      <c r="F149" s="23" t="s">
        <v>796</v>
      </c>
      <c r="G149" s="39" t="s">
        <v>123</v>
      </c>
      <c r="H149" s="17">
        <f>E149-D149+1</f>
        <v>4</v>
      </c>
      <c r="I149" s="40" t="s">
        <v>85</v>
      </c>
      <c r="J149" s="40" t="s">
        <v>1463</v>
      </c>
      <c r="K149" s="40" t="s">
        <v>102</v>
      </c>
      <c r="L149" s="12">
        <v>47</v>
      </c>
      <c r="M149" s="12">
        <v>42</v>
      </c>
      <c r="N149" s="12">
        <v>5</v>
      </c>
      <c r="O149" s="12">
        <v>6</v>
      </c>
      <c r="P149" s="13" t="s">
        <v>786</v>
      </c>
      <c r="Q149" s="12" t="s">
        <v>787</v>
      </c>
      <c r="R149" s="48" t="s">
        <v>88</v>
      </c>
      <c r="S149" s="12">
        <v>50</v>
      </c>
      <c r="T149" s="12">
        <v>48</v>
      </c>
      <c r="U149" s="48">
        <v>50</v>
      </c>
      <c r="V149" s="48">
        <v>48</v>
      </c>
      <c r="W149" s="48" t="s">
        <v>11</v>
      </c>
      <c r="X149" s="48">
        <f>IF(AND(W149 = "Dem", L149&gt;M149), 1, 0)</f>
        <v>1</v>
      </c>
      <c r="Y149" s="48" t="s">
        <v>85</v>
      </c>
      <c r="Z149" s="48" t="s">
        <v>674</v>
      </c>
      <c r="AA149" s="48">
        <v>0</v>
      </c>
      <c r="AB149" s="48">
        <v>1</v>
      </c>
      <c r="AC149" s="48">
        <v>0</v>
      </c>
      <c r="AD149" s="48">
        <v>50</v>
      </c>
      <c r="AE149" s="48" t="s">
        <v>795</v>
      </c>
      <c r="AF149" s="48" t="s">
        <v>795</v>
      </c>
      <c r="AG149" s="13" t="s">
        <v>89</v>
      </c>
      <c r="AH149" s="48">
        <v>1</v>
      </c>
      <c r="AI149" s="48">
        <v>1</v>
      </c>
      <c r="AJ149" s="48" t="s">
        <v>85</v>
      </c>
      <c r="AK149" s="48" t="s">
        <v>85</v>
      </c>
      <c r="AL149" s="48" t="s">
        <v>85</v>
      </c>
      <c r="AM149" s="48" t="s">
        <v>85</v>
      </c>
      <c r="AN149" s="48" t="s">
        <v>85</v>
      </c>
      <c r="AO149" s="48" t="s">
        <v>85</v>
      </c>
      <c r="AP149" s="48" t="s">
        <v>85</v>
      </c>
      <c r="AQ149" s="48" t="s">
        <v>85</v>
      </c>
      <c r="AR149" s="48" t="s">
        <v>85</v>
      </c>
      <c r="AS149" s="48" t="s">
        <v>85</v>
      </c>
      <c r="AT149" s="48" t="s">
        <v>85</v>
      </c>
      <c r="AU149" s="48" t="s">
        <v>85</v>
      </c>
      <c r="AV149" s="48" t="s">
        <v>85</v>
      </c>
      <c r="AW149" s="48" t="s">
        <v>85</v>
      </c>
      <c r="AX149" s="48" t="s">
        <v>85</v>
      </c>
      <c r="AY149" s="48" t="s">
        <v>85</v>
      </c>
      <c r="AZ149" s="48" t="s">
        <v>85</v>
      </c>
      <c r="BA149" s="48" t="s">
        <v>85</v>
      </c>
      <c r="BB149" s="48" t="s">
        <v>85</v>
      </c>
      <c r="BC149" s="48" t="s">
        <v>85</v>
      </c>
      <c r="BD149" s="48" t="s">
        <v>85</v>
      </c>
      <c r="BE149" s="48" t="s">
        <v>85</v>
      </c>
      <c r="BF149" s="48" t="s">
        <v>85</v>
      </c>
      <c r="BG149" s="48" t="s">
        <v>85</v>
      </c>
      <c r="BH149" s="48" t="s">
        <v>85</v>
      </c>
      <c r="BI149" s="48" t="s">
        <v>85</v>
      </c>
      <c r="BJ149" s="48" t="s">
        <v>85</v>
      </c>
      <c r="BK149" s="48" t="s">
        <v>85</v>
      </c>
      <c r="BL149" s="48" t="s">
        <v>85</v>
      </c>
      <c r="BM149" s="48" t="s">
        <v>85</v>
      </c>
      <c r="BN149" s="48" t="s">
        <v>85</v>
      </c>
      <c r="BO149" s="48" t="s">
        <v>85</v>
      </c>
      <c r="BP149" s="48" t="s">
        <v>85</v>
      </c>
      <c r="BQ149" s="48" t="s">
        <v>85</v>
      </c>
      <c r="BR149" s="48">
        <v>44</v>
      </c>
      <c r="BS149" s="48">
        <v>39</v>
      </c>
      <c r="BT149" s="48" t="s">
        <v>85</v>
      </c>
      <c r="BU149" s="48">
        <v>28</v>
      </c>
      <c r="BV149" s="48">
        <v>10</v>
      </c>
      <c r="BW149" s="48">
        <v>9</v>
      </c>
      <c r="BX149" s="48">
        <v>22</v>
      </c>
      <c r="BY149" s="48" t="s">
        <v>85</v>
      </c>
      <c r="BZ149" s="48" t="s">
        <v>85</v>
      </c>
      <c r="CA149" s="48" t="s">
        <v>85</v>
      </c>
      <c r="CB149" s="48" t="s">
        <v>85</v>
      </c>
      <c r="CC149" s="48" t="s">
        <v>85</v>
      </c>
      <c r="CD149" s="45"/>
      <c r="CE149" s="15"/>
      <c r="CF149" s="15"/>
      <c r="CG149" s="15"/>
      <c r="CH149" s="15"/>
      <c r="CI149" s="15"/>
      <c r="CJ149" s="15"/>
      <c r="CK149" s="16"/>
    </row>
    <row r="150" spans="1:89">
      <c r="A150" s="44">
        <v>514</v>
      </c>
      <c r="B150" s="45" t="s">
        <v>784</v>
      </c>
      <c r="C150" s="9" t="s">
        <v>104</v>
      </c>
      <c r="D150" s="39" t="s">
        <v>137</v>
      </c>
      <c r="E150" s="39" t="s">
        <v>79</v>
      </c>
      <c r="F150" s="39" t="s">
        <v>138</v>
      </c>
      <c r="G150" s="39" t="s">
        <v>80</v>
      </c>
      <c r="H150" s="17">
        <f>E150-D150+1</f>
        <v>4</v>
      </c>
      <c r="I150" s="40" t="s">
        <v>256</v>
      </c>
      <c r="J150" s="39" t="s">
        <v>1463</v>
      </c>
      <c r="K150" s="40" t="s">
        <v>804</v>
      </c>
      <c r="L150" s="12">
        <v>49</v>
      </c>
      <c r="M150" s="12">
        <v>41</v>
      </c>
      <c r="N150" s="12">
        <v>1</v>
      </c>
      <c r="O150" s="12">
        <v>8</v>
      </c>
      <c r="P150" s="13" t="s">
        <v>786</v>
      </c>
      <c r="Q150" s="12" t="s">
        <v>787</v>
      </c>
      <c r="R150" s="48" t="s">
        <v>88</v>
      </c>
      <c r="S150" s="12">
        <v>50</v>
      </c>
      <c r="T150" s="12">
        <v>48</v>
      </c>
      <c r="U150" s="48">
        <v>50</v>
      </c>
      <c r="V150" s="48">
        <v>48</v>
      </c>
      <c r="W150" s="48" t="s">
        <v>11</v>
      </c>
      <c r="X150" s="48">
        <f>IF(AND(W150 = "Dem", L150&gt;M150), 1, 0)</f>
        <v>1</v>
      </c>
      <c r="Y150" s="48" t="s">
        <v>85</v>
      </c>
      <c r="Z150" s="48" t="s">
        <v>674</v>
      </c>
      <c r="AA150" s="48">
        <v>0</v>
      </c>
      <c r="AB150" s="48">
        <v>1</v>
      </c>
      <c r="AC150" s="48">
        <v>0</v>
      </c>
      <c r="AD150" s="48" t="s">
        <v>85</v>
      </c>
      <c r="AE150" s="13" t="s">
        <v>111</v>
      </c>
      <c r="AF150" s="48" t="s">
        <v>112</v>
      </c>
      <c r="AG150" s="48" t="s">
        <v>89</v>
      </c>
      <c r="AH150" s="48">
        <v>1</v>
      </c>
      <c r="AI150" s="48">
        <v>1</v>
      </c>
      <c r="AJ150" s="48">
        <v>1</v>
      </c>
      <c r="AK150" s="48">
        <v>1</v>
      </c>
      <c r="AL150" s="48">
        <v>1</v>
      </c>
      <c r="AM150" s="48">
        <v>1</v>
      </c>
      <c r="AN150" s="48">
        <v>1</v>
      </c>
      <c r="AO150" s="48">
        <v>0</v>
      </c>
      <c r="AP150" s="48">
        <v>1</v>
      </c>
      <c r="AQ150" s="48">
        <v>0</v>
      </c>
      <c r="AR150" s="48">
        <v>0</v>
      </c>
      <c r="AS150" s="48">
        <v>0</v>
      </c>
      <c r="AT150" s="48">
        <v>1</v>
      </c>
      <c r="AU150" s="48">
        <v>0</v>
      </c>
      <c r="AV150" s="48">
        <v>0</v>
      </c>
      <c r="AW150" s="48">
        <v>0</v>
      </c>
      <c r="AX150" s="48">
        <v>1</v>
      </c>
      <c r="AY150" s="48">
        <v>0</v>
      </c>
      <c r="AZ150" s="48">
        <v>0</v>
      </c>
      <c r="BA150" s="48">
        <v>0</v>
      </c>
      <c r="BB150" s="48">
        <v>0</v>
      </c>
      <c r="BC150" s="48">
        <v>0</v>
      </c>
      <c r="BD150" s="48">
        <v>0</v>
      </c>
      <c r="BE150" s="48">
        <v>0</v>
      </c>
      <c r="BF150" s="48">
        <v>0</v>
      </c>
      <c r="BG150" s="48">
        <v>0</v>
      </c>
      <c r="BH150" s="48">
        <v>0</v>
      </c>
      <c r="BI150" s="48">
        <v>0</v>
      </c>
      <c r="BJ150" s="48">
        <v>0</v>
      </c>
      <c r="BK150" s="48">
        <v>0</v>
      </c>
      <c r="BL150" s="48">
        <v>0</v>
      </c>
      <c r="BM150" s="48">
        <v>0</v>
      </c>
      <c r="BN150" s="48">
        <v>0</v>
      </c>
      <c r="BO150" s="48">
        <v>0</v>
      </c>
      <c r="BP150" s="48">
        <v>40</v>
      </c>
      <c r="BQ150" s="48">
        <v>37</v>
      </c>
      <c r="BR150" s="48">
        <v>33</v>
      </c>
      <c r="BS150" s="48">
        <v>28</v>
      </c>
      <c r="BT150" s="48">
        <v>33</v>
      </c>
      <c r="BU150" s="48" t="s">
        <v>85</v>
      </c>
      <c r="BV150" s="48" t="s">
        <v>85</v>
      </c>
      <c r="BW150" s="48" t="s">
        <v>85</v>
      </c>
      <c r="BX150" s="48" t="s">
        <v>85</v>
      </c>
      <c r="BY150" s="48">
        <v>78</v>
      </c>
      <c r="BZ150" s="48">
        <v>11</v>
      </c>
      <c r="CA150" s="48" t="s">
        <v>85</v>
      </c>
      <c r="CB150" s="48" t="s">
        <v>85</v>
      </c>
      <c r="CC150" s="48">
        <v>10</v>
      </c>
      <c r="CD150" s="45"/>
      <c r="CE150" s="15"/>
      <c r="CF150" s="15"/>
      <c r="CG150" s="15"/>
      <c r="CH150" s="15"/>
      <c r="CI150" s="15"/>
      <c r="CJ150" s="15"/>
      <c r="CK150" s="18"/>
    </row>
    <row r="151" spans="1:89">
      <c r="A151" s="44">
        <v>512</v>
      </c>
      <c r="B151" s="45" t="s">
        <v>784</v>
      </c>
      <c r="C151" s="9" t="s">
        <v>805</v>
      </c>
      <c r="D151" s="39" t="s">
        <v>137</v>
      </c>
      <c r="E151" s="39" t="s">
        <v>244</v>
      </c>
      <c r="F151" s="39" t="s">
        <v>806</v>
      </c>
      <c r="G151" s="39" t="s">
        <v>80</v>
      </c>
      <c r="H151" s="17">
        <f>E151-D151+1</f>
        <v>3</v>
      </c>
      <c r="I151" s="40" t="s">
        <v>160</v>
      </c>
      <c r="J151" s="40" t="s">
        <v>1463</v>
      </c>
      <c r="K151" s="40" t="s">
        <v>102</v>
      </c>
      <c r="L151" s="12">
        <v>48</v>
      </c>
      <c r="M151" s="12">
        <v>39</v>
      </c>
      <c r="N151" s="12" t="s">
        <v>85</v>
      </c>
      <c r="O151" s="12">
        <v>9</v>
      </c>
      <c r="P151" s="13" t="s">
        <v>786</v>
      </c>
      <c r="Q151" s="12" t="s">
        <v>787</v>
      </c>
      <c r="R151" s="48" t="s">
        <v>88</v>
      </c>
      <c r="S151" s="12">
        <v>50</v>
      </c>
      <c r="T151" s="12">
        <v>48</v>
      </c>
      <c r="U151" s="48">
        <v>50</v>
      </c>
      <c r="V151" s="48">
        <v>48</v>
      </c>
      <c r="W151" s="48" t="s">
        <v>11</v>
      </c>
      <c r="X151" s="48">
        <f>IF(AND(W151 = "Dem", L151&gt;M151), 1, 0)</f>
        <v>1</v>
      </c>
      <c r="Y151" s="48" t="s">
        <v>85</v>
      </c>
      <c r="Z151" s="48" t="s">
        <v>674</v>
      </c>
      <c r="AA151" s="48">
        <v>0</v>
      </c>
      <c r="AB151" s="48">
        <v>1</v>
      </c>
      <c r="AC151" s="48">
        <v>0</v>
      </c>
      <c r="AD151" s="48">
        <v>50</v>
      </c>
      <c r="AE151" s="13" t="s">
        <v>807</v>
      </c>
      <c r="AF151" s="13" t="s">
        <v>805</v>
      </c>
      <c r="AG151" s="48" t="s">
        <v>89</v>
      </c>
      <c r="AH151" s="48">
        <v>1</v>
      </c>
      <c r="AI151" s="48">
        <v>1</v>
      </c>
      <c r="AJ151" s="48" t="s">
        <v>85</v>
      </c>
      <c r="AK151" s="48" t="s">
        <v>85</v>
      </c>
      <c r="AL151" s="48" t="s">
        <v>85</v>
      </c>
      <c r="AM151" s="48" t="s">
        <v>85</v>
      </c>
      <c r="AN151" s="48" t="s">
        <v>85</v>
      </c>
      <c r="AO151" s="48" t="s">
        <v>85</v>
      </c>
      <c r="AP151" s="48" t="s">
        <v>85</v>
      </c>
      <c r="AQ151" s="48" t="s">
        <v>85</v>
      </c>
      <c r="AR151" s="48" t="s">
        <v>85</v>
      </c>
      <c r="AS151" s="48" t="s">
        <v>85</v>
      </c>
      <c r="AT151" s="48" t="s">
        <v>85</v>
      </c>
      <c r="AU151" s="48" t="s">
        <v>85</v>
      </c>
      <c r="AV151" s="48" t="s">
        <v>85</v>
      </c>
      <c r="AW151" s="48" t="s">
        <v>85</v>
      </c>
      <c r="AX151" s="48" t="s">
        <v>85</v>
      </c>
      <c r="AY151" s="48" t="s">
        <v>85</v>
      </c>
      <c r="AZ151" s="48" t="s">
        <v>85</v>
      </c>
      <c r="BA151" s="48" t="s">
        <v>85</v>
      </c>
      <c r="BB151" s="48" t="s">
        <v>85</v>
      </c>
      <c r="BC151" s="48" t="s">
        <v>85</v>
      </c>
      <c r="BD151" s="48" t="s">
        <v>85</v>
      </c>
      <c r="BE151" s="48" t="s">
        <v>85</v>
      </c>
      <c r="BF151" s="48" t="s">
        <v>85</v>
      </c>
      <c r="BG151" s="48" t="s">
        <v>85</v>
      </c>
      <c r="BH151" s="48" t="s">
        <v>85</v>
      </c>
      <c r="BI151" s="48" t="s">
        <v>85</v>
      </c>
      <c r="BJ151" s="48" t="s">
        <v>85</v>
      </c>
      <c r="BK151" s="48" t="s">
        <v>85</v>
      </c>
      <c r="BL151" s="48" t="s">
        <v>85</v>
      </c>
      <c r="BM151" s="48" t="s">
        <v>85</v>
      </c>
      <c r="BN151" s="48" t="s">
        <v>85</v>
      </c>
      <c r="BO151" s="48" t="s">
        <v>85</v>
      </c>
      <c r="BP151" s="48" t="s">
        <v>85</v>
      </c>
      <c r="BQ151" s="48" t="s">
        <v>85</v>
      </c>
      <c r="BR151" s="48" t="s">
        <v>85</v>
      </c>
      <c r="BS151" s="48" t="s">
        <v>85</v>
      </c>
      <c r="BT151" s="48" t="s">
        <v>85</v>
      </c>
      <c r="BU151" s="48">
        <v>36</v>
      </c>
      <c r="BV151" s="48">
        <v>8</v>
      </c>
      <c r="BW151" s="48">
        <v>11</v>
      </c>
      <c r="BX151" s="48">
        <v>27</v>
      </c>
      <c r="BY151" s="48">
        <v>73</v>
      </c>
      <c r="BZ151" s="48">
        <v>15</v>
      </c>
      <c r="CA151" s="48">
        <v>3</v>
      </c>
      <c r="CB151" s="48">
        <v>1</v>
      </c>
      <c r="CC151" s="48">
        <v>5</v>
      </c>
      <c r="CD151" s="45"/>
      <c r="CE151" s="15"/>
      <c r="CF151" s="15"/>
      <c r="CG151" s="15"/>
      <c r="CH151" s="15"/>
      <c r="CI151" s="15"/>
      <c r="CJ151" s="15"/>
      <c r="CK151" s="18"/>
    </row>
    <row r="152" spans="1:89">
      <c r="A152" s="44">
        <v>474</v>
      </c>
      <c r="B152" s="45" t="s">
        <v>784</v>
      </c>
      <c r="C152" s="9" t="s">
        <v>795</v>
      </c>
      <c r="D152" s="39" t="s">
        <v>232</v>
      </c>
      <c r="E152" s="39" t="s">
        <v>91</v>
      </c>
      <c r="F152" s="39" t="s">
        <v>651</v>
      </c>
      <c r="G152" s="39" t="s">
        <v>137</v>
      </c>
      <c r="H152" s="17">
        <f>E152-D152+1</f>
        <v>5</v>
      </c>
      <c r="I152" s="40" t="s">
        <v>160</v>
      </c>
      <c r="J152" s="40" t="s">
        <v>1463</v>
      </c>
      <c r="K152" s="40" t="s">
        <v>102</v>
      </c>
      <c r="L152" s="12">
        <v>45</v>
      </c>
      <c r="M152" s="12">
        <v>39</v>
      </c>
      <c r="N152" s="12">
        <v>5</v>
      </c>
      <c r="O152" s="12">
        <v>11</v>
      </c>
      <c r="P152" s="13" t="s">
        <v>786</v>
      </c>
      <c r="Q152" s="12" t="s">
        <v>787</v>
      </c>
      <c r="R152" s="48" t="s">
        <v>88</v>
      </c>
      <c r="S152" s="12">
        <v>50</v>
      </c>
      <c r="T152" s="12">
        <v>48</v>
      </c>
      <c r="U152" s="48">
        <v>50</v>
      </c>
      <c r="V152" s="48">
        <v>48</v>
      </c>
      <c r="W152" s="48" t="s">
        <v>11</v>
      </c>
      <c r="X152" s="48">
        <f>IF(AND(W152 = "Dem", L152&gt;M152), 1, 0)</f>
        <v>1</v>
      </c>
      <c r="Y152" s="48" t="s">
        <v>85</v>
      </c>
      <c r="Z152" s="48" t="s">
        <v>674</v>
      </c>
      <c r="AA152" s="48">
        <v>0</v>
      </c>
      <c r="AB152" s="48">
        <v>1</v>
      </c>
      <c r="AC152" s="48">
        <v>0</v>
      </c>
      <c r="AD152" s="48">
        <v>50</v>
      </c>
      <c r="AE152" s="13" t="s">
        <v>795</v>
      </c>
      <c r="AF152" s="13" t="s">
        <v>795</v>
      </c>
      <c r="AG152" s="48" t="s">
        <v>89</v>
      </c>
      <c r="AH152" s="48">
        <v>1</v>
      </c>
      <c r="AI152" s="48">
        <v>1</v>
      </c>
      <c r="AJ152" s="48" t="s">
        <v>85</v>
      </c>
      <c r="AK152" s="48" t="s">
        <v>85</v>
      </c>
      <c r="AL152" s="48" t="s">
        <v>85</v>
      </c>
      <c r="AM152" s="48" t="s">
        <v>85</v>
      </c>
      <c r="AN152" s="48" t="s">
        <v>85</v>
      </c>
      <c r="AO152" s="48" t="s">
        <v>85</v>
      </c>
      <c r="AP152" s="48" t="s">
        <v>85</v>
      </c>
      <c r="AQ152" s="48" t="s">
        <v>85</v>
      </c>
      <c r="AR152" s="48" t="s">
        <v>85</v>
      </c>
      <c r="AS152" s="48" t="s">
        <v>85</v>
      </c>
      <c r="AT152" s="48" t="s">
        <v>85</v>
      </c>
      <c r="AU152" s="48" t="s">
        <v>85</v>
      </c>
      <c r="AV152" s="48" t="s">
        <v>85</v>
      </c>
      <c r="AW152" s="48" t="s">
        <v>85</v>
      </c>
      <c r="AX152" s="48" t="s">
        <v>85</v>
      </c>
      <c r="AY152" s="48" t="s">
        <v>85</v>
      </c>
      <c r="AZ152" s="48" t="s">
        <v>85</v>
      </c>
      <c r="BA152" s="48" t="s">
        <v>85</v>
      </c>
      <c r="BB152" s="48" t="s">
        <v>85</v>
      </c>
      <c r="BC152" s="48" t="s">
        <v>85</v>
      </c>
      <c r="BD152" s="48" t="s">
        <v>85</v>
      </c>
      <c r="BE152" s="48" t="s">
        <v>85</v>
      </c>
      <c r="BF152" s="48" t="s">
        <v>85</v>
      </c>
      <c r="BG152" s="48" t="s">
        <v>85</v>
      </c>
      <c r="BH152" s="48" t="s">
        <v>85</v>
      </c>
      <c r="BI152" s="48" t="s">
        <v>85</v>
      </c>
      <c r="BJ152" s="48" t="s">
        <v>85</v>
      </c>
      <c r="BK152" s="48" t="s">
        <v>85</v>
      </c>
      <c r="BL152" s="48" t="s">
        <v>85</v>
      </c>
      <c r="BM152" s="48" t="s">
        <v>85</v>
      </c>
      <c r="BN152" s="48" t="s">
        <v>85</v>
      </c>
      <c r="BO152" s="48" t="s">
        <v>85</v>
      </c>
      <c r="BP152" s="48" t="s">
        <v>85</v>
      </c>
      <c r="BQ152" s="48" t="s">
        <v>85</v>
      </c>
      <c r="BR152" s="48">
        <v>46</v>
      </c>
      <c r="BS152" s="48">
        <v>41</v>
      </c>
      <c r="BT152" s="48">
        <v>14</v>
      </c>
      <c r="BU152" s="48" t="s">
        <v>85</v>
      </c>
      <c r="BV152" s="48" t="s">
        <v>85</v>
      </c>
      <c r="BW152" s="48" t="s">
        <v>85</v>
      </c>
      <c r="BX152" s="48" t="s">
        <v>85</v>
      </c>
      <c r="BY152" s="48" t="s">
        <v>85</v>
      </c>
      <c r="BZ152" s="48" t="s">
        <v>85</v>
      </c>
      <c r="CA152" s="48" t="s">
        <v>85</v>
      </c>
      <c r="CB152" s="48" t="s">
        <v>85</v>
      </c>
      <c r="CC152" s="48" t="s">
        <v>85</v>
      </c>
      <c r="CD152" s="45"/>
      <c r="CE152" s="15"/>
      <c r="CF152" s="15"/>
      <c r="CG152" s="15"/>
      <c r="CH152" s="15"/>
      <c r="CI152" s="15"/>
      <c r="CJ152" s="15"/>
      <c r="CK152" s="18"/>
    </row>
    <row r="153" spans="1:89">
      <c r="A153" s="44">
        <v>464</v>
      </c>
      <c r="B153" s="45" t="s">
        <v>784</v>
      </c>
      <c r="C153" s="9" t="s">
        <v>90</v>
      </c>
      <c r="D153" s="39" t="s">
        <v>94</v>
      </c>
      <c r="E153" s="39" t="s">
        <v>131</v>
      </c>
      <c r="F153" s="39" t="s">
        <v>820</v>
      </c>
      <c r="G153" s="39" t="s">
        <v>131</v>
      </c>
      <c r="H153" s="17">
        <f>E153-D153+1</f>
        <v>2</v>
      </c>
      <c r="I153" s="40" t="s">
        <v>85</v>
      </c>
      <c r="J153" s="40" t="s">
        <v>1463</v>
      </c>
      <c r="K153" s="40" t="s">
        <v>821</v>
      </c>
      <c r="L153" s="12">
        <v>52</v>
      </c>
      <c r="M153" s="12">
        <v>43</v>
      </c>
      <c r="N153" s="12" t="s">
        <v>85</v>
      </c>
      <c r="O153" s="12">
        <v>6</v>
      </c>
      <c r="P153" s="13" t="s">
        <v>786</v>
      </c>
      <c r="Q153" s="12" t="s">
        <v>787</v>
      </c>
      <c r="R153" s="48" t="s">
        <v>88</v>
      </c>
      <c r="S153" s="12">
        <v>50</v>
      </c>
      <c r="T153" s="12">
        <v>48</v>
      </c>
      <c r="U153" s="48">
        <v>50</v>
      </c>
      <c r="V153" s="48">
        <v>48</v>
      </c>
      <c r="W153" s="48" t="s">
        <v>11</v>
      </c>
      <c r="X153" s="48">
        <f>IF(AND(W153 = "Dem", L153&gt;M153), 1, 0)</f>
        <v>1</v>
      </c>
      <c r="Y153" s="48" t="s">
        <v>85</v>
      </c>
      <c r="Z153" s="48" t="s">
        <v>674</v>
      </c>
      <c r="AA153" s="48">
        <v>0</v>
      </c>
      <c r="AB153" s="48">
        <v>1</v>
      </c>
      <c r="AC153" s="48">
        <v>0</v>
      </c>
      <c r="AD153" s="48">
        <v>50</v>
      </c>
      <c r="AE153" s="13" t="s">
        <v>90</v>
      </c>
      <c r="AF153" s="13" t="s">
        <v>90</v>
      </c>
      <c r="AG153" s="48" t="s">
        <v>11</v>
      </c>
      <c r="AH153" s="48">
        <v>1</v>
      </c>
      <c r="AI153" s="48">
        <v>0</v>
      </c>
      <c r="AJ153" s="48" t="s">
        <v>85</v>
      </c>
      <c r="AK153" s="48" t="s">
        <v>85</v>
      </c>
      <c r="AL153" s="48" t="s">
        <v>85</v>
      </c>
      <c r="AM153" s="48" t="s">
        <v>85</v>
      </c>
      <c r="AN153" s="48" t="s">
        <v>85</v>
      </c>
      <c r="AO153" s="48" t="s">
        <v>85</v>
      </c>
      <c r="AP153" s="48" t="s">
        <v>85</v>
      </c>
      <c r="AQ153" s="48" t="s">
        <v>85</v>
      </c>
      <c r="AR153" s="48" t="s">
        <v>85</v>
      </c>
      <c r="AS153" s="48" t="s">
        <v>85</v>
      </c>
      <c r="AT153" s="48" t="s">
        <v>85</v>
      </c>
      <c r="AU153" s="48" t="s">
        <v>85</v>
      </c>
      <c r="AV153" s="48" t="s">
        <v>85</v>
      </c>
      <c r="AW153" s="48" t="s">
        <v>85</v>
      </c>
      <c r="AX153" s="48" t="s">
        <v>85</v>
      </c>
      <c r="AY153" s="48" t="s">
        <v>85</v>
      </c>
      <c r="AZ153" s="48" t="s">
        <v>85</v>
      </c>
      <c r="BA153" s="48" t="s">
        <v>85</v>
      </c>
      <c r="BB153" s="48" t="s">
        <v>85</v>
      </c>
      <c r="BC153" s="48" t="s">
        <v>85</v>
      </c>
      <c r="BD153" s="48" t="s">
        <v>85</v>
      </c>
      <c r="BE153" s="48" t="s">
        <v>85</v>
      </c>
      <c r="BF153" s="48" t="s">
        <v>85</v>
      </c>
      <c r="BG153" s="48" t="s">
        <v>85</v>
      </c>
      <c r="BH153" s="48" t="s">
        <v>85</v>
      </c>
      <c r="BI153" s="48" t="s">
        <v>85</v>
      </c>
      <c r="BJ153" s="48" t="s">
        <v>85</v>
      </c>
      <c r="BK153" s="48" t="s">
        <v>85</v>
      </c>
      <c r="BL153" s="48" t="s">
        <v>85</v>
      </c>
      <c r="BM153" s="48" t="s">
        <v>85</v>
      </c>
      <c r="BN153" s="48" t="s">
        <v>85</v>
      </c>
      <c r="BO153" s="48" t="s">
        <v>85</v>
      </c>
      <c r="BP153" s="48">
        <v>45</v>
      </c>
      <c r="BQ153" s="48">
        <v>45</v>
      </c>
      <c r="BR153" s="48">
        <v>39</v>
      </c>
      <c r="BS153" s="48">
        <v>29</v>
      </c>
      <c r="BT153" s="48">
        <v>29</v>
      </c>
      <c r="BU153" s="48" t="s">
        <v>85</v>
      </c>
      <c r="BV153" s="48" t="s">
        <v>85</v>
      </c>
      <c r="BW153" s="48" t="s">
        <v>85</v>
      </c>
      <c r="BX153" s="48" t="s">
        <v>85</v>
      </c>
      <c r="BY153" s="48">
        <v>80</v>
      </c>
      <c r="BZ153" s="48">
        <v>13</v>
      </c>
      <c r="CA153" s="48" t="s">
        <v>85</v>
      </c>
      <c r="CB153" s="48" t="s">
        <v>85</v>
      </c>
      <c r="CC153" s="48">
        <v>6</v>
      </c>
      <c r="CD153" s="45"/>
      <c r="CE153" s="15"/>
      <c r="CF153" s="15"/>
      <c r="CG153" s="15"/>
      <c r="CH153" s="15"/>
      <c r="CI153" s="15"/>
      <c r="CJ153" s="15"/>
      <c r="CK153" s="18"/>
    </row>
    <row r="154" spans="1:89">
      <c r="A154" s="44">
        <v>444</v>
      </c>
      <c r="B154" s="45" t="s">
        <v>784</v>
      </c>
      <c r="C154" s="9" t="s">
        <v>388</v>
      </c>
      <c r="D154" s="39" t="s">
        <v>243</v>
      </c>
      <c r="E154" s="39" t="s">
        <v>92</v>
      </c>
      <c r="F154" s="39" t="s">
        <v>527</v>
      </c>
      <c r="G154" s="39" t="s">
        <v>94</v>
      </c>
      <c r="H154" s="17">
        <f>E154-D154+1</f>
        <v>4</v>
      </c>
      <c r="I154" s="40" t="s">
        <v>134</v>
      </c>
      <c r="J154" s="40" t="s">
        <v>1463</v>
      </c>
      <c r="K154" s="40" t="s">
        <v>827</v>
      </c>
      <c r="L154" s="12">
        <v>47</v>
      </c>
      <c r="M154" s="12">
        <v>41</v>
      </c>
      <c r="N154" s="12">
        <v>3</v>
      </c>
      <c r="O154" s="12">
        <v>6</v>
      </c>
      <c r="P154" s="13" t="s">
        <v>786</v>
      </c>
      <c r="Q154" s="12" t="s">
        <v>787</v>
      </c>
      <c r="R154" s="48" t="s">
        <v>177</v>
      </c>
      <c r="S154" s="12">
        <v>50</v>
      </c>
      <c r="T154" s="12">
        <v>48</v>
      </c>
      <c r="U154" s="48">
        <v>50</v>
      </c>
      <c r="V154" s="48">
        <v>48</v>
      </c>
      <c r="W154" s="48" t="s">
        <v>11</v>
      </c>
      <c r="X154" s="48">
        <f>IF(AND(W154 = "Dem", L154&gt;M154), 1, 0)</f>
        <v>1</v>
      </c>
      <c r="Y154" s="48" t="s">
        <v>85</v>
      </c>
      <c r="Z154" s="48" t="s">
        <v>674</v>
      </c>
      <c r="AA154" s="48" t="s">
        <v>85</v>
      </c>
      <c r="AB154" s="48" t="s">
        <v>85</v>
      </c>
      <c r="AC154" s="48" t="s">
        <v>85</v>
      </c>
      <c r="AD154" s="48" t="s">
        <v>85</v>
      </c>
      <c r="AE154" s="13" t="s">
        <v>388</v>
      </c>
      <c r="AF154" s="13" t="s">
        <v>388</v>
      </c>
      <c r="AG154" s="48" t="s">
        <v>89</v>
      </c>
      <c r="AH154" s="48">
        <v>1</v>
      </c>
      <c r="AI154" s="48">
        <v>0</v>
      </c>
      <c r="AJ154" s="48" t="s">
        <v>85</v>
      </c>
      <c r="AK154" s="48" t="s">
        <v>85</v>
      </c>
      <c r="AL154" s="48" t="s">
        <v>85</v>
      </c>
      <c r="AM154" s="48" t="s">
        <v>85</v>
      </c>
      <c r="AN154" s="48" t="s">
        <v>85</v>
      </c>
      <c r="AO154" s="48" t="s">
        <v>85</v>
      </c>
      <c r="AP154" s="48" t="s">
        <v>85</v>
      </c>
      <c r="AQ154" s="48" t="s">
        <v>85</v>
      </c>
      <c r="AR154" s="48" t="s">
        <v>85</v>
      </c>
      <c r="AS154" s="48" t="s">
        <v>85</v>
      </c>
      <c r="AT154" s="48" t="s">
        <v>85</v>
      </c>
      <c r="AU154" s="48" t="s">
        <v>85</v>
      </c>
      <c r="AV154" s="48" t="s">
        <v>85</v>
      </c>
      <c r="AW154" s="48" t="s">
        <v>85</v>
      </c>
      <c r="AX154" s="48" t="s">
        <v>85</v>
      </c>
      <c r="AY154" s="48" t="s">
        <v>85</v>
      </c>
      <c r="AZ154" s="48" t="s">
        <v>85</v>
      </c>
      <c r="BA154" s="48" t="s">
        <v>85</v>
      </c>
      <c r="BB154" s="48" t="s">
        <v>85</v>
      </c>
      <c r="BC154" s="48" t="s">
        <v>85</v>
      </c>
      <c r="BD154" s="48" t="s">
        <v>85</v>
      </c>
      <c r="BE154" s="48" t="s">
        <v>85</v>
      </c>
      <c r="BF154" s="48" t="s">
        <v>85</v>
      </c>
      <c r="BG154" s="48" t="s">
        <v>85</v>
      </c>
      <c r="BH154" s="48" t="s">
        <v>85</v>
      </c>
      <c r="BI154" s="48" t="s">
        <v>85</v>
      </c>
      <c r="BJ154" s="48" t="s">
        <v>85</v>
      </c>
      <c r="BK154" s="48" t="s">
        <v>85</v>
      </c>
      <c r="BL154" s="48" t="s">
        <v>85</v>
      </c>
      <c r="BM154" s="48" t="s">
        <v>85</v>
      </c>
      <c r="BN154" s="48" t="s">
        <v>85</v>
      </c>
      <c r="BO154" s="48" t="s">
        <v>85</v>
      </c>
      <c r="BP154" s="48" t="s">
        <v>85</v>
      </c>
      <c r="BQ154" s="48" t="s">
        <v>85</v>
      </c>
      <c r="BR154" s="48">
        <v>45</v>
      </c>
      <c r="BS154" s="48">
        <v>41</v>
      </c>
      <c r="BT154" s="48">
        <v>14</v>
      </c>
      <c r="BU154" s="48" t="s">
        <v>85</v>
      </c>
      <c r="BV154" s="48" t="s">
        <v>85</v>
      </c>
      <c r="BW154" s="48" t="s">
        <v>85</v>
      </c>
      <c r="BX154" s="48" t="s">
        <v>85</v>
      </c>
      <c r="BY154" s="48" t="s">
        <v>85</v>
      </c>
      <c r="BZ154" s="48" t="s">
        <v>85</v>
      </c>
      <c r="CA154" s="48" t="s">
        <v>85</v>
      </c>
      <c r="CB154" s="48" t="s">
        <v>85</v>
      </c>
      <c r="CC154" s="48" t="s">
        <v>85</v>
      </c>
      <c r="CD154" s="45"/>
      <c r="CE154" s="15"/>
      <c r="CF154" s="15"/>
      <c r="CG154" s="15"/>
      <c r="CH154" s="15"/>
      <c r="CI154" s="15"/>
      <c r="CJ154" s="15"/>
      <c r="CK154" s="18"/>
    </row>
    <row r="155" spans="1:89">
      <c r="A155" s="44">
        <v>443</v>
      </c>
      <c r="B155" s="45" t="s">
        <v>784</v>
      </c>
      <c r="C155" s="9" t="s">
        <v>388</v>
      </c>
      <c r="D155" s="39" t="s">
        <v>243</v>
      </c>
      <c r="E155" s="39" t="s">
        <v>92</v>
      </c>
      <c r="F155" s="39" t="s">
        <v>527</v>
      </c>
      <c r="G155" s="39" t="s">
        <v>94</v>
      </c>
      <c r="H155" s="17">
        <f>E155-D155+1</f>
        <v>4</v>
      </c>
      <c r="I155" s="40" t="s">
        <v>134</v>
      </c>
      <c r="J155" s="40" t="s">
        <v>1463</v>
      </c>
      <c r="K155" s="40" t="s">
        <v>828</v>
      </c>
      <c r="L155" s="12">
        <v>49</v>
      </c>
      <c r="M155" s="12">
        <v>41</v>
      </c>
      <c r="N155" s="12">
        <v>3</v>
      </c>
      <c r="O155" s="12">
        <v>5</v>
      </c>
      <c r="P155" s="13" t="s">
        <v>786</v>
      </c>
      <c r="Q155" s="12" t="s">
        <v>787</v>
      </c>
      <c r="R155" s="48" t="s">
        <v>88</v>
      </c>
      <c r="S155" s="12">
        <v>50</v>
      </c>
      <c r="T155" s="12">
        <v>48</v>
      </c>
      <c r="U155" s="48">
        <v>50</v>
      </c>
      <c r="V155" s="48">
        <v>48</v>
      </c>
      <c r="W155" s="48" t="s">
        <v>11</v>
      </c>
      <c r="X155" s="48">
        <f>IF(AND(W155 = "Dem", L155&gt;M155), 1, 0)</f>
        <v>1</v>
      </c>
      <c r="Y155" s="48" t="s">
        <v>85</v>
      </c>
      <c r="Z155" s="48" t="s">
        <v>674</v>
      </c>
      <c r="AA155" s="48" t="s">
        <v>85</v>
      </c>
      <c r="AB155" s="48" t="s">
        <v>85</v>
      </c>
      <c r="AC155" s="48" t="s">
        <v>85</v>
      </c>
      <c r="AD155" s="48" t="s">
        <v>85</v>
      </c>
      <c r="AE155" s="13" t="s">
        <v>388</v>
      </c>
      <c r="AF155" s="13" t="s">
        <v>388</v>
      </c>
      <c r="AG155" s="48" t="s">
        <v>89</v>
      </c>
      <c r="AH155" s="48">
        <v>1</v>
      </c>
      <c r="AI155" s="48">
        <v>0</v>
      </c>
      <c r="AJ155" s="48" t="s">
        <v>85</v>
      </c>
      <c r="AK155" s="48" t="s">
        <v>85</v>
      </c>
      <c r="AL155" s="48" t="s">
        <v>85</v>
      </c>
      <c r="AM155" s="48" t="s">
        <v>85</v>
      </c>
      <c r="AN155" s="48" t="s">
        <v>85</v>
      </c>
      <c r="AO155" s="48" t="s">
        <v>85</v>
      </c>
      <c r="AP155" s="48" t="s">
        <v>85</v>
      </c>
      <c r="AQ155" s="48" t="s">
        <v>85</v>
      </c>
      <c r="AR155" s="48" t="s">
        <v>85</v>
      </c>
      <c r="AS155" s="48" t="s">
        <v>85</v>
      </c>
      <c r="AT155" s="48" t="s">
        <v>85</v>
      </c>
      <c r="AU155" s="48" t="s">
        <v>85</v>
      </c>
      <c r="AV155" s="48" t="s">
        <v>85</v>
      </c>
      <c r="AW155" s="48" t="s">
        <v>85</v>
      </c>
      <c r="AX155" s="48" t="s">
        <v>85</v>
      </c>
      <c r="AY155" s="48" t="s">
        <v>85</v>
      </c>
      <c r="AZ155" s="48" t="s">
        <v>85</v>
      </c>
      <c r="BA155" s="48" t="s">
        <v>85</v>
      </c>
      <c r="BB155" s="48" t="s">
        <v>85</v>
      </c>
      <c r="BC155" s="48" t="s">
        <v>85</v>
      </c>
      <c r="BD155" s="48" t="s">
        <v>85</v>
      </c>
      <c r="BE155" s="48" t="s">
        <v>85</v>
      </c>
      <c r="BF155" s="48" t="s">
        <v>85</v>
      </c>
      <c r="BG155" s="48" t="s">
        <v>85</v>
      </c>
      <c r="BH155" s="48" t="s">
        <v>85</v>
      </c>
      <c r="BI155" s="48" t="s">
        <v>85</v>
      </c>
      <c r="BJ155" s="48" t="s">
        <v>85</v>
      </c>
      <c r="BK155" s="48" t="s">
        <v>85</v>
      </c>
      <c r="BL155" s="48" t="s">
        <v>85</v>
      </c>
      <c r="BM155" s="48" t="s">
        <v>85</v>
      </c>
      <c r="BN155" s="48" t="s">
        <v>85</v>
      </c>
      <c r="BO155" s="48" t="s">
        <v>85</v>
      </c>
      <c r="BP155" s="48" t="s">
        <v>85</v>
      </c>
      <c r="BQ155" s="48" t="s">
        <v>85</v>
      </c>
      <c r="BR155" s="48">
        <v>45</v>
      </c>
      <c r="BS155" s="48">
        <v>41</v>
      </c>
      <c r="BT155" s="48">
        <v>14</v>
      </c>
      <c r="BU155" s="48" t="s">
        <v>85</v>
      </c>
      <c r="BV155" s="48" t="s">
        <v>85</v>
      </c>
      <c r="BW155" s="48" t="s">
        <v>85</v>
      </c>
      <c r="BX155" s="48" t="s">
        <v>85</v>
      </c>
      <c r="BY155" s="48" t="s">
        <v>85</v>
      </c>
      <c r="BZ155" s="48" t="s">
        <v>85</v>
      </c>
      <c r="CA155" s="48" t="s">
        <v>85</v>
      </c>
      <c r="CB155" s="48" t="s">
        <v>85</v>
      </c>
      <c r="CC155" s="48" t="s">
        <v>85</v>
      </c>
      <c r="CD155" s="45"/>
      <c r="CE155" s="15"/>
      <c r="CF155" s="15"/>
      <c r="CG155" s="15"/>
      <c r="CH155" s="15"/>
      <c r="CI155" s="15"/>
      <c r="CJ155" s="15"/>
      <c r="CK155" s="18"/>
    </row>
    <row r="156" spans="1:89">
      <c r="A156" s="44">
        <v>395</v>
      </c>
      <c r="B156" s="45" t="s">
        <v>784</v>
      </c>
      <c r="C156" s="9" t="s">
        <v>795</v>
      </c>
      <c r="D156" s="39" t="s">
        <v>294</v>
      </c>
      <c r="E156" s="39" t="s">
        <v>478</v>
      </c>
      <c r="F156" s="39" t="s">
        <v>552</v>
      </c>
      <c r="G156" s="39" t="s">
        <v>232</v>
      </c>
      <c r="H156" s="17">
        <f>E156-D156+1</f>
        <v>5</v>
      </c>
      <c r="I156" s="40" t="s">
        <v>160</v>
      </c>
      <c r="J156" s="40" t="s">
        <v>1463</v>
      </c>
      <c r="K156" s="40" t="s">
        <v>102</v>
      </c>
      <c r="L156" s="12">
        <v>45</v>
      </c>
      <c r="M156" s="12">
        <v>39</v>
      </c>
      <c r="N156" s="12">
        <v>5</v>
      </c>
      <c r="O156" s="12">
        <v>11</v>
      </c>
      <c r="P156" s="13" t="s">
        <v>786</v>
      </c>
      <c r="Q156" s="12" t="s">
        <v>787</v>
      </c>
      <c r="R156" s="48" t="s">
        <v>88</v>
      </c>
      <c r="S156" s="12">
        <v>50</v>
      </c>
      <c r="T156" s="12">
        <v>48</v>
      </c>
      <c r="U156" s="48">
        <v>50</v>
      </c>
      <c r="V156" s="48">
        <v>48</v>
      </c>
      <c r="W156" s="48" t="s">
        <v>11</v>
      </c>
      <c r="X156" s="48">
        <f>IF(AND(W156 = "Dem", L156&gt;M156), 1, 0)</f>
        <v>1</v>
      </c>
      <c r="Y156" s="48" t="s">
        <v>85</v>
      </c>
      <c r="Z156" s="48" t="s">
        <v>674</v>
      </c>
      <c r="AA156" s="48">
        <v>0</v>
      </c>
      <c r="AB156" s="48">
        <v>1</v>
      </c>
      <c r="AC156" s="48">
        <v>0</v>
      </c>
      <c r="AD156" s="48">
        <v>50</v>
      </c>
      <c r="AE156" s="32" t="s">
        <v>795</v>
      </c>
      <c r="AF156" s="32" t="s">
        <v>795</v>
      </c>
      <c r="AG156" s="48" t="s">
        <v>89</v>
      </c>
      <c r="AH156" s="48">
        <v>1</v>
      </c>
      <c r="AI156" s="48">
        <v>1</v>
      </c>
      <c r="AJ156" s="48" t="s">
        <v>85</v>
      </c>
      <c r="AK156" s="48" t="s">
        <v>85</v>
      </c>
      <c r="AL156" s="48" t="s">
        <v>85</v>
      </c>
      <c r="AM156" s="48" t="s">
        <v>85</v>
      </c>
      <c r="AN156" s="48" t="s">
        <v>85</v>
      </c>
      <c r="AO156" s="48" t="s">
        <v>85</v>
      </c>
      <c r="AP156" s="48" t="s">
        <v>85</v>
      </c>
      <c r="AQ156" s="48" t="s">
        <v>85</v>
      </c>
      <c r="AR156" s="48" t="s">
        <v>85</v>
      </c>
      <c r="AS156" s="48" t="s">
        <v>85</v>
      </c>
      <c r="AT156" s="48" t="s">
        <v>85</v>
      </c>
      <c r="AU156" s="48" t="s">
        <v>85</v>
      </c>
      <c r="AV156" s="48" t="s">
        <v>85</v>
      </c>
      <c r="AW156" s="48" t="s">
        <v>85</v>
      </c>
      <c r="AX156" s="48" t="s">
        <v>85</v>
      </c>
      <c r="AY156" s="48" t="s">
        <v>85</v>
      </c>
      <c r="AZ156" s="48" t="s">
        <v>85</v>
      </c>
      <c r="BA156" s="48" t="s">
        <v>85</v>
      </c>
      <c r="BB156" s="48" t="s">
        <v>85</v>
      </c>
      <c r="BC156" s="48" t="s">
        <v>85</v>
      </c>
      <c r="BD156" s="48" t="s">
        <v>85</v>
      </c>
      <c r="BE156" s="48" t="s">
        <v>85</v>
      </c>
      <c r="BF156" s="48" t="s">
        <v>85</v>
      </c>
      <c r="BG156" s="48" t="s">
        <v>85</v>
      </c>
      <c r="BH156" s="48" t="s">
        <v>85</v>
      </c>
      <c r="BI156" s="48" t="s">
        <v>85</v>
      </c>
      <c r="BJ156" s="48" t="s">
        <v>85</v>
      </c>
      <c r="BK156" s="48" t="s">
        <v>85</v>
      </c>
      <c r="BL156" s="48" t="s">
        <v>85</v>
      </c>
      <c r="BM156" s="48" t="s">
        <v>85</v>
      </c>
      <c r="BN156" s="48" t="s">
        <v>85</v>
      </c>
      <c r="BO156" s="48" t="s">
        <v>85</v>
      </c>
      <c r="BP156" s="48" t="s">
        <v>85</v>
      </c>
      <c r="BQ156" s="48" t="s">
        <v>85</v>
      </c>
      <c r="BR156" s="48" t="s">
        <v>85</v>
      </c>
      <c r="BS156" s="48" t="s">
        <v>85</v>
      </c>
      <c r="BT156" s="48" t="s">
        <v>85</v>
      </c>
      <c r="BU156" s="48" t="s">
        <v>85</v>
      </c>
      <c r="BV156" s="48" t="s">
        <v>85</v>
      </c>
      <c r="BW156" s="48" t="s">
        <v>85</v>
      </c>
      <c r="BX156" s="48" t="s">
        <v>85</v>
      </c>
      <c r="BY156" s="48" t="s">
        <v>85</v>
      </c>
      <c r="BZ156" s="48" t="s">
        <v>85</v>
      </c>
      <c r="CA156" s="48" t="s">
        <v>85</v>
      </c>
      <c r="CB156" s="48" t="s">
        <v>85</v>
      </c>
      <c r="CC156" s="48" t="s">
        <v>85</v>
      </c>
      <c r="CD156" s="45"/>
      <c r="CE156" s="15"/>
      <c r="CF156" s="15"/>
      <c r="CG156" s="15"/>
      <c r="CH156" s="15"/>
      <c r="CI156" s="15"/>
      <c r="CJ156" s="15"/>
      <c r="CK156" s="18"/>
    </row>
    <row r="157" spans="1:89">
      <c r="A157" s="44">
        <v>362</v>
      </c>
      <c r="B157" s="45" t="s">
        <v>784</v>
      </c>
      <c r="C157" s="9" t="s">
        <v>104</v>
      </c>
      <c r="D157" s="39" t="s">
        <v>310</v>
      </c>
      <c r="E157" s="39" t="s">
        <v>153</v>
      </c>
      <c r="F157" s="39" t="s">
        <v>842</v>
      </c>
      <c r="G157" s="39" t="s">
        <v>478</v>
      </c>
      <c r="H157" s="17">
        <f>E157-D157+1</f>
        <v>6</v>
      </c>
      <c r="I157" s="40" t="s">
        <v>694</v>
      </c>
      <c r="J157" s="39" t="s">
        <v>1463</v>
      </c>
      <c r="K157" s="40" t="s">
        <v>843</v>
      </c>
      <c r="L157" s="12">
        <v>43</v>
      </c>
      <c r="M157" s="12">
        <v>42</v>
      </c>
      <c r="N157" s="12">
        <v>1</v>
      </c>
      <c r="O157" s="12">
        <v>13</v>
      </c>
      <c r="P157" s="13" t="s">
        <v>786</v>
      </c>
      <c r="Q157" s="12" t="s">
        <v>787</v>
      </c>
      <c r="R157" s="48" t="s">
        <v>88</v>
      </c>
      <c r="S157" s="12">
        <v>50</v>
      </c>
      <c r="T157" s="12">
        <v>48</v>
      </c>
      <c r="U157" s="48">
        <v>50</v>
      </c>
      <c r="V157" s="48">
        <v>48</v>
      </c>
      <c r="W157" s="48" t="s">
        <v>11</v>
      </c>
      <c r="X157" s="48">
        <f>IF(AND(W157 = "Dem", L157&gt;M157), 1, 0)</f>
        <v>1</v>
      </c>
      <c r="Y157" s="48" t="s">
        <v>85</v>
      </c>
      <c r="Z157" s="48" t="s">
        <v>674</v>
      </c>
      <c r="AA157" s="48">
        <v>0</v>
      </c>
      <c r="AB157" s="48">
        <v>1</v>
      </c>
      <c r="AC157" s="48">
        <v>0</v>
      </c>
      <c r="AD157" s="48" t="s">
        <v>85</v>
      </c>
      <c r="AE157" s="13" t="s">
        <v>111</v>
      </c>
      <c r="AF157" s="13" t="s">
        <v>698</v>
      </c>
      <c r="AG157" s="48" t="s">
        <v>89</v>
      </c>
      <c r="AH157" s="48">
        <v>1</v>
      </c>
      <c r="AI157" s="48">
        <v>1</v>
      </c>
      <c r="AJ157" s="48">
        <v>1</v>
      </c>
      <c r="AK157" s="48">
        <v>1</v>
      </c>
      <c r="AL157" s="48">
        <v>1</v>
      </c>
      <c r="AM157" s="48">
        <v>1</v>
      </c>
      <c r="AN157" s="48">
        <v>1</v>
      </c>
      <c r="AO157" s="48">
        <v>0</v>
      </c>
      <c r="AP157" s="48">
        <v>1</v>
      </c>
      <c r="AQ157" s="48">
        <v>0</v>
      </c>
      <c r="AR157" s="48">
        <v>0</v>
      </c>
      <c r="AS157" s="48">
        <v>0</v>
      </c>
      <c r="AT157" s="48">
        <v>1</v>
      </c>
      <c r="AU157" s="48">
        <v>0</v>
      </c>
      <c r="AV157" s="48">
        <v>0</v>
      </c>
      <c r="AW157" s="48">
        <v>0</v>
      </c>
      <c r="AX157" s="48">
        <v>0</v>
      </c>
      <c r="AY157" s="48">
        <v>0</v>
      </c>
      <c r="AZ157" s="48">
        <v>0</v>
      </c>
      <c r="BA157" s="48">
        <v>0</v>
      </c>
      <c r="BB157" s="48">
        <v>0</v>
      </c>
      <c r="BC157" s="48">
        <v>0</v>
      </c>
      <c r="BD157" s="48">
        <v>0</v>
      </c>
      <c r="BE157" s="48">
        <v>0</v>
      </c>
      <c r="BF157" s="48">
        <v>0</v>
      </c>
      <c r="BG157" s="48">
        <v>0</v>
      </c>
      <c r="BH157" s="48">
        <v>0</v>
      </c>
      <c r="BI157" s="48">
        <v>0</v>
      </c>
      <c r="BJ157" s="48">
        <v>0</v>
      </c>
      <c r="BK157" s="48">
        <v>0</v>
      </c>
      <c r="BL157" s="48">
        <v>0</v>
      </c>
      <c r="BM157" s="48">
        <v>0</v>
      </c>
      <c r="BN157" s="48">
        <v>0</v>
      </c>
      <c r="BO157" s="48">
        <v>0</v>
      </c>
      <c r="BP157" s="48">
        <v>41</v>
      </c>
      <c r="BQ157" s="48">
        <v>40</v>
      </c>
      <c r="BR157" s="48">
        <v>29</v>
      </c>
      <c r="BS157" s="48">
        <v>29</v>
      </c>
      <c r="BT157" s="48">
        <v>35</v>
      </c>
      <c r="BU157" s="48" t="s">
        <v>85</v>
      </c>
      <c r="BV157" s="48" t="s">
        <v>85</v>
      </c>
      <c r="BW157" s="48" t="s">
        <v>85</v>
      </c>
      <c r="BX157" s="48" t="s">
        <v>85</v>
      </c>
      <c r="BY157" s="48">
        <v>87</v>
      </c>
      <c r="BZ157" s="48" t="s">
        <v>85</v>
      </c>
      <c r="CA157" s="48" t="s">
        <v>85</v>
      </c>
      <c r="CB157" s="48" t="s">
        <v>85</v>
      </c>
      <c r="CC157" s="48">
        <v>10</v>
      </c>
      <c r="CD157" s="45"/>
      <c r="CE157" s="15"/>
      <c r="CF157" s="15"/>
      <c r="CG157" s="15"/>
      <c r="CH157" s="15"/>
      <c r="CI157" s="15"/>
      <c r="CJ157" s="15"/>
      <c r="CK157" s="18"/>
    </row>
    <row r="158" spans="1:89">
      <c r="A158" s="44">
        <v>331</v>
      </c>
      <c r="B158" s="45" t="s">
        <v>784</v>
      </c>
      <c r="C158" s="9" t="s">
        <v>805</v>
      </c>
      <c r="D158" s="39" t="s">
        <v>97</v>
      </c>
      <c r="E158" s="39" t="s">
        <v>157</v>
      </c>
      <c r="F158" s="39" t="s">
        <v>853</v>
      </c>
      <c r="G158" s="39" t="s">
        <v>310</v>
      </c>
      <c r="H158" s="17">
        <f>E158-D158+1</f>
        <v>4</v>
      </c>
      <c r="I158" s="40" t="s">
        <v>160</v>
      </c>
      <c r="J158" s="40" t="s">
        <v>1463</v>
      </c>
      <c r="K158" s="40" t="s">
        <v>102</v>
      </c>
      <c r="L158" s="12">
        <v>45</v>
      </c>
      <c r="M158" s="12">
        <v>40</v>
      </c>
      <c r="N158" s="12" t="s">
        <v>85</v>
      </c>
      <c r="O158" s="12" t="s">
        <v>85</v>
      </c>
      <c r="P158" s="48" t="s">
        <v>786</v>
      </c>
      <c r="Q158" s="12" t="s">
        <v>787</v>
      </c>
      <c r="R158" s="48" t="s">
        <v>88</v>
      </c>
      <c r="S158" s="12">
        <v>50</v>
      </c>
      <c r="T158" s="12">
        <v>48</v>
      </c>
      <c r="U158" s="48">
        <v>50</v>
      </c>
      <c r="V158" s="48">
        <v>48</v>
      </c>
      <c r="W158" s="48" t="s">
        <v>11</v>
      </c>
      <c r="X158" s="48">
        <f>IF(AND(W158 = "Dem", L158&gt;M158), 1, 0)</f>
        <v>1</v>
      </c>
      <c r="Y158" s="48" t="s">
        <v>85</v>
      </c>
      <c r="Z158" s="48" t="s">
        <v>674</v>
      </c>
      <c r="AA158" s="48" t="s">
        <v>85</v>
      </c>
      <c r="AB158" s="48" t="s">
        <v>85</v>
      </c>
      <c r="AC158" s="48" t="s">
        <v>85</v>
      </c>
      <c r="AD158" s="48" t="s">
        <v>85</v>
      </c>
      <c r="AE158" s="13" t="s">
        <v>854</v>
      </c>
      <c r="AF158" s="48" t="s">
        <v>805</v>
      </c>
      <c r="AG158" s="48" t="s">
        <v>89</v>
      </c>
      <c r="AH158" s="48">
        <v>1</v>
      </c>
      <c r="AI158" s="48">
        <v>1</v>
      </c>
      <c r="AJ158" s="48" t="s">
        <v>85</v>
      </c>
      <c r="AK158" s="48" t="s">
        <v>85</v>
      </c>
      <c r="AL158" s="48" t="s">
        <v>85</v>
      </c>
      <c r="AM158" s="48" t="s">
        <v>85</v>
      </c>
      <c r="AN158" s="48" t="s">
        <v>85</v>
      </c>
      <c r="AO158" s="48" t="s">
        <v>85</v>
      </c>
      <c r="AP158" s="48" t="s">
        <v>85</v>
      </c>
      <c r="AQ158" s="48" t="s">
        <v>85</v>
      </c>
      <c r="AR158" s="48" t="s">
        <v>85</v>
      </c>
      <c r="AS158" s="48" t="s">
        <v>85</v>
      </c>
      <c r="AT158" s="48" t="s">
        <v>85</v>
      </c>
      <c r="AU158" s="48" t="s">
        <v>85</v>
      </c>
      <c r="AV158" s="48" t="s">
        <v>85</v>
      </c>
      <c r="AW158" s="48" t="s">
        <v>85</v>
      </c>
      <c r="AX158" s="48" t="s">
        <v>85</v>
      </c>
      <c r="AY158" s="48" t="s">
        <v>85</v>
      </c>
      <c r="AZ158" s="48" t="s">
        <v>85</v>
      </c>
      <c r="BA158" s="48" t="s">
        <v>85</v>
      </c>
      <c r="BB158" s="48" t="s">
        <v>85</v>
      </c>
      <c r="BC158" s="48" t="s">
        <v>85</v>
      </c>
      <c r="BD158" s="48" t="s">
        <v>85</v>
      </c>
      <c r="BE158" s="48" t="s">
        <v>85</v>
      </c>
      <c r="BF158" s="48" t="s">
        <v>85</v>
      </c>
      <c r="BG158" s="48" t="s">
        <v>85</v>
      </c>
      <c r="BH158" s="48" t="s">
        <v>85</v>
      </c>
      <c r="BI158" s="48" t="s">
        <v>85</v>
      </c>
      <c r="BJ158" s="48" t="s">
        <v>85</v>
      </c>
      <c r="BK158" s="48" t="s">
        <v>85</v>
      </c>
      <c r="BL158" s="48" t="s">
        <v>85</v>
      </c>
      <c r="BM158" s="48" t="s">
        <v>85</v>
      </c>
      <c r="BN158" s="48" t="s">
        <v>85</v>
      </c>
      <c r="BO158" s="48" t="s">
        <v>85</v>
      </c>
      <c r="BP158" s="48" t="s">
        <v>85</v>
      </c>
      <c r="BQ158" s="48" t="s">
        <v>85</v>
      </c>
      <c r="BR158" s="48" t="s">
        <v>85</v>
      </c>
      <c r="BS158" s="48" t="s">
        <v>85</v>
      </c>
      <c r="BT158" s="48" t="s">
        <v>85</v>
      </c>
      <c r="BU158" s="48" t="s">
        <v>85</v>
      </c>
      <c r="BV158" s="48" t="s">
        <v>85</v>
      </c>
      <c r="BW158" s="48" t="s">
        <v>85</v>
      </c>
      <c r="BX158" s="48" t="s">
        <v>85</v>
      </c>
      <c r="BY158" s="48" t="s">
        <v>85</v>
      </c>
      <c r="BZ158" s="48" t="s">
        <v>85</v>
      </c>
      <c r="CA158" s="48" t="s">
        <v>85</v>
      </c>
      <c r="CB158" s="48" t="s">
        <v>85</v>
      </c>
      <c r="CC158" s="48" t="s">
        <v>85</v>
      </c>
      <c r="CD158" s="45"/>
      <c r="CE158" s="15"/>
      <c r="CF158" s="15"/>
      <c r="CG158" s="15"/>
      <c r="CH158" s="15"/>
      <c r="CI158" s="15"/>
      <c r="CJ158" s="15"/>
      <c r="CK158" s="18"/>
    </row>
    <row r="159" spans="1:89">
      <c r="A159" s="44">
        <v>319</v>
      </c>
      <c r="B159" s="45" t="s">
        <v>784</v>
      </c>
      <c r="C159" s="24" t="s">
        <v>90</v>
      </c>
      <c r="D159" s="39" t="s">
        <v>97</v>
      </c>
      <c r="E159" s="39" t="s">
        <v>254</v>
      </c>
      <c r="F159" s="39" t="s">
        <v>857</v>
      </c>
      <c r="G159" s="39" t="s">
        <v>301</v>
      </c>
      <c r="H159" s="17">
        <f>E159-D159+1</f>
        <v>2</v>
      </c>
      <c r="I159" s="40" t="s">
        <v>85</v>
      </c>
      <c r="J159" s="40" t="s">
        <v>1463</v>
      </c>
      <c r="K159" s="40" t="s">
        <v>858</v>
      </c>
      <c r="L159" s="12">
        <v>48</v>
      </c>
      <c r="M159" s="12">
        <v>41</v>
      </c>
      <c r="N159" s="12">
        <v>3</v>
      </c>
      <c r="O159" s="12">
        <v>7</v>
      </c>
      <c r="P159" s="48" t="s">
        <v>786</v>
      </c>
      <c r="Q159" s="12" t="s">
        <v>787</v>
      </c>
      <c r="R159" s="48" t="s">
        <v>117</v>
      </c>
      <c r="S159" s="12">
        <v>50</v>
      </c>
      <c r="T159" s="12">
        <v>48</v>
      </c>
      <c r="U159" s="48">
        <v>50</v>
      </c>
      <c r="V159" s="48">
        <v>48</v>
      </c>
      <c r="W159" s="48" t="s">
        <v>11</v>
      </c>
      <c r="X159" s="48">
        <f>IF(AND(W159 = "Dem", L159&gt;M159), 1, 0)</f>
        <v>1</v>
      </c>
      <c r="Y159" s="48" t="s">
        <v>85</v>
      </c>
      <c r="Z159" s="48" t="s">
        <v>674</v>
      </c>
      <c r="AA159" s="48" t="s">
        <v>85</v>
      </c>
      <c r="AB159" s="48" t="s">
        <v>85</v>
      </c>
      <c r="AC159" s="48" t="s">
        <v>85</v>
      </c>
      <c r="AD159" s="48" t="s">
        <v>85</v>
      </c>
      <c r="AE159" s="48" t="s">
        <v>90</v>
      </c>
      <c r="AF159" s="48" t="s">
        <v>90</v>
      </c>
      <c r="AG159" s="48" t="s">
        <v>11</v>
      </c>
      <c r="AH159" s="48">
        <v>1</v>
      </c>
      <c r="AI159" s="48">
        <v>0</v>
      </c>
      <c r="AJ159" s="48" t="s">
        <v>85</v>
      </c>
      <c r="AK159" s="48" t="s">
        <v>85</v>
      </c>
      <c r="AL159" s="48" t="s">
        <v>85</v>
      </c>
      <c r="AM159" s="48" t="s">
        <v>85</v>
      </c>
      <c r="AN159" s="48" t="s">
        <v>85</v>
      </c>
      <c r="AO159" s="48" t="s">
        <v>85</v>
      </c>
      <c r="AP159" s="48" t="s">
        <v>85</v>
      </c>
      <c r="AQ159" s="48" t="s">
        <v>85</v>
      </c>
      <c r="AR159" s="48" t="s">
        <v>85</v>
      </c>
      <c r="AS159" s="48" t="s">
        <v>85</v>
      </c>
      <c r="AT159" s="48" t="s">
        <v>85</v>
      </c>
      <c r="AU159" s="48" t="s">
        <v>85</v>
      </c>
      <c r="AV159" s="48" t="s">
        <v>85</v>
      </c>
      <c r="AW159" s="48" t="s">
        <v>85</v>
      </c>
      <c r="AX159" s="48" t="s">
        <v>85</v>
      </c>
      <c r="AY159" s="48" t="s">
        <v>85</v>
      </c>
      <c r="AZ159" s="48" t="s">
        <v>85</v>
      </c>
      <c r="BA159" s="48" t="s">
        <v>85</v>
      </c>
      <c r="BB159" s="48" t="s">
        <v>85</v>
      </c>
      <c r="BC159" s="48" t="s">
        <v>85</v>
      </c>
      <c r="BD159" s="48" t="s">
        <v>85</v>
      </c>
      <c r="BE159" s="48" t="s">
        <v>85</v>
      </c>
      <c r="BF159" s="48" t="s">
        <v>85</v>
      </c>
      <c r="BG159" s="48" t="s">
        <v>85</v>
      </c>
      <c r="BH159" s="48" t="s">
        <v>85</v>
      </c>
      <c r="BI159" s="48" t="s">
        <v>85</v>
      </c>
      <c r="BJ159" s="48" t="s">
        <v>85</v>
      </c>
      <c r="BK159" s="48" t="s">
        <v>85</v>
      </c>
      <c r="BL159" s="48" t="s">
        <v>85</v>
      </c>
      <c r="BM159" s="48" t="s">
        <v>85</v>
      </c>
      <c r="BN159" s="48" t="s">
        <v>85</v>
      </c>
      <c r="BO159" s="48" t="s">
        <v>85</v>
      </c>
      <c r="BP159" s="48" t="s">
        <v>85</v>
      </c>
      <c r="BQ159" s="48" t="s">
        <v>85</v>
      </c>
      <c r="BR159" s="48" t="s">
        <v>85</v>
      </c>
      <c r="BS159" s="48" t="s">
        <v>85</v>
      </c>
      <c r="BT159" s="48" t="s">
        <v>85</v>
      </c>
      <c r="BU159" s="48" t="s">
        <v>85</v>
      </c>
      <c r="BV159" s="48" t="s">
        <v>85</v>
      </c>
      <c r="BW159" s="48" t="s">
        <v>85</v>
      </c>
      <c r="BX159" s="48" t="s">
        <v>85</v>
      </c>
      <c r="BY159" s="48" t="s">
        <v>85</v>
      </c>
      <c r="BZ159" s="48" t="s">
        <v>85</v>
      </c>
      <c r="CA159" s="48" t="s">
        <v>85</v>
      </c>
      <c r="CB159" s="48" t="s">
        <v>85</v>
      </c>
      <c r="CC159" s="48" t="s">
        <v>85</v>
      </c>
      <c r="CD159" s="45"/>
      <c r="CE159" s="15"/>
      <c r="CF159" s="15"/>
      <c r="CG159" s="15"/>
      <c r="CH159" s="15"/>
      <c r="CI159" s="15"/>
      <c r="CJ159" s="15"/>
      <c r="CK159" s="18"/>
    </row>
    <row r="160" spans="1:89">
      <c r="A160" s="44">
        <v>248</v>
      </c>
      <c r="B160" s="45" t="s">
        <v>784</v>
      </c>
      <c r="C160" s="24" t="s">
        <v>870</v>
      </c>
      <c r="D160" s="39" t="s">
        <v>348</v>
      </c>
      <c r="E160" s="39" t="s">
        <v>590</v>
      </c>
      <c r="F160" s="39" t="s">
        <v>591</v>
      </c>
      <c r="G160" s="39" t="s">
        <v>166</v>
      </c>
      <c r="H160" s="17">
        <f>E160-D160+1</f>
        <v>6</v>
      </c>
      <c r="I160" s="40" t="s">
        <v>160</v>
      </c>
      <c r="J160" s="40" t="s">
        <v>1463</v>
      </c>
      <c r="K160" s="48">
        <v>600</v>
      </c>
      <c r="L160" s="12">
        <v>42</v>
      </c>
      <c r="M160" s="12">
        <v>40</v>
      </c>
      <c r="N160" s="12">
        <v>8</v>
      </c>
      <c r="O160" s="12">
        <v>10</v>
      </c>
      <c r="P160" s="48" t="s">
        <v>786</v>
      </c>
      <c r="Q160" s="12" t="s">
        <v>787</v>
      </c>
      <c r="R160" s="48" t="s">
        <v>88</v>
      </c>
      <c r="S160" s="12">
        <v>50</v>
      </c>
      <c r="T160" s="12">
        <v>48</v>
      </c>
      <c r="U160" s="48">
        <v>50</v>
      </c>
      <c r="V160" s="48">
        <v>48</v>
      </c>
      <c r="W160" s="48" t="s">
        <v>11</v>
      </c>
      <c r="X160" s="48">
        <f>IF(AND(W160 = "Dem", L160&gt;M160), 1, 0)</f>
        <v>1</v>
      </c>
      <c r="Y160" s="48" t="s">
        <v>85</v>
      </c>
      <c r="Z160" s="48" t="s">
        <v>674</v>
      </c>
      <c r="AA160" s="48">
        <v>0</v>
      </c>
      <c r="AB160" s="48">
        <v>0</v>
      </c>
      <c r="AC160" s="48">
        <v>0</v>
      </c>
      <c r="AD160" s="48">
        <v>20</v>
      </c>
      <c r="AE160" s="48" t="s">
        <v>870</v>
      </c>
      <c r="AF160" s="35" t="s">
        <v>870</v>
      </c>
      <c r="AG160" s="48" t="s">
        <v>89</v>
      </c>
      <c r="AH160" s="48">
        <v>1</v>
      </c>
      <c r="AI160" s="48">
        <v>1</v>
      </c>
      <c r="AJ160" s="48">
        <v>0</v>
      </c>
      <c r="AK160" s="48">
        <v>0</v>
      </c>
      <c r="AL160" s="48">
        <v>1</v>
      </c>
      <c r="AM160" s="48">
        <v>0</v>
      </c>
      <c r="AN160" s="48">
        <v>0</v>
      </c>
      <c r="AO160" s="48">
        <v>0</v>
      </c>
      <c r="AP160" s="48">
        <v>0</v>
      </c>
      <c r="AQ160" s="48">
        <v>0</v>
      </c>
      <c r="AR160" s="48">
        <v>0</v>
      </c>
      <c r="AS160" s="48">
        <v>0</v>
      </c>
      <c r="AT160" s="48">
        <v>0</v>
      </c>
      <c r="AU160" s="48">
        <v>0</v>
      </c>
      <c r="AV160" s="48">
        <v>0</v>
      </c>
      <c r="AW160" s="48">
        <v>0</v>
      </c>
      <c r="AX160" s="48">
        <v>0</v>
      </c>
      <c r="AY160" s="48">
        <v>0</v>
      </c>
      <c r="AZ160" s="48">
        <v>0</v>
      </c>
      <c r="BA160" s="48">
        <v>0</v>
      </c>
      <c r="BB160" s="48">
        <v>0</v>
      </c>
      <c r="BC160" s="48">
        <v>0</v>
      </c>
      <c r="BD160" s="48">
        <v>0</v>
      </c>
      <c r="BE160" s="48">
        <v>0</v>
      </c>
      <c r="BF160" s="48">
        <v>1</v>
      </c>
      <c r="BG160" s="48">
        <v>0</v>
      </c>
      <c r="BH160" s="48">
        <v>0</v>
      </c>
      <c r="BI160" s="48">
        <v>0</v>
      </c>
      <c r="BJ160" s="48">
        <v>0</v>
      </c>
      <c r="BK160" s="48">
        <v>0</v>
      </c>
      <c r="BL160" s="48">
        <v>0</v>
      </c>
      <c r="BM160" s="48">
        <v>0</v>
      </c>
      <c r="BN160" s="48">
        <v>0</v>
      </c>
      <c r="BO160" s="48">
        <v>0</v>
      </c>
      <c r="BP160" s="48" t="s">
        <v>85</v>
      </c>
      <c r="BQ160" s="48" t="s">
        <v>85</v>
      </c>
      <c r="BR160" s="48" t="s">
        <v>85</v>
      </c>
      <c r="BS160" s="48" t="s">
        <v>85</v>
      </c>
      <c r="BT160" s="48" t="s">
        <v>85</v>
      </c>
      <c r="BU160" s="48" t="s">
        <v>85</v>
      </c>
      <c r="BV160" s="48" t="s">
        <v>85</v>
      </c>
      <c r="BW160" s="48" t="s">
        <v>85</v>
      </c>
      <c r="BX160" s="48" t="s">
        <v>85</v>
      </c>
      <c r="BY160" s="48" t="s">
        <v>85</v>
      </c>
      <c r="BZ160" s="48" t="s">
        <v>85</v>
      </c>
      <c r="CA160" s="48" t="s">
        <v>85</v>
      </c>
      <c r="CB160" s="48" t="s">
        <v>85</v>
      </c>
      <c r="CC160" s="48" t="s">
        <v>85</v>
      </c>
      <c r="CD160" s="45"/>
      <c r="CE160" s="15"/>
      <c r="CF160" s="15"/>
      <c r="CG160" s="15"/>
      <c r="CH160" s="15"/>
      <c r="CI160" s="15"/>
      <c r="CJ160" s="15"/>
      <c r="CK160" s="18"/>
    </row>
    <row r="161" spans="1:89">
      <c r="A161" s="44">
        <v>233</v>
      </c>
      <c r="B161" s="45" t="s">
        <v>784</v>
      </c>
      <c r="C161" s="9" t="s">
        <v>795</v>
      </c>
      <c r="D161" s="39" t="s">
        <v>360</v>
      </c>
      <c r="E161" s="39" t="s">
        <v>338</v>
      </c>
      <c r="F161" s="39" t="s">
        <v>361</v>
      </c>
      <c r="G161" s="39" t="s">
        <v>341</v>
      </c>
      <c r="H161" s="17">
        <f>E161-D161+1</f>
        <v>6</v>
      </c>
      <c r="I161" s="40" t="s">
        <v>160</v>
      </c>
      <c r="J161" s="11" t="s">
        <v>1463</v>
      </c>
      <c r="K161" s="48">
        <v>600</v>
      </c>
      <c r="L161" s="12">
        <v>45</v>
      </c>
      <c r="M161" s="12">
        <v>41</v>
      </c>
      <c r="N161" s="12">
        <v>5</v>
      </c>
      <c r="O161" s="12">
        <v>9</v>
      </c>
      <c r="P161" s="48" t="s">
        <v>786</v>
      </c>
      <c r="Q161" s="12" t="s">
        <v>787</v>
      </c>
      <c r="R161" s="48" t="s">
        <v>88</v>
      </c>
      <c r="S161" s="12">
        <v>50</v>
      </c>
      <c r="T161" s="12">
        <v>48</v>
      </c>
      <c r="U161" s="48">
        <v>50</v>
      </c>
      <c r="V161" s="48">
        <v>48</v>
      </c>
      <c r="W161" s="48" t="s">
        <v>11</v>
      </c>
      <c r="X161" s="48">
        <f>IF(AND(W161 = "Dem", L161&gt;M161), 1, 0)</f>
        <v>1</v>
      </c>
      <c r="Y161" s="48" t="s">
        <v>85</v>
      </c>
      <c r="Z161" s="48" t="s">
        <v>674</v>
      </c>
      <c r="AA161" s="48" t="s">
        <v>85</v>
      </c>
      <c r="AB161" s="48" t="s">
        <v>85</v>
      </c>
      <c r="AC161" s="48" t="s">
        <v>85</v>
      </c>
      <c r="AD161" s="48">
        <v>40</v>
      </c>
      <c r="AE161" s="48" t="s">
        <v>795</v>
      </c>
      <c r="AF161" s="48" t="s">
        <v>795</v>
      </c>
      <c r="AG161" s="48" t="s">
        <v>89</v>
      </c>
      <c r="AH161" s="48">
        <v>1</v>
      </c>
      <c r="AI161" s="48">
        <v>1</v>
      </c>
      <c r="AJ161" s="48" t="s">
        <v>85</v>
      </c>
      <c r="AK161" s="48" t="s">
        <v>85</v>
      </c>
      <c r="AL161" s="48" t="s">
        <v>85</v>
      </c>
      <c r="AM161" s="48" t="s">
        <v>85</v>
      </c>
      <c r="AN161" s="48" t="s">
        <v>85</v>
      </c>
      <c r="AO161" s="48" t="s">
        <v>85</v>
      </c>
      <c r="AP161" s="48" t="s">
        <v>85</v>
      </c>
      <c r="AQ161" s="48" t="s">
        <v>85</v>
      </c>
      <c r="AR161" s="48" t="s">
        <v>85</v>
      </c>
      <c r="AS161" s="48" t="s">
        <v>85</v>
      </c>
      <c r="AT161" s="48" t="s">
        <v>85</v>
      </c>
      <c r="AU161" s="48" t="s">
        <v>85</v>
      </c>
      <c r="AV161" s="48" t="s">
        <v>85</v>
      </c>
      <c r="AW161" s="48" t="s">
        <v>85</v>
      </c>
      <c r="AX161" s="48" t="s">
        <v>85</v>
      </c>
      <c r="AY161" s="48" t="s">
        <v>85</v>
      </c>
      <c r="AZ161" s="48" t="s">
        <v>85</v>
      </c>
      <c r="BA161" s="48" t="s">
        <v>85</v>
      </c>
      <c r="BB161" s="48" t="s">
        <v>85</v>
      </c>
      <c r="BC161" s="48" t="s">
        <v>85</v>
      </c>
      <c r="BD161" s="48" t="s">
        <v>85</v>
      </c>
      <c r="BE161" s="48" t="s">
        <v>85</v>
      </c>
      <c r="BF161" s="48" t="s">
        <v>85</v>
      </c>
      <c r="BG161" s="48" t="s">
        <v>85</v>
      </c>
      <c r="BH161" s="48" t="s">
        <v>85</v>
      </c>
      <c r="BI161" s="48" t="s">
        <v>85</v>
      </c>
      <c r="BJ161" s="48" t="s">
        <v>85</v>
      </c>
      <c r="BK161" s="48" t="s">
        <v>85</v>
      </c>
      <c r="BL161" s="48" t="s">
        <v>85</v>
      </c>
      <c r="BM161" s="48" t="s">
        <v>85</v>
      </c>
      <c r="BN161" s="48" t="s">
        <v>85</v>
      </c>
      <c r="BO161" s="48" t="s">
        <v>85</v>
      </c>
      <c r="BP161" s="48" t="s">
        <v>85</v>
      </c>
      <c r="BQ161" s="48" t="s">
        <v>85</v>
      </c>
      <c r="BR161" s="48">
        <v>43</v>
      </c>
      <c r="BS161" s="48">
        <v>39</v>
      </c>
      <c r="BT161" s="48">
        <v>11</v>
      </c>
      <c r="BU161" s="48">
        <v>29</v>
      </c>
      <c r="BV161" s="48">
        <v>4</v>
      </c>
      <c r="BW161" s="48">
        <v>7</v>
      </c>
      <c r="BX161" s="48">
        <v>23</v>
      </c>
      <c r="BY161" s="48" t="s">
        <v>85</v>
      </c>
      <c r="BZ161" s="48" t="s">
        <v>85</v>
      </c>
      <c r="CA161" s="48" t="s">
        <v>85</v>
      </c>
      <c r="CB161" s="48" t="s">
        <v>85</v>
      </c>
      <c r="CC161" s="12" t="s">
        <v>85</v>
      </c>
      <c r="CD161" s="45"/>
      <c r="CE161" s="15"/>
      <c r="CF161" s="15"/>
      <c r="CG161" s="15"/>
      <c r="CH161" s="15"/>
      <c r="CI161" s="15"/>
      <c r="CJ161" s="15"/>
      <c r="CK161" s="18"/>
    </row>
    <row r="162" spans="1:89">
      <c r="A162" s="1">
        <v>210</v>
      </c>
      <c r="B162" s="1" t="s">
        <v>784</v>
      </c>
      <c r="C162" s="19" t="s">
        <v>378</v>
      </c>
      <c r="D162" s="20" t="s">
        <v>379</v>
      </c>
      <c r="E162" s="20" t="s">
        <v>371</v>
      </c>
      <c r="F162" s="20" t="s">
        <v>380</v>
      </c>
      <c r="G162" s="20" t="s">
        <v>360</v>
      </c>
      <c r="H162" s="11">
        <f>E162-D162+1</f>
        <v>10</v>
      </c>
      <c r="I162" s="32">
        <v>2.5</v>
      </c>
      <c r="J162" s="48" t="s">
        <v>1463</v>
      </c>
      <c r="K162" s="32">
        <v>1600</v>
      </c>
      <c r="L162" s="12">
        <v>45</v>
      </c>
      <c r="M162" s="12">
        <v>41</v>
      </c>
      <c r="N162" s="12" t="s">
        <v>85</v>
      </c>
      <c r="O162" s="12" t="s">
        <v>85</v>
      </c>
      <c r="P162" s="48" t="s">
        <v>786</v>
      </c>
      <c r="Q162" s="14" t="s">
        <v>787</v>
      </c>
      <c r="R162" s="32" t="s">
        <v>88</v>
      </c>
      <c r="S162" s="12">
        <v>50</v>
      </c>
      <c r="T162" s="12">
        <v>48</v>
      </c>
      <c r="U162" s="48">
        <v>50</v>
      </c>
      <c r="V162" s="48">
        <v>48</v>
      </c>
      <c r="W162" s="48" t="s">
        <v>11</v>
      </c>
      <c r="X162" s="48">
        <f>IF(AND(W162 = "Dem", L162&gt;M162), 1, 0)</f>
        <v>1</v>
      </c>
      <c r="Y162" s="32" t="s">
        <v>85</v>
      </c>
      <c r="Z162" s="12" t="s">
        <v>674</v>
      </c>
      <c r="AA162" s="32" t="s">
        <v>85</v>
      </c>
      <c r="AB162" s="32" t="s">
        <v>85</v>
      </c>
      <c r="AC162" s="32" t="s">
        <v>85</v>
      </c>
      <c r="AD162" s="32" t="s">
        <v>85</v>
      </c>
      <c r="AE162" s="32" t="s">
        <v>378</v>
      </c>
      <c r="AF162" s="32" t="s">
        <v>381</v>
      </c>
      <c r="AG162" s="32" t="s">
        <v>89</v>
      </c>
      <c r="AH162" s="32">
        <v>1</v>
      </c>
      <c r="AI162" s="32">
        <v>0</v>
      </c>
      <c r="AJ162" s="32" t="s">
        <v>85</v>
      </c>
      <c r="AK162" s="32" t="s">
        <v>85</v>
      </c>
      <c r="AL162" s="32" t="s">
        <v>85</v>
      </c>
      <c r="AM162" s="32" t="s">
        <v>85</v>
      </c>
      <c r="AN162" s="32" t="s">
        <v>85</v>
      </c>
      <c r="AO162" s="32" t="s">
        <v>85</v>
      </c>
      <c r="AP162" s="32" t="s">
        <v>85</v>
      </c>
      <c r="AQ162" s="32" t="s">
        <v>85</v>
      </c>
      <c r="AR162" s="32" t="s">
        <v>85</v>
      </c>
      <c r="AS162" s="32" t="s">
        <v>85</v>
      </c>
      <c r="AT162" s="32" t="s">
        <v>85</v>
      </c>
      <c r="AU162" s="32" t="s">
        <v>85</v>
      </c>
      <c r="AV162" s="32" t="s">
        <v>85</v>
      </c>
      <c r="AW162" s="32" t="s">
        <v>85</v>
      </c>
      <c r="AX162" s="32" t="s">
        <v>85</v>
      </c>
      <c r="AY162" s="32" t="s">
        <v>85</v>
      </c>
      <c r="AZ162" s="32" t="s">
        <v>85</v>
      </c>
      <c r="BA162" s="32" t="s">
        <v>85</v>
      </c>
      <c r="BB162" s="32" t="s">
        <v>85</v>
      </c>
      <c r="BC162" s="32" t="s">
        <v>85</v>
      </c>
      <c r="BD162" s="32" t="s">
        <v>85</v>
      </c>
      <c r="BE162" s="32" t="s">
        <v>85</v>
      </c>
      <c r="BF162" s="32" t="s">
        <v>85</v>
      </c>
      <c r="BG162" s="32" t="s">
        <v>85</v>
      </c>
      <c r="BH162" s="32" t="s">
        <v>85</v>
      </c>
      <c r="BI162" s="32" t="s">
        <v>85</v>
      </c>
      <c r="BJ162" s="32" t="s">
        <v>85</v>
      </c>
      <c r="BK162" s="32" t="s">
        <v>85</v>
      </c>
      <c r="BL162" s="32" t="s">
        <v>85</v>
      </c>
      <c r="BM162" s="32" t="s">
        <v>85</v>
      </c>
      <c r="BN162" s="32" t="s">
        <v>85</v>
      </c>
      <c r="BO162" s="32" t="s">
        <v>85</v>
      </c>
      <c r="BP162" s="32" t="s">
        <v>85</v>
      </c>
      <c r="BQ162" s="32" t="s">
        <v>85</v>
      </c>
      <c r="BR162" s="32" t="s">
        <v>85</v>
      </c>
      <c r="BS162" s="32" t="s">
        <v>85</v>
      </c>
      <c r="BT162" s="32" t="s">
        <v>85</v>
      </c>
      <c r="BU162" s="32" t="s">
        <v>85</v>
      </c>
      <c r="BV162" s="32" t="s">
        <v>85</v>
      </c>
      <c r="BW162" s="32" t="s">
        <v>85</v>
      </c>
      <c r="BX162" s="32" t="s">
        <v>85</v>
      </c>
      <c r="BY162" s="32" t="s">
        <v>85</v>
      </c>
      <c r="BZ162" s="32" t="s">
        <v>85</v>
      </c>
      <c r="CA162" s="32" t="s">
        <v>85</v>
      </c>
      <c r="CB162" s="32" t="s">
        <v>85</v>
      </c>
      <c r="CC162" s="32" t="s">
        <v>85</v>
      </c>
      <c r="CD162" s="1"/>
      <c r="CE162" s="15"/>
      <c r="CF162" s="15"/>
      <c r="CG162" s="15"/>
      <c r="CH162" s="15"/>
      <c r="CI162" s="15"/>
      <c r="CJ162" s="15"/>
      <c r="CK162" s="18"/>
    </row>
    <row r="163" spans="1:89">
      <c r="A163" s="1">
        <v>179</v>
      </c>
      <c r="B163" s="1" t="s">
        <v>784</v>
      </c>
      <c r="C163" s="19" t="s">
        <v>90</v>
      </c>
      <c r="D163" s="20" t="s">
        <v>114</v>
      </c>
      <c r="E163" s="20" t="s">
        <v>271</v>
      </c>
      <c r="F163" s="20" t="s">
        <v>881</v>
      </c>
      <c r="G163" s="20" t="s">
        <v>389</v>
      </c>
      <c r="H163" s="11">
        <f>E163-D163+1</f>
        <v>2</v>
      </c>
      <c r="I163" s="40" t="s">
        <v>85</v>
      </c>
      <c r="J163" s="40" t="s">
        <v>1463</v>
      </c>
      <c r="K163" s="32">
        <v>897</v>
      </c>
      <c r="L163" s="12">
        <v>47</v>
      </c>
      <c r="M163" s="12">
        <v>39</v>
      </c>
      <c r="N163" s="12">
        <v>4</v>
      </c>
      <c r="O163" s="12">
        <v>10</v>
      </c>
      <c r="P163" s="48" t="s">
        <v>786</v>
      </c>
      <c r="Q163" s="14" t="s">
        <v>787</v>
      </c>
      <c r="R163" s="12" t="s">
        <v>117</v>
      </c>
      <c r="S163" s="12">
        <v>50</v>
      </c>
      <c r="T163" s="12">
        <v>48</v>
      </c>
      <c r="U163" s="48">
        <v>50</v>
      </c>
      <c r="V163" s="48">
        <v>48</v>
      </c>
      <c r="W163" s="48" t="s">
        <v>11</v>
      </c>
      <c r="X163" s="48">
        <f>IF(AND(W163 = "Dem", L163&gt;M163), 1, 0)</f>
        <v>1</v>
      </c>
      <c r="Y163" s="32" t="s">
        <v>117</v>
      </c>
      <c r="Z163" s="48" t="s">
        <v>674</v>
      </c>
      <c r="AA163" s="32" t="s">
        <v>85</v>
      </c>
      <c r="AB163" s="32">
        <v>0</v>
      </c>
      <c r="AC163" s="32">
        <v>1</v>
      </c>
      <c r="AD163" s="12">
        <v>50</v>
      </c>
      <c r="AE163" s="32" t="s">
        <v>882</v>
      </c>
      <c r="AF163" s="32" t="s">
        <v>90</v>
      </c>
      <c r="AG163" s="32" t="s">
        <v>89</v>
      </c>
      <c r="AH163" s="32">
        <v>1</v>
      </c>
      <c r="AI163" s="32">
        <v>0</v>
      </c>
      <c r="AJ163" s="32" t="s">
        <v>85</v>
      </c>
      <c r="AK163" s="32" t="s">
        <v>85</v>
      </c>
      <c r="AL163" s="32" t="s">
        <v>85</v>
      </c>
      <c r="AM163" s="32" t="s">
        <v>85</v>
      </c>
      <c r="AN163" s="32" t="s">
        <v>85</v>
      </c>
      <c r="AO163" s="32" t="s">
        <v>85</v>
      </c>
      <c r="AP163" s="32" t="s">
        <v>85</v>
      </c>
      <c r="AQ163" s="32" t="s">
        <v>85</v>
      </c>
      <c r="AR163" s="32" t="s">
        <v>85</v>
      </c>
      <c r="AS163" s="32" t="s">
        <v>85</v>
      </c>
      <c r="AT163" s="32" t="s">
        <v>85</v>
      </c>
      <c r="AU163" s="32" t="s">
        <v>85</v>
      </c>
      <c r="AV163" s="32" t="s">
        <v>85</v>
      </c>
      <c r="AW163" s="32" t="s">
        <v>85</v>
      </c>
      <c r="AX163" s="32" t="s">
        <v>85</v>
      </c>
      <c r="AY163" s="32" t="s">
        <v>85</v>
      </c>
      <c r="AZ163" s="32" t="s">
        <v>85</v>
      </c>
      <c r="BA163" s="32" t="s">
        <v>85</v>
      </c>
      <c r="BB163" s="32" t="s">
        <v>85</v>
      </c>
      <c r="BC163" s="32" t="s">
        <v>85</v>
      </c>
      <c r="BD163" s="32" t="s">
        <v>85</v>
      </c>
      <c r="BE163" s="32" t="s">
        <v>85</v>
      </c>
      <c r="BF163" s="32" t="s">
        <v>85</v>
      </c>
      <c r="BG163" s="32" t="s">
        <v>85</v>
      </c>
      <c r="BH163" s="32" t="s">
        <v>85</v>
      </c>
      <c r="BI163" s="32" t="s">
        <v>85</v>
      </c>
      <c r="BJ163" s="32" t="s">
        <v>85</v>
      </c>
      <c r="BK163" s="32" t="s">
        <v>85</v>
      </c>
      <c r="BL163" s="32" t="s">
        <v>85</v>
      </c>
      <c r="BM163" s="32" t="s">
        <v>85</v>
      </c>
      <c r="BN163" s="32" t="s">
        <v>85</v>
      </c>
      <c r="BO163" s="32" t="s">
        <v>85</v>
      </c>
      <c r="BP163" s="32">
        <v>44</v>
      </c>
      <c r="BQ163" s="32">
        <v>44</v>
      </c>
      <c r="BR163" s="32">
        <v>36</v>
      </c>
      <c r="BS163" s="32">
        <v>32</v>
      </c>
      <c r="BT163" s="32">
        <v>32</v>
      </c>
      <c r="BU163" s="32" t="s">
        <v>85</v>
      </c>
      <c r="BV163" s="32" t="s">
        <v>85</v>
      </c>
      <c r="BW163" s="32" t="s">
        <v>85</v>
      </c>
      <c r="BX163" s="32" t="s">
        <v>85</v>
      </c>
      <c r="BY163" s="32">
        <v>79</v>
      </c>
      <c r="BZ163" s="32">
        <v>14</v>
      </c>
      <c r="CA163" s="32" t="s">
        <v>85</v>
      </c>
      <c r="CB163" s="32" t="s">
        <v>85</v>
      </c>
      <c r="CC163" s="32">
        <v>7</v>
      </c>
      <c r="CD163" s="1"/>
      <c r="CE163" s="15"/>
      <c r="CF163" s="15"/>
      <c r="CG163" s="15"/>
      <c r="CH163" s="15"/>
      <c r="CI163" s="15"/>
      <c r="CJ163" s="15"/>
      <c r="CK163" s="18"/>
    </row>
    <row r="164" spans="1:89">
      <c r="A164" s="1">
        <v>141</v>
      </c>
      <c r="B164" s="26" t="s">
        <v>784</v>
      </c>
      <c r="C164" s="19" t="s">
        <v>795</v>
      </c>
      <c r="D164" s="20" t="s">
        <v>728</v>
      </c>
      <c r="E164" s="20" t="s">
        <v>415</v>
      </c>
      <c r="F164" s="20" t="s">
        <v>887</v>
      </c>
      <c r="G164" s="20" t="s">
        <v>400</v>
      </c>
      <c r="H164" s="11">
        <f>E164-D164+1</f>
        <v>6</v>
      </c>
      <c r="I164" s="32">
        <v>4</v>
      </c>
      <c r="J164" s="40" t="s">
        <v>1463</v>
      </c>
      <c r="K164" s="48">
        <v>600</v>
      </c>
      <c r="L164" s="12">
        <v>50</v>
      </c>
      <c r="M164" s="12">
        <v>40</v>
      </c>
      <c r="N164" s="12" t="s">
        <v>85</v>
      </c>
      <c r="O164" s="12">
        <v>10</v>
      </c>
      <c r="P164" s="48" t="s">
        <v>786</v>
      </c>
      <c r="Q164" s="14" t="s">
        <v>787</v>
      </c>
      <c r="R164" s="32" t="s">
        <v>88</v>
      </c>
      <c r="S164" s="12">
        <v>50</v>
      </c>
      <c r="T164" s="12">
        <v>48</v>
      </c>
      <c r="U164" s="48">
        <v>50</v>
      </c>
      <c r="V164" s="48">
        <v>48</v>
      </c>
      <c r="W164" s="48" t="s">
        <v>11</v>
      </c>
      <c r="X164" s="48">
        <f>IF(AND(W164 = "Dem", L164&gt;M164), 1, 0)</f>
        <v>1</v>
      </c>
      <c r="Y164" s="32" t="s">
        <v>85</v>
      </c>
      <c r="Z164" s="12" t="s">
        <v>674</v>
      </c>
      <c r="AA164" s="32">
        <v>0</v>
      </c>
      <c r="AB164" s="32">
        <v>1</v>
      </c>
      <c r="AC164" s="32">
        <v>0</v>
      </c>
      <c r="AD164" s="32">
        <v>40</v>
      </c>
      <c r="AE164" s="32" t="s">
        <v>85</v>
      </c>
      <c r="AF164" s="32" t="s">
        <v>795</v>
      </c>
      <c r="AG164" s="32" t="s">
        <v>89</v>
      </c>
      <c r="AH164" s="32">
        <v>1</v>
      </c>
      <c r="AI164" s="32">
        <v>1</v>
      </c>
      <c r="AJ164" s="32" t="s">
        <v>85</v>
      </c>
      <c r="AK164" s="32" t="s">
        <v>85</v>
      </c>
      <c r="AL164" s="32" t="s">
        <v>85</v>
      </c>
      <c r="AM164" s="32" t="s">
        <v>85</v>
      </c>
      <c r="AN164" s="32" t="s">
        <v>85</v>
      </c>
      <c r="AO164" s="32" t="s">
        <v>85</v>
      </c>
      <c r="AP164" s="32" t="s">
        <v>85</v>
      </c>
      <c r="AQ164" s="32" t="s">
        <v>85</v>
      </c>
      <c r="AR164" s="32" t="s">
        <v>85</v>
      </c>
      <c r="AS164" s="32" t="s">
        <v>85</v>
      </c>
      <c r="AT164" s="32" t="s">
        <v>85</v>
      </c>
      <c r="AU164" s="32" t="s">
        <v>85</v>
      </c>
      <c r="AV164" s="32" t="s">
        <v>85</v>
      </c>
      <c r="AW164" s="32" t="s">
        <v>85</v>
      </c>
      <c r="AX164" s="32" t="s">
        <v>85</v>
      </c>
      <c r="AY164" s="32" t="s">
        <v>85</v>
      </c>
      <c r="AZ164" s="32" t="s">
        <v>85</v>
      </c>
      <c r="BA164" s="32" t="s">
        <v>85</v>
      </c>
      <c r="BB164" s="32" t="s">
        <v>85</v>
      </c>
      <c r="BC164" s="32" t="s">
        <v>85</v>
      </c>
      <c r="BD164" s="32" t="s">
        <v>85</v>
      </c>
      <c r="BE164" s="32" t="s">
        <v>85</v>
      </c>
      <c r="BF164" s="32" t="s">
        <v>85</v>
      </c>
      <c r="BG164" s="32" t="s">
        <v>85</v>
      </c>
      <c r="BH164" s="32" t="s">
        <v>85</v>
      </c>
      <c r="BI164" s="32" t="s">
        <v>85</v>
      </c>
      <c r="BJ164" s="32" t="s">
        <v>85</v>
      </c>
      <c r="BK164" s="32" t="s">
        <v>85</v>
      </c>
      <c r="BL164" s="32" t="s">
        <v>85</v>
      </c>
      <c r="BM164" s="32" t="s">
        <v>85</v>
      </c>
      <c r="BN164" s="32" t="s">
        <v>85</v>
      </c>
      <c r="BO164" s="32" t="s">
        <v>85</v>
      </c>
      <c r="BP164" s="32" t="s">
        <v>85</v>
      </c>
      <c r="BQ164" s="32" t="s">
        <v>85</v>
      </c>
      <c r="BR164" s="32">
        <v>44</v>
      </c>
      <c r="BS164" s="32">
        <v>39</v>
      </c>
      <c r="BT164" s="32">
        <v>14</v>
      </c>
      <c r="BU164" s="32" t="s">
        <v>85</v>
      </c>
      <c r="BV164" s="32" t="s">
        <v>85</v>
      </c>
      <c r="BW164" s="32" t="s">
        <v>85</v>
      </c>
      <c r="BX164" s="32" t="s">
        <v>85</v>
      </c>
      <c r="BY164" s="32" t="s">
        <v>85</v>
      </c>
      <c r="BZ164" s="32" t="s">
        <v>85</v>
      </c>
      <c r="CA164" s="32" t="s">
        <v>85</v>
      </c>
      <c r="CB164" s="32" t="s">
        <v>85</v>
      </c>
      <c r="CC164" s="32" t="s">
        <v>85</v>
      </c>
      <c r="CD164" s="1"/>
      <c r="CE164" s="15"/>
      <c r="CF164" s="15"/>
      <c r="CG164" s="15"/>
      <c r="CH164" s="15"/>
      <c r="CI164" s="15"/>
      <c r="CJ164" s="15"/>
      <c r="CK164" s="18"/>
    </row>
    <row r="165" spans="1:89">
      <c r="A165" s="1">
        <v>121</v>
      </c>
      <c r="B165" s="1" t="s">
        <v>784</v>
      </c>
      <c r="C165" s="19" t="s">
        <v>90</v>
      </c>
      <c r="D165" s="20" t="s">
        <v>422</v>
      </c>
      <c r="E165" s="20" t="s">
        <v>419</v>
      </c>
      <c r="F165" s="20" t="s">
        <v>891</v>
      </c>
      <c r="G165" s="20" t="s">
        <v>408</v>
      </c>
      <c r="H165" s="11">
        <f>E165-D165+1</f>
        <v>2</v>
      </c>
      <c r="I165" s="40" t="s">
        <v>85</v>
      </c>
      <c r="J165" s="40" t="s">
        <v>1463</v>
      </c>
      <c r="K165" s="48">
        <v>876</v>
      </c>
      <c r="L165" s="12">
        <v>47</v>
      </c>
      <c r="M165" s="12">
        <v>39</v>
      </c>
      <c r="N165" s="12">
        <v>4</v>
      </c>
      <c r="O165" s="12">
        <v>9</v>
      </c>
      <c r="P165" s="48" t="s">
        <v>786</v>
      </c>
      <c r="Q165" s="14" t="s">
        <v>787</v>
      </c>
      <c r="R165" s="12" t="s">
        <v>117</v>
      </c>
      <c r="S165" s="12">
        <v>50</v>
      </c>
      <c r="T165" s="12">
        <v>48</v>
      </c>
      <c r="U165" s="48">
        <v>50</v>
      </c>
      <c r="V165" s="48">
        <v>48</v>
      </c>
      <c r="W165" s="48" t="s">
        <v>11</v>
      </c>
      <c r="X165" s="48">
        <f>IF(AND(W165 = "Dem", L165&gt;M165), 1, 0)</f>
        <v>1</v>
      </c>
      <c r="Y165" s="12" t="s">
        <v>85</v>
      </c>
      <c r="Z165" s="12" t="s">
        <v>674</v>
      </c>
      <c r="AA165" s="12" t="s">
        <v>85</v>
      </c>
      <c r="AB165" s="12" t="s">
        <v>85</v>
      </c>
      <c r="AC165" s="12" t="s">
        <v>85</v>
      </c>
      <c r="AD165" s="12" t="s">
        <v>85</v>
      </c>
      <c r="AE165" s="48" t="s">
        <v>882</v>
      </c>
      <c r="AF165" s="48" t="s">
        <v>90</v>
      </c>
      <c r="AG165" s="12" t="s">
        <v>11</v>
      </c>
      <c r="AH165" s="12">
        <v>1</v>
      </c>
      <c r="AI165" s="12">
        <v>0</v>
      </c>
      <c r="AJ165" s="14" t="s">
        <v>85</v>
      </c>
      <c r="AK165" s="14" t="s">
        <v>85</v>
      </c>
      <c r="AL165" s="14" t="s">
        <v>85</v>
      </c>
      <c r="AM165" s="14" t="s">
        <v>85</v>
      </c>
      <c r="AN165" s="14" t="s">
        <v>85</v>
      </c>
      <c r="AO165" s="14" t="s">
        <v>85</v>
      </c>
      <c r="AP165" s="14" t="s">
        <v>85</v>
      </c>
      <c r="AQ165" s="14" t="s">
        <v>85</v>
      </c>
      <c r="AR165" s="14" t="s">
        <v>85</v>
      </c>
      <c r="AS165" s="14" t="s">
        <v>85</v>
      </c>
      <c r="AT165" s="14" t="s">
        <v>85</v>
      </c>
      <c r="AU165" s="14" t="s">
        <v>85</v>
      </c>
      <c r="AV165" s="14" t="s">
        <v>85</v>
      </c>
      <c r="AW165" s="14" t="s">
        <v>85</v>
      </c>
      <c r="AX165" s="14" t="s">
        <v>85</v>
      </c>
      <c r="AY165" s="14" t="s">
        <v>85</v>
      </c>
      <c r="AZ165" s="14" t="s">
        <v>85</v>
      </c>
      <c r="BA165" s="14" t="s">
        <v>85</v>
      </c>
      <c r="BB165" s="14" t="s">
        <v>85</v>
      </c>
      <c r="BC165" s="14" t="s">
        <v>85</v>
      </c>
      <c r="BD165" s="14" t="s">
        <v>85</v>
      </c>
      <c r="BE165" s="14" t="s">
        <v>85</v>
      </c>
      <c r="BF165" s="14" t="s">
        <v>85</v>
      </c>
      <c r="BG165" s="14" t="s">
        <v>85</v>
      </c>
      <c r="BH165" s="14" t="s">
        <v>85</v>
      </c>
      <c r="BI165" s="14" t="s">
        <v>85</v>
      </c>
      <c r="BJ165" s="14" t="s">
        <v>85</v>
      </c>
      <c r="BK165" s="14" t="s">
        <v>85</v>
      </c>
      <c r="BL165" s="14" t="s">
        <v>85</v>
      </c>
      <c r="BM165" s="14" t="s">
        <v>85</v>
      </c>
      <c r="BN165" s="14" t="s">
        <v>85</v>
      </c>
      <c r="BO165" s="14" t="s">
        <v>85</v>
      </c>
      <c r="BP165" s="14">
        <v>45</v>
      </c>
      <c r="BQ165" s="14">
        <v>45</v>
      </c>
      <c r="BR165" s="14">
        <v>37</v>
      </c>
      <c r="BS165" s="14">
        <v>30</v>
      </c>
      <c r="BT165" s="14">
        <v>32</v>
      </c>
      <c r="BU165" s="14" t="s">
        <v>85</v>
      </c>
      <c r="BV165" s="14" t="s">
        <v>85</v>
      </c>
      <c r="BW165" s="14" t="s">
        <v>85</v>
      </c>
      <c r="BX165" s="14" t="s">
        <v>85</v>
      </c>
      <c r="BY165" s="14">
        <v>80</v>
      </c>
      <c r="BZ165" s="14">
        <v>14</v>
      </c>
      <c r="CA165" s="14" t="s">
        <v>85</v>
      </c>
      <c r="CB165" s="14" t="s">
        <v>85</v>
      </c>
      <c r="CC165" s="14">
        <v>6</v>
      </c>
      <c r="CD165" s="1"/>
      <c r="CE165" s="15"/>
      <c r="CF165" s="15"/>
      <c r="CG165" s="15"/>
      <c r="CH165" s="15"/>
      <c r="CI165" s="15"/>
      <c r="CJ165" s="15"/>
      <c r="CK165" s="18"/>
    </row>
    <row r="166" spans="1:89">
      <c r="A166" s="1">
        <v>113</v>
      </c>
      <c r="B166" s="1" t="s">
        <v>784</v>
      </c>
      <c r="C166" s="19" t="s">
        <v>870</v>
      </c>
      <c r="D166" s="20" t="s">
        <v>412</v>
      </c>
      <c r="E166" s="20" t="s">
        <v>893</v>
      </c>
      <c r="F166" s="20" t="s">
        <v>894</v>
      </c>
      <c r="G166" s="20" t="s">
        <v>419</v>
      </c>
      <c r="H166" s="11">
        <f>E166-D166+1</f>
        <v>3</v>
      </c>
      <c r="I166" s="48">
        <v>4</v>
      </c>
      <c r="J166" s="40" t="s">
        <v>1463</v>
      </c>
      <c r="K166" s="48">
        <v>600</v>
      </c>
      <c r="L166" s="12">
        <f>29+4</f>
        <v>33</v>
      </c>
      <c r="M166" s="12">
        <f>36+5</f>
        <v>41</v>
      </c>
      <c r="N166" s="12">
        <f>12+2</f>
        <v>14</v>
      </c>
      <c r="O166" s="12">
        <v>12</v>
      </c>
      <c r="P166" s="48" t="s">
        <v>786</v>
      </c>
      <c r="Q166" s="14" t="s">
        <v>787</v>
      </c>
      <c r="R166" s="12" t="s">
        <v>88</v>
      </c>
      <c r="S166" s="12">
        <v>50</v>
      </c>
      <c r="T166" s="12">
        <v>48</v>
      </c>
      <c r="U166" s="48">
        <v>50</v>
      </c>
      <c r="V166" s="48">
        <v>48</v>
      </c>
      <c r="W166" s="48" t="s">
        <v>11</v>
      </c>
      <c r="X166" s="48">
        <f>IF(AND(W166 = "Dem", L166&gt;M166), 1, 0)</f>
        <v>0</v>
      </c>
      <c r="Y166" s="12" t="s">
        <v>85</v>
      </c>
      <c r="Z166" s="48" t="s">
        <v>674</v>
      </c>
      <c r="AA166" s="12">
        <v>0</v>
      </c>
      <c r="AB166" s="12">
        <v>1</v>
      </c>
      <c r="AC166" s="12">
        <v>0</v>
      </c>
      <c r="AD166" s="12">
        <v>40</v>
      </c>
      <c r="AE166" s="48" t="s">
        <v>870</v>
      </c>
      <c r="AF166" s="48" t="s">
        <v>870</v>
      </c>
      <c r="AG166" s="12" t="s">
        <v>178</v>
      </c>
      <c r="AH166" s="12">
        <v>1</v>
      </c>
      <c r="AI166" s="12">
        <v>0</v>
      </c>
      <c r="AJ166" s="14" t="s">
        <v>85</v>
      </c>
      <c r="AK166" s="14" t="s">
        <v>85</v>
      </c>
      <c r="AL166" s="14" t="s">
        <v>85</v>
      </c>
      <c r="AM166" s="14" t="s">
        <v>85</v>
      </c>
      <c r="AN166" s="14" t="s">
        <v>85</v>
      </c>
      <c r="AO166" s="14" t="s">
        <v>85</v>
      </c>
      <c r="AP166" s="14" t="s">
        <v>85</v>
      </c>
      <c r="AQ166" s="14" t="s">
        <v>85</v>
      </c>
      <c r="AR166" s="14" t="s">
        <v>85</v>
      </c>
      <c r="AS166" s="14" t="s">
        <v>85</v>
      </c>
      <c r="AT166" s="14" t="s">
        <v>85</v>
      </c>
      <c r="AU166" s="14" t="s">
        <v>85</v>
      </c>
      <c r="AV166" s="14" t="s">
        <v>85</v>
      </c>
      <c r="AW166" s="14" t="s">
        <v>85</v>
      </c>
      <c r="AX166" s="14" t="s">
        <v>85</v>
      </c>
      <c r="AY166" s="14" t="s">
        <v>85</v>
      </c>
      <c r="AZ166" s="14" t="s">
        <v>85</v>
      </c>
      <c r="BA166" s="14" t="s">
        <v>85</v>
      </c>
      <c r="BB166" s="14" t="s">
        <v>85</v>
      </c>
      <c r="BC166" s="14" t="s">
        <v>85</v>
      </c>
      <c r="BD166" s="14" t="s">
        <v>85</v>
      </c>
      <c r="BE166" s="14" t="s">
        <v>85</v>
      </c>
      <c r="BF166" s="14" t="s">
        <v>85</v>
      </c>
      <c r="BG166" s="14" t="s">
        <v>85</v>
      </c>
      <c r="BH166" s="14" t="s">
        <v>85</v>
      </c>
      <c r="BI166" s="14" t="s">
        <v>85</v>
      </c>
      <c r="BJ166" s="14" t="s">
        <v>85</v>
      </c>
      <c r="BK166" s="14" t="s">
        <v>85</v>
      </c>
      <c r="BL166" s="14" t="s">
        <v>85</v>
      </c>
      <c r="BM166" s="14" t="s">
        <v>85</v>
      </c>
      <c r="BN166" s="14" t="s">
        <v>85</v>
      </c>
      <c r="BO166" s="14" t="s">
        <v>85</v>
      </c>
      <c r="BP166" s="14" t="s">
        <v>85</v>
      </c>
      <c r="BQ166" s="14" t="s">
        <v>85</v>
      </c>
      <c r="BR166" s="14" t="s">
        <v>85</v>
      </c>
      <c r="BS166" s="14" t="s">
        <v>85</v>
      </c>
      <c r="BT166" s="14" t="s">
        <v>85</v>
      </c>
      <c r="BU166" s="14" t="s">
        <v>85</v>
      </c>
      <c r="BV166" s="14" t="s">
        <v>85</v>
      </c>
      <c r="BW166" s="14" t="s">
        <v>85</v>
      </c>
      <c r="BX166" s="14" t="s">
        <v>85</v>
      </c>
      <c r="BY166" s="14" t="s">
        <v>85</v>
      </c>
      <c r="BZ166" s="14" t="s">
        <v>85</v>
      </c>
      <c r="CA166" s="14" t="s">
        <v>85</v>
      </c>
      <c r="CB166" s="14" t="s">
        <v>85</v>
      </c>
      <c r="CC166" s="14" t="s">
        <v>85</v>
      </c>
      <c r="CD166" s="1"/>
      <c r="CE166" s="15"/>
      <c r="CF166" s="15"/>
      <c r="CG166" s="15"/>
      <c r="CH166" s="15"/>
      <c r="CI166" s="15"/>
      <c r="CJ166" s="15"/>
      <c r="CK166" s="18"/>
    </row>
    <row r="167" spans="1:89">
      <c r="A167" s="26">
        <v>92</v>
      </c>
      <c r="B167" s="26" t="s">
        <v>784</v>
      </c>
      <c r="C167" s="19" t="s">
        <v>388</v>
      </c>
      <c r="D167" s="27">
        <v>44030</v>
      </c>
      <c r="E167" s="27">
        <v>44032</v>
      </c>
      <c r="F167" s="26" t="s">
        <v>896</v>
      </c>
      <c r="G167" s="27">
        <v>44035</v>
      </c>
      <c r="H167" s="48">
        <v>3</v>
      </c>
      <c r="I167" s="48">
        <v>3.5</v>
      </c>
      <c r="J167" s="40" t="s">
        <v>1463</v>
      </c>
      <c r="K167" s="32">
        <v>756</v>
      </c>
      <c r="L167" s="32">
        <v>48</v>
      </c>
      <c r="M167" s="32">
        <v>38</v>
      </c>
      <c r="N167" s="32">
        <v>2</v>
      </c>
      <c r="O167" s="32">
        <v>10</v>
      </c>
      <c r="P167" s="48" t="s">
        <v>786</v>
      </c>
      <c r="Q167" s="14" t="s">
        <v>787</v>
      </c>
      <c r="R167" s="32" t="s">
        <v>177</v>
      </c>
      <c r="S167" s="12">
        <v>50</v>
      </c>
      <c r="T167" s="12">
        <v>48</v>
      </c>
      <c r="U167" s="48">
        <v>50</v>
      </c>
      <c r="V167" s="48">
        <v>48</v>
      </c>
      <c r="W167" s="48" t="s">
        <v>11</v>
      </c>
      <c r="X167" s="48">
        <f>IF(AND(W167 = "Dem", L167&gt;M167), 1, 0)</f>
        <v>1</v>
      </c>
      <c r="Y167" s="49" t="s">
        <v>85</v>
      </c>
      <c r="Z167" s="12" t="s">
        <v>674</v>
      </c>
      <c r="AA167" s="32">
        <v>0</v>
      </c>
      <c r="AB167" s="32">
        <v>1</v>
      </c>
      <c r="AC167" s="32">
        <v>0</v>
      </c>
      <c r="AD167" s="32">
        <v>74</v>
      </c>
      <c r="AE167" s="32" t="s">
        <v>388</v>
      </c>
      <c r="AF167" s="32" t="s">
        <v>457</v>
      </c>
      <c r="AG167" s="32" t="s">
        <v>178</v>
      </c>
      <c r="AH167" s="12">
        <v>1</v>
      </c>
      <c r="AI167" s="32">
        <v>1</v>
      </c>
      <c r="AJ167" s="49" t="s">
        <v>85</v>
      </c>
      <c r="AK167" s="49" t="s">
        <v>85</v>
      </c>
      <c r="AL167" s="49" t="s">
        <v>85</v>
      </c>
      <c r="AM167" s="49" t="s">
        <v>85</v>
      </c>
      <c r="AN167" s="49" t="s">
        <v>85</v>
      </c>
      <c r="AO167" s="49" t="s">
        <v>85</v>
      </c>
      <c r="AP167" s="49" t="s">
        <v>85</v>
      </c>
      <c r="AQ167" s="49" t="s">
        <v>85</v>
      </c>
      <c r="AR167" s="49" t="s">
        <v>85</v>
      </c>
      <c r="AS167" s="49" t="s">
        <v>85</v>
      </c>
      <c r="AT167" s="49" t="s">
        <v>85</v>
      </c>
      <c r="AU167" s="49" t="s">
        <v>85</v>
      </c>
      <c r="AV167" s="49" t="s">
        <v>85</v>
      </c>
      <c r="AW167" s="49" t="s">
        <v>85</v>
      </c>
      <c r="AX167" s="49" t="s">
        <v>85</v>
      </c>
      <c r="AY167" s="49" t="s">
        <v>85</v>
      </c>
      <c r="AZ167" s="49" t="s">
        <v>85</v>
      </c>
      <c r="BA167" s="49" t="s">
        <v>85</v>
      </c>
      <c r="BB167" s="49" t="s">
        <v>85</v>
      </c>
      <c r="BC167" s="49" t="s">
        <v>85</v>
      </c>
      <c r="BD167" s="49" t="s">
        <v>85</v>
      </c>
      <c r="BE167" s="49" t="s">
        <v>85</v>
      </c>
      <c r="BF167" s="49" t="s">
        <v>85</v>
      </c>
      <c r="BG167" s="49" t="s">
        <v>85</v>
      </c>
      <c r="BH167" s="49" t="s">
        <v>85</v>
      </c>
      <c r="BI167" s="49" t="s">
        <v>85</v>
      </c>
      <c r="BJ167" s="49" t="s">
        <v>85</v>
      </c>
      <c r="BK167" s="49" t="s">
        <v>85</v>
      </c>
      <c r="BL167" s="49" t="s">
        <v>85</v>
      </c>
      <c r="BM167" s="49" t="s">
        <v>85</v>
      </c>
      <c r="BN167" s="49" t="s">
        <v>85</v>
      </c>
      <c r="BO167" s="12" t="s">
        <v>85</v>
      </c>
      <c r="BP167" s="49" t="s">
        <v>85</v>
      </c>
      <c r="BQ167" s="49" t="s">
        <v>85</v>
      </c>
      <c r="BR167" s="32">
        <v>44</v>
      </c>
      <c r="BS167" s="32">
        <v>40</v>
      </c>
      <c r="BT167" s="32">
        <v>16</v>
      </c>
      <c r="BU167" s="32">
        <v>36</v>
      </c>
      <c r="BV167" s="32">
        <v>8</v>
      </c>
      <c r="BW167" s="32">
        <v>9</v>
      </c>
      <c r="BX167" s="32">
        <v>31</v>
      </c>
      <c r="BY167" s="49" t="s">
        <v>85</v>
      </c>
      <c r="BZ167" s="49" t="s">
        <v>85</v>
      </c>
      <c r="CA167" s="49" t="s">
        <v>85</v>
      </c>
      <c r="CB167" s="49" t="s">
        <v>85</v>
      </c>
      <c r="CC167" s="49" t="s">
        <v>85</v>
      </c>
      <c r="CE167" s="15"/>
      <c r="CF167" s="15"/>
      <c r="CG167" s="15"/>
      <c r="CH167" s="15"/>
      <c r="CI167" s="15"/>
      <c r="CJ167" s="15"/>
      <c r="CK167" s="18"/>
    </row>
    <row r="168" spans="1:89">
      <c r="A168" s="26">
        <v>35</v>
      </c>
      <c r="B168" s="26" t="s">
        <v>784</v>
      </c>
      <c r="C168" s="19" t="s">
        <v>104</v>
      </c>
      <c r="D168" s="27">
        <v>43990</v>
      </c>
      <c r="E168" s="27">
        <v>43999</v>
      </c>
      <c r="F168" s="26" t="s">
        <v>899</v>
      </c>
      <c r="G168" s="27">
        <v>44007</v>
      </c>
      <c r="H168" s="32">
        <v>10</v>
      </c>
      <c r="I168" s="48">
        <v>4.3</v>
      </c>
      <c r="J168" s="39" t="s">
        <v>1463</v>
      </c>
      <c r="K168" s="48">
        <v>610</v>
      </c>
      <c r="L168" s="12">
        <v>41</v>
      </c>
      <c r="M168" s="12">
        <v>31</v>
      </c>
      <c r="N168" s="12">
        <v>1</v>
      </c>
      <c r="O168" s="12">
        <v>24</v>
      </c>
      <c r="P168" s="48" t="s">
        <v>786</v>
      </c>
      <c r="Q168" s="14" t="s">
        <v>787</v>
      </c>
      <c r="R168" s="32" t="s">
        <v>177</v>
      </c>
      <c r="S168" s="12">
        <v>50</v>
      </c>
      <c r="T168" s="12">
        <v>48</v>
      </c>
      <c r="U168" s="48">
        <v>50</v>
      </c>
      <c r="V168" s="48">
        <v>48</v>
      </c>
      <c r="W168" s="48" t="s">
        <v>11</v>
      </c>
      <c r="X168" s="48">
        <f>IF(AND(W168 = "Dem", L168&gt;M168), 1, 0)</f>
        <v>1</v>
      </c>
      <c r="Y168" s="49" t="s">
        <v>85</v>
      </c>
      <c r="Z168" s="48" t="s">
        <v>674</v>
      </c>
      <c r="AA168" s="48">
        <v>0</v>
      </c>
      <c r="AB168" s="48">
        <v>1</v>
      </c>
      <c r="AC168" s="48">
        <v>0</v>
      </c>
      <c r="AD168" s="32">
        <v>63</v>
      </c>
      <c r="AE168" s="32" t="s">
        <v>111</v>
      </c>
      <c r="AF168" s="32" t="s">
        <v>112</v>
      </c>
      <c r="AG168" s="32" t="s">
        <v>178</v>
      </c>
      <c r="AH168" s="32">
        <v>1</v>
      </c>
      <c r="AI168" s="32">
        <v>1</v>
      </c>
      <c r="AJ168" s="49">
        <v>1</v>
      </c>
      <c r="AK168" s="49">
        <v>1</v>
      </c>
      <c r="AL168" s="49">
        <v>1</v>
      </c>
      <c r="AM168" s="49">
        <v>1</v>
      </c>
      <c r="AN168" s="49">
        <v>0</v>
      </c>
      <c r="AO168" s="49">
        <v>0</v>
      </c>
      <c r="AP168" s="49">
        <v>1</v>
      </c>
      <c r="AQ168" s="49">
        <v>1</v>
      </c>
      <c r="AR168" s="49">
        <v>0</v>
      </c>
      <c r="AS168" s="49">
        <v>0</v>
      </c>
      <c r="AT168" s="49">
        <v>1</v>
      </c>
      <c r="AU168" s="49">
        <v>0</v>
      </c>
      <c r="AV168" s="49">
        <v>0</v>
      </c>
      <c r="AW168" s="49">
        <v>0</v>
      </c>
      <c r="AX168" s="49">
        <v>0</v>
      </c>
      <c r="AY168" s="49">
        <v>0</v>
      </c>
      <c r="AZ168" s="49">
        <v>0</v>
      </c>
      <c r="BA168" s="49">
        <v>0</v>
      </c>
      <c r="BB168" s="49">
        <v>0</v>
      </c>
      <c r="BC168" s="49">
        <v>0</v>
      </c>
      <c r="BD168" s="49">
        <v>0</v>
      </c>
      <c r="BE168" s="49">
        <v>0</v>
      </c>
      <c r="BF168" s="49">
        <v>1</v>
      </c>
      <c r="BG168" s="49">
        <v>0</v>
      </c>
      <c r="BH168" s="49">
        <v>0</v>
      </c>
      <c r="BI168" s="49">
        <v>0</v>
      </c>
      <c r="BJ168" s="49">
        <v>0</v>
      </c>
      <c r="BK168" s="49">
        <v>1</v>
      </c>
      <c r="BL168" s="49">
        <v>0</v>
      </c>
      <c r="BM168" s="49">
        <v>0</v>
      </c>
      <c r="BN168" s="49">
        <v>0</v>
      </c>
      <c r="BO168" s="32">
        <v>0</v>
      </c>
      <c r="BP168" s="49">
        <v>34</v>
      </c>
      <c r="BQ168" s="49">
        <v>34</v>
      </c>
      <c r="BR168" s="49">
        <v>31</v>
      </c>
      <c r="BS168" s="49">
        <v>25</v>
      </c>
      <c r="BT168" s="49">
        <v>37</v>
      </c>
      <c r="BU168" s="49" t="s">
        <v>85</v>
      </c>
      <c r="BV168" s="49" t="s">
        <v>85</v>
      </c>
      <c r="BW168" s="49" t="s">
        <v>85</v>
      </c>
      <c r="BX168" s="49" t="s">
        <v>85</v>
      </c>
      <c r="BY168" s="32">
        <v>72</v>
      </c>
      <c r="BZ168" s="32">
        <v>12</v>
      </c>
      <c r="CA168" s="49" t="s">
        <v>85</v>
      </c>
      <c r="CB168" s="49" t="s">
        <v>85</v>
      </c>
      <c r="CC168" s="32">
        <v>12</v>
      </c>
      <c r="CE168" s="15"/>
      <c r="CF168" s="15"/>
      <c r="CG168" s="15"/>
      <c r="CH168" s="15"/>
      <c r="CI168" s="15"/>
      <c r="CJ168" s="15"/>
      <c r="CK168" s="18"/>
    </row>
    <row r="169" spans="1:89">
      <c r="A169" s="1">
        <v>25</v>
      </c>
      <c r="B169" s="1" t="s">
        <v>784</v>
      </c>
      <c r="C169" s="19" t="s">
        <v>870</v>
      </c>
      <c r="D169" s="27">
        <v>43994</v>
      </c>
      <c r="E169" s="27">
        <v>43997</v>
      </c>
      <c r="F169" s="1" t="s">
        <v>905</v>
      </c>
      <c r="G169" s="27">
        <v>43998</v>
      </c>
      <c r="H169" s="32">
        <v>4</v>
      </c>
      <c r="I169" s="48">
        <v>4</v>
      </c>
      <c r="J169" s="40" t="s">
        <v>1463</v>
      </c>
      <c r="K169" s="48">
        <v>600</v>
      </c>
      <c r="L169" s="12">
        <v>36</v>
      </c>
      <c r="M169" s="12">
        <v>30</v>
      </c>
      <c r="N169" s="32">
        <v>14</v>
      </c>
      <c r="O169" s="12">
        <v>18</v>
      </c>
      <c r="P169" s="32" t="s">
        <v>786</v>
      </c>
      <c r="Q169" s="32" t="s">
        <v>787</v>
      </c>
      <c r="R169" s="48" t="s">
        <v>88</v>
      </c>
      <c r="S169" s="12">
        <v>50</v>
      </c>
      <c r="T169" s="12">
        <v>48</v>
      </c>
      <c r="U169" s="48">
        <v>50</v>
      </c>
      <c r="V169" s="48">
        <v>48</v>
      </c>
      <c r="W169" s="48" t="s">
        <v>11</v>
      </c>
      <c r="X169" s="48">
        <f>IF(AND(W169 = "Dem", L169&gt;M169), 1, 0)</f>
        <v>1</v>
      </c>
      <c r="Y169" s="49" t="s">
        <v>85</v>
      </c>
      <c r="Z169" s="48" t="s">
        <v>674</v>
      </c>
      <c r="AA169" s="32">
        <v>0</v>
      </c>
      <c r="AB169" s="32">
        <v>1</v>
      </c>
      <c r="AC169" s="32">
        <v>0</v>
      </c>
      <c r="AD169" s="48">
        <v>30</v>
      </c>
      <c r="AE169" s="32" t="s">
        <v>870</v>
      </c>
      <c r="AF169" s="32" t="s">
        <v>870</v>
      </c>
      <c r="AG169" s="32" t="s">
        <v>178</v>
      </c>
      <c r="AH169" s="48">
        <v>1</v>
      </c>
      <c r="AI169" s="32">
        <v>1</v>
      </c>
      <c r="AJ169" s="49" t="s">
        <v>85</v>
      </c>
      <c r="AK169" s="49" t="s">
        <v>85</v>
      </c>
      <c r="AL169" s="49" t="s">
        <v>85</v>
      </c>
      <c r="AM169" s="49" t="s">
        <v>85</v>
      </c>
      <c r="AN169" s="49" t="s">
        <v>85</v>
      </c>
      <c r="AO169" s="49" t="s">
        <v>85</v>
      </c>
      <c r="AP169" s="49" t="s">
        <v>85</v>
      </c>
      <c r="AQ169" s="49" t="s">
        <v>85</v>
      </c>
      <c r="AR169" s="49" t="s">
        <v>85</v>
      </c>
      <c r="AS169" s="49" t="s">
        <v>85</v>
      </c>
      <c r="AT169" s="49" t="s">
        <v>85</v>
      </c>
      <c r="AU169" s="49" t="s">
        <v>85</v>
      </c>
      <c r="AV169" s="49" t="s">
        <v>85</v>
      </c>
      <c r="AW169" s="49" t="s">
        <v>85</v>
      </c>
      <c r="AX169" s="49" t="s">
        <v>85</v>
      </c>
      <c r="AY169" s="49" t="s">
        <v>85</v>
      </c>
      <c r="AZ169" s="49" t="s">
        <v>85</v>
      </c>
      <c r="BA169" s="49" t="s">
        <v>85</v>
      </c>
      <c r="BB169" s="49" t="s">
        <v>85</v>
      </c>
      <c r="BC169" s="49" t="s">
        <v>85</v>
      </c>
      <c r="BD169" s="49" t="s">
        <v>85</v>
      </c>
      <c r="BE169" s="49" t="s">
        <v>85</v>
      </c>
      <c r="BF169" s="49" t="s">
        <v>85</v>
      </c>
      <c r="BG169" s="49" t="s">
        <v>85</v>
      </c>
      <c r="BH169" s="49" t="s">
        <v>85</v>
      </c>
      <c r="BI169" s="49" t="s">
        <v>85</v>
      </c>
      <c r="BJ169" s="49" t="s">
        <v>85</v>
      </c>
      <c r="BK169" s="49" t="s">
        <v>85</v>
      </c>
      <c r="BL169" s="49" t="s">
        <v>85</v>
      </c>
      <c r="BM169" s="49" t="s">
        <v>85</v>
      </c>
      <c r="BN169" s="49" t="s">
        <v>85</v>
      </c>
      <c r="BO169" s="49" t="s">
        <v>85</v>
      </c>
      <c r="BP169" s="49" t="s">
        <v>85</v>
      </c>
      <c r="BQ169" s="49" t="s">
        <v>85</v>
      </c>
      <c r="BR169" s="49" t="s">
        <v>85</v>
      </c>
      <c r="BS169" s="49" t="s">
        <v>85</v>
      </c>
      <c r="BT169" s="49" t="s">
        <v>85</v>
      </c>
      <c r="BU169" s="49" t="s">
        <v>85</v>
      </c>
      <c r="BV169" s="49" t="s">
        <v>85</v>
      </c>
      <c r="BW169" s="49" t="s">
        <v>85</v>
      </c>
      <c r="BX169" s="49" t="s">
        <v>85</v>
      </c>
      <c r="BY169" s="49" t="s">
        <v>85</v>
      </c>
      <c r="BZ169" s="49" t="s">
        <v>85</v>
      </c>
      <c r="CA169" s="49" t="s">
        <v>85</v>
      </c>
      <c r="CB169" s="49" t="s">
        <v>85</v>
      </c>
      <c r="CC169" s="49" t="s">
        <v>85</v>
      </c>
      <c r="CD169" s="26" t="s">
        <v>183</v>
      </c>
      <c r="CE169" s="15"/>
      <c r="CF169" s="15"/>
      <c r="CG169" s="15"/>
      <c r="CH169" s="15"/>
      <c r="CI169" s="15"/>
      <c r="CJ169" s="15"/>
      <c r="CK169" s="18"/>
    </row>
    <row r="170" spans="1:89">
      <c r="A170" s="26">
        <v>16</v>
      </c>
      <c r="B170" s="1" t="s">
        <v>784</v>
      </c>
      <c r="C170" s="19" t="s">
        <v>795</v>
      </c>
      <c r="D170" s="27">
        <v>43981</v>
      </c>
      <c r="E170" s="27">
        <v>43985</v>
      </c>
      <c r="F170" s="1" t="s">
        <v>907</v>
      </c>
      <c r="G170" s="27">
        <v>43989</v>
      </c>
      <c r="H170" s="32">
        <v>5</v>
      </c>
      <c r="I170" s="48">
        <v>4</v>
      </c>
      <c r="J170" s="40" t="s">
        <v>1463</v>
      </c>
      <c r="K170" s="48">
        <v>600</v>
      </c>
      <c r="L170" s="12">
        <v>51</v>
      </c>
      <c r="M170" s="12">
        <v>36</v>
      </c>
      <c r="N170" s="49" t="s">
        <v>85</v>
      </c>
      <c r="O170" s="12">
        <v>13</v>
      </c>
      <c r="P170" s="32" t="s">
        <v>786</v>
      </c>
      <c r="Q170" s="32" t="s">
        <v>787</v>
      </c>
      <c r="R170" s="48" t="s">
        <v>88</v>
      </c>
      <c r="S170" s="12">
        <v>50</v>
      </c>
      <c r="T170" s="12">
        <v>48</v>
      </c>
      <c r="U170" s="48">
        <v>50</v>
      </c>
      <c r="V170" s="48">
        <v>48</v>
      </c>
      <c r="W170" s="48" t="s">
        <v>11</v>
      </c>
      <c r="X170" s="48">
        <f>IF(AND(W170 = "Dem", L170&gt;M170), 1, 0)</f>
        <v>1</v>
      </c>
      <c r="Y170" s="49" t="s">
        <v>85</v>
      </c>
      <c r="Z170" s="48" t="s">
        <v>674</v>
      </c>
      <c r="AA170" s="48">
        <v>0</v>
      </c>
      <c r="AB170" s="48">
        <v>1</v>
      </c>
      <c r="AC170" s="48">
        <v>0</v>
      </c>
      <c r="AD170" s="48">
        <v>40</v>
      </c>
      <c r="AE170" s="48" t="s">
        <v>795</v>
      </c>
      <c r="AF170" s="48" t="s">
        <v>795</v>
      </c>
      <c r="AG170" s="48" t="s">
        <v>178</v>
      </c>
      <c r="AH170" s="48">
        <v>1</v>
      </c>
      <c r="AI170" s="48">
        <v>1</v>
      </c>
      <c r="AJ170" s="49" t="s">
        <v>85</v>
      </c>
      <c r="AK170" s="49" t="s">
        <v>85</v>
      </c>
      <c r="AL170" s="49" t="s">
        <v>85</v>
      </c>
      <c r="AM170" s="49" t="s">
        <v>85</v>
      </c>
      <c r="AN170" s="49" t="s">
        <v>85</v>
      </c>
      <c r="AO170" s="49" t="s">
        <v>85</v>
      </c>
      <c r="AP170" s="49" t="s">
        <v>85</v>
      </c>
      <c r="AQ170" s="49" t="s">
        <v>85</v>
      </c>
      <c r="AR170" s="49" t="s">
        <v>85</v>
      </c>
      <c r="AS170" s="49" t="s">
        <v>85</v>
      </c>
      <c r="AT170" s="49" t="s">
        <v>85</v>
      </c>
      <c r="AU170" s="49" t="s">
        <v>85</v>
      </c>
      <c r="AV170" s="49" t="s">
        <v>85</v>
      </c>
      <c r="AW170" s="49" t="s">
        <v>85</v>
      </c>
      <c r="AX170" s="49" t="s">
        <v>85</v>
      </c>
      <c r="AY170" s="49" t="s">
        <v>85</v>
      </c>
      <c r="AZ170" s="49" t="s">
        <v>85</v>
      </c>
      <c r="BA170" s="49" t="s">
        <v>85</v>
      </c>
      <c r="BB170" s="49" t="s">
        <v>85</v>
      </c>
      <c r="BC170" s="49" t="s">
        <v>85</v>
      </c>
      <c r="BD170" s="49" t="s">
        <v>85</v>
      </c>
      <c r="BE170" s="49" t="s">
        <v>85</v>
      </c>
      <c r="BF170" s="49" t="s">
        <v>85</v>
      </c>
      <c r="BG170" s="49" t="s">
        <v>85</v>
      </c>
      <c r="BH170" s="49" t="s">
        <v>85</v>
      </c>
      <c r="BI170" s="49" t="s">
        <v>85</v>
      </c>
      <c r="BJ170" s="49" t="s">
        <v>85</v>
      </c>
      <c r="BK170" s="49" t="s">
        <v>85</v>
      </c>
      <c r="BL170" s="49" t="s">
        <v>85</v>
      </c>
      <c r="BM170" s="49" t="s">
        <v>85</v>
      </c>
      <c r="BN170" s="49" t="s">
        <v>85</v>
      </c>
      <c r="BO170" s="49" t="s">
        <v>85</v>
      </c>
      <c r="BP170" s="49" t="s">
        <v>85</v>
      </c>
      <c r="BQ170" s="49" t="s">
        <v>85</v>
      </c>
      <c r="BR170" s="48">
        <v>43</v>
      </c>
      <c r="BS170" s="48">
        <v>38</v>
      </c>
      <c r="BT170" s="48">
        <v>11</v>
      </c>
      <c r="BU170" s="48">
        <v>29</v>
      </c>
      <c r="BV170" s="48">
        <v>5</v>
      </c>
      <c r="BW170" s="48">
        <v>7</v>
      </c>
      <c r="BX170" s="48">
        <v>23</v>
      </c>
      <c r="BY170" s="49" t="s">
        <v>85</v>
      </c>
      <c r="BZ170" s="49" t="s">
        <v>85</v>
      </c>
      <c r="CA170" s="49" t="s">
        <v>85</v>
      </c>
      <c r="CB170" s="49" t="s">
        <v>85</v>
      </c>
      <c r="CC170" s="49" t="s">
        <v>85</v>
      </c>
      <c r="CE170" s="15"/>
      <c r="CF170" s="15"/>
      <c r="CG170" s="15"/>
      <c r="CH170" s="15"/>
      <c r="CI170" s="15"/>
      <c r="CJ170" s="15"/>
      <c r="CK170" s="18"/>
    </row>
    <row r="171" spans="1:89">
      <c r="A171" s="44">
        <v>560</v>
      </c>
      <c r="B171" s="45" t="s">
        <v>912</v>
      </c>
      <c r="C171" s="9" t="s">
        <v>90</v>
      </c>
      <c r="D171" s="39" t="s">
        <v>82</v>
      </c>
      <c r="E171" s="39" t="s">
        <v>139</v>
      </c>
      <c r="F171" s="23" t="s">
        <v>913</v>
      </c>
      <c r="G171" s="39" t="s">
        <v>139</v>
      </c>
      <c r="H171" s="11">
        <f>E171-D171+1</f>
        <v>2</v>
      </c>
      <c r="I171" s="40" t="s">
        <v>219</v>
      </c>
      <c r="J171" s="40" t="s">
        <v>1463</v>
      </c>
      <c r="K171" s="40" t="s">
        <v>914</v>
      </c>
      <c r="L171" s="12">
        <v>54</v>
      </c>
      <c r="M171" s="12">
        <v>44</v>
      </c>
      <c r="N171" s="12">
        <v>0</v>
      </c>
      <c r="O171" s="12">
        <v>2</v>
      </c>
      <c r="P171" s="13" t="s">
        <v>786</v>
      </c>
      <c r="Q171" s="14" t="s">
        <v>787</v>
      </c>
      <c r="R171" s="14" t="s">
        <v>117</v>
      </c>
      <c r="S171" s="12">
        <v>50</v>
      </c>
      <c r="T171" s="12">
        <v>48</v>
      </c>
      <c r="U171" s="48">
        <v>50</v>
      </c>
      <c r="V171" s="48">
        <v>48</v>
      </c>
      <c r="W171" s="48" t="s">
        <v>11</v>
      </c>
      <c r="X171" s="48">
        <f>IF(AND(W171 = "Dem", L171&gt;M171), 1, 0)</f>
        <v>1</v>
      </c>
      <c r="Y171" s="14" t="s">
        <v>85</v>
      </c>
      <c r="Z171" s="48" t="s">
        <v>674</v>
      </c>
      <c r="AA171" s="14" t="s">
        <v>85</v>
      </c>
      <c r="AB171" s="14" t="s">
        <v>85</v>
      </c>
      <c r="AC171" s="14" t="s">
        <v>85</v>
      </c>
      <c r="AD171" s="14" t="s">
        <v>85</v>
      </c>
      <c r="AE171" s="13" t="s">
        <v>882</v>
      </c>
      <c r="AF171" s="13" t="s">
        <v>90</v>
      </c>
      <c r="AG171" s="14" t="s">
        <v>11</v>
      </c>
      <c r="AH171" s="14">
        <v>1</v>
      </c>
      <c r="AI171" s="14">
        <v>0</v>
      </c>
      <c r="AJ171" s="14" t="s">
        <v>85</v>
      </c>
      <c r="AK171" s="14" t="s">
        <v>85</v>
      </c>
      <c r="AL171" s="14" t="s">
        <v>85</v>
      </c>
      <c r="AM171" s="14" t="s">
        <v>85</v>
      </c>
      <c r="AN171" s="14" t="s">
        <v>85</v>
      </c>
      <c r="AO171" s="14" t="s">
        <v>85</v>
      </c>
      <c r="AP171" s="14" t="s">
        <v>85</v>
      </c>
      <c r="AQ171" s="14" t="s">
        <v>85</v>
      </c>
      <c r="AR171" s="14" t="s">
        <v>85</v>
      </c>
      <c r="AS171" s="14" t="s">
        <v>85</v>
      </c>
      <c r="AT171" s="14" t="s">
        <v>85</v>
      </c>
      <c r="AU171" s="14" t="s">
        <v>85</v>
      </c>
      <c r="AV171" s="14" t="s">
        <v>85</v>
      </c>
      <c r="AW171" s="14" t="s">
        <v>85</v>
      </c>
      <c r="AX171" s="14" t="s">
        <v>85</v>
      </c>
      <c r="AY171" s="14" t="s">
        <v>85</v>
      </c>
      <c r="AZ171" s="14" t="s">
        <v>85</v>
      </c>
      <c r="BA171" s="14" t="s">
        <v>85</v>
      </c>
      <c r="BB171" s="14" t="s">
        <v>85</v>
      </c>
      <c r="BC171" s="14" t="s">
        <v>85</v>
      </c>
      <c r="BD171" s="14" t="s">
        <v>85</v>
      </c>
      <c r="BE171" s="14" t="s">
        <v>85</v>
      </c>
      <c r="BF171" s="14" t="s">
        <v>85</v>
      </c>
      <c r="BG171" s="14" t="s">
        <v>85</v>
      </c>
      <c r="BH171" s="14" t="s">
        <v>85</v>
      </c>
      <c r="BI171" s="14" t="s">
        <v>85</v>
      </c>
      <c r="BJ171" s="14" t="s">
        <v>85</v>
      </c>
      <c r="BK171" s="14" t="s">
        <v>85</v>
      </c>
      <c r="BL171" s="14" t="s">
        <v>85</v>
      </c>
      <c r="BM171" s="14" t="s">
        <v>85</v>
      </c>
      <c r="BN171" s="14" t="s">
        <v>85</v>
      </c>
      <c r="BO171" s="14" t="s">
        <v>85</v>
      </c>
      <c r="BP171" s="14" t="s">
        <v>85</v>
      </c>
      <c r="BQ171" s="14" t="s">
        <v>85</v>
      </c>
      <c r="BR171" s="14" t="s">
        <v>85</v>
      </c>
      <c r="BS171" s="14" t="s">
        <v>85</v>
      </c>
      <c r="BT171" s="14" t="s">
        <v>85</v>
      </c>
      <c r="BU171" s="14" t="s">
        <v>85</v>
      </c>
      <c r="BV171" s="14" t="s">
        <v>85</v>
      </c>
      <c r="BW171" s="14" t="s">
        <v>85</v>
      </c>
      <c r="BX171" s="14" t="s">
        <v>85</v>
      </c>
      <c r="BY171" s="14" t="s">
        <v>85</v>
      </c>
      <c r="BZ171" s="14" t="s">
        <v>85</v>
      </c>
      <c r="CA171" s="14" t="s">
        <v>85</v>
      </c>
      <c r="CB171" s="14" t="s">
        <v>85</v>
      </c>
      <c r="CC171" s="14" t="s">
        <v>85</v>
      </c>
      <c r="CD171" s="45"/>
      <c r="CE171" s="15"/>
      <c r="CF171" s="15"/>
      <c r="CG171" s="15"/>
      <c r="CH171" s="15"/>
      <c r="CI171" s="15"/>
      <c r="CJ171" s="15"/>
      <c r="CK171" s="18"/>
    </row>
    <row r="172" spans="1:89">
      <c r="A172" s="44">
        <v>571</v>
      </c>
      <c r="B172" s="45" t="s">
        <v>917</v>
      </c>
      <c r="C172" s="9" t="s">
        <v>90</v>
      </c>
      <c r="D172" s="39" t="s">
        <v>82</v>
      </c>
      <c r="E172" s="39" t="s">
        <v>139</v>
      </c>
      <c r="F172" s="23" t="s">
        <v>913</v>
      </c>
      <c r="G172" s="39" t="s">
        <v>132</v>
      </c>
      <c r="H172" s="11">
        <f>E172-D172+1</f>
        <v>2</v>
      </c>
      <c r="I172" s="11" t="s">
        <v>85</v>
      </c>
      <c r="J172" s="40" t="s">
        <v>1463</v>
      </c>
      <c r="K172" s="40" t="s">
        <v>84</v>
      </c>
      <c r="L172" s="12">
        <v>51</v>
      </c>
      <c r="M172" s="12">
        <v>42</v>
      </c>
      <c r="N172" s="12" t="s">
        <v>85</v>
      </c>
      <c r="O172" s="12">
        <v>6</v>
      </c>
      <c r="P172" s="13" t="s">
        <v>919</v>
      </c>
      <c r="Q172" s="14" t="s">
        <v>920</v>
      </c>
      <c r="R172" s="14" t="s">
        <v>88</v>
      </c>
      <c r="S172" s="12">
        <v>49</v>
      </c>
      <c r="T172" s="12">
        <v>44</v>
      </c>
      <c r="U172" s="48">
        <v>49</v>
      </c>
      <c r="V172" s="48">
        <v>44</v>
      </c>
      <c r="W172" s="48" t="s">
        <v>11</v>
      </c>
      <c r="X172" s="48">
        <f>IF(AND(W172 = "Dem", L172&gt;M172), 1, 0)</f>
        <v>1</v>
      </c>
      <c r="Y172" s="14" t="s">
        <v>85</v>
      </c>
      <c r="Z172" s="48" t="s">
        <v>674</v>
      </c>
      <c r="AA172" s="14">
        <v>0</v>
      </c>
      <c r="AB172" s="14">
        <v>1</v>
      </c>
      <c r="AC172" s="14">
        <v>0</v>
      </c>
      <c r="AD172" s="14">
        <v>50</v>
      </c>
      <c r="AE172" s="14" t="s">
        <v>90</v>
      </c>
      <c r="AF172" s="48" t="s">
        <v>90</v>
      </c>
      <c r="AG172" s="13" t="s">
        <v>89</v>
      </c>
      <c r="AH172" s="14">
        <v>1</v>
      </c>
      <c r="AI172" s="14">
        <v>0</v>
      </c>
      <c r="AJ172" s="14" t="s">
        <v>85</v>
      </c>
      <c r="AK172" s="14" t="s">
        <v>85</v>
      </c>
      <c r="AL172" s="14" t="s">
        <v>85</v>
      </c>
      <c r="AM172" s="14" t="s">
        <v>85</v>
      </c>
      <c r="AN172" s="14" t="s">
        <v>85</v>
      </c>
      <c r="AO172" s="14" t="s">
        <v>85</v>
      </c>
      <c r="AP172" s="14" t="s">
        <v>85</v>
      </c>
      <c r="AQ172" s="14" t="s">
        <v>85</v>
      </c>
      <c r="AR172" s="14" t="s">
        <v>85</v>
      </c>
      <c r="AS172" s="14" t="s">
        <v>85</v>
      </c>
      <c r="AT172" s="14" t="s">
        <v>85</v>
      </c>
      <c r="AU172" s="14" t="s">
        <v>85</v>
      </c>
      <c r="AV172" s="14" t="s">
        <v>85</v>
      </c>
      <c r="AW172" s="14" t="s">
        <v>85</v>
      </c>
      <c r="AX172" s="14" t="s">
        <v>85</v>
      </c>
      <c r="AY172" s="14" t="s">
        <v>85</v>
      </c>
      <c r="AZ172" s="14" t="s">
        <v>85</v>
      </c>
      <c r="BA172" s="14" t="s">
        <v>85</v>
      </c>
      <c r="BB172" s="14" t="s">
        <v>85</v>
      </c>
      <c r="BC172" s="14" t="s">
        <v>85</v>
      </c>
      <c r="BD172" s="14" t="s">
        <v>85</v>
      </c>
      <c r="BE172" s="14" t="s">
        <v>85</v>
      </c>
      <c r="BF172" s="14" t="s">
        <v>85</v>
      </c>
      <c r="BG172" s="14" t="s">
        <v>85</v>
      </c>
      <c r="BH172" s="14" t="s">
        <v>85</v>
      </c>
      <c r="BI172" s="14" t="s">
        <v>85</v>
      </c>
      <c r="BJ172" s="14" t="s">
        <v>85</v>
      </c>
      <c r="BK172" s="14" t="s">
        <v>85</v>
      </c>
      <c r="BL172" s="14" t="s">
        <v>85</v>
      </c>
      <c r="BM172" s="14" t="s">
        <v>85</v>
      </c>
      <c r="BN172" s="14" t="s">
        <v>85</v>
      </c>
      <c r="BO172" s="14" t="s">
        <v>85</v>
      </c>
      <c r="BP172" s="14">
        <v>44</v>
      </c>
      <c r="BQ172" s="14">
        <v>45</v>
      </c>
      <c r="BR172" s="14">
        <v>44</v>
      </c>
      <c r="BS172" s="14">
        <v>31</v>
      </c>
      <c r="BT172" s="14">
        <v>24</v>
      </c>
      <c r="BU172" s="14" t="s">
        <v>85</v>
      </c>
      <c r="BV172" s="14" t="s">
        <v>85</v>
      </c>
      <c r="BW172" s="14" t="s">
        <v>85</v>
      </c>
      <c r="BX172" s="14" t="s">
        <v>85</v>
      </c>
      <c r="BY172" s="14">
        <v>86</v>
      </c>
      <c r="BZ172" s="14" t="s">
        <v>85</v>
      </c>
      <c r="CA172" s="14" t="s">
        <v>85</v>
      </c>
      <c r="CB172" s="14" t="s">
        <v>85</v>
      </c>
      <c r="CC172" s="14">
        <v>14</v>
      </c>
      <c r="CD172" s="45"/>
      <c r="CE172" s="15"/>
      <c r="CF172" s="15"/>
      <c r="CG172" s="15"/>
      <c r="CH172" s="15"/>
      <c r="CI172" s="15"/>
      <c r="CJ172" s="15"/>
      <c r="CK172" s="18"/>
    </row>
    <row r="173" spans="1:89">
      <c r="A173" s="44">
        <v>295</v>
      </c>
      <c r="B173" s="45" t="s">
        <v>917</v>
      </c>
      <c r="C173" s="24" t="s">
        <v>720</v>
      </c>
      <c r="D173" s="39" t="s">
        <v>504</v>
      </c>
      <c r="E173" s="39" t="s">
        <v>332</v>
      </c>
      <c r="F173" s="39" t="s">
        <v>862</v>
      </c>
      <c r="G173" s="39" t="s">
        <v>309</v>
      </c>
      <c r="H173" s="11">
        <f>E173-D173+1</f>
        <v>3</v>
      </c>
      <c r="I173" s="40" t="s">
        <v>83</v>
      </c>
      <c r="J173" s="40" t="s">
        <v>1463</v>
      </c>
      <c r="K173" s="40" t="s">
        <v>95</v>
      </c>
      <c r="L173" s="12">
        <v>49</v>
      </c>
      <c r="M173" s="12">
        <v>41</v>
      </c>
      <c r="N173" s="12" t="s">
        <v>85</v>
      </c>
      <c r="O173" s="12">
        <v>10</v>
      </c>
      <c r="P173" s="48" t="s">
        <v>919</v>
      </c>
      <c r="Q173" s="14" t="s">
        <v>920</v>
      </c>
      <c r="R173" s="48" t="s">
        <v>88</v>
      </c>
      <c r="S173" s="12">
        <v>49</v>
      </c>
      <c r="T173" s="12">
        <v>44</v>
      </c>
      <c r="U173" s="48">
        <v>49</v>
      </c>
      <c r="V173" s="48">
        <v>44</v>
      </c>
      <c r="W173" s="48" t="s">
        <v>11</v>
      </c>
      <c r="X173" s="48">
        <f>IF(AND(W173 = "Dem", L173&gt;M173), 1, 0)</f>
        <v>1</v>
      </c>
      <c r="Y173" s="48" t="s">
        <v>129</v>
      </c>
      <c r="Z173" s="48" t="s">
        <v>674</v>
      </c>
      <c r="AA173" s="14">
        <v>0</v>
      </c>
      <c r="AB173" s="14">
        <v>1</v>
      </c>
      <c r="AC173" s="14">
        <v>0</v>
      </c>
      <c r="AD173" s="48">
        <v>72</v>
      </c>
      <c r="AE173" s="34" t="s">
        <v>933</v>
      </c>
      <c r="AF173" s="34" t="s">
        <v>933</v>
      </c>
      <c r="AG173" s="48" t="s">
        <v>89</v>
      </c>
      <c r="AH173" s="48">
        <v>1</v>
      </c>
      <c r="AI173" s="48">
        <v>0</v>
      </c>
      <c r="AJ173" s="48">
        <v>1</v>
      </c>
      <c r="AK173" s="48">
        <v>1</v>
      </c>
      <c r="AL173" s="48">
        <v>1</v>
      </c>
      <c r="AM173" s="48">
        <v>1</v>
      </c>
      <c r="AN173" s="48">
        <v>0</v>
      </c>
      <c r="AO173" s="48">
        <v>0</v>
      </c>
      <c r="AP173" s="48">
        <v>1</v>
      </c>
      <c r="AQ173" s="48">
        <v>0</v>
      </c>
      <c r="AR173" s="48">
        <v>0</v>
      </c>
      <c r="AS173" s="48">
        <v>0</v>
      </c>
      <c r="AT173" s="48">
        <v>1</v>
      </c>
      <c r="AU173" s="48">
        <v>0</v>
      </c>
      <c r="AV173" s="48">
        <v>0</v>
      </c>
      <c r="AW173" s="48">
        <v>0</v>
      </c>
      <c r="AX173" s="48">
        <v>0</v>
      </c>
      <c r="AY173" s="48">
        <v>0</v>
      </c>
      <c r="AZ173" s="48">
        <v>0</v>
      </c>
      <c r="BA173" s="48">
        <v>0</v>
      </c>
      <c r="BB173" s="48">
        <v>0</v>
      </c>
      <c r="BC173" s="48">
        <v>0</v>
      </c>
      <c r="BD173" s="48">
        <v>0</v>
      </c>
      <c r="BE173" s="48">
        <v>0</v>
      </c>
      <c r="BF173" s="48">
        <v>0</v>
      </c>
      <c r="BG173" s="48">
        <v>0</v>
      </c>
      <c r="BH173" s="48">
        <v>0</v>
      </c>
      <c r="BI173" s="48">
        <v>0</v>
      </c>
      <c r="BJ173" s="48">
        <v>0</v>
      </c>
      <c r="BK173" s="48">
        <v>0</v>
      </c>
      <c r="BL173" s="48">
        <v>0</v>
      </c>
      <c r="BM173" s="48">
        <v>0</v>
      </c>
      <c r="BN173" s="48">
        <v>0</v>
      </c>
      <c r="BO173" s="48">
        <v>0</v>
      </c>
      <c r="BP173" s="48" t="s">
        <v>85</v>
      </c>
      <c r="BQ173" s="48" t="s">
        <v>85</v>
      </c>
      <c r="BR173" s="48">
        <v>38</v>
      </c>
      <c r="BS173" s="48">
        <v>34</v>
      </c>
      <c r="BT173" s="48">
        <v>38</v>
      </c>
      <c r="BU173" s="48" t="s">
        <v>85</v>
      </c>
      <c r="BV173" s="48" t="s">
        <v>85</v>
      </c>
      <c r="BW173" s="48" t="s">
        <v>85</v>
      </c>
      <c r="BX173" s="48" t="s">
        <v>85</v>
      </c>
      <c r="BY173" s="48">
        <v>87</v>
      </c>
      <c r="BZ173" s="48">
        <v>5</v>
      </c>
      <c r="CA173" s="48">
        <v>3</v>
      </c>
      <c r="CB173" s="48">
        <v>1</v>
      </c>
      <c r="CC173" s="48">
        <v>3</v>
      </c>
      <c r="CD173" s="45"/>
      <c r="CE173" s="15"/>
      <c r="CF173" s="15"/>
      <c r="CG173" s="15"/>
      <c r="CH173" s="15"/>
      <c r="CI173" s="15"/>
      <c r="CJ173" s="15"/>
      <c r="CK173" s="18"/>
    </row>
    <row r="174" spans="1:89">
      <c r="A174" s="1">
        <v>215</v>
      </c>
      <c r="B174" s="1" t="s">
        <v>917</v>
      </c>
      <c r="C174" s="19" t="s">
        <v>104</v>
      </c>
      <c r="D174" s="20" t="s">
        <v>371</v>
      </c>
      <c r="E174" s="20" t="s">
        <v>360</v>
      </c>
      <c r="F174" s="20" t="s">
        <v>936</v>
      </c>
      <c r="G174" s="20" t="s">
        <v>355</v>
      </c>
      <c r="H174" s="11">
        <f>E174-D174+1</f>
        <v>3</v>
      </c>
      <c r="I174" s="48">
        <v>3.9</v>
      </c>
      <c r="J174" s="39" t="s">
        <v>1463</v>
      </c>
      <c r="K174" s="48">
        <v>814</v>
      </c>
      <c r="L174" s="12">
        <v>49</v>
      </c>
      <c r="M174" s="12">
        <v>40</v>
      </c>
      <c r="N174" s="12">
        <v>0</v>
      </c>
      <c r="O174" s="12">
        <v>11</v>
      </c>
      <c r="P174" s="48" t="s">
        <v>919</v>
      </c>
      <c r="Q174" s="14" t="s">
        <v>920</v>
      </c>
      <c r="R174" s="48" t="s">
        <v>88</v>
      </c>
      <c r="S174" s="12">
        <v>49</v>
      </c>
      <c r="T174" s="12">
        <v>44</v>
      </c>
      <c r="U174" s="48">
        <v>49</v>
      </c>
      <c r="V174" s="48">
        <v>44</v>
      </c>
      <c r="W174" s="48" t="s">
        <v>11</v>
      </c>
      <c r="X174" s="48">
        <f>IF(AND(W174 = "Dem", L174&gt;M174), 1, 0)</f>
        <v>1</v>
      </c>
      <c r="Y174" s="48" t="s">
        <v>384</v>
      </c>
      <c r="Z174" s="48" t="s">
        <v>674</v>
      </c>
      <c r="AA174" s="48">
        <v>0</v>
      </c>
      <c r="AB174" s="48">
        <v>1</v>
      </c>
      <c r="AC174" s="48">
        <v>0</v>
      </c>
      <c r="AD174" s="48" t="s">
        <v>85</v>
      </c>
      <c r="AE174" s="48" t="s">
        <v>111</v>
      </c>
      <c r="AF174" s="48" t="s">
        <v>112</v>
      </c>
      <c r="AG174" s="48" t="s">
        <v>89</v>
      </c>
      <c r="AH174" s="48">
        <v>1</v>
      </c>
      <c r="AI174" s="48">
        <v>1</v>
      </c>
      <c r="AJ174" s="48" t="s">
        <v>85</v>
      </c>
      <c r="AK174" s="48" t="s">
        <v>85</v>
      </c>
      <c r="AL174" s="48" t="s">
        <v>85</v>
      </c>
      <c r="AM174" s="48" t="s">
        <v>85</v>
      </c>
      <c r="AN174" s="48" t="s">
        <v>85</v>
      </c>
      <c r="AO174" s="48" t="s">
        <v>85</v>
      </c>
      <c r="AP174" s="48" t="s">
        <v>85</v>
      </c>
      <c r="AQ174" s="48" t="s">
        <v>85</v>
      </c>
      <c r="AR174" s="48" t="s">
        <v>85</v>
      </c>
      <c r="AS174" s="48" t="s">
        <v>85</v>
      </c>
      <c r="AT174" s="48" t="s">
        <v>85</v>
      </c>
      <c r="AU174" s="48" t="s">
        <v>85</v>
      </c>
      <c r="AV174" s="48" t="s">
        <v>85</v>
      </c>
      <c r="AW174" s="48" t="s">
        <v>85</v>
      </c>
      <c r="AX174" s="48" t="s">
        <v>85</v>
      </c>
      <c r="AY174" s="48" t="s">
        <v>85</v>
      </c>
      <c r="AZ174" s="48" t="s">
        <v>85</v>
      </c>
      <c r="BA174" s="48" t="s">
        <v>85</v>
      </c>
      <c r="BB174" s="48" t="s">
        <v>85</v>
      </c>
      <c r="BC174" s="48" t="s">
        <v>85</v>
      </c>
      <c r="BD174" s="48" t="s">
        <v>85</v>
      </c>
      <c r="BE174" s="48" t="s">
        <v>85</v>
      </c>
      <c r="BF174" s="48" t="s">
        <v>85</v>
      </c>
      <c r="BG174" s="48" t="s">
        <v>85</v>
      </c>
      <c r="BH174" s="48" t="s">
        <v>85</v>
      </c>
      <c r="BI174" s="48" t="s">
        <v>85</v>
      </c>
      <c r="BJ174" s="48" t="s">
        <v>85</v>
      </c>
      <c r="BK174" s="48" t="s">
        <v>85</v>
      </c>
      <c r="BL174" s="48" t="s">
        <v>85</v>
      </c>
      <c r="BM174" s="48" t="s">
        <v>85</v>
      </c>
      <c r="BN174" s="48" t="s">
        <v>85</v>
      </c>
      <c r="BO174" s="48" t="s">
        <v>85</v>
      </c>
      <c r="BP174" s="48">
        <v>41</v>
      </c>
      <c r="BQ174" s="48">
        <v>38</v>
      </c>
      <c r="BR174" s="48">
        <v>33</v>
      </c>
      <c r="BS174" s="48">
        <v>30</v>
      </c>
      <c r="BT174" s="48">
        <v>33</v>
      </c>
      <c r="BU174" s="48" t="s">
        <v>85</v>
      </c>
      <c r="BV174" s="48" t="s">
        <v>85</v>
      </c>
      <c r="BW174" s="48" t="s">
        <v>85</v>
      </c>
      <c r="BX174" s="48" t="s">
        <v>85</v>
      </c>
      <c r="BY174" s="48">
        <v>82</v>
      </c>
      <c r="BZ174" s="48" t="s">
        <v>85</v>
      </c>
      <c r="CA174" s="48" t="s">
        <v>85</v>
      </c>
      <c r="CB174" s="48" t="s">
        <v>85</v>
      </c>
      <c r="CC174" s="48">
        <v>15</v>
      </c>
      <c r="CD174" s="1"/>
      <c r="CE174" s="15"/>
      <c r="CF174" s="15"/>
      <c r="CG174" s="15"/>
      <c r="CH174" s="15"/>
      <c r="CI174" s="15"/>
      <c r="CJ174" s="15"/>
      <c r="CK174" s="18"/>
    </row>
    <row r="175" spans="1:89">
      <c r="A175" s="1">
        <v>188</v>
      </c>
      <c r="B175" s="1" t="s">
        <v>917</v>
      </c>
      <c r="C175" s="19" t="s">
        <v>90</v>
      </c>
      <c r="D175" s="20" t="s">
        <v>496</v>
      </c>
      <c r="E175" s="20" t="s">
        <v>382</v>
      </c>
      <c r="F175" s="20" t="s">
        <v>937</v>
      </c>
      <c r="G175" s="20" t="s">
        <v>382</v>
      </c>
      <c r="H175" s="11">
        <f>E175-D175+1</f>
        <v>2</v>
      </c>
      <c r="I175" s="32">
        <v>3.3</v>
      </c>
      <c r="J175" s="40" t="s">
        <v>1463</v>
      </c>
      <c r="K175" s="48">
        <v>877</v>
      </c>
      <c r="L175" s="12">
        <v>49</v>
      </c>
      <c r="M175" s="12">
        <v>41</v>
      </c>
      <c r="N175" s="12">
        <v>3</v>
      </c>
      <c r="O175" s="12">
        <v>7</v>
      </c>
      <c r="P175" s="48" t="s">
        <v>919</v>
      </c>
      <c r="Q175" s="12" t="s">
        <v>920</v>
      </c>
      <c r="R175" s="48" t="s">
        <v>117</v>
      </c>
      <c r="S175" s="12">
        <v>49</v>
      </c>
      <c r="T175" s="12">
        <v>44</v>
      </c>
      <c r="U175" s="48">
        <v>49</v>
      </c>
      <c r="V175" s="48">
        <v>44</v>
      </c>
      <c r="W175" s="48" t="s">
        <v>11</v>
      </c>
      <c r="X175" s="48">
        <f>IF(AND(W175 = "Dem", L175&gt;M175), 1, 0)</f>
        <v>1</v>
      </c>
      <c r="Y175" s="48" t="s">
        <v>85</v>
      </c>
      <c r="Z175" s="48" t="s">
        <v>674</v>
      </c>
      <c r="AA175" s="48">
        <v>0</v>
      </c>
      <c r="AB175" s="48">
        <v>0</v>
      </c>
      <c r="AC175" s="48">
        <v>1</v>
      </c>
      <c r="AD175" s="48">
        <v>50</v>
      </c>
      <c r="AE175" s="48" t="s">
        <v>90</v>
      </c>
      <c r="AF175" s="48" t="s">
        <v>90</v>
      </c>
      <c r="AG175" s="48" t="s">
        <v>89</v>
      </c>
      <c r="AH175" s="48">
        <v>1</v>
      </c>
      <c r="AI175" s="48">
        <v>0</v>
      </c>
      <c r="AJ175" s="48" t="s">
        <v>85</v>
      </c>
      <c r="AK175" s="48" t="s">
        <v>85</v>
      </c>
      <c r="AL175" s="48" t="s">
        <v>85</v>
      </c>
      <c r="AM175" s="48" t="s">
        <v>85</v>
      </c>
      <c r="AN175" s="48" t="s">
        <v>85</v>
      </c>
      <c r="AO175" s="48" t="s">
        <v>85</v>
      </c>
      <c r="AP175" s="48" t="s">
        <v>85</v>
      </c>
      <c r="AQ175" s="48" t="s">
        <v>85</v>
      </c>
      <c r="AR175" s="48" t="s">
        <v>85</v>
      </c>
      <c r="AS175" s="48" t="s">
        <v>85</v>
      </c>
      <c r="AT175" s="48" t="s">
        <v>85</v>
      </c>
      <c r="AU175" s="48" t="s">
        <v>85</v>
      </c>
      <c r="AV175" s="48" t="s">
        <v>85</v>
      </c>
      <c r="AW175" s="48" t="s">
        <v>85</v>
      </c>
      <c r="AX175" s="48" t="s">
        <v>85</v>
      </c>
      <c r="AY175" s="48" t="s">
        <v>85</v>
      </c>
      <c r="AZ175" s="48" t="s">
        <v>85</v>
      </c>
      <c r="BA175" s="48" t="s">
        <v>85</v>
      </c>
      <c r="BB175" s="48" t="s">
        <v>85</v>
      </c>
      <c r="BC175" s="48" t="s">
        <v>85</v>
      </c>
      <c r="BD175" s="48" t="s">
        <v>85</v>
      </c>
      <c r="BE175" s="48" t="s">
        <v>85</v>
      </c>
      <c r="BF175" s="48" t="s">
        <v>85</v>
      </c>
      <c r="BG175" s="48" t="s">
        <v>85</v>
      </c>
      <c r="BH175" s="48" t="s">
        <v>85</v>
      </c>
      <c r="BI175" s="48" t="s">
        <v>85</v>
      </c>
      <c r="BJ175" s="48" t="s">
        <v>85</v>
      </c>
      <c r="BK175" s="48" t="s">
        <v>85</v>
      </c>
      <c r="BL175" s="48" t="s">
        <v>85</v>
      </c>
      <c r="BM175" s="48" t="s">
        <v>85</v>
      </c>
      <c r="BN175" s="48" t="s">
        <v>85</v>
      </c>
      <c r="BO175" s="48" t="s">
        <v>85</v>
      </c>
      <c r="BP175" s="48">
        <v>43</v>
      </c>
      <c r="BQ175" s="48">
        <v>46</v>
      </c>
      <c r="BR175" s="48">
        <v>39</v>
      </c>
      <c r="BS175" s="48">
        <v>32</v>
      </c>
      <c r="BT175" s="48">
        <v>29</v>
      </c>
      <c r="BU175" s="48" t="s">
        <v>85</v>
      </c>
      <c r="BV175" s="48" t="s">
        <v>85</v>
      </c>
      <c r="BW175" s="48" t="s">
        <v>85</v>
      </c>
      <c r="BX175" s="48" t="s">
        <v>85</v>
      </c>
      <c r="BY175" s="48">
        <v>87</v>
      </c>
      <c r="BZ175" s="48" t="s">
        <v>85</v>
      </c>
      <c r="CA175" s="48" t="s">
        <v>85</v>
      </c>
      <c r="CB175" s="48" t="s">
        <v>85</v>
      </c>
      <c r="CC175" s="48">
        <v>13</v>
      </c>
      <c r="CD175" s="1"/>
      <c r="CE175" s="15"/>
      <c r="CF175" s="15"/>
      <c r="CG175" s="15"/>
      <c r="CH175" s="15"/>
      <c r="CI175" s="15"/>
      <c r="CJ175" s="15"/>
      <c r="CK175" s="18"/>
    </row>
    <row r="176" spans="1:89">
      <c r="A176" s="1">
        <v>183</v>
      </c>
      <c r="B176" s="1" t="s">
        <v>917</v>
      </c>
      <c r="C176" s="19" t="s">
        <v>938</v>
      </c>
      <c r="D176" s="20" t="s">
        <v>379</v>
      </c>
      <c r="E176" s="20" t="s">
        <v>389</v>
      </c>
      <c r="F176" s="20" t="s">
        <v>939</v>
      </c>
      <c r="G176" s="20" t="s">
        <v>496</v>
      </c>
      <c r="H176" s="21">
        <f>E176-D176+1</f>
        <v>3</v>
      </c>
      <c r="I176" s="32">
        <v>4.38</v>
      </c>
      <c r="J176" s="40" t="s">
        <v>1463</v>
      </c>
      <c r="K176" s="32">
        <v>501</v>
      </c>
      <c r="L176" s="22">
        <v>43</v>
      </c>
      <c r="M176" s="22">
        <v>41</v>
      </c>
      <c r="N176" s="22" t="s">
        <v>85</v>
      </c>
      <c r="O176" s="22">
        <v>10</v>
      </c>
      <c r="P176" s="48" t="s">
        <v>919</v>
      </c>
      <c r="Q176" s="22" t="s">
        <v>920</v>
      </c>
      <c r="R176" s="32" t="s">
        <v>88</v>
      </c>
      <c r="S176" s="12">
        <v>49</v>
      </c>
      <c r="T176" s="12">
        <v>44</v>
      </c>
      <c r="U176" s="48">
        <v>49</v>
      </c>
      <c r="V176" s="48">
        <v>44</v>
      </c>
      <c r="W176" s="48" t="s">
        <v>11</v>
      </c>
      <c r="X176" s="48">
        <f>IF(AND(W176 = "Dem", L176&gt;M176), 1, 0)</f>
        <v>1</v>
      </c>
      <c r="Y176" s="32" t="s">
        <v>85</v>
      </c>
      <c r="Z176" s="48" t="s">
        <v>674</v>
      </c>
      <c r="AA176" s="32">
        <v>0</v>
      </c>
      <c r="AB176" s="48">
        <v>1</v>
      </c>
      <c r="AC176" s="48">
        <v>0</v>
      </c>
      <c r="AD176" s="48" t="s">
        <v>85</v>
      </c>
      <c r="AE176" s="32" t="s">
        <v>940</v>
      </c>
      <c r="AF176" s="32" t="s">
        <v>938</v>
      </c>
      <c r="AG176" s="32" t="s">
        <v>12</v>
      </c>
      <c r="AH176" s="32">
        <v>1</v>
      </c>
      <c r="AI176" s="32">
        <v>0</v>
      </c>
      <c r="AJ176" s="32" t="s">
        <v>85</v>
      </c>
      <c r="AK176" s="32" t="s">
        <v>85</v>
      </c>
      <c r="AL176" s="32" t="s">
        <v>85</v>
      </c>
      <c r="AM176" s="32" t="s">
        <v>85</v>
      </c>
      <c r="AN176" s="32" t="s">
        <v>85</v>
      </c>
      <c r="AO176" s="32" t="s">
        <v>85</v>
      </c>
      <c r="AP176" s="32" t="s">
        <v>85</v>
      </c>
      <c r="AQ176" s="32" t="s">
        <v>85</v>
      </c>
      <c r="AR176" s="32" t="s">
        <v>85</v>
      </c>
      <c r="AS176" s="32" t="s">
        <v>85</v>
      </c>
      <c r="AT176" s="32" t="s">
        <v>85</v>
      </c>
      <c r="AU176" s="32" t="s">
        <v>85</v>
      </c>
      <c r="AV176" s="32" t="s">
        <v>85</v>
      </c>
      <c r="AW176" s="32" t="s">
        <v>85</v>
      </c>
      <c r="AX176" s="32" t="s">
        <v>85</v>
      </c>
      <c r="AY176" s="32" t="s">
        <v>85</v>
      </c>
      <c r="AZ176" s="32" t="s">
        <v>85</v>
      </c>
      <c r="BA176" s="32" t="s">
        <v>85</v>
      </c>
      <c r="BB176" s="32" t="s">
        <v>85</v>
      </c>
      <c r="BC176" s="32" t="s">
        <v>85</v>
      </c>
      <c r="BD176" s="32" t="s">
        <v>85</v>
      </c>
      <c r="BE176" s="32" t="s">
        <v>85</v>
      </c>
      <c r="BF176" s="32" t="s">
        <v>85</v>
      </c>
      <c r="BG176" s="32" t="s">
        <v>85</v>
      </c>
      <c r="BH176" s="32" t="s">
        <v>85</v>
      </c>
      <c r="BI176" s="32" t="s">
        <v>85</v>
      </c>
      <c r="BJ176" s="32" t="s">
        <v>85</v>
      </c>
      <c r="BK176" s="32" t="s">
        <v>85</v>
      </c>
      <c r="BL176" s="32" t="s">
        <v>85</v>
      </c>
      <c r="BM176" s="32" t="s">
        <v>85</v>
      </c>
      <c r="BN176" s="32" t="s">
        <v>85</v>
      </c>
      <c r="BO176" s="32" t="s">
        <v>85</v>
      </c>
      <c r="BP176" s="32" t="s">
        <v>85</v>
      </c>
      <c r="BQ176" s="32" t="s">
        <v>85</v>
      </c>
      <c r="BR176" s="32" t="s">
        <v>85</v>
      </c>
      <c r="BS176" s="32" t="s">
        <v>85</v>
      </c>
      <c r="BT176" s="32" t="s">
        <v>85</v>
      </c>
      <c r="BU176" s="32" t="s">
        <v>85</v>
      </c>
      <c r="BV176" s="32" t="s">
        <v>85</v>
      </c>
      <c r="BW176" s="32" t="s">
        <v>85</v>
      </c>
      <c r="BX176" s="32" t="s">
        <v>85</v>
      </c>
      <c r="BY176" s="32" t="s">
        <v>85</v>
      </c>
      <c r="BZ176" s="32" t="s">
        <v>85</v>
      </c>
      <c r="CA176" s="32" t="s">
        <v>85</v>
      </c>
      <c r="CB176" s="32" t="s">
        <v>85</v>
      </c>
      <c r="CC176" s="32" t="s">
        <v>85</v>
      </c>
      <c r="CD176" s="1"/>
      <c r="CE176" s="1"/>
      <c r="CF176" s="1"/>
      <c r="CG176" s="1"/>
      <c r="CH176" s="1"/>
      <c r="CI176" s="1"/>
      <c r="CJ176" s="1"/>
      <c r="CK176" s="1"/>
    </row>
    <row r="177" spans="1:89">
      <c r="A177" s="1">
        <v>118</v>
      </c>
      <c r="B177" s="1" t="s">
        <v>917</v>
      </c>
      <c r="C177" s="19" t="s">
        <v>90</v>
      </c>
      <c r="D177" s="20" t="s">
        <v>427</v>
      </c>
      <c r="E177" s="20" t="s">
        <v>413</v>
      </c>
      <c r="F177" s="20" t="s">
        <v>778</v>
      </c>
      <c r="G177" s="20" t="s">
        <v>612</v>
      </c>
      <c r="H177" s="21">
        <f>E177-D177+1</f>
        <v>2</v>
      </c>
      <c r="I177" s="40" t="s">
        <v>85</v>
      </c>
      <c r="J177" s="40" t="s">
        <v>1463</v>
      </c>
      <c r="K177" s="32">
        <v>1218</v>
      </c>
      <c r="L177" s="22">
        <v>48</v>
      </c>
      <c r="M177" s="22">
        <v>39</v>
      </c>
      <c r="N177" s="22" t="s">
        <v>85</v>
      </c>
      <c r="O177" s="22">
        <v>13</v>
      </c>
      <c r="P177" s="48" t="s">
        <v>919</v>
      </c>
      <c r="Q177" s="22" t="s">
        <v>920</v>
      </c>
      <c r="R177" s="22" t="s">
        <v>117</v>
      </c>
      <c r="S177" s="12">
        <v>49</v>
      </c>
      <c r="T177" s="12">
        <v>44</v>
      </c>
      <c r="U177" s="48">
        <v>49</v>
      </c>
      <c r="V177" s="48">
        <v>44</v>
      </c>
      <c r="W177" s="48" t="s">
        <v>11</v>
      </c>
      <c r="X177" s="48">
        <f>IF(AND(W177 = "Dem", L177&gt;M177), 1, 0)</f>
        <v>1</v>
      </c>
      <c r="Y177" s="48" t="s">
        <v>85</v>
      </c>
      <c r="Z177" s="48" t="s">
        <v>674</v>
      </c>
      <c r="AA177" s="48">
        <v>0</v>
      </c>
      <c r="AB177" s="48">
        <v>0</v>
      </c>
      <c r="AC177" s="22">
        <v>1</v>
      </c>
      <c r="AD177" s="22">
        <v>50</v>
      </c>
      <c r="AE177" s="48" t="s">
        <v>500</v>
      </c>
      <c r="AF177" s="48" t="s">
        <v>90</v>
      </c>
      <c r="AG177" s="48" t="s">
        <v>11</v>
      </c>
      <c r="AH177" s="48">
        <v>1</v>
      </c>
      <c r="AI177" s="48">
        <v>0</v>
      </c>
      <c r="AJ177" s="48" t="s">
        <v>85</v>
      </c>
      <c r="AK177" s="48" t="s">
        <v>85</v>
      </c>
      <c r="AL177" s="48" t="s">
        <v>85</v>
      </c>
      <c r="AM177" s="48" t="s">
        <v>85</v>
      </c>
      <c r="AN177" s="48" t="s">
        <v>85</v>
      </c>
      <c r="AO177" s="48" t="s">
        <v>85</v>
      </c>
      <c r="AP177" s="48" t="s">
        <v>85</v>
      </c>
      <c r="AQ177" s="48" t="s">
        <v>85</v>
      </c>
      <c r="AR177" s="48" t="s">
        <v>85</v>
      </c>
      <c r="AS177" s="48" t="s">
        <v>85</v>
      </c>
      <c r="AT177" s="48" t="s">
        <v>85</v>
      </c>
      <c r="AU177" s="48" t="s">
        <v>85</v>
      </c>
      <c r="AV177" s="48" t="s">
        <v>85</v>
      </c>
      <c r="AW177" s="48" t="s">
        <v>85</v>
      </c>
      <c r="AX177" s="48" t="s">
        <v>85</v>
      </c>
      <c r="AY177" s="48" t="s">
        <v>85</v>
      </c>
      <c r="AZ177" s="48" t="s">
        <v>85</v>
      </c>
      <c r="BA177" s="48" t="s">
        <v>85</v>
      </c>
      <c r="BB177" s="48" t="s">
        <v>85</v>
      </c>
      <c r="BC177" s="48" t="s">
        <v>85</v>
      </c>
      <c r="BD177" s="48" t="s">
        <v>85</v>
      </c>
      <c r="BE177" s="48" t="s">
        <v>85</v>
      </c>
      <c r="BF177" s="48" t="s">
        <v>85</v>
      </c>
      <c r="BG177" s="48" t="s">
        <v>85</v>
      </c>
      <c r="BH177" s="48" t="s">
        <v>85</v>
      </c>
      <c r="BI177" s="48" t="s">
        <v>85</v>
      </c>
      <c r="BJ177" s="48" t="s">
        <v>85</v>
      </c>
      <c r="BK177" s="48" t="s">
        <v>85</v>
      </c>
      <c r="BL177" s="48" t="s">
        <v>85</v>
      </c>
      <c r="BM177" s="48" t="s">
        <v>85</v>
      </c>
      <c r="BN177" s="48" t="s">
        <v>85</v>
      </c>
      <c r="BO177" s="48" t="s">
        <v>85</v>
      </c>
      <c r="BP177" s="48">
        <v>42</v>
      </c>
      <c r="BQ177" s="48">
        <v>45</v>
      </c>
      <c r="BR177" s="48">
        <v>36</v>
      </c>
      <c r="BS177" s="48">
        <v>30</v>
      </c>
      <c r="BT177" s="48">
        <v>34</v>
      </c>
      <c r="BU177" s="48" t="s">
        <v>85</v>
      </c>
      <c r="BV177" s="48" t="s">
        <v>85</v>
      </c>
      <c r="BW177" s="48" t="s">
        <v>85</v>
      </c>
      <c r="BX177" s="48" t="s">
        <v>85</v>
      </c>
      <c r="BY177" s="48">
        <v>87</v>
      </c>
      <c r="BZ177" s="48">
        <v>5</v>
      </c>
      <c r="CA177" s="48">
        <v>3</v>
      </c>
      <c r="CB177" s="48" t="s">
        <v>85</v>
      </c>
      <c r="CC177" s="48">
        <v>5</v>
      </c>
      <c r="CD177" s="1"/>
      <c r="CE177" s="1"/>
      <c r="CF177" s="1"/>
      <c r="CG177" s="1"/>
      <c r="CH177" s="1"/>
      <c r="CI177" s="1"/>
      <c r="CJ177" s="1"/>
      <c r="CK177" s="1"/>
    </row>
    <row r="178" spans="1:89">
      <c r="A178" s="44">
        <v>500</v>
      </c>
      <c r="B178" s="45" t="s">
        <v>953</v>
      </c>
      <c r="C178" s="9" t="s">
        <v>90</v>
      </c>
      <c r="D178" s="39" t="s">
        <v>79</v>
      </c>
      <c r="E178" s="39" t="s">
        <v>122</v>
      </c>
      <c r="F178" s="39" t="s">
        <v>956</v>
      </c>
      <c r="G178" s="39" t="s">
        <v>122</v>
      </c>
      <c r="H178" s="21">
        <f>E178-D178+1</f>
        <v>2</v>
      </c>
      <c r="I178" s="40" t="s">
        <v>532</v>
      </c>
      <c r="J178" s="40" t="s">
        <v>1463</v>
      </c>
      <c r="K178" s="40" t="s">
        <v>957</v>
      </c>
      <c r="L178" s="22">
        <v>48</v>
      </c>
      <c r="M178" s="22">
        <v>47</v>
      </c>
      <c r="N178" s="22" t="s">
        <v>85</v>
      </c>
      <c r="O178" s="22">
        <v>6</v>
      </c>
      <c r="P178" s="13" t="s">
        <v>954</v>
      </c>
      <c r="Q178" s="22" t="s">
        <v>955</v>
      </c>
      <c r="R178" s="22" t="s">
        <v>88</v>
      </c>
      <c r="S178" s="12">
        <v>55</v>
      </c>
      <c r="T178" s="12">
        <v>49</v>
      </c>
      <c r="U178" s="48">
        <v>45</v>
      </c>
      <c r="V178" s="48">
        <v>55</v>
      </c>
      <c r="W178" s="48" t="s">
        <v>12</v>
      </c>
      <c r="X178" s="48">
        <f>IF(AND(W178 = "Rep", M178&gt;L178),1,0)</f>
        <v>0</v>
      </c>
      <c r="Y178" s="48" t="s">
        <v>85</v>
      </c>
      <c r="Z178" s="48" t="s">
        <v>674</v>
      </c>
      <c r="AA178" s="48">
        <v>0</v>
      </c>
      <c r="AB178" s="48">
        <v>1</v>
      </c>
      <c r="AC178" s="48">
        <v>0</v>
      </c>
      <c r="AD178" s="22">
        <v>50</v>
      </c>
      <c r="AE178" s="13" t="s">
        <v>90</v>
      </c>
      <c r="AF178" s="13" t="s">
        <v>90</v>
      </c>
      <c r="AG178" s="48" t="s">
        <v>11</v>
      </c>
      <c r="AH178" s="48">
        <v>1</v>
      </c>
      <c r="AI178" s="48">
        <v>0</v>
      </c>
      <c r="AJ178" s="48" t="s">
        <v>85</v>
      </c>
      <c r="AK178" s="48" t="s">
        <v>85</v>
      </c>
      <c r="AL178" s="48" t="s">
        <v>85</v>
      </c>
      <c r="AM178" s="48" t="s">
        <v>85</v>
      </c>
      <c r="AN178" s="48" t="s">
        <v>85</v>
      </c>
      <c r="AO178" s="48" t="s">
        <v>85</v>
      </c>
      <c r="AP178" s="48" t="s">
        <v>85</v>
      </c>
      <c r="AQ178" s="48" t="s">
        <v>85</v>
      </c>
      <c r="AR178" s="48" t="s">
        <v>85</v>
      </c>
      <c r="AS178" s="48" t="s">
        <v>85</v>
      </c>
      <c r="AT178" s="48" t="s">
        <v>85</v>
      </c>
      <c r="AU178" s="48" t="s">
        <v>85</v>
      </c>
      <c r="AV178" s="48" t="s">
        <v>85</v>
      </c>
      <c r="AW178" s="48" t="s">
        <v>85</v>
      </c>
      <c r="AX178" s="48" t="s">
        <v>85</v>
      </c>
      <c r="AY178" s="48" t="s">
        <v>85</v>
      </c>
      <c r="AZ178" s="48" t="s">
        <v>85</v>
      </c>
      <c r="BA178" s="48" t="s">
        <v>85</v>
      </c>
      <c r="BB178" s="48" t="s">
        <v>85</v>
      </c>
      <c r="BC178" s="48" t="s">
        <v>85</v>
      </c>
      <c r="BD178" s="48" t="s">
        <v>85</v>
      </c>
      <c r="BE178" s="48" t="s">
        <v>85</v>
      </c>
      <c r="BF178" s="48" t="s">
        <v>85</v>
      </c>
      <c r="BG178" s="48" t="s">
        <v>85</v>
      </c>
      <c r="BH178" s="48" t="s">
        <v>85</v>
      </c>
      <c r="BI178" s="48" t="s">
        <v>85</v>
      </c>
      <c r="BJ178" s="48" t="s">
        <v>85</v>
      </c>
      <c r="BK178" s="48" t="s">
        <v>85</v>
      </c>
      <c r="BL178" s="48" t="s">
        <v>85</v>
      </c>
      <c r="BM178" s="48" t="s">
        <v>85</v>
      </c>
      <c r="BN178" s="48" t="s">
        <v>85</v>
      </c>
      <c r="BO178" s="48" t="s">
        <v>85</v>
      </c>
      <c r="BP178" s="48">
        <v>51</v>
      </c>
      <c r="BQ178" s="48">
        <v>36</v>
      </c>
      <c r="BR178" s="48">
        <v>28</v>
      </c>
      <c r="BS178" s="48">
        <v>37</v>
      </c>
      <c r="BT178" s="48">
        <v>35</v>
      </c>
      <c r="BU178" s="48" t="s">
        <v>85</v>
      </c>
      <c r="BV178" s="48" t="s">
        <v>85</v>
      </c>
      <c r="BW178" s="48" t="s">
        <v>85</v>
      </c>
      <c r="BX178" s="48" t="s">
        <v>85</v>
      </c>
      <c r="BY178" s="48">
        <v>91</v>
      </c>
      <c r="BZ178" s="48" t="s">
        <v>85</v>
      </c>
      <c r="CA178" s="48" t="s">
        <v>85</v>
      </c>
      <c r="CB178" s="48" t="s">
        <v>85</v>
      </c>
      <c r="CC178" s="48">
        <v>9</v>
      </c>
      <c r="CD178" s="45"/>
      <c r="CE178" s="1"/>
      <c r="CF178" s="1"/>
      <c r="CG178" s="1"/>
      <c r="CH178" s="1"/>
      <c r="CI178" s="1"/>
      <c r="CJ178" s="1"/>
      <c r="CK178" s="1"/>
    </row>
    <row r="179" spans="1:89">
      <c r="A179" s="44">
        <v>476</v>
      </c>
      <c r="B179" s="45" t="s">
        <v>953</v>
      </c>
      <c r="C179" s="9" t="s">
        <v>104</v>
      </c>
      <c r="D179" s="39" t="s">
        <v>100</v>
      </c>
      <c r="E179" s="39" t="s">
        <v>92</v>
      </c>
      <c r="F179" s="39" t="s">
        <v>649</v>
      </c>
      <c r="G179" s="39" t="s">
        <v>137</v>
      </c>
      <c r="H179" s="21">
        <f>E179-D179+1</f>
        <v>3</v>
      </c>
      <c r="I179" s="40" t="s">
        <v>958</v>
      </c>
      <c r="J179" s="39" t="s">
        <v>1463</v>
      </c>
      <c r="K179" s="40" t="s">
        <v>959</v>
      </c>
      <c r="L179" s="22">
        <v>46</v>
      </c>
      <c r="M179" s="22">
        <v>49</v>
      </c>
      <c r="N179" s="22">
        <v>1</v>
      </c>
      <c r="O179" s="22">
        <v>5</v>
      </c>
      <c r="P179" s="13" t="s">
        <v>954</v>
      </c>
      <c r="Q179" s="22" t="s">
        <v>955</v>
      </c>
      <c r="R179" s="48" t="s">
        <v>88</v>
      </c>
      <c r="S179" s="12">
        <v>55</v>
      </c>
      <c r="T179" s="12">
        <v>49</v>
      </c>
      <c r="U179" s="48">
        <v>45</v>
      </c>
      <c r="V179" s="48">
        <v>55</v>
      </c>
      <c r="W179" s="48" t="s">
        <v>12</v>
      </c>
      <c r="X179" s="48">
        <f>IF(AND(W179 = "Rep", M179&gt;L179),1,0)</f>
        <v>1</v>
      </c>
      <c r="Y179" s="48" t="s">
        <v>85</v>
      </c>
      <c r="Z179" s="48" t="s">
        <v>674</v>
      </c>
      <c r="AA179" s="48">
        <v>0</v>
      </c>
      <c r="AB179" s="48">
        <v>1</v>
      </c>
      <c r="AC179" s="48">
        <v>0</v>
      </c>
      <c r="AD179" s="48" t="s">
        <v>85</v>
      </c>
      <c r="AE179" s="13" t="s">
        <v>111</v>
      </c>
      <c r="AF179" s="48" t="s">
        <v>112</v>
      </c>
      <c r="AG179" s="48" t="s">
        <v>89</v>
      </c>
      <c r="AH179" s="48">
        <v>1</v>
      </c>
      <c r="AI179" s="48">
        <v>1</v>
      </c>
      <c r="AJ179" s="48">
        <v>1</v>
      </c>
      <c r="AK179" s="48">
        <v>1</v>
      </c>
      <c r="AL179" s="48">
        <v>1</v>
      </c>
      <c r="AM179" s="48">
        <v>1</v>
      </c>
      <c r="AN179" s="48">
        <v>1</v>
      </c>
      <c r="AO179" s="48">
        <v>0</v>
      </c>
      <c r="AP179" s="48">
        <v>1</v>
      </c>
      <c r="AQ179" s="48">
        <v>0</v>
      </c>
      <c r="AR179" s="48">
        <v>0</v>
      </c>
      <c r="AS179" s="48">
        <v>0</v>
      </c>
      <c r="AT179" s="48">
        <v>1</v>
      </c>
      <c r="AU179" s="48">
        <v>0</v>
      </c>
      <c r="AV179" s="48">
        <v>0</v>
      </c>
      <c r="AW179" s="48">
        <v>0</v>
      </c>
      <c r="AX179" s="48">
        <v>1</v>
      </c>
      <c r="AY179" s="48">
        <v>0</v>
      </c>
      <c r="AZ179" s="48">
        <v>0</v>
      </c>
      <c r="BA179" s="48">
        <v>0</v>
      </c>
      <c r="BB179" s="48">
        <v>0</v>
      </c>
      <c r="BC179" s="48">
        <v>0</v>
      </c>
      <c r="BD179" s="48">
        <v>0</v>
      </c>
      <c r="BE179" s="48">
        <v>0</v>
      </c>
      <c r="BF179" s="48">
        <v>0</v>
      </c>
      <c r="BG179" s="48">
        <v>0</v>
      </c>
      <c r="BH179" s="48">
        <v>0</v>
      </c>
      <c r="BI179" s="48">
        <v>0</v>
      </c>
      <c r="BJ179" s="48">
        <v>0</v>
      </c>
      <c r="BK179" s="48">
        <v>0</v>
      </c>
      <c r="BL179" s="48">
        <v>0</v>
      </c>
      <c r="BM179" s="48">
        <v>0</v>
      </c>
      <c r="BN179" s="48">
        <v>0</v>
      </c>
      <c r="BO179" s="48">
        <v>0</v>
      </c>
      <c r="BP179" s="48">
        <v>44</v>
      </c>
      <c r="BQ179" s="48">
        <v>33</v>
      </c>
      <c r="BR179" s="48">
        <v>25</v>
      </c>
      <c r="BS179" s="48">
        <v>32</v>
      </c>
      <c r="BT179" s="48">
        <v>30</v>
      </c>
      <c r="BU179" s="48" t="s">
        <v>85</v>
      </c>
      <c r="BV179" s="48" t="s">
        <v>85</v>
      </c>
      <c r="BW179" s="48" t="s">
        <v>85</v>
      </c>
      <c r="BX179" s="48" t="s">
        <v>85</v>
      </c>
      <c r="BY179" s="48">
        <v>87</v>
      </c>
      <c r="BZ179" s="48" t="s">
        <v>85</v>
      </c>
      <c r="CA179" s="48" t="s">
        <v>85</v>
      </c>
      <c r="CB179" s="48" t="s">
        <v>85</v>
      </c>
      <c r="CC179" s="48">
        <v>12</v>
      </c>
      <c r="CD179" s="45"/>
      <c r="CE179" s="1"/>
      <c r="CF179" s="1"/>
      <c r="CG179" s="1"/>
      <c r="CH179" s="1"/>
      <c r="CI179" s="1"/>
      <c r="CJ179" s="1"/>
      <c r="CK179" s="1"/>
    </row>
    <row r="180" spans="1:89">
      <c r="A180" s="44">
        <v>361</v>
      </c>
      <c r="B180" s="45" t="s">
        <v>953</v>
      </c>
      <c r="C180" s="9" t="s">
        <v>90</v>
      </c>
      <c r="D180" s="39" t="s">
        <v>105</v>
      </c>
      <c r="E180" s="39" t="s">
        <v>565</v>
      </c>
      <c r="F180" s="39" t="s">
        <v>967</v>
      </c>
      <c r="G180" s="39" t="s">
        <v>478</v>
      </c>
      <c r="H180" s="21">
        <f>E180-D180+1</f>
        <v>2</v>
      </c>
      <c r="I180" s="40" t="s">
        <v>85</v>
      </c>
      <c r="J180" s="40" t="s">
        <v>1463</v>
      </c>
      <c r="K180" s="40" t="s">
        <v>968</v>
      </c>
      <c r="L180" s="22">
        <v>48</v>
      </c>
      <c r="M180" s="22">
        <v>48</v>
      </c>
      <c r="N180" s="22" t="s">
        <v>85</v>
      </c>
      <c r="O180" s="22">
        <v>4</v>
      </c>
      <c r="P180" s="13" t="s">
        <v>954</v>
      </c>
      <c r="Q180" s="22" t="s">
        <v>955</v>
      </c>
      <c r="R180" s="48" t="s">
        <v>88</v>
      </c>
      <c r="S180" s="12">
        <v>55</v>
      </c>
      <c r="T180" s="12">
        <v>49</v>
      </c>
      <c r="U180" s="48">
        <v>45</v>
      </c>
      <c r="V180" s="48">
        <v>55</v>
      </c>
      <c r="W180" s="48" t="s">
        <v>12</v>
      </c>
      <c r="X180" s="48">
        <f>IF(AND(W180 = "Rep", M180&gt;L180),1,0)</f>
        <v>0</v>
      </c>
      <c r="Y180" s="48" t="s">
        <v>85</v>
      </c>
      <c r="Z180" s="48" t="s">
        <v>674</v>
      </c>
      <c r="AA180" s="48">
        <v>0</v>
      </c>
      <c r="AB180" s="48">
        <v>1</v>
      </c>
      <c r="AC180" s="48">
        <v>0</v>
      </c>
      <c r="AD180" s="48">
        <v>41</v>
      </c>
      <c r="AE180" s="13" t="s">
        <v>90</v>
      </c>
      <c r="AF180" s="13" t="s">
        <v>90</v>
      </c>
      <c r="AG180" s="48" t="s">
        <v>89</v>
      </c>
      <c r="AH180" s="48">
        <v>1</v>
      </c>
      <c r="AI180" s="48">
        <v>1</v>
      </c>
      <c r="AJ180" s="48" t="s">
        <v>85</v>
      </c>
      <c r="AK180" s="48" t="s">
        <v>85</v>
      </c>
      <c r="AL180" s="48" t="s">
        <v>85</v>
      </c>
      <c r="AM180" s="48" t="s">
        <v>85</v>
      </c>
      <c r="AN180" s="48" t="s">
        <v>85</v>
      </c>
      <c r="AO180" s="48" t="s">
        <v>85</v>
      </c>
      <c r="AP180" s="48" t="s">
        <v>85</v>
      </c>
      <c r="AQ180" s="48" t="s">
        <v>85</v>
      </c>
      <c r="AR180" s="48" t="s">
        <v>85</v>
      </c>
      <c r="AS180" s="48" t="s">
        <v>85</v>
      </c>
      <c r="AT180" s="48" t="s">
        <v>85</v>
      </c>
      <c r="AU180" s="48" t="s">
        <v>85</v>
      </c>
      <c r="AV180" s="48" t="s">
        <v>85</v>
      </c>
      <c r="AW180" s="48" t="s">
        <v>85</v>
      </c>
      <c r="AX180" s="48" t="s">
        <v>85</v>
      </c>
      <c r="AY180" s="48" t="s">
        <v>85</v>
      </c>
      <c r="AZ180" s="48" t="s">
        <v>85</v>
      </c>
      <c r="BA180" s="48" t="s">
        <v>85</v>
      </c>
      <c r="BB180" s="48" t="s">
        <v>85</v>
      </c>
      <c r="BC180" s="48" t="s">
        <v>85</v>
      </c>
      <c r="BD180" s="48" t="s">
        <v>85</v>
      </c>
      <c r="BE180" s="48" t="s">
        <v>85</v>
      </c>
      <c r="BF180" s="48" t="s">
        <v>85</v>
      </c>
      <c r="BG180" s="48" t="s">
        <v>85</v>
      </c>
      <c r="BH180" s="48" t="s">
        <v>85</v>
      </c>
      <c r="BI180" s="48" t="s">
        <v>85</v>
      </c>
      <c r="BJ180" s="48" t="s">
        <v>85</v>
      </c>
      <c r="BK180" s="48" t="s">
        <v>85</v>
      </c>
      <c r="BL180" s="48" t="s">
        <v>85</v>
      </c>
      <c r="BM180" s="48" t="s">
        <v>85</v>
      </c>
      <c r="BN180" s="48" t="s">
        <v>85</v>
      </c>
      <c r="BO180" s="48" t="s">
        <v>85</v>
      </c>
      <c r="BP180" s="48">
        <v>54</v>
      </c>
      <c r="BQ180" s="48">
        <v>36</v>
      </c>
      <c r="BR180" s="48">
        <v>30</v>
      </c>
      <c r="BS180" s="48">
        <v>36</v>
      </c>
      <c r="BT180" s="48">
        <v>34</v>
      </c>
      <c r="BU180" s="48" t="s">
        <v>85</v>
      </c>
      <c r="BV180" s="48" t="s">
        <v>85</v>
      </c>
      <c r="BW180" s="48" t="s">
        <v>85</v>
      </c>
      <c r="BX180" s="48" t="s">
        <v>85</v>
      </c>
      <c r="BY180" s="48">
        <v>91</v>
      </c>
      <c r="BZ180" s="48" t="s">
        <v>85</v>
      </c>
      <c r="CA180" s="48" t="s">
        <v>85</v>
      </c>
      <c r="CB180" s="48" t="s">
        <v>85</v>
      </c>
      <c r="CC180" s="48">
        <v>9</v>
      </c>
      <c r="CD180" s="45"/>
      <c r="CE180" s="1"/>
      <c r="CF180" s="1"/>
      <c r="CG180" s="1"/>
      <c r="CH180" s="1"/>
      <c r="CI180" s="1"/>
      <c r="CJ180" s="1"/>
      <c r="CK180" s="1"/>
    </row>
    <row r="181" spans="1:89">
      <c r="A181" s="44">
        <v>242</v>
      </c>
      <c r="B181" s="45" t="s">
        <v>953</v>
      </c>
      <c r="C181" s="24" t="s">
        <v>104</v>
      </c>
      <c r="D181" s="39" t="s">
        <v>665</v>
      </c>
      <c r="E181" s="39" t="s">
        <v>595</v>
      </c>
      <c r="F181" s="39" t="s">
        <v>350</v>
      </c>
      <c r="G181" s="39" t="s">
        <v>164</v>
      </c>
      <c r="H181" s="21">
        <f>E181-D181+1</f>
        <v>3</v>
      </c>
      <c r="I181" s="40" t="s">
        <v>364</v>
      </c>
      <c r="J181" s="39" t="s">
        <v>1463</v>
      </c>
      <c r="K181" s="48">
        <v>625</v>
      </c>
      <c r="L181" s="22">
        <v>44</v>
      </c>
      <c r="M181" s="22">
        <v>45</v>
      </c>
      <c r="N181" s="22">
        <v>0</v>
      </c>
      <c r="O181" s="22">
        <v>6</v>
      </c>
      <c r="P181" s="48" t="s">
        <v>954</v>
      </c>
      <c r="Q181" s="22" t="s">
        <v>955</v>
      </c>
      <c r="R181" s="48" t="s">
        <v>88</v>
      </c>
      <c r="S181" s="12">
        <v>55</v>
      </c>
      <c r="T181" s="12">
        <v>49</v>
      </c>
      <c r="U181" s="48">
        <v>45</v>
      </c>
      <c r="V181" s="48">
        <v>55</v>
      </c>
      <c r="W181" s="48" t="s">
        <v>12</v>
      </c>
      <c r="X181" s="48">
        <f>IF(AND(W181 = "Rep", M181&gt;L181),1,0)</f>
        <v>1</v>
      </c>
      <c r="Y181" s="48" t="s">
        <v>85</v>
      </c>
      <c r="Z181" s="48" t="s">
        <v>674</v>
      </c>
      <c r="AA181" s="48">
        <v>0</v>
      </c>
      <c r="AB181" s="48">
        <v>1</v>
      </c>
      <c r="AC181" s="48">
        <v>0</v>
      </c>
      <c r="AD181" s="48" t="s">
        <v>85</v>
      </c>
      <c r="AE181" s="48" t="s">
        <v>111</v>
      </c>
      <c r="AF181" s="48" t="s">
        <v>112</v>
      </c>
      <c r="AG181" s="48" t="s">
        <v>89</v>
      </c>
      <c r="AH181" s="48">
        <v>1</v>
      </c>
      <c r="AI181" s="48">
        <v>1</v>
      </c>
      <c r="AJ181" s="48">
        <v>1</v>
      </c>
      <c r="AK181" s="48">
        <v>1</v>
      </c>
      <c r="AL181" s="48">
        <v>1</v>
      </c>
      <c r="AM181" s="48">
        <v>1</v>
      </c>
      <c r="AN181" s="48">
        <v>0</v>
      </c>
      <c r="AO181" s="48">
        <v>0</v>
      </c>
      <c r="AP181" s="48">
        <v>1</v>
      </c>
      <c r="AQ181" s="48">
        <v>0</v>
      </c>
      <c r="AR181" s="48">
        <v>0</v>
      </c>
      <c r="AS181" s="48">
        <v>0</v>
      </c>
      <c r="AT181" s="48">
        <v>1</v>
      </c>
      <c r="AU181" s="48">
        <v>0</v>
      </c>
      <c r="AV181" s="48">
        <v>0</v>
      </c>
      <c r="AW181" s="48">
        <v>0</v>
      </c>
      <c r="AX181" s="48">
        <v>1</v>
      </c>
      <c r="AY181" s="48">
        <v>0</v>
      </c>
      <c r="AZ181" s="48">
        <v>0</v>
      </c>
      <c r="BA181" s="48">
        <v>0</v>
      </c>
      <c r="BB181" s="48">
        <v>0</v>
      </c>
      <c r="BC181" s="48">
        <v>0</v>
      </c>
      <c r="BD181" s="48">
        <v>0</v>
      </c>
      <c r="BE181" s="48">
        <v>0</v>
      </c>
      <c r="BF181" s="48">
        <v>0</v>
      </c>
      <c r="BG181" s="48">
        <v>0</v>
      </c>
      <c r="BH181" s="48">
        <v>0</v>
      </c>
      <c r="BI181" s="48">
        <v>0</v>
      </c>
      <c r="BJ181" s="48">
        <v>0</v>
      </c>
      <c r="BK181" s="48">
        <v>0</v>
      </c>
      <c r="BL181" s="48">
        <v>0</v>
      </c>
      <c r="BM181" s="48">
        <v>0</v>
      </c>
      <c r="BN181" s="48">
        <v>0</v>
      </c>
      <c r="BO181" s="48">
        <v>0</v>
      </c>
      <c r="BP181" s="48">
        <v>43</v>
      </c>
      <c r="BQ181" s="48">
        <v>32</v>
      </c>
      <c r="BR181" s="48">
        <v>28</v>
      </c>
      <c r="BS181" s="48">
        <v>33</v>
      </c>
      <c r="BT181" s="48">
        <v>36</v>
      </c>
      <c r="BU181" s="48" t="s">
        <v>85</v>
      </c>
      <c r="BV181" s="48" t="s">
        <v>85</v>
      </c>
      <c r="BW181" s="48" t="s">
        <v>85</v>
      </c>
      <c r="BX181" s="48" t="s">
        <v>85</v>
      </c>
      <c r="BY181" s="48">
        <v>85</v>
      </c>
      <c r="BZ181" s="48" t="s">
        <v>85</v>
      </c>
      <c r="CA181" s="48" t="s">
        <v>85</v>
      </c>
      <c r="CB181" s="48" t="s">
        <v>85</v>
      </c>
      <c r="CC181" s="48">
        <v>12</v>
      </c>
      <c r="CD181" s="45" t="s">
        <v>969</v>
      </c>
      <c r="CE181" s="1"/>
      <c r="CF181" s="1"/>
      <c r="CG181" s="1"/>
      <c r="CH181" s="1"/>
      <c r="CI181" s="1"/>
      <c r="CJ181" s="1"/>
      <c r="CK181" s="1"/>
    </row>
    <row r="182" spans="1:89">
      <c r="A182" s="1">
        <v>204</v>
      </c>
      <c r="B182" s="1" t="s">
        <v>953</v>
      </c>
      <c r="C182" s="19" t="s">
        <v>378</v>
      </c>
      <c r="D182" s="20" t="s">
        <v>379</v>
      </c>
      <c r="E182" s="20" t="s">
        <v>492</v>
      </c>
      <c r="F182" s="20" t="s">
        <v>493</v>
      </c>
      <c r="G182" s="20" t="s">
        <v>360</v>
      </c>
      <c r="H182" s="21">
        <f>E182-D182+1</f>
        <v>7</v>
      </c>
      <c r="I182" s="32">
        <v>3.4</v>
      </c>
      <c r="J182" s="48" t="s">
        <v>1463</v>
      </c>
      <c r="K182" s="32">
        <f>800+837</f>
        <v>1637</v>
      </c>
      <c r="L182" s="22">
        <v>47</v>
      </c>
      <c r="M182" s="22">
        <v>50</v>
      </c>
      <c r="N182" s="22" t="s">
        <v>85</v>
      </c>
      <c r="O182" s="22" t="s">
        <v>85</v>
      </c>
      <c r="P182" s="48" t="s">
        <v>954</v>
      </c>
      <c r="Q182" s="22" t="s">
        <v>955</v>
      </c>
      <c r="R182" s="48" t="s">
        <v>88</v>
      </c>
      <c r="S182" s="12">
        <v>55</v>
      </c>
      <c r="T182" s="12">
        <v>49</v>
      </c>
      <c r="U182" s="48">
        <v>45</v>
      </c>
      <c r="V182" s="48">
        <v>55</v>
      </c>
      <c r="W182" s="48" t="s">
        <v>12</v>
      </c>
      <c r="X182" s="48">
        <f>IF(AND(W182 = "Rep", M182&gt;L182),1,0)</f>
        <v>1</v>
      </c>
      <c r="Y182" s="32" t="s">
        <v>85</v>
      </c>
      <c r="Z182" s="48" t="s">
        <v>674</v>
      </c>
      <c r="AA182" s="32">
        <v>0</v>
      </c>
      <c r="AB182" s="32">
        <v>1</v>
      </c>
      <c r="AC182" s="48">
        <v>0</v>
      </c>
      <c r="AD182" s="48" t="s">
        <v>85</v>
      </c>
      <c r="AE182" s="32" t="s">
        <v>378</v>
      </c>
      <c r="AF182" s="32" t="s">
        <v>494</v>
      </c>
      <c r="AG182" s="32" t="s">
        <v>89</v>
      </c>
      <c r="AH182" s="32">
        <v>1</v>
      </c>
      <c r="AI182" s="32">
        <v>0</v>
      </c>
      <c r="AJ182" s="32" t="s">
        <v>85</v>
      </c>
      <c r="AK182" s="32" t="s">
        <v>85</v>
      </c>
      <c r="AL182" s="32" t="s">
        <v>85</v>
      </c>
      <c r="AM182" s="32" t="s">
        <v>85</v>
      </c>
      <c r="AN182" s="32" t="s">
        <v>85</v>
      </c>
      <c r="AO182" s="32" t="s">
        <v>85</v>
      </c>
      <c r="AP182" s="32" t="s">
        <v>85</v>
      </c>
      <c r="AQ182" s="32" t="s">
        <v>85</v>
      </c>
      <c r="AR182" s="32" t="s">
        <v>85</v>
      </c>
      <c r="AS182" s="32" t="s">
        <v>85</v>
      </c>
      <c r="AT182" s="32" t="s">
        <v>85</v>
      </c>
      <c r="AU182" s="32" t="s">
        <v>85</v>
      </c>
      <c r="AV182" s="32" t="s">
        <v>85</v>
      </c>
      <c r="AW182" s="32" t="s">
        <v>85</v>
      </c>
      <c r="AX182" s="32" t="s">
        <v>85</v>
      </c>
      <c r="AY182" s="32" t="s">
        <v>85</v>
      </c>
      <c r="AZ182" s="32" t="s">
        <v>85</v>
      </c>
      <c r="BA182" s="32" t="s">
        <v>85</v>
      </c>
      <c r="BB182" s="32" t="s">
        <v>85</v>
      </c>
      <c r="BC182" s="32" t="s">
        <v>85</v>
      </c>
      <c r="BD182" s="32" t="s">
        <v>85</v>
      </c>
      <c r="BE182" s="32" t="s">
        <v>85</v>
      </c>
      <c r="BF182" s="32" t="s">
        <v>85</v>
      </c>
      <c r="BG182" s="32" t="s">
        <v>85</v>
      </c>
      <c r="BH182" s="32" t="s">
        <v>85</v>
      </c>
      <c r="BI182" s="32" t="s">
        <v>85</v>
      </c>
      <c r="BJ182" s="32" t="s">
        <v>85</v>
      </c>
      <c r="BK182" s="32" t="s">
        <v>85</v>
      </c>
      <c r="BL182" s="32" t="s">
        <v>85</v>
      </c>
      <c r="BM182" s="32" t="s">
        <v>85</v>
      </c>
      <c r="BN182" s="32" t="s">
        <v>85</v>
      </c>
      <c r="BO182" s="32" t="s">
        <v>85</v>
      </c>
      <c r="BP182" s="32" t="s">
        <v>85</v>
      </c>
      <c r="BQ182" s="32" t="s">
        <v>85</v>
      </c>
      <c r="BR182" s="32" t="s">
        <v>85</v>
      </c>
      <c r="BS182" s="32" t="s">
        <v>85</v>
      </c>
      <c r="BT182" s="32" t="s">
        <v>85</v>
      </c>
      <c r="BU182" s="32" t="s">
        <v>85</v>
      </c>
      <c r="BV182" s="32" t="s">
        <v>85</v>
      </c>
      <c r="BW182" s="32" t="s">
        <v>85</v>
      </c>
      <c r="BX182" s="32" t="s">
        <v>85</v>
      </c>
      <c r="BY182" s="32" t="s">
        <v>85</v>
      </c>
      <c r="BZ182" s="32" t="s">
        <v>85</v>
      </c>
      <c r="CA182" s="32" t="s">
        <v>85</v>
      </c>
      <c r="CB182" s="32" t="s">
        <v>85</v>
      </c>
      <c r="CC182" s="32" t="s">
        <v>85</v>
      </c>
      <c r="CD182" s="1"/>
      <c r="CE182" s="1"/>
      <c r="CF182" s="1"/>
      <c r="CG182" s="1"/>
      <c r="CH182" s="1"/>
      <c r="CI182" s="1"/>
      <c r="CJ182" s="1"/>
      <c r="CK182" s="1"/>
    </row>
    <row r="183" spans="1:89">
      <c r="A183" s="44">
        <v>554</v>
      </c>
      <c r="B183" s="45" t="s">
        <v>976</v>
      </c>
      <c r="C183" s="9" t="s">
        <v>209</v>
      </c>
      <c r="D183" s="39" t="s">
        <v>244</v>
      </c>
      <c r="E183" s="39" t="s">
        <v>80</v>
      </c>
      <c r="F183" s="39" t="s">
        <v>796</v>
      </c>
      <c r="G183" s="39" t="s">
        <v>139</v>
      </c>
      <c r="H183" s="40">
        <f>E183-D183+1</f>
        <v>4</v>
      </c>
      <c r="I183" s="40" t="s">
        <v>314</v>
      </c>
      <c r="J183" s="40" t="s">
        <v>1463</v>
      </c>
      <c r="K183" s="40" t="s">
        <v>95</v>
      </c>
      <c r="L183" s="22">
        <v>53</v>
      </c>
      <c r="M183" s="22">
        <v>43</v>
      </c>
      <c r="N183" s="22">
        <v>2</v>
      </c>
      <c r="O183" s="22">
        <v>2</v>
      </c>
      <c r="P183" s="13" t="s">
        <v>977</v>
      </c>
      <c r="Q183" s="22" t="s">
        <v>978</v>
      </c>
      <c r="R183" s="48" t="s">
        <v>88</v>
      </c>
      <c r="S183" s="12">
        <v>47</v>
      </c>
      <c r="T183" s="12">
        <v>49</v>
      </c>
      <c r="U183" s="48">
        <v>47</v>
      </c>
      <c r="V183" s="48">
        <v>49</v>
      </c>
      <c r="W183" s="48" t="s">
        <v>12</v>
      </c>
      <c r="X183" s="48">
        <f>IF(AND(W183 = "Rep", M183&gt;L183),1,0)</f>
        <v>0</v>
      </c>
      <c r="Y183" s="48" t="s">
        <v>85</v>
      </c>
      <c r="Z183" s="48" t="s">
        <v>674</v>
      </c>
      <c r="AA183" s="48">
        <v>0</v>
      </c>
      <c r="AB183" s="22">
        <v>1</v>
      </c>
      <c r="AC183" s="22">
        <v>0</v>
      </c>
      <c r="AD183" s="22" t="s">
        <v>85</v>
      </c>
      <c r="AE183" s="13" t="s">
        <v>211</v>
      </c>
      <c r="AF183" s="13" t="s">
        <v>209</v>
      </c>
      <c r="AG183" s="48" t="s">
        <v>89</v>
      </c>
      <c r="AH183" s="48">
        <v>1</v>
      </c>
      <c r="AI183" s="48">
        <v>1</v>
      </c>
      <c r="AJ183" s="48">
        <v>1</v>
      </c>
      <c r="AK183" s="48">
        <v>1</v>
      </c>
      <c r="AL183" s="48">
        <v>1</v>
      </c>
      <c r="AM183" s="48">
        <v>0</v>
      </c>
      <c r="AN183" s="48">
        <v>0</v>
      </c>
      <c r="AO183" s="48">
        <v>1</v>
      </c>
      <c r="AP183" s="48">
        <v>1</v>
      </c>
      <c r="AQ183" s="48">
        <v>0</v>
      </c>
      <c r="AR183" s="48">
        <v>0</v>
      </c>
      <c r="AS183" s="48">
        <v>0</v>
      </c>
      <c r="AT183" s="48">
        <v>0</v>
      </c>
      <c r="AU183" s="48">
        <v>0</v>
      </c>
      <c r="AV183" s="48">
        <v>0</v>
      </c>
      <c r="AW183" s="48">
        <v>0</v>
      </c>
      <c r="AX183" s="48">
        <v>0</v>
      </c>
      <c r="AY183" s="48">
        <v>0</v>
      </c>
      <c r="AZ183" s="48">
        <v>0</v>
      </c>
      <c r="BA183" s="48">
        <v>0</v>
      </c>
      <c r="BB183" s="48">
        <v>0</v>
      </c>
      <c r="BC183" s="48">
        <v>0</v>
      </c>
      <c r="BD183" s="48">
        <v>0</v>
      </c>
      <c r="BE183" s="48">
        <v>0</v>
      </c>
      <c r="BF183" s="48">
        <v>0</v>
      </c>
      <c r="BG183" s="48">
        <v>0</v>
      </c>
      <c r="BH183" s="48">
        <v>0</v>
      </c>
      <c r="BI183" s="48">
        <v>0</v>
      </c>
      <c r="BJ183" s="48">
        <v>0</v>
      </c>
      <c r="BK183" s="48">
        <v>0</v>
      </c>
      <c r="BL183" s="48">
        <v>0</v>
      </c>
      <c r="BM183" s="48">
        <v>0</v>
      </c>
      <c r="BN183" s="48">
        <v>0</v>
      </c>
      <c r="BO183" s="48">
        <v>0</v>
      </c>
      <c r="BP183" s="48" t="s">
        <v>85</v>
      </c>
      <c r="BQ183" s="48" t="s">
        <v>85</v>
      </c>
      <c r="BR183" s="48" t="s">
        <v>85</v>
      </c>
      <c r="BS183" s="48" t="s">
        <v>85</v>
      </c>
      <c r="BT183" s="48" t="s">
        <v>85</v>
      </c>
      <c r="BU183" s="48" t="s">
        <v>85</v>
      </c>
      <c r="BV183" s="48" t="s">
        <v>85</v>
      </c>
      <c r="BW183" s="48" t="s">
        <v>85</v>
      </c>
      <c r="BX183" s="48" t="s">
        <v>85</v>
      </c>
      <c r="BY183" s="48" t="s">
        <v>85</v>
      </c>
      <c r="BZ183" s="48" t="s">
        <v>85</v>
      </c>
      <c r="CA183" s="48" t="s">
        <v>85</v>
      </c>
      <c r="CB183" s="48" t="s">
        <v>85</v>
      </c>
      <c r="CC183" s="48" t="s">
        <v>85</v>
      </c>
      <c r="CD183" s="45"/>
      <c r="CE183" s="1"/>
      <c r="CF183" s="1"/>
      <c r="CG183" s="1"/>
      <c r="CH183" s="1"/>
      <c r="CI183" s="1"/>
      <c r="CJ183" s="1"/>
      <c r="CK183" s="1"/>
    </row>
    <row r="184" spans="1:89">
      <c r="A184" s="44">
        <v>553</v>
      </c>
      <c r="B184" s="45" t="s">
        <v>976</v>
      </c>
      <c r="C184" s="9" t="s">
        <v>209</v>
      </c>
      <c r="D184" s="39" t="s">
        <v>244</v>
      </c>
      <c r="E184" s="39" t="s">
        <v>80</v>
      </c>
      <c r="F184" s="39" t="s">
        <v>796</v>
      </c>
      <c r="G184" s="39" t="s">
        <v>139</v>
      </c>
      <c r="H184" s="40">
        <f>E184-D184+1</f>
        <v>4</v>
      </c>
      <c r="I184" s="40" t="s">
        <v>229</v>
      </c>
      <c r="J184" s="40" t="s">
        <v>1463</v>
      </c>
      <c r="K184" s="40" t="s">
        <v>992</v>
      </c>
      <c r="L184" s="48">
        <v>53</v>
      </c>
      <c r="M184" s="48">
        <v>43</v>
      </c>
      <c r="N184" s="48">
        <v>2</v>
      </c>
      <c r="O184" s="48">
        <v>2</v>
      </c>
      <c r="P184" s="13" t="s">
        <v>977</v>
      </c>
      <c r="Q184" s="22" t="s">
        <v>978</v>
      </c>
      <c r="R184" s="22" t="s">
        <v>177</v>
      </c>
      <c r="S184" s="12">
        <v>47</v>
      </c>
      <c r="T184" s="12">
        <v>49</v>
      </c>
      <c r="U184" s="48">
        <v>47</v>
      </c>
      <c r="V184" s="48">
        <v>49</v>
      </c>
      <c r="W184" s="48" t="s">
        <v>12</v>
      </c>
      <c r="X184" s="48">
        <f>IF(AND(W184 = "Rep", M184&gt;L184),1,0)</f>
        <v>0</v>
      </c>
      <c r="Y184" s="48" t="s">
        <v>85</v>
      </c>
      <c r="Z184" s="48" t="s">
        <v>674</v>
      </c>
      <c r="AA184" s="48">
        <v>0</v>
      </c>
      <c r="AB184" s="48">
        <v>1</v>
      </c>
      <c r="AC184" s="48">
        <v>0</v>
      </c>
      <c r="AD184" s="48" t="s">
        <v>85</v>
      </c>
      <c r="AE184" s="13" t="s">
        <v>211</v>
      </c>
      <c r="AF184" s="13" t="s">
        <v>209</v>
      </c>
      <c r="AG184" s="48" t="s">
        <v>89</v>
      </c>
      <c r="AH184" s="22">
        <v>1</v>
      </c>
      <c r="AI184" s="48">
        <v>1</v>
      </c>
      <c r="AJ184" s="48">
        <v>1</v>
      </c>
      <c r="AK184" s="48">
        <v>1</v>
      </c>
      <c r="AL184" s="48">
        <v>1</v>
      </c>
      <c r="AM184" s="48">
        <v>0</v>
      </c>
      <c r="AN184" s="48">
        <v>0</v>
      </c>
      <c r="AO184" s="48">
        <v>1</v>
      </c>
      <c r="AP184" s="48">
        <v>1</v>
      </c>
      <c r="AQ184" s="48">
        <v>0</v>
      </c>
      <c r="AR184" s="48">
        <v>0</v>
      </c>
      <c r="AS184" s="48">
        <v>0</v>
      </c>
      <c r="AT184" s="48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0</v>
      </c>
      <c r="AZ184" s="48">
        <v>0</v>
      </c>
      <c r="BA184" s="48">
        <v>0</v>
      </c>
      <c r="BB184" s="48">
        <v>0</v>
      </c>
      <c r="BC184" s="48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0</v>
      </c>
      <c r="BI184" s="48">
        <v>0</v>
      </c>
      <c r="BJ184" s="48">
        <v>0</v>
      </c>
      <c r="BK184" s="48">
        <v>0</v>
      </c>
      <c r="BL184" s="48">
        <v>0</v>
      </c>
      <c r="BM184" s="48">
        <v>0</v>
      </c>
      <c r="BN184" s="48">
        <v>0</v>
      </c>
      <c r="BO184" s="48">
        <v>0</v>
      </c>
      <c r="BP184" s="48" t="s">
        <v>85</v>
      </c>
      <c r="BQ184" s="48" t="s">
        <v>85</v>
      </c>
      <c r="BR184" s="48" t="s">
        <v>85</v>
      </c>
      <c r="BS184" s="48" t="s">
        <v>85</v>
      </c>
      <c r="BT184" s="48" t="s">
        <v>85</v>
      </c>
      <c r="BU184" s="48" t="s">
        <v>85</v>
      </c>
      <c r="BV184" s="48" t="s">
        <v>85</v>
      </c>
      <c r="BW184" s="48" t="s">
        <v>85</v>
      </c>
      <c r="BX184" s="48" t="s">
        <v>85</v>
      </c>
      <c r="BY184" s="48" t="s">
        <v>85</v>
      </c>
      <c r="BZ184" s="48" t="s">
        <v>85</v>
      </c>
      <c r="CA184" s="48" t="s">
        <v>85</v>
      </c>
      <c r="CB184" s="48" t="s">
        <v>85</v>
      </c>
      <c r="CC184" s="48" t="s">
        <v>85</v>
      </c>
      <c r="CD184" s="45"/>
    </row>
    <row r="185" spans="1:89">
      <c r="A185" s="44">
        <v>533</v>
      </c>
      <c r="B185" s="45" t="s">
        <v>976</v>
      </c>
      <c r="C185" s="9" t="s">
        <v>104</v>
      </c>
      <c r="D185" s="39" t="s">
        <v>137</v>
      </c>
      <c r="E185" s="39" t="s">
        <v>122</v>
      </c>
      <c r="F185" s="39" t="s">
        <v>530</v>
      </c>
      <c r="G185" s="39" t="s">
        <v>82</v>
      </c>
      <c r="H185" s="40">
        <f>E185-D185+1</f>
        <v>5</v>
      </c>
      <c r="I185" s="40" t="s">
        <v>210</v>
      </c>
      <c r="J185" s="39" t="s">
        <v>1463</v>
      </c>
      <c r="K185" s="40" t="s">
        <v>825</v>
      </c>
      <c r="L185" s="48">
        <v>46</v>
      </c>
      <c r="M185" s="48">
        <v>43</v>
      </c>
      <c r="N185" s="48">
        <v>3</v>
      </c>
      <c r="O185" s="48">
        <v>6</v>
      </c>
      <c r="P185" s="13" t="s">
        <v>977</v>
      </c>
      <c r="Q185" s="22" t="s">
        <v>978</v>
      </c>
      <c r="R185" s="22" t="s">
        <v>88</v>
      </c>
      <c r="S185" s="12">
        <v>47</v>
      </c>
      <c r="T185" s="12">
        <v>49</v>
      </c>
      <c r="U185" s="48">
        <v>47</v>
      </c>
      <c r="V185" s="48">
        <v>49</v>
      </c>
      <c r="W185" s="48" t="s">
        <v>12</v>
      </c>
      <c r="X185" s="48">
        <f>IF(AND(W185 = "Rep", M185&gt;L185),1,0)</f>
        <v>0</v>
      </c>
      <c r="Y185" s="48" t="s">
        <v>85</v>
      </c>
      <c r="Z185" s="48" t="s">
        <v>674</v>
      </c>
      <c r="AA185" s="48">
        <v>0</v>
      </c>
      <c r="AB185" s="48">
        <v>1</v>
      </c>
      <c r="AC185" s="48">
        <v>0</v>
      </c>
      <c r="AD185" s="48" t="s">
        <v>85</v>
      </c>
      <c r="AE185" s="13" t="s">
        <v>111</v>
      </c>
      <c r="AF185" s="48" t="s">
        <v>112</v>
      </c>
      <c r="AG185" s="48" t="s">
        <v>89</v>
      </c>
      <c r="AH185" s="22">
        <v>1</v>
      </c>
      <c r="AI185" s="48">
        <v>1</v>
      </c>
      <c r="AJ185" s="48">
        <v>1</v>
      </c>
      <c r="AK185" s="48">
        <v>1</v>
      </c>
      <c r="AL185" s="48">
        <v>1</v>
      </c>
      <c r="AM185" s="48">
        <v>1</v>
      </c>
      <c r="AN185" s="48">
        <v>1</v>
      </c>
      <c r="AO185" s="48">
        <v>0</v>
      </c>
      <c r="AP185" s="48">
        <v>1</v>
      </c>
      <c r="AQ185" s="48">
        <v>0</v>
      </c>
      <c r="AR185" s="48">
        <v>0</v>
      </c>
      <c r="AS185" s="48">
        <v>0</v>
      </c>
      <c r="AT185" s="48">
        <v>1</v>
      </c>
      <c r="AU185" s="48">
        <v>0</v>
      </c>
      <c r="AV185" s="48">
        <v>0</v>
      </c>
      <c r="AW185" s="48">
        <v>0</v>
      </c>
      <c r="AX185" s="48">
        <v>1</v>
      </c>
      <c r="AY185" s="48">
        <v>0</v>
      </c>
      <c r="AZ185" s="48">
        <v>0</v>
      </c>
      <c r="BA185" s="48">
        <v>0</v>
      </c>
      <c r="BB185" s="48">
        <v>0</v>
      </c>
      <c r="BC185" s="48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0</v>
      </c>
      <c r="BI185" s="48">
        <v>0</v>
      </c>
      <c r="BJ185" s="48">
        <v>0</v>
      </c>
      <c r="BK185" s="48">
        <v>0</v>
      </c>
      <c r="BL185" s="48">
        <v>0</v>
      </c>
      <c r="BM185" s="48">
        <v>0</v>
      </c>
      <c r="BN185" s="48">
        <v>0</v>
      </c>
      <c r="BO185" s="22">
        <v>0</v>
      </c>
      <c r="BP185" s="48">
        <v>41</v>
      </c>
      <c r="BQ185" s="48">
        <v>35</v>
      </c>
      <c r="BR185" s="48">
        <v>29</v>
      </c>
      <c r="BS185" s="48">
        <v>32</v>
      </c>
      <c r="BT185" s="48">
        <v>34</v>
      </c>
      <c r="BU185" s="48" t="s">
        <v>85</v>
      </c>
      <c r="BV185" s="48" t="s">
        <v>85</v>
      </c>
      <c r="BW185" s="48" t="s">
        <v>85</v>
      </c>
      <c r="BX185" s="48" t="s">
        <v>85</v>
      </c>
      <c r="BY185" s="48">
        <v>67</v>
      </c>
      <c r="BZ185" s="48">
        <v>18</v>
      </c>
      <c r="CA185" s="48" t="s">
        <v>85</v>
      </c>
      <c r="CB185" s="48" t="s">
        <v>85</v>
      </c>
      <c r="CC185" s="48">
        <v>11</v>
      </c>
      <c r="CD185" s="45"/>
    </row>
    <row r="186" spans="1:89">
      <c r="A186" s="44">
        <v>511</v>
      </c>
      <c r="B186" s="45" t="s">
        <v>976</v>
      </c>
      <c r="C186" s="9" t="s">
        <v>938</v>
      </c>
      <c r="D186" s="39" t="s">
        <v>131</v>
      </c>
      <c r="E186" s="39" t="s">
        <v>244</v>
      </c>
      <c r="F186" s="39" t="s">
        <v>262</v>
      </c>
      <c r="G186" s="39" t="s">
        <v>80</v>
      </c>
      <c r="H186" s="40">
        <f>E186-D186+1</f>
        <v>4</v>
      </c>
      <c r="I186" s="40" t="s">
        <v>480</v>
      </c>
      <c r="J186" s="40" t="s">
        <v>1463</v>
      </c>
      <c r="K186" s="40" t="s">
        <v>531</v>
      </c>
      <c r="L186" s="48">
        <v>46</v>
      </c>
      <c r="M186" s="48">
        <v>43</v>
      </c>
      <c r="N186" s="48">
        <v>3</v>
      </c>
      <c r="O186" s="48">
        <v>7</v>
      </c>
      <c r="P186" s="13" t="s">
        <v>977</v>
      </c>
      <c r="Q186" s="22" t="s">
        <v>978</v>
      </c>
      <c r="R186" s="22" t="s">
        <v>88</v>
      </c>
      <c r="S186" s="12">
        <v>47</v>
      </c>
      <c r="T186" s="12">
        <v>49</v>
      </c>
      <c r="U186" s="48">
        <v>47</v>
      </c>
      <c r="V186" s="48">
        <v>49</v>
      </c>
      <c r="W186" s="48" t="s">
        <v>12</v>
      </c>
      <c r="X186" s="48">
        <f>IF(AND(W186 = "Rep", M186&gt;L186),1,0)</f>
        <v>0</v>
      </c>
      <c r="Y186" s="48" t="s">
        <v>85</v>
      </c>
      <c r="Z186" s="48" t="s">
        <v>674</v>
      </c>
      <c r="AA186" s="48">
        <v>0</v>
      </c>
      <c r="AB186" s="48">
        <v>1</v>
      </c>
      <c r="AC186" s="48">
        <v>0</v>
      </c>
      <c r="AD186" s="48" t="s">
        <v>85</v>
      </c>
      <c r="AE186" s="13" t="s">
        <v>938</v>
      </c>
      <c r="AF186" s="13" t="s">
        <v>938</v>
      </c>
      <c r="AG186" s="48" t="s">
        <v>12</v>
      </c>
      <c r="AH186" s="48">
        <v>1</v>
      </c>
      <c r="AI186" s="48">
        <v>1</v>
      </c>
      <c r="AJ186" s="48" t="s">
        <v>85</v>
      </c>
      <c r="AK186" s="48" t="s">
        <v>85</v>
      </c>
      <c r="AL186" s="48" t="s">
        <v>85</v>
      </c>
      <c r="AM186" s="48" t="s">
        <v>85</v>
      </c>
      <c r="AN186" s="48" t="s">
        <v>85</v>
      </c>
      <c r="AO186" s="48" t="s">
        <v>85</v>
      </c>
      <c r="AP186" s="48" t="s">
        <v>85</v>
      </c>
      <c r="AQ186" s="48" t="s">
        <v>85</v>
      </c>
      <c r="AR186" s="48" t="s">
        <v>85</v>
      </c>
      <c r="AS186" s="48" t="s">
        <v>85</v>
      </c>
      <c r="AT186" s="48" t="s">
        <v>85</v>
      </c>
      <c r="AU186" s="48" t="s">
        <v>85</v>
      </c>
      <c r="AV186" s="48" t="s">
        <v>85</v>
      </c>
      <c r="AW186" s="48" t="s">
        <v>85</v>
      </c>
      <c r="AX186" s="48" t="s">
        <v>85</v>
      </c>
      <c r="AY186" s="48" t="s">
        <v>85</v>
      </c>
      <c r="AZ186" s="48" t="s">
        <v>85</v>
      </c>
      <c r="BA186" s="48" t="s">
        <v>85</v>
      </c>
      <c r="BB186" s="48" t="s">
        <v>85</v>
      </c>
      <c r="BC186" s="48" t="s">
        <v>85</v>
      </c>
      <c r="BD186" s="48" t="s">
        <v>85</v>
      </c>
      <c r="BE186" s="48" t="s">
        <v>85</v>
      </c>
      <c r="BF186" s="48" t="s">
        <v>85</v>
      </c>
      <c r="BG186" s="48" t="s">
        <v>85</v>
      </c>
      <c r="BH186" s="48" t="s">
        <v>85</v>
      </c>
      <c r="BI186" s="48" t="s">
        <v>85</v>
      </c>
      <c r="BJ186" s="48" t="s">
        <v>85</v>
      </c>
      <c r="BK186" s="48" t="s">
        <v>85</v>
      </c>
      <c r="BL186" s="48" t="s">
        <v>85</v>
      </c>
      <c r="BM186" s="48" t="s">
        <v>85</v>
      </c>
      <c r="BN186" s="48" t="s">
        <v>85</v>
      </c>
      <c r="BO186" s="48" t="s">
        <v>85</v>
      </c>
      <c r="BP186" s="48" t="s">
        <v>85</v>
      </c>
      <c r="BQ186" s="48" t="s">
        <v>85</v>
      </c>
      <c r="BR186" s="48" t="s">
        <v>85</v>
      </c>
      <c r="BS186" s="48" t="s">
        <v>85</v>
      </c>
      <c r="BT186" s="48" t="s">
        <v>85</v>
      </c>
      <c r="BU186" s="48" t="s">
        <v>85</v>
      </c>
      <c r="BV186" s="48" t="s">
        <v>85</v>
      </c>
      <c r="BW186" s="48" t="s">
        <v>85</v>
      </c>
      <c r="BX186" s="48" t="s">
        <v>85</v>
      </c>
      <c r="BY186" s="48" t="s">
        <v>85</v>
      </c>
      <c r="BZ186" s="48" t="s">
        <v>85</v>
      </c>
      <c r="CA186" s="48" t="s">
        <v>85</v>
      </c>
      <c r="CB186" s="48" t="s">
        <v>85</v>
      </c>
      <c r="CC186" s="48" t="s">
        <v>85</v>
      </c>
      <c r="CD186" s="45"/>
    </row>
    <row r="187" spans="1:89">
      <c r="A187" s="44">
        <v>499</v>
      </c>
      <c r="B187" s="45" t="s">
        <v>976</v>
      </c>
      <c r="C187" s="9" t="s">
        <v>90</v>
      </c>
      <c r="D187" s="39" t="s">
        <v>79</v>
      </c>
      <c r="E187" s="39" t="s">
        <v>122</v>
      </c>
      <c r="F187" s="39" t="s">
        <v>956</v>
      </c>
      <c r="G187" s="39" t="s">
        <v>122</v>
      </c>
      <c r="H187" s="40">
        <f>E187-D187+1</f>
        <v>2</v>
      </c>
      <c r="I187" s="40" t="s">
        <v>636</v>
      </c>
      <c r="J187" s="40" t="s">
        <v>1463</v>
      </c>
      <c r="K187" s="40" t="s">
        <v>1002</v>
      </c>
      <c r="L187" s="48">
        <v>47</v>
      </c>
      <c r="M187" s="48">
        <v>44</v>
      </c>
      <c r="N187" s="48" t="s">
        <v>85</v>
      </c>
      <c r="O187" s="48">
        <v>9</v>
      </c>
      <c r="P187" s="13" t="s">
        <v>977</v>
      </c>
      <c r="Q187" s="22" t="s">
        <v>978</v>
      </c>
      <c r="R187" s="48" t="s">
        <v>88</v>
      </c>
      <c r="S187" s="12">
        <v>47</v>
      </c>
      <c r="T187" s="12">
        <v>49</v>
      </c>
      <c r="U187" s="48">
        <v>47</v>
      </c>
      <c r="V187" s="48">
        <v>49</v>
      </c>
      <c r="W187" s="48" t="s">
        <v>12</v>
      </c>
      <c r="X187" s="48">
        <f>IF(AND(W187 = "Rep", M187&gt;L187),1,0)</f>
        <v>0</v>
      </c>
      <c r="Y187" s="48" t="s">
        <v>85</v>
      </c>
      <c r="Z187" s="48" t="s">
        <v>674</v>
      </c>
      <c r="AA187" s="48">
        <v>0</v>
      </c>
      <c r="AB187" s="48">
        <v>1</v>
      </c>
      <c r="AC187" s="48">
        <v>0</v>
      </c>
      <c r="AD187" s="48">
        <v>50</v>
      </c>
      <c r="AE187" s="13" t="s">
        <v>90</v>
      </c>
      <c r="AF187" s="13" t="s">
        <v>90</v>
      </c>
      <c r="AG187" s="48" t="s">
        <v>11</v>
      </c>
      <c r="AH187" s="48">
        <v>1</v>
      </c>
      <c r="AI187" s="48">
        <v>0</v>
      </c>
      <c r="AJ187" s="48" t="s">
        <v>85</v>
      </c>
      <c r="AK187" s="48" t="s">
        <v>85</v>
      </c>
      <c r="AL187" s="48" t="s">
        <v>85</v>
      </c>
      <c r="AM187" s="48" t="s">
        <v>85</v>
      </c>
      <c r="AN187" s="48" t="s">
        <v>85</v>
      </c>
      <c r="AO187" s="48" t="s">
        <v>85</v>
      </c>
      <c r="AP187" s="48" t="s">
        <v>85</v>
      </c>
      <c r="AQ187" s="48" t="s">
        <v>85</v>
      </c>
      <c r="AR187" s="48" t="s">
        <v>85</v>
      </c>
      <c r="AS187" s="48" t="s">
        <v>85</v>
      </c>
      <c r="AT187" s="48" t="s">
        <v>85</v>
      </c>
      <c r="AU187" s="48" t="s">
        <v>85</v>
      </c>
      <c r="AV187" s="48" t="s">
        <v>85</v>
      </c>
      <c r="AW187" s="48" t="s">
        <v>85</v>
      </c>
      <c r="AX187" s="48" t="s">
        <v>85</v>
      </c>
      <c r="AY187" s="48" t="s">
        <v>85</v>
      </c>
      <c r="AZ187" s="48" t="s">
        <v>85</v>
      </c>
      <c r="BA187" s="48" t="s">
        <v>85</v>
      </c>
      <c r="BB187" s="48" t="s">
        <v>85</v>
      </c>
      <c r="BC187" s="48" t="s">
        <v>85</v>
      </c>
      <c r="BD187" s="48" t="s">
        <v>85</v>
      </c>
      <c r="BE187" s="48" t="s">
        <v>85</v>
      </c>
      <c r="BF187" s="48" t="s">
        <v>85</v>
      </c>
      <c r="BG187" s="48" t="s">
        <v>85</v>
      </c>
      <c r="BH187" s="48" t="s">
        <v>85</v>
      </c>
      <c r="BI187" s="48" t="s">
        <v>85</v>
      </c>
      <c r="BJ187" s="48" t="s">
        <v>85</v>
      </c>
      <c r="BK187" s="48" t="s">
        <v>85</v>
      </c>
      <c r="BL187" s="48" t="s">
        <v>85</v>
      </c>
      <c r="BM187" s="48" t="s">
        <v>85</v>
      </c>
      <c r="BN187" s="48" t="s">
        <v>85</v>
      </c>
      <c r="BO187" s="48" t="s">
        <v>85</v>
      </c>
      <c r="BP187" s="48">
        <v>47</v>
      </c>
      <c r="BQ187" s="48">
        <v>44</v>
      </c>
      <c r="BR187" s="48">
        <v>38</v>
      </c>
      <c r="BS187" s="48">
        <v>32</v>
      </c>
      <c r="BT187" s="48">
        <v>30</v>
      </c>
      <c r="BU187" s="48" t="s">
        <v>85</v>
      </c>
      <c r="BV187" s="48" t="s">
        <v>85</v>
      </c>
      <c r="BW187" s="48" t="s">
        <v>85</v>
      </c>
      <c r="BX187" s="48" t="s">
        <v>85</v>
      </c>
      <c r="BY187" s="48">
        <v>71</v>
      </c>
      <c r="BZ187" s="48">
        <v>21</v>
      </c>
      <c r="CA187" s="48" t="s">
        <v>85</v>
      </c>
      <c r="CB187" s="48" t="s">
        <v>85</v>
      </c>
      <c r="CC187" s="48">
        <v>8</v>
      </c>
      <c r="CD187" s="45"/>
    </row>
    <row r="188" spans="1:89">
      <c r="A188" s="44">
        <v>390</v>
      </c>
      <c r="B188" s="45" t="s">
        <v>976</v>
      </c>
      <c r="C188" s="9" t="s">
        <v>104</v>
      </c>
      <c r="D188" s="39" t="s">
        <v>105</v>
      </c>
      <c r="E188" s="39" t="s">
        <v>286</v>
      </c>
      <c r="F188" s="39" t="s">
        <v>292</v>
      </c>
      <c r="G188" s="39" t="s">
        <v>106</v>
      </c>
      <c r="H188" s="40">
        <f>E188-D188+1</f>
        <v>5</v>
      </c>
      <c r="I188" s="40" t="s">
        <v>200</v>
      </c>
      <c r="J188" s="39" t="s">
        <v>1463</v>
      </c>
      <c r="K188" s="40" t="s">
        <v>1019</v>
      </c>
      <c r="L188" s="22">
        <v>41</v>
      </c>
      <c r="M188" s="22">
        <v>37</v>
      </c>
      <c r="N188" s="48">
        <v>7</v>
      </c>
      <c r="O188" s="22">
        <v>15</v>
      </c>
      <c r="P188" s="13" t="s">
        <v>977</v>
      </c>
      <c r="Q188" s="48" t="s">
        <v>978</v>
      </c>
      <c r="R188" s="48" t="s">
        <v>88</v>
      </c>
      <c r="S188" s="12">
        <v>47</v>
      </c>
      <c r="T188" s="12">
        <v>49</v>
      </c>
      <c r="U188" s="48">
        <v>47</v>
      </c>
      <c r="V188" s="48">
        <v>49</v>
      </c>
      <c r="W188" s="48" t="s">
        <v>12</v>
      </c>
      <c r="X188" s="48">
        <f>IF(AND(W188 = "Rep", M188&gt;L188),1,0)</f>
        <v>0</v>
      </c>
      <c r="Y188" s="48" t="s">
        <v>85</v>
      </c>
      <c r="Z188" s="48" t="s">
        <v>674</v>
      </c>
      <c r="AA188" s="48">
        <v>0</v>
      </c>
      <c r="AB188" s="48">
        <v>1</v>
      </c>
      <c r="AC188" s="48">
        <v>0</v>
      </c>
      <c r="AD188" s="48" t="s">
        <v>85</v>
      </c>
      <c r="AE188" s="13" t="s">
        <v>111</v>
      </c>
      <c r="AF188" s="48" t="s">
        <v>698</v>
      </c>
      <c r="AG188" s="48" t="s">
        <v>89</v>
      </c>
      <c r="AH188" s="48">
        <v>1</v>
      </c>
      <c r="AI188" s="48">
        <v>1</v>
      </c>
      <c r="AJ188" s="48">
        <v>1</v>
      </c>
      <c r="AK188" s="48">
        <v>1</v>
      </c>
      <c r="AL188" s="48">
        <v>1</v>
      </c>
      <c r="AM188" s="48">
        <v>1</v>
      </c>
      <c r="AN188" s="48">
        <v>1</v>
      </c>
      <c r="AO188" s="48">
        <v>0</v>
      </c>
      <c r="AP188" s="48">
        <v>1</v>
      </c>
      <c r="AQ188" s="48">
        <v>0</v>
      </c>
      <c r="AR188" s="48">
        <v>0</v>
      </c>
      <c r="AS188" s="48">
        <v>0</v>
      </c>
      <c r="AT188" s="48">
        <v>1</v>
      </c>
      <c r="AU188" s="48">
        <v>0</v>
      </c>
      <c r="AV188" s="48">
        <v>0</v>
      </c>
      <c r="AW188" s="48">
        <v>0</v>
      </c>
      <c r="AX188" s="48">
        <v>1</v>
      </c>
      <c r="AY188" s="48">
        <v>0</v>
      </c>
      <c r="AZ188" s="48">
        <v>0</v>
      </c>
      <c r="BA188" s="48">
        <v>0</v>
      </c>
      <c r="BB188" s="48">
        <v>0</v>
      </c>
      <c r="BC188" s="48">
        <v>0</v>
      </c>
      <c r="BD188" s="48">
        <v>0</v>
      </c>
      <c r="BE188" s="48">
        <v>0</v>
      </c>
      <c r="BF188" s="48">
        <v>0</v>
      </c>
      <c r="BG188" s="48">
        <v>0</v>
      </c>
      <c r="BH188" s="48">
        <v>0</v>
      </c>
      <c r="BI188" s="48">
        <v>0</v>
      </c>
      <c r="BJ188" s="48">
        <v>0</v>
      </c>
      <c r="BK188" s="48">
        <v>0</v>
      </c>
      <c r="BL188" s="48">
        <v>0</v>
      </c>
      <c r="BM188" s="48">
        <v>0</v>
      </c>
      <c r="BN188" s="48">
        <v>0</v>
      </c>
      <c r="BO188" s="48">
        <v>0</v>
      </c>
      <c r="BP188" s="48">
        <v>41</v>
      </c>
      <c r="BQ188" s="48">
        <v>35</v>
      </c>
      <c r="BR188" s="48">
        <v>32</v>
      </c>
      <c r="BS188" s="48">
        <v>29</v>
      </c>
      <c r="BT188" s="48">
        <v>37</v>
      </c>
      <c r="BU188" s="48" t="s">
        <v>85</v>
      </c>
      <c r="BV188" s="48" t="s">
        <v>85</v>
      </c>
      <c r="BW188" s="48" t="s">
        <v>85</v>
      </c>
      <c r="BX188" s="48" t="s">
        <v>85</v>
      </c>
      <c r="BY188" s="48">
        <v>67</v>
      </c>
      <c r="BZ188" s="48">
        <v>18</v>
      </c>
      <c r="CA188" s="48" t="s">
        <v>85</v>
      </c>
      <c r="CB188" s="48" t="s">
        <v>85</v>
      </c>
      <c r="CC188" s="48">
        <v>12</v>
      </c>
      <c r="CD188" s="45"/>
    </row>
    <row r="189" spans="1:89">
      <c r="A189" s="44">
        <v>380</v>
      </c>
      <c r="B189" s="45" t="s">
        <v>976</v>
      </c>
      <c r="C189" s="9" t="s">
        <v>291</v>
      </c>
      <c r="D189" s="39" t="s">
        <v>294</v>
      </c>
      <c r="E189" s="39" t="s">
        <v>153</v>
      </c>
      <c r="F189" s="39" t="s">
        <v>560</v>
      </c>
      <c r="G189" s="39" t="s">
        <v>286</v>
      </c>
      <c r="H189" s="40">
        <f>E189-D189+1</f>
        <v>4</v>
      </c>
      <c r="I189" s="40" t="s">
        <v>144</v>
      </c>
      <c r="J189" s="40" t="s">
        <v>1463</v>
      </c>
      <c r="K189" s="40" t="s">
        <v>267</v>
      </c>
      <c r="L189" s="48">
        <v>48</v>
      </c>
      <c r="M189" s="48">
        <v>47</v>
      </c>
      <c r="N189" s="48">
        <v>2</v>
      </c>
      <c r="O189" s="48">
        <v>2</v>
      </c>
      <c r="P189" s="13" t="s">
        <v>977</v>
      </c>
      <c r="Q189" s="48" t="s">
        <v>978</v>
      </c>
      <c r="R189" s="48" t="s">
        <v>88</v>
      </c>
      <c r="S189" s="12">
        <v>47</v>
      </c>
      <c r="T189" s="12">
        <v>49</v>
      </c>
      <c r="U189" s="48">
        <v>47</v>
      </c>
      <c r="V189" s="48">
        <v>49</v>
      </c>
      <c r="W189" s="48" t="s">
        <v>12</v>
      </c>
      <c r="X189" s="48">
        <f>IF(AND(W189 = "Rep", M189&gt;L189),1,0)</f>
        <v>0</v>
      </c>
      <c r="Y189" s="48" t="s">
        <v>85</v>
      </c>
      <c r="Z189" s="48" t="s">
        <v>674</v>
      </c>
      <c r="AA189" s="48">
        <v>0</v>
      </c>
      <c r="AB189" s="48">
        <v>1</v>
      </c>
      <c r="AC189" s="48">
        <v>0</v>
      </c>
      <c r="AD189" s="48" t="s">
        <v>85</v>
      </c>
      <c r="AE189" s="13" t="s">
        <v>291</v>
      </c>
      <c r="AF189" s="13" t="s">
        <v>291</v>
      </c>
      <c r="AG189" s="48" t="s">
        <v>89</v>
      </c>
      <c r="AH189" s="48">
        <v>1</v>
      </c>
      <c r="AI189" s="48">
        <v>1</v>
      </c>
      <c r="AJ189" s="48">
        <v>1</v>
      </c>
      <c r="AK189" s="48">
        <v>1</v>
      </c>
      <c r="AL189" s="48">
        <v>1</v>
      </c>
      <c r="AM189" s="48">
        <v>1</v>
      </c>
      <c r="AN189" s="48">
        <v>0</v>
      </c>
      <c r="AO189" s="48">
        <v>0</v>
      </c>
      <c r="AP189" s="48">
        <v>1</v>
      </c>
      <c r="AQ189" s="48">
        <v>0</v>
      </c>
      <c r="AR189" s="48">
        <v>0</v>
      </c>
      <c r="AS189" s="48">
        <v>0</v>
      </c>
      <c r="AT189" s="48">
        <v>0</v>
      </c>
      <c r="AU189" s="48">
        <v>0</v>
      </c>
      <c r="AV189" s="48">
        <v>0</v>
      </c>
      <c r="AW189" s="48">
        <v>0</v>
      </c>
      <c r="AX189" s="48">
        <v>1</v>
      </c>
      <c r="AY189" s="48">
        <v>0</v>
      </c>
      <c r="AZ189" s="48">
        <v>0</v>
      </c>
      <c r="BA189" s="48">
        <v>0</v>
      </c>
      <c r="BB189" s="48">
        <v>0</v>
      </c>
      <c r="BC189" s="48">
        <v>0</v>
      </c>
      <c r="BD189" s="48">
        <v>0</v>
      </c>
      <c r="BE189" s="48">
        <v>0</v>
      </c>
      <c r="BF189" s="48">
        <v>0</v>
      </c>
      <c r="BG189" s="48">
        <v>0</v>
      </c>
      <c r="BH189" s="48">
        <v>0</v>
      </c>
      <c r="BI189" s="48">
        <v>0</v>
      </c>
      <c r="BJ189" s="48">
        <v>0</v>
      </c>
      <c r="BK189" s="48">
        <v>0</v>
      </c>
      <c r="BL189" s="48">
        <v>0</v>
      </c>
      <c r="BM189" s="48">
        <v>0</v>
      </c>
      <c r="BN189" s="48">
        <v>0</v>
      </c>
      <c r="BO189" s="48">
        <v>0</v>
      </c>
      <c r="BP189" s="48" t="s">
        <v>85</v>
      </c>
      <c r="BQ189" s="48" t="s">
        <v>85</v>
      </c>
      <c r="BR189" s="48">
        <v>33</v>
      </c>
      <c r="BS189" s="48">
        <v>28</v>
      </c>
      <c r="BT189" s="48">
        <v>39</v>
      </c>
      <c r="BU189" s="48" t="s">
        <v>85</v>
      </c>
      <c r="BV189" s="48" t="s">
        <v>85</v>
      </c>
      <c r="BW189" s="48" t="s">
        <v>85</v>
      </c>
      <c r="BX189" s="48" t="s">
        <v>85</v>
      </c>
      <c r="BY189" s="48">
        <v>71</v>
      </c>
      <c r="BZ189" s="48">
        <v>23</v>
      </c>
      <c r="CA189" s="48">
        <v>5</v>
      </c>
      <c r="CB189" s="48">
        <v>1</v>
      </c>
      <c r="CC189" s="48">
        <v>1</v>
      </c>
      <c r="CD189" s="45"/>
    </row>
    <row r="190" spans="1:89">
      <c r="A190" s="44">
        <v>379</v>
      </c>
      <c r="B190" s="45" t="s">
        <v>976</v>
      </c>
      <c r="C190" s="9" t="s">
        <v>291</v>
      </c>
      <c r="D190" s="39" t="s">
        <v>294</v>
      </c>
      <c r="E190" s="39" t="s">
        <v>153</v>
      </c>
      <c r="F190" s="39" t="s">
        <v>560</v>
      </c>
      <c r="G190" s="39" t="s">
        <v>286</v>
      </c>
      <c r="H190" s="40">
        <f>E190-D190+1</f>
        <v>4</v>
      </c>
      <c r="I190" s="40" t="s">
        <v>144</v>
      </c>
      <c r="J190" s="40" t="s">
        <v>1463</v>
      </c>
      <c r="K190" s="40" t="s">
        <v>267</v>
      </c>
      <c r="L190" s="48">
        <v>49</v>
      </c>
      <c r="M190" s="48">
        <v>44</v>
      </c>
      <c r="N190" s="48">
        <v>3</v>
      </c>
      <c r="O190" s="48">
        <v>3</v>
      </c>
      <c r="P190" s="13" t="s">
        <v>977</v>
      </c>
      <c r="Q190" s="48" t="s">
        <v>978</v>
      </c>
      <c r="R190" s="48" t="s">
        <v>88</v>
      </c>
      <c r="S190" s="12">
        <v>47</v>
      </c>
      <c r="T190" s="12">
        <v>49</v>
      </c>
      <c r="U190" s="48">
        <v>47</v>
      </c>
      <c r="V190" s="48">
        <v>49</v>
      </c>
      <c r="W190" s="48" t="s">
        <v>12</v>
      </c>
      <c r="X190" s="48">
        <f>IF(AND(W190 = "Rep", M190&gt;L190),1,0)</f>
        <v>0</v>
      </c>
      <c r="Y190" s="48" t="s">
        <v>85</v>
      </c>
      <c r="Z190" s="48" t="s">
        <v>674</v>
      </c>
      <c r="AA190" s="48">
        <v>0</v>
      </c>
      <c r="AB190" s="48">
        <v>1</v>
      </c>
      <c r="AC190" s="48">
        <v>0</v>
      </c>
      <c r="AD190" s="48" t="s">
        <v>85</v>
      </c>
      <c r="AE190" s="13" t="s">
        <v>291</v>
      </c>
      <c r="AF190" s="13" t="s">
        <v>291</v>
      </c>
      <c r="AG190" s="48" t="s">
        <v>89</v>
      </c>
      <c r="AH190" s="48">
        <v>1</v>
      </c>
      <c r="AI190" s="48">
        <v>1</v>
      </c>
      <c r="AJ190" s="48">
        <v>1</v>
      </c>
      <c r="AK190" s="48">
        <v>1</v>
      </c>
      <c r="AL190" s="48">
        <v>1</v>
      </c>
      <c r="AM190" s="48">
        <v>1</v>
      </c>
      <c r="AN190" s="48">
        <v>0</v>
      </c>
      <c r="AO190" s="48">
        <v>0</v>
      </c>
      <c r="AP190" s="48">
        <v>1</v>
      </c>
      <c r="AQ190" s="48">
        <v>0</v>
      </c>
      <c r="AR190" s="48">
        <v>0</v>
      </c>
      <c r="AS190" s="48">
        <v>0</v>
      </c>
      <c r="AT190" s="48">
        <v>0</v>
      </c>
      <c r="AU190" s="48">
        <v>0</v>
      </c>
      <c r="AV190" s="48">
        <v>0</v>
      </c>
      <c r="AW190" s="48">
        <v>0</v>
      </c>
      <c r="AX190" s="48">
        <v>1</v>
      </c>
      <c r="AY190" s="48">
        <v>0</v>
      </c>
      <c r="AZ190" s="48">
        <v>0</v>
      </c>
      <c r="BA190" s="48">
        <v>0</v>
      </c>
      <c r="BB190" s="48">
        <v>0</v>
      </c>
      <c r="BC190" s="48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0</v>
      </c>
      <c r="BI190" s="48">
        <v>0</v>
      </c>
      <c r="BJ190" s="48">
        <v>0</v>
      </c>
      <c r="BK190" s="48">
        <v>0</v>
      </c>
      <c r="BL190" s="48">
        <v>0</v>
      </c>
      <c r="BM190" s="48">
        <v>0</v>
      </c>
      <c r="BN190" s="48">
        <v>0</v>
      </c>
      <c r="BO190" s="48">
        <v>0</v>
      </c>
      <c r="BP190" s="48" t="s">
        <v>85</v>
      </c>
      <c r="BQ190" s="48" t="s">
        <v>85</v>
      </c>
      <c r="BR190" s="48">
        <v>33</v>
      </c>
      <c r="BS190" s="48">
        <v>28</v>
      </c>
      <c r="BT190" s="48">
        <v>39</v>
      </c>
      <c r="BU190" s="48" t="s">
        <v>85</v>
      </c>
      <c r="BV190" s="48" t="s">
        <v>85</v>
      </c>
      <c r="BW190" s="48" t="s">
        <v>85</v>
      </c>
      <c r="BX190" s="48" t="s">
        <v>85</v>
      </c>
      <c r="BY190" s="48">
        <v>71</v>
      </c>
      <c r="BZ190" s="48">
        <v>23</v>
      </c>
      <c r="CA190" s="48">
        <v>5</v>
      </c>
      <c r="CB190" s="48">
        <v>1</v>
      </c>
      <c r="CC190" s="48">
        <v>1</v>
      </c>
      <c r="CD190" s="45"/>
    </row>
    <row r="191" spans="1:89">
      <c r="A191" s="44">
        <v>378</v>
      </c>
      <c r="B191" s="45" t="s">
        <v>976</v>
      </c>
      <c r="C191" s="9" t="s">
        <v>291</v>
      </c>
      <c r="D191" s="39" t="s">
        <v>294</v>
      </c>
      <c r="E191" s="39" t="s">
        <v>153</v>
      </c>
      <c r="F191" s="39" t="s">
        <v>560</v>
      </c>
      <c r="G191" s="39" t="s">
        <v>286</v>
      </c>
      <c r="H191" s="40">
        <f>E191-D191+1</f>
        <v>4</v>
      </c>
      <c r="I191" s="40" t="s">
        <v>144</v>
      </c>
      <c r="J191" s="40" t="s">
        <v>1463</v>
      </c>
      <c r="K191" s="40" t="s">
        <v>267</v>
      </c>
      <c r="L191" s="48">
        <v>48</v>
      </c>
      <c r="M191" s="48">
        <v>44</v>
      </c>
      <c r="N191" s="48">
        <v>3</v>
      </c>
      <c r="O191" s="48">
        <v>3</v>
      </c>
      <c r="P191" s="13" t="s">
        <v>977</v>
      </c>
      <c r="Q191" s="48" t="s">
        <v>978</v>
      </c>
      <c r="R191" s="48" t="s">
        <v>177</v>
      </c>
      <c r="S191" s="12">
        <v>47</v>
      </c>
      <c r="T191" s="12">
        <v>49</v>
      </c>
      <c r="U191" s="48">
        <v>47</v>
      </c>
      <c r="V191" s="48">
        <v>49</v>
      </c>
      <c r="W191" s="48" t="s">
        <v>12</v>
      </c>
      <c r="X191" s="48">
        <f>IF(AND(W191 = "Rep", M191&gt;L191),1,0)</f>
        <v>0</v>
      </c>
      <c r="Y191" s="48" t="s">
        <v>85</v>
      </c>
      <c r="Z191" s="48" t="s">
        <v>674</v>
      </c>
      <c r="AA191" s="48">
        <v>0</v>
      </c>
      <c r="AB191" s="48">
        <v>1</v>
      </c>
      <c r="AC191" s="48">
        <v>0</v>
      </c>
      <c r="AD191" s="48" t="s">
        <v>85</v>
      </c>
      <c r="AE191" s="13" t="s">
        <v>291</v>
      </c>
      <c r="AF191" s="13" t="s">
        <v>291</v>
      </c>
      <c r="AG191" s="48" t="s">
        <v>89</v>
      </c>
      <c r="AH191" s="48">
        <v>1</v>
      </c>
      <c r="AI191" s="48">
        <v>1</v>
      </c>
      <c r="AJ191" s="48">
        <v>1</v>
      </c>
      <c r="AK191" s="48">
        <v>1</v>
      </c>
      <c r="AL191" s="48">
        <v>1</v>
      </c>
      <c r="AM191" s="48">
        <v>1</v>
      </c>
      <c r="AN191" s="48">
        <v>0</v>
      </c>
      <c r="AO191" s="48">
        <v>0</v>
      </c>
      <c r="AP191" s="48">
        <v>1</v>
      </c>
      <c r="AQ191" s="48">
        <v>0</v>
      </c>
      <c r="AR191" s="48">
        <v>0</v>
      </c>
      <c r="AS191" s="48">
        <v>0</v>
      </c>
      <c r="AT191" s="48">
        <v>0</v>
      </c>
      <c r="AU191" s="48">
        <v>0</v>
      </c>
      <c r="AV191" s="48">
        <v>0</v>
      </c>
      <c r="AW191" s="48">
        <v>0</v>
      </c>
      <c r="AX191" s="48">
        <v>1</v>
      </c>
      <c r="AY191" s="48">
        <v>0</v>
      </c>
      <c r="AZ191" s="48">
        <v>0</v>
      </c>
      <c r="BA191" s="48">
        <v>0</v>
      </c>
      <c r="BB191" s="48">
        <v>0</v>
      </c>
      <c r="BC191" s="48">
        <v>0</v>
      </c>
      <c r="BD191" s="48">
        <v>0</v>
      </c>
      <c r="BE191" s="48">
        <v>0</v>
      </c>
      <c r="BF191" s="48">
        <v>0</v>
      </c>
      <c r="BG191" s="48">
        <v>0</v>
      </c>
      <c r="BH191" s="48">
        <v>0</v>
      </c>
      <c r="BI191" s="48">
        <v>0</v>
      </c>
      <c r="BJ191" s="48">
        <v>0</v>
      </c>
      <c r="BK191" s="48">
        <v>0</v>
      </c>
      <c r="BL191" s="48">
        <v>0</v>
      </c>
      <c r="BM191" s="48">
        <v>0</v>
      </c>
      <c r="BN191" s="48">
        <v>0</v>
      </c>
      <c r="BO191" s="48">
        <v>0</v>
      </c>
      <c r="BP191" s="48" t="s">
        <v>85</v>
      </c>
      <c r="BQ191" s="48" t="s">
        <v>85</v>
      </c>
      <c r="BR191" s="48">
        <v>33</v>
      </c>
      <c r="BS191" s="48">
        <v>28</v>
      </c>
      <c r="BT191" s="48">
        <v>39</v>
      </c>
      <c r="BU191" s="48" t="s">
        <v>85</v>
      </c>
      <c r="BV191" s="48" t="s">
        <v>85</v>
      </c>
      <c r="BW191" s="48" t="s">
        <v>85</v>
      </c>
      <c r="BX191" s="48" t="s">
        <v>85</v>
      </c>
      <c r="BY191" s="48">
        <v>71</v>
      </c>
      <c r="BZ191" s="48">
        <v>23</v>
      </c>
      <c r="CA191" s="48">
        <v>5</v>
      </c>
      <c r="CB191" s="48">
        <v>1</v>
      </c>
      <c r="CC191" s="48">
        <v>1</v>
      </c>
      <c r="CD191" s="45"/>
      <c r="CE191" s="15"/>
      <c r="CF191" s="15"/>
      <c r="CG191" s="15"/>
      <c r="CH191" s="15"/>
      <c r="CI191" s="15"/>
      <c r="CJ191" s="15"/>
      <c r="CK191" s="16"/>
    </row>
    <row r="192" spans="1:89">
      <c r="A192" s="44">
        <v>322</v>
      </c>
      <c r="B192" s="45" t="s">
        <v>976</v>
      </c>
      <c r="C192" s="24" t="s">
        <v>90</v>
      </c>
      <c r="D192" s="39" t="s">
        <v>98</v>
      </c>
      <c r="E192" s="39" t="s">
        <v>159</v>
      </c>
      <c r="F192" s="39" t="s">
        <v>1027</v>
      </c>
      <c r="G192" s="39" t="s">
        <v>159</v>
      </c>
      <c r="H192" s="40">
        <f>E192-D192+1</f>
        <v>2</v>
      </c>
      <c r="I192" s="40" t="s">
        <v>85</v>
      </c>
      <c r="J192" s="40" t="s">
        <v>1463</v>
      </c>
      <c r="K192" s="40" t="s">
        <v>717</v>
      </c>
      <c r="L192" s="48">
        <v>48</v>
      </c>
      <c r="M192" s="48">
        <v>42</v>
      </c>
      <c r="N192" s="48" t="s">
        <v>85</v>
      </c>
      <c r="O192" s="48">
        <v>11</v>
      </c>
      <c r="P192" s="48" t="s">
        <v>977</v>
      </c>
      <c r="Q192" s="48" t="s">
        <v>978</v>
      </c>
      <c r="R192" s="48" t="s">
        <v>117</v>
      </c>
      <c r="S192" s="48">
        <v>47</v>
      </c>
      <c r="T192" s="48">
        <v>49</v>
      </c>
      <c r="U192" s="48">
        <v>47</v>
      </c>
      <c r="V192" s="48">
        <v>49</v>
      </c>
      <c r="W192" s="48" t="s">
        <v>12</v>
      </c>
      <c r="X192" s="48">
        <f>IF(AND(W192 = "Rep", M192&gt;L192),1,0)</f>
        <v>0</v>
      </c>
      <c r="Y192" s="48" t="s">
        <v>85</v>
      </c>
      <c r="Z192" s="48" t="s">
        <v>674</v>
      </c>
      <c r="AA192" s="48">
        <v>0</v>
      </c>
      <c r="AB192" s="48">
        <v>1</v>
      </c>
      <c r="AC192" s="48">
        <v>0</v>
      </c>
      <c r="AD192" s="48" t="s">
        <v>85</v>
      </c>
      <c r="AE192" s="48" t="s">
        <v>90</v>
      </c>
      <c r="AF192" s="48" t="s">
        <v>90</v>
      </c>
      <c r="AG192" s="48" t="s">
        <v>89</v>
      </c>
      <c r="AH192" s="48">
        <v>1</v>
      </c>
      <c r="AI192" s="48">
        <v>1</v>
      </c>
      <c r="AJ192" s="48" t="s">
        <v>85</v>
      </c>
      <c r="AK192" s="48" t="s">
        <v>85</v>
      </c>
      <c r="AL192" s="48" t="s">
        <v>85</v>
      </c>
      <c r="AM192" s="48" t="s">
        <v>85</v>
      </c>
      <c r="AN192" s="48" t="s">
        <v>85</v>
      </c>
      <c r="AO192" s="48" t="s">
        <v>85</v>
      </c>
      <c r="AP192" s="48" t="s">
        <v>85</v>
      </c>
      <c r="AQ192" s="48" t="s">
        <v>85</v>
      </c>
      <c r="AR192" s="48" t="s">
        <v>85</v>
      </c>
      <c r="AS192" s="48" t="s">
        <v>85</v>
      </c>
      <c r="AT192" s="48" t="s">
        <v>85</v>
      </c>
      <c r="AU192" s="48" t="s">
        <v>85</v>
      </c>
      <c r="AV192" s="48" t="s">
        <v>85</v>
      </c>
      <c r="AW192" s="48" t="s">
        <v>85</v>
      </c>
      <c r="AX192" s="48" t="s">
        <v>85</v>
      </c>
      <c r="AY192" s="48" t="s">
        <v>85</v>
      </c>
      <c r="AZ192" s="48" t="s">
        <v>85</v>
      </c>
      <c r="BA192" s="48" t="s">
        <v>85</v>
      </c>
      <c r="BB192" s="48" t="s">
        <v>85</v>
      </c>
      <c r="BC192" s="48" t="s">
        <v>85</v>
      </c>
      <c r="BD192" s="48" t="s">
        <v>85</v>
      </c>
      <c r="BE192" s="48" t="s">
        <v>85</v>
      </c>
      <c r="BF192" s="48" t="s">
        <v>85</v>
      </c>
      <c r="BG192" s="48" t="s">
        <v>85</v>
      </c>
      <c r="BH192" s="48" t="s">
        <v>85</v>
      </c>
      <c r="BI192" s="48" t="s">
        <v>85</v>
      </c>
      <c r="BJ192" s="48" t="s">
        <v>85</v>
      </c>
      <c r="BK192" s="48" t="s">
        <v>85</v>
      </c>
      <c r="BL192" s="48" t="s">
        <v>85</v>
      </c>
      <c r="BM192" s="48" t="s">
        <v>85</v>
      </c>
      <c r="BN192" s="48" t="s">
        <v>85</v>
      </c>
      <c r="BO192" s="48" t="s">
        <v>85</v>
      </c>
      <c r="BP192" s="48">
        <v>48</v>
      </c>
      <c r="BQ192" s="48">
        <v>43</v>
      </c>
      <c r="BR192" s="48">
        <v>37</v>
      </c>
      <c r="BS192" s="48">
        <v>33</v>
      </c>
      <c r="BT192" s="48">
        <v>30</v>
      </c>
      <c r="BU192" s="48" t="s">
        <v>85</v>
      </c>
      <c r="BV192" s="48" t="s">
        <v>85</v>
      </c>
      <c r="BW192" s="48" t="s">
        <v>85</v>
      </c>
      <c r="BX192" s="48" t="s">
        <v>85</v>
      </c>
      <c r="BY192" s="48">
        <v>73</v>
      </c>
      <c r="BZ192" s="48">
        <v>21</v>
      </c>
      <c r="CA192" s="48" t="s">
        <v>85</v>
      </c>
      <c r="CB192" s="48" t="s">
        <v>85</v>
      </c>
      <c r="CC192" s="48">
        <v>6</v>
      </c>
      <c r="CD192" s="45"/>
    </row>
    <row r="193" spans="1:89">
      <c r="A193" s="44">
        <v>318</v>
      </c>
      <c r="B193" s="45" t="s">
        <v>976</v>
      </c>
      <c r="C193" s="24" t="s">
        <v>573</v>
      </c>
      <c r="D193" s="39" t="s">
        <v>574</v>
      </c>
      <c r="E193" s="39" t="s">
        <v>505</v>
      </c>
      <c r="F193" s="39" t="s">
        <v>575</v>
      </c>
      <c r="G193" s="39" t="s">
        <v>301</v>
      </c>
      <c r="H193" s="40">
        <f>E193-D193+1</f>
        <v>4</v>
      </c>
      <c r="I193" s="40" t="s">
        <v>576</v>
      </c>
      <c r="J193" s="48" t="s">
        <v>1463</v>
      </c>
      <c r="K193" s="40" t="s">
        <v>319</v>
      </c>
      <c r="L193" s="48">
        <v>54</v>
      </c>
      <c r="M193" s="48">
        <v>41</v>
      </c>
      <c r="N193" s="48" t="s">
        <v>85</v>
      </c>
      <c r="O193" s="48" t="s">
        <v>85</v>
      </c>
      <c r="P193" s="48" t="s">
        <v>977</v>
      </c>
      <c r="Q193" s="48" t="s">
        <v>978</v>
      </c>
      <c r="R193" s="22" t="s">
        <v>88</v>
      </c>
      <c r="S193" s="48">
        <v>47</v>
      </c>
      <c r="T193" s="48">
        <v>49</v>
      </c>
      <c r="U193" s="48">
        <v>47</v>
      </c>
      <c r="V193" s="48">
        <v>49</v>
      </c>
      <c r="W193" s="48" t="s">
        <v>12</v>
      </c>
      <c r="X193" s="48">
        <f>IF(AND(W193 = "Rep", M193&gt;L193),1,0)</f>
        <v>0</v>
      </c>
      <c r="Y193" s="48" t="s">
        <v>85</v>
      </c>
      <c r="Z193" s="48" t="s">
        <v>674</v>
      </c>
      <c r="AA193" s="48" t="s">
        <v>85</v>
      </c>
      <c r="AB193" s="48" t="s">
        <v>85</v>
      </c>
      <c r="AC193" s="48" t="s">
        <v>85</v>
      </c>
      <c r="AD193" s="48" t="s">
        <v>85</v>
      </c>
      <c r="AE193" s="48" t="s">
        <v>577</v>
      </c>
      <c r="AF193" s="48" t="s">
        <v>578</v>
      </c>
      <c r="AG193" s="48" t="s">
        <v>11</v>
      </c>
      <c r="AH193" s="48">
        <v>1</v>
      </c>
      <c r="AI193" s="48">
        <v>0</v>
      </c>
      <c r="AJ193" s="48" t="s">
        <v>85</v>
      </c>
      <c r="AK193" s="48" t="s">
        <v>85</v>
      </c>
      <c r="AL193" s="48" t="s">
        <v>85</v>
      </c>
      <c r="AM193" s="48" t="s">
        <v>85</v>
      </c>
      <c r="AN193" s="48" t="s">
        <v>85</v>
      </c>
      <c r="AO193" s="48" t="s">
        <v>85</v>
      </c>
      <c r="AP193" s="48" t="s">
        <v>85</v>
      </c>
      <c r="AQ193" s="48" t="s">
        <v>85</v>
      </c>
      <c r="AR193" s="48" t="s">
        <v>85</v>
      </c>
      <c r="AS193" s="48" t="s">
        <v>85</v>
      </c>
      <c r="AT193" s="48" t="s">
        <v>85</v>
      </c>
      <c r="AU193" s="48" t="s">
        <v>85</v>
      </c>
      <c r="AV193" s="48" t="s">
        <v>85</v>
      </c>
      <c r="AW193" s="48" t="s">
        <v>85</v>
      </c>
      <c r="AX193" s="48" t="s">
        <v>85</v>
      </c>
      <c r="AY193" s="48" t="s">
        <v>85</v>
      </c>
      <c r="AZ193" s="48" t="s">
        <v>85</v>
      </c>
      <c r="BA193" s="48" t="s">
        <v>85</v>
      </c>
      <c r="BB193" s="48" t="s">
        <v>85</v>
      </c>
      <c r="BC193" s="48" t="s">
        <v>85</v>
      </c>
      <c r="BD193" s="48" t="s">
        <v>85</v>
      </c>
      <c r="BE193" s="48" t="s">
        <v>85</v>
      </c>
      <c r="BF193" s="48" t="s">
        <v>85</v>
      </c>
      <c r="BG193" s="48" t="s">
        <v>85</v>
      </c>
      <c r="BH193" s="48" t="s">
        <v>85</v>
      </c>
      <c r="BI193" s="48" t="s">
        <v>85</v>
      </c>
      <c r="BJ193" s="48" t="s">
        <v>85</v>
      </c>
      <c r="BK193" s="48" t="s">
        <v>85</v>
      </c>
      <c r="BL193" s="48" t="s">
        <v>85</v>
      </c>
      <c r="BM193" s="48" t="s">
        <v>85</v>
      </c>
      <c r="BN193" s="48" t="s">
        <v>85</v>
      </c>
      <c r="BO193" s="48" t="s">
        <v>85</v>
      </c>
      <c r="BP193" s="48" t="s">
        <v>85</v>
      </c>
      <c r="BQ193" s="48" t="s">
        <v>85</v>
      </c>
      <c r="BR193" s="48" t="s">
        <v>85</v>
      </c>
      <c r="BS193" s="48" t="s">
        <v>85</v>
      </c>
      <c r="BT193" s="48" t="s">
        <v>85</v>
      </c>
      <c r="BU193" s="48" t="s">
        <v>85</v>
      </c>
      <c r="BV193" s="48" t="s">
        <v>85</v>
      </c>
      <c r="BW193" s="48" t="s">
        <v>85</v>
      </c>
      <c r="BX193" s="48" t="s">
        <v>85</v>
      </c>
      <c r="BY193" s="48" t="s">
        <v>85</v>
      </c>
      <c r="BZ193" s="48" t="s">
        <v>85</v>
      </c>
      <c r="CA193" s="48" t="s">
        <v>85</v>
      </c>
      <c r="CB193" s="48" t="s">
        <v>85</v>
      </c>
      <c r="CC193" s="48" t="s">
        <v>85</v>
      </c>
      <c r="CD193" s="45"/>
    </row>
    <row r="194" spans="1:89">
      <c r="A194" s="44">
        <v>258</v>
      </c>
      <c r="B194" s="45" t="s">
        <v>976</v>
      </c>
      <c r="C194" s="24" t="s">
        <v>938</v>
      </c>
      <c r="D194" s="39" t="s">
        <v>305</v>
      </c>
      <c r="E194" s="39" t="s">
        <v>164</v>
      </c>
      <c r="F194" s="39" t="s">
        <v>1038</v>
      </c>
      <c r="G194" s="39" t="s">
        <v>166</v>
      </c>
      <c r="H194" s="40">
        <f>E194-D194+1</f>
        <v>4</v>
      </c>
      <c r="I194" s="40" t="s">
        <v>1039</v>
      </c>
      <c r="J194" s="40" t="s">
        <v>1463</v>
      </c>
      <c r="K194" s="48">
        <v>612</v>
      </c>
      <c r="L194" s="48">
        <v>44</v>
      </c>
      <c r="M194" s="48">
        <v>38</v>
      </c>
      <c r="N194" s="48">
        <v>5</v>
      </c>
      <c r="O194" s="48">
        <v>13</v>
      </c>
      <c r="P194" s="48" t="s">
        <v>977</v>
      </c>
      <c r="Q194" s="48" t="s">
        <v>978</v>
      </c>
      <c r="R194" s="22" t="s">
        <v>1040</v>
      </c>
      <c r="S194" s="48">
        <v>47</v>
      </c>
      <c r="T194" s="48">
        <v>49</v>
      </c>
      <c r="U194" s="48">
        <v>47</v>
      </c>
      <c r="V194" s="48">
        <v>49</v>
      </c>
      <c r="W194" s="48" t="s">
        <v>12</v>
      </c>
      <c r="X194" s="48">
        <f>IF(AND(W194 = "Rep", M194&gt;L194),1,0)</f>
        <v>0</v>
      </c>
      <c r="Y194" s="48" t="s">
        <v>85</v>
      </c>
      <c r="Z194" s="48" t="s">
        <v>674</v>
      </c>
      <c r="AA194" s="48">
        <v>0</v>
      </c>
      <c r="AB194" s="48">
        <v>1</v>
      </c>
      <c r="AC194" s="48">
        <v>0</v>
      </c>
      <c r="AD194" s="48" t="s">
        <v>85</v>
      </c>
      <c r="AE194" s="48" t="s">
        <v>1041</v>
      </c>
      <c r="AF194" s="48" t="s">
        <v>938</v>
      </c>
      <c r="AG194" s="48" t="s">
        <v>12</v>
      </c>
      <c r="AH194" s="48">
        <v>1</v>
      </c>
      <c r="AI194" s="48">
        <v>1</v>
      </c>
      <c r="AJ194" s="48">
        <v>1</v>
      </c>
      <c r="AK194" s="48">
        <v>1</v>
      </c>
      <c r="AL194" s="48">
        <v>1</v>
      </c>
      <c r="AM194" s="48">
        <v>0</v>
      </c>
      <c r="AN194" s="48">
        <v>0</v>
      </c>
      <c r="AO194" s="48">
        <v>0</v>
      </c>
      <c r="AP194" s="48">
        <v>0</v>
      </c>
      <c r="AQ194" s="48">
        <v>0</v>
      </c>
      <c r="AR194" s="48">
        <v>0</v>
      </c>
      <c r="AS194" s="48">
        <v>0</v>
      </c>
      <c r="AT194" s="48">
        <v>0</v>
      </c>
      <c r="AU194" s="48">
        <v>1</v>
      </c>
      <c r="AV194" s="48">
        <v>0</v>
      </c>
      <c r="AW194" s="48">
        <v>0</v>
      </c>
      <c r="AX194" s="48">
        <v>0</v>
      </c>
      <c r="AY194" s="48">
        <v>0</v>
      </c>
      <c r="AZ194" s="48">
        <v>0</v>
      </c>
      <c r="BA194" s="48">
        <v>0</v>
      </c>
      <c r="BB194" s="48">
        <v>0</v>
      </c>
      <c r="BC194" s="48">
        <v>0</v>
      </c>
      <c r="BD194" s="48">
        <v>0</v>
      </c>
      <c r="BE194" s="48">
        <v>0</v>
      </c>
      <c r="BF194" s="48">
        <v>0</v>
      </c>
      <c r="BG194" s="48">
        <v>0</v>
      </c>
      <c r="BH194" s="48">
        <v>0</v>
      </c>
      <c r="BI194" s="48">
        <v>0</v>
      </c>
      <c r="BJ194" s="48">
        <v>0</v>
      </c>
      <c r="BK194" s="48">
        <v>0</v>
      </c>
      <c r="BL194" s="48">
        <v>0</v>
      </c>
      <c r="BM194" s="48">
        <v>0</v>
      </c>
      <c r="BN194" s="48">
        <v>0</v>
      </c>
      <c r="BO194" s="48">
        <v>0</v>
      </c>
      <c r="BP194" s="48">
        <v>0</v>
      </c>
      <c r="BQ194" s="48">
        <v>0</v>
      </c>
      <c r="BR194" s="48" t="s">
        <v>85</v>
      </c>
      <c r="BS194" s="48" t="s">
        <v>85</v>
      </c>
      <c r="BT194" s="48" t="s">
        <v>85</v>
      </c>
      <c r="BU194" s="48" t="s">
        <v>85</v>
      </c>
      <c r="BV194" s="48" t="s">
        <v>85</v>
      </c>
      <c r="BW194" s="48" t="s">
        <v>85</v>
      </c>
      <c r="BX194" s="48" t="s">
        <v>85</v>
      </c>
      <c r="BY194" s="48" t="s">
        <v>85</v>
      </c>
      <c r="BZ194" s="48" t="s">
        <v>85</v>
      </c>
      <c r="CA194" s="48" t="s">
        <v>85</v>
      </c>
      <c r="CB194" s="48" t="s">
        <v>85</v>
      </c>
      <c r="CC194" s="48" t="s">
        <v>85</v>
      </c>
      <c r="CD194" s="45"/>
    </row>
    <row r="195" spans="1:89">
      <c r="A195" s="44">
        <v>236</v>
      </c>
      <c r="B195" s="45" t="s">
        <v>976</v>
      </c>
      <c r="C195" s="9" t="s">
        <v>104</v>
      </c>
      <c r="D195" s="39" t="s">
        <v>163</v>
      </c>
      <c r="E195" s="39" t="s">
        <v>349</v>
      </c>
      <c r="F195" s="39" t="s">
        <v>771</v>
      </c>
      <c r="G195" s="39" t="s">
        <v>341</v>
      </c>
      <c r="H195" s="40">
        <f>E195-D195+1</f>
        <v>6</v>
      </c>
      <c r="I195" s="40" t="s">
        <v>266</v>
      </c>
      <c r="J195" s="39" t="s">
        <v>1463</v>
      </c>
      <c r="K195" s="48">
        <v>653</v>
      </c>
      <c r="L195" s="48">
        <v>42</v>
      </c>
      <c r="M195" s="48">
        <v>37</v>
      </c>
      <c r="N195" s="48">
        <v>4</v>
      </c>
      <c r="O195" s="48">
        <v>16</v>
      </c>
      <c r="P195" s="48" t="s">
        <v>977</v>
      </c>
      <c r="Q195" s="48" t="s">
        <v>978</v>
      </c>
      <c r="R195" s="48" t="s">
        <v>88</v>
      </c>
      <c r="S195" s="48">
        <v>47</v>
      </c>
      <c r="T195" s="48">
        <v>49</v>
      </c>
      <c r="U195" s="48">
        <v>47</v>
      </c>
      <c r="V195" s="48">
        <v>49</v>
      </c>
      <c r="W195" s="48" t="s">
        <v>12</v>
      </c>
      <c r="X195" s="48">
        <f>IF(AND(W195 = "Rep", M195&gt;L195),1,0)</f>
        <v>0</v>
      </c>
      <c r="Y195" s="48" t="s">
        <v>85</v>
      </c>
      <c r="Z195" s="48" t="s">
        <v>674</v>
      </c>
      <c r="AA195" s="48">
        <v>0</v>
      </c>
      <c r="AB195" s="48">
        <v>1</v>
      </c>
      <c r="AC195" s="48">
        <v>0</v>
      </c>
      <c r="AD195" s="48" t="s">
        <v>85</v>
      </c>
      <c r="AE195" s="48" t="s">
        <v>111</v>
      </c>
      <c r="AF195" s="32" t="s">
        <v>112</v>
      </c>
      <c r="AG195" s="48" t="s">
        <v>89</v>
      </c>
      <c r="AH195" s="48">
        <v>1</v>
      </c>
      <c r="AI195" s="48">
        <v>1</v>
      </c>
      <c r="AJ195" s="48">
        <v>1</v>
      </c>
      <c r="AK195" s="48">
        <v>1</v>
      </c>
      <c r="AL195" s="48">
        <v>1</v>
      </c>
      <c r="AM195" s="48">
        <v>1</v>
      </c>
      <c r="AN195" s="48">
        <v>0</v>
      </c>
      <c r="AO195" s="48">
        <v>0</v>
      </c>
      <c r="AP195" s="48">
        <v>1</v>
      </c>
      <c r="AQ195" s="48">
        <v>0</v>
      </c>
      <c r="AR195" s="48">
        <v>0</v>
      </c>
      <c r="AS195" s="48">
        <v>0</v>
      </c>
      <c r="AT195" s="48">
        <v>1</v>
      </c>
      <c r="AU195" s="48">
        <v>0</v>
      </c>
      <c r="AV195" s="48">
        <v>0</v>
      </c>
      <c r="AW195" s="48">
        <v>0</v>
      </c>
      <c r="AX195" s="48">
        <v>1</v>
      </c>
      <c r="AY195" s="48">
        <v>0</v>
      </c>
      <c r="AZ195" s="48">
        <v>0</v>
      </c>
      <c r="BA195" s="48">
        <v>0</v>
      </c>
      <c r="BB195" s="48">
        <v>0</v>
      </c>
      <c r="BC195" s="48">
        <v>0</v>
      </c>
      <c r="BD195" s="48">
        <v>0</v>
      </c>
      <c r="BE195" s="48">
        <v>0</v>
      </c>
      <c r="BF195" s="48">
        <v>0</v>
      </c>
      <c r="BG195" s="48">
        <v>0</v>
      </c>
      <c r="BH195" s="48">
        <v>0</v>
      </c>
      <c r="BI195" s="48">
        <v>0</v>
      </c>
      <c r="BJ195" s="48">
        <v>0</v>
      </c>
      <c r="BK195" s="48">
        <v>0</v>
      </c>
      <c r="BL195" s="48">
        <v>0</v>
      </c>
      <c r="BM195" s="48">
        <v>0</v>
      </c>
      <c r="BN195" s="48">
        <v>0</v>
      </c>
      <c r="BO195" s="48">
        <v>0</v>
      </c>
      <c r="BP195" s="48">
        <v>42</v>
      </c>
      <c r="BQ195" s="48">
        <v>37</v>
      </c>
      <c r="BR195" s="48">
        <v>30</v>
      </c>
      <c r="BS195" s="48">
        <v>32</v>
      </c>
      <c r="BT195" s="48">
        <v>34</v>
      </c>
      <c r="BU195" s="48" t="s">
        <v>85</v>
      </c>
      <c r="BV195" s="48" t="s">
        <v>85</v>
      </c>
      <c r="BW195" s="48" t="s">
        <v>85</v>
      </c>
      <c r="BX195" s="48" t="s">
        <v>85</v>
      </c>
      <c r="BY195" s="48">
        <v>70</v>
      </c>
      <c r="BZ195" s="48">
        <v>19</v>
      </c>
      <c r="CA195" s="48" t="s">
        <v>85</v>
      </c>
      <c r="CB195" s="48" t="s">
        <v>85</v>
      </c>
      <c r="CC195" s="48">
        <v>10</v>
      </c>
      <c r="CD195" s="45"/>
    </row>
    <row r="196" spans="1:89">
      <c r="A196" s="1">
        <v>209</v>
      </c>
      <c r="B196" s="1" t="s">
        <v>976</v>
      </c>
      <c r="C196" s="19" t="s">
        <v>378</v>
      </c>
      <c r="D196" s="20" t="s">
        <v>379</v>
      </c>
      <c r="E196" s="20" t="s">
        <v>371</v>
      </c>
      <c r="F196" s="20" t="s">
        <v>380</v>
      </c>
      <c r="G196" s="20" t="s">
        <v>360</v>
      </c>
      <c r="H196" s="40">
        <f>E196-D196+1</f>
        <v>10</v>
      </c>
      <c r="I196" s="32">
        <v>2.5</v>
      </c>
      <c r="J196" s="48" t="s">
        <v>1463</v>
      </c>
      <c r="K196" s="32">
        <v>1600</v>
      </c>
      <c r="L196" s="48">
        <v>42</v>
      </c>
      <c r="M196" s="48">
        <v>39</v>
      </c>
      <c r="N196" s="48" t="s">
        <v>85</v>
      </c>
      <c r="O196" s="48" t="s">
        <v>85</v>
      </c>
      <c r="P196" s="48" t="s">
        <v>977</v>
      </c>
      <c r="Q196" s="48" t="s">
        <v>978</v>
      </c>
      <c r="R196" s="32" t="s">
        <v>88</v>
      </c>
      <c r="S196" s="48">
        <v>47</v>
      </c>
      <c r="T196" s="48">
        <v>49</v>
      </c>
      <c r="U196" s="48">
        <v>47</v>
      </c>
      <c r="V196" s="48">
        <v>49</v>
      </c>
      <c r="W196" s="48" t="s">
        <v>12</v>
      </c>
      <c r="X196" s="48">
        <f>IF(AND(W196 = "Rep", M196&gt;L196),1,0)</f>
        <v>0</v>
      </c>
      <c r="Y196" s="32" t="s">
        <v>85</v>
      </c>
      <c r="Z196" s="48" t="s">
        <v>674</v>
      </c>
      <c r="AA196" s="32" t="s">
        <v>85</v>
      </c>
      <c r="AB196" s="32" t="s">
        <v>85</v>
      </c>
      <c r="AC196" s="32" t="s">
        <v>85</v>
      </c>
      <c r="AD196" s="32" t="s">
        <v>85</v>
      </c>
      <c r="AE196" s="32" t="s">
        <v>378</v>
      </c>
      <c r="AF196" s="32" t="s">
        <v>381</v>
      </c>
      <c r="AG196" s="32" t="s">
        <v>89</v>
      </c>
      <c r="AH196" s="32">
        <v>1</v>
      </c>
      <c r="AI196" s="32">
        <v>0</v>
      </c>
      <c r="AJ196" s="32" t="s">
        <v>85</v>
      </c>
      <c r="AK196" s="32" t="s">
        <v>85</v>
      </c>
      <c r="AL196" s="32" t="s">
        <v>85</v>
      </c>
      <c r="AM196" s="32" t="s">
        <v>85</v>
      </c>
      <c r="AN196" s="32" t="s">
        <v>85</v>
      </c>
      <c r="AO196" s="32" t="s">
        <v>85</v>
      </c>
      <c r="AP196" s="32" t="s">
        <v>85</v>
      </c>
      <c r="AQ196" s="32" t="s">
        <v>85</v>
      </c>
      <c r="AR196" s="32" t="s">
        <v>85</v>
      </c>
      <c r="AS196" s="32" t="s">
        <v>85</v>
      </c>
      <c r="AT196" s="32" t="s">
        <v>85</v>
      </c>
      <c r="AU196" s="32" t="s">
        <v>85</v>
      </c>
      <c r="AV196" s="32" t="s">
        <v>85</v>
      </c>
      <c r="AW196" s="32" t="s">
        <v>85</v>
      </c>
      <c r="AX196" s="32" t="s">
        <v>85</v>
      </c>
      <c r="AY196" s="32" t="s">
        <v>85</v>
      </c>
      <c r="AZ196" s="32" t="s">
        <v>85</v>
      </c>
      <c r="BA196" s="32" t="s">
        <v>85</v>
      </c>
      <c r="BB196" s="32" t="s">
        <v>85</v>
      </c>
      <c r="BC196" s="32" t="s">
        <v>85</v>
      </c>
      <c r="BD196" s="32" t="s">
        <v>85</v>
      </c>
      <c r="BE196" s="32" t="s">
        <v>85</v>
      </c>
      <c r="BF196" s="32" t="s">
        <v>85</v>
      </c>
      <c r="BG196" s="32" t="s">
        <v>85</v>
      </c>
      <c r="BH196" s="32" t="s">
        <v>85</v>
      </c>
      <c r="BI196" s="32" t="s">
        <v>85</v>
      </c>
      <c r="BJ196" s="32" t="s">
        <v>85</v>
      </c>
      <c r="BK196" s="32" t="s">
        <v>85</v>
      </c>
      <c r="BL196" s="32" t="s">
        <v>85</v>
      </c>
      <c r="BM196" s="32" t="s">
        <v>85</v>
      </c>
      <c r="BN196" s="32" t="s">
        <v>85</v>
      </c>
      <c r="BO196" s="32" t="s">
        <v>85</v>
      </c>
      <c r="BP196" s="32" t="s">
        <v>85</v>
      </c>
      <c r="BQ196" s="32" t="s">
        <v>85</v>
      </c>
      <c r="BR196" s="32" t="s">
        <v>85</v>
      </c>
      <c r="BS196" s="32" t="s">
        <v>85</v>
      </c>
      <c r="BT196" s="32" t="s">
        <v>85</v>
      </c>
      <c r="BU196" s="32" t="s">
        <v>85</v>
      </c>
      <c r="BV196" s="32" t="s">
        <v>85</v>
      </c>
      <c r="BW196" s="32" t="s">
        <v>85</v>
      </c>
      <c r="BX196" s="32" t="s">
        <v>85</v>
      </c>
      <c r="BY196" s="32" t="s">
        <v>85</v>
      </c>
      <c r="BZ196" s="32" t="s">
        <v>85</v>
      </c>
      <c r="CA196" s="32" t="s">
        <v>85</v>
      </c>
      <c r="CB196" s="32" t="s">
        <v>85</v>
      </c>
      <c r="CC196" s="32" t="s">
        <v>85</v>
      </c>
      <c r="CD196" s="1"/>
      <c r="CE196" s="1"/>
      <c r="CF196" s="1"/>
      <c r="CG196" s="1"/>
      <c r="CH196" s="1"/>
      <c r="CI196" s="1"/>
      <c r="CJ196" s="1"/>
    </row>
    <row r="197" spans="1:89">
      <c r="A197" s="1">
        <v>184</v>
      </c>
      <c r="B197" s="1" t="s">
        <v>976</v>
      </c>
      <c r="C197" s="19" t="s">
        <v>365</v>
      </c>
      <c r="D197" s="20" t="s">
        <v>271</v>
      </c>
      <c r="E197" s="20" t="s">
        <v>389</v>
      </c>
      <c r="F197" s="20" t="s">
        <v>1050</v>
      </c>
      <c r="G197" s="20" t="s">
        <v>496</v>
      </c>
      <c r="H197" s="40">
        <f>E197-D197+1</f>
        <v>4</v>
      </c>
      <c r="I197" s="32">
        <v>4.9000000000000004</v>
      </c>
      <c r="J197" s="40" t="s">
        <v>1463</v>
      </c>
      <c r="K197" s="32">
        <v>401</v>
      </c>
      <c r="L197" s="22">
        <v>46</v>
      </c>
      <c r="M197" s="22">
        <v>45</v>
      </c>
      <c r="N197" s="48">
        <v>3</v>
      </c>
      <c r="O197" s="22">
        <v>5</v>
      </c>
      <c r="P197" s="48" t="s">
        <v>977</v>
      </c>
      <c r="Q197" s="22" t="s">
        <v>978</v>
      </c>
      <c r="R197" s="32" t="s">
        <v>177</v>
      </c>
      <c r="S197" s="48">
        <v>47</v>
      </c>
      <c r="T197" s="48">
        <v>49</v>
      </c>
      <c r="U197" s="48">
        <v>47</v>
      </c>
      <c r="V197" s="48">
        <v>49</v>
      </c>
      <c r="W197" s="48" t="s">
        <v>12</v>
      </c>
      <c r="X197" s="48">
        <f>IF(AND(W197 = "Rep", M197&gt;L197),1,0)</f>
        <v>0</v>
      </c>
      <c r="Y197" s="32" t="s">
        <v>85</v>
      </c>
      <c r="Z197" s="48" t="s">
        <v>674</v>
      </c>
      <c r="AA197" s="32">
        <v>0</v>
      </c>
      <c r="AB197" s="48">
        <v>1</v>
      </c>
      <c r="AC197" s="48">
        <v>0</v>
      </c>
      <c r="AD197" s="48">
        <v>73</v>
      </c>
      <c r="AE197" s="32" t="s">
        <v>365</v>
      </c>
      <c r="AF197" s="32" t="s">
        <v>365</v>
      </c>
      <c r="AG197" s="32" t="s">
        <v>89</v>
      </c>
      <c r="AH197" s="32">
        <v>1</v>
      </c>
      <c r="AI197" s="32">
        <v>1</v>
      </c>
      <c r="AJ197" s="32">
        <v>1</v>
      </c>
      <c r="AK197" s="32">
        <v>1</v>
      </c>
      <c r="AL197" s="32">
        <v>1</v>
      </c>
      <c r="AM197" s="32">
        <v>1</v>
      </c>
      <c r="AN197" s="32">
        <v>0</v>
      </c>
      <c r="AO197" s="32">
        <v>0</v>
      </c>
      <c r="AP197" s="32">
        <v>1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0</v>
      </c>
      <c r="BG197" s="32">
        <v>0</v>
      </c>
      <c r="BH197" s="32">
        <v>0</v>
      </c>
      <c r="BI197" s="32">
        <v>0</v>
      </c>
      <c r="BJ197" s="32">
        <v>0</v>
      </c>
      <c r="BK197" s="32">
        <v>0</v>
      </c>
      <c r="BL197" s="32">
        <v>0</v>
      </c>
      <c r="BM197" s="32">
        <v>0</v>
      </c>
      <c r="BN197" s="32">
        <v>0</v>
      </c>
      <c r="BO197" s="32" t="s">
        <v>85</v>
      </c>
      <c r="BP197" s="32" t="s">
        <v>85</v>
      </c>
      <c r="BQ197" s="32" t="s">
        <v>85</v>
      </c>
      <c r="BR197" s="32">
        <v>34</v>
      </c>
      <c r="BS197" s="32">
        <v>28</v>
      </c>
      <c r="BT197" s="32">
        <v>38</v>
      </c>
      <c r="BU197" s="32" t="s">
        <v>85</v>
      </c>
      <c r="BV197" s="32" t="s">
        <v>85</v>
      </c>
      <c r="BW197" s="32" t="s">
        <v>85</v>
      </c>
      <c r="BX197" s="32" t="s">
        <v>85</v>
      </c>
      <c r="BY197" s="32">
        <v>71</v>
      </c>
      <c r="BZ197" s="32">
        <v>22</v>
      </c>
      <c r="CA197" s="32">
        <v>4</v>
      </c>
      <c r="CB197" s="32">
        <v>2</v>
      </c>
      <c r="CC197" s="32">
        <v>1</v>
      </c>
      <c r="CD197" s="1"/>
      <c r="CE197" s="1"/>
      <c r="CF197" s="1"/>
      <c r="CG197" s="1"/>
      <c r="CH197" s="1"/>
      <c r="CI197" s="1"/>
      <c r="CJ197" s="1"/>
      <c r="CK197" s="1"/>
    </row>
    <row r="198" spans="1:89">
      <c r="A198" s="1">
        <v>182</v>
      </c>
      <c r="B198" s="1" t="s">
        <v>976</v>
      </c>
      <c r="C198" s="19" t="s">
        <v>388</v>
      </c>
      <c r="D198" s="20" t="s">
        <v>271</v>
      </c>
      <c r="E198" s="20" t="s">
        <v>389</v>
      </c>
      <c r="F198" s="20" t="s">
        <v>390</v>
      </c>
      <c r="G198" s="20" t="s">
        <v>391</v>
      </c>
      <c r="H198" s="40">
        <f>E198-D198+1</f>
        <v>4</v>
      </c>
      <c r="I198" s="32">
        <v>3.5</v>
      </c>
      <c r="J198" s="40" t="s">
        <v>1463</v>
      </c>
      <c r="K198" s="32">
        <v>722</v>
      </c>
      <c r="L198" s="22">
        <v>48</v>
      </c>
      <c r="M198" s="22">
        <v>42</v>
      </c>
      <c r="N198" s="48">
        <v>5</v>
      </c>
      <c r="O198" s="22">
        <v>5</v>
      </c>
      <c r="P198" s="48" t="s">
        <v>977</v>
      </c>
      <c r="Q198" s="22" t="s">
        <v>978</v>
      </c>
      <c r="R198" s="32" t="s">
        <v>88</v>
      </c>
      <c r="S198" s="48">
        <v>47</v>
      </c>
      <c r="T198" s="48">
        <v>49</v>
      </c>
      <c r="U198" s="48">
        <v>47</v>
      </c>
      <c r="V198" s="48">
        <v>49</v>
      </c>
      <c r="W198" s="48" t="s">
        <v>12</v>
      </c>
      <c r="X198" s="48">
        <f>IF(AND(W198 = "Rep", M198&gt;L198),1,0)</f>
        <v>0</v>
      </c>
      <c r="Y198" s="32" t="s">
        <v>85</v>
      </c>
      <c r="Z198" s="48" t="s">
        <v>674</v>
      </c>
      <c r="AA198" s="32">
        <v>0</v>
      </c>
      <c r="AB198" s="32">
        <v>1</v>
      </c>
      <c r="AC198" s="32">
        <v>0</v>
      </c>
      <c r="AD198" s="48" t="s">
        <v>85</v>
      </c>
      <c r="AE198" s="32" t="s">
        <v>388</v>
      </c>
      <c r="AF198" s="32" t="s">
        <v>392</v>
      </c>
      <c r="AG198" s="32" t="s">
        <v>89</v>
      </c>
      <c r="AH198" s="32">
        <v>1</v>
      </c>
      <c r="AI198" s="32">
        <v>1</v>
      </c>
      <c r="AJ198" s="32" t="s">
        <v>85</v>
      </c>
      <c r="AK198" s="32" t="s">
        <v>85</v>
      </c>
      <c r="AL198" s="32" t="s">
        <v>85</v>
      </c>
      <c r="AM198" s="32" t="s">
        <v>85</v>
      </c>
      <c r="AN198" s="32" t="s">
        <v>85</v>
      </c>
      <c r="AO198" s="32" t="s">
        <v>85</v>
      </c>
      <c r="AP198" s="32" t="s">
        <v>85</v>
      </c>
      <c r="AQ198" s="32" t="s">
        <v>85</v>
      </c>
      <c r="AR198" s="32" t="s">
        <v>85</v>
      </c>
      <c r="AS198" s="32" t="s">
        <v>85</v>
      </c>
      <c r="AT198" s="32" t="s">
        <v>85</v>
      </c>
      <c r="AU198" s="32" t="s">
        <v>85</v>
      </c>
      <c r="AV198" s="32" t="s">
        <v>85</v>
      </c>
      <c r="AW198" s="32" t="s">
        <v>85</v>
      </c>
      <c r="AX198" s="32" t="s">
        <v>85</v>
      </c>
      <c r="AY198" s="32" t="s">
        <v>85</v>
      </c>
      <c r="AZ198" s="32" t="s">
        <v>85</v>
      </c>
      <c r="BA198" s="32" t="s">
        <v>85</v>
      </c>
      <c r="BB198" s="32" t="s">
        <v>85</v>
      </c>
      <c r="BC198" s="32" t="s">
        <v>85</v>
      </c>
      <c r="BD198" s="32" t="s">
        <v>85</v>
      </c>
      <c r="BE198" s="32" t="s">
        <v>85</v>
      </c>
      <c r="BF198" s="32" t="s">
        <v>85</v>
      </c>
      <c r="BG198" s="32" t="s">
        <v>85</v>
      </c>
      <c r="BH198" s="32" t="s">
        <v>85</v>
      </c>
      <c r="BI198" s="32" t="s">
        <v>85</v>
      </c>
      <c r="BJ198" s="32" t="s">
        <v>85</v>
      </c>
      <c r="BK198" s="32" t="s">
        <v>85</v>
      </c>
      <c r="BL198" s="32" t="s">
        <v>85</v>
      </c>
      <c r="BM198" s="32" t="s">
        <v>85</v>
      </c>
      <c r="BN198" s="32" t="s">
        <v>85</v>
      </c>
      <c r="BO198" s="32" t="s">
        <v>85</v>
      </c>
      <c r="BP198" s="32" t="s">
        <v>85</v>
      </c>
      <c r="BQ198" s="32" t="s">
        <v>85</v>
      </c>
      <c r="BR198" s="32">
        <v>46</v>
      </c>
      <c r="BS198" s="32">
        <v>45</v>
      </c>
      <c r="BT198" s="32">
        <v>9</v>
      </c>
      <c r="BU198" s="32">
        <v>39</v>
      </c>
      <c r="BV198" s="32">
        <v>7</v>
      </c>
      <c r="BW198" s="32">
        <v>7</v>
      </c>
      <c r="BX198" s="32">
        <v>38</v>
      </c>
      <c r="BY198" s="32" t="s">
        <v>85</v>
      </c>
      <c r="BZ198" s="32" t="s">
        <v>85</v>
      </c>
      <c r="CA198" s="32" t="s">
        <v>85</v>
      </c>
      <c r="CB198" s="32" t="s">
        <v>85</v>
      </c>
      <c r="CC198" s="32" t="s">
        <v>85</v>
      </c>
      <c r="CD198" s="1"/>
    </row>
    <row r="199" spans="1:89">
      <c r="A199" s="1">
        <v>160</v>
      </c>
      <c r="B199" s="1" t="s">
        <v>976</v>
      </c>
      <c r="C199" s="19" t="s">
        <v>938</v>
      </c>
      <c r="D199" s="20" t="s">
        <v>410</v>
      </c>
      <c r="E199" s="20" t="s">
        <v>405</v>
      </c>
      <c r="F199" s="20" t="s">
        <v>1057</v>
      </c>
      <c r="G199" s="20" t="s">
        <v>597</v>
      </c>
      <c r="H199" s="11">
        <f>E199-D199+1</f>
        <v>5</v>
      </c>
      <c r="I199" s="32">
        <v>4</v>
      </c>
      <c r="J199" s="11" t="s">
        <v>1463</v>
      </c>
      <c r="K199" s="48">
        <v>600</v>
      </c>
      <c r="L199" s="12">
        <v>41</v>
      </c>
      <c r="M199" s="12">
        <v>38</v>
      </c>
      <c r="N199" s="12">
        <v>4</v>
      </c>
      <c r="O199" s="12">
        <v>16</v>
      </c>
      <c r="P199" s="48" t="s">
        <v>977</v>
      </c>
      <c r="Q199" s="12" t="s">
        <v>978</v>
      </c>
      <c r="R199" s="32" t="s">
        <v>88</v>
      </c>
      <c r="S199" s="12">
        <v>47</v>
      </c>
      <c r="T199" s="12">
        <v>49</v>
      </c>
      <c r="U199" s="48">
        <v>47</v>
      </c>
      <c r="V199" s="48">
        <v>49</v>
      </c>
      <c r="W199" s="48" t="s">
        <v>12</v>
      </c>
      <c r="X199" s="48">
        <f>IF(AND(W199 = "Rep", M199&gt;L199),1,0)</f>
        <v>0</v>
      </c>
      <c r="Y199" s="32" t="s">
        <v>85</v>
      </c>
      <c r="Z199" s="48" t="s">
        <v>674</v>
      </c>
      <c r="AA199" s="32">
        <v>0</v>
      </c>
      <c r="AB199" s="32">
        <v>0</v>
      </c>
      <c r="AC199" s="32">
        <v>1</v>
      </c>
      <c r="AD199" s="32" t="s">
        <v>85</v>
      </c>
      <c r="AE199" s="32" t="s">
        <v>1041</v>
      </c>
      <c r="AF199" s="32" t="s">
        <v>938</v>
      </c>
      <c r="AG199" s="32" t="s">
        <v>89</v>
      </c>
      <c r="AH199" s="32">
        <v>1</v>
      </c>
      <c r="AI199" s="32">
        <v>1</v>
      </c>
      <c r="AJ199" s="32" t="s">
        <v>85</v>
      </c>
      <c r="AK199" s="32" t="s">
        <v>85</v>
      </c>
      <c r="AL199" s="32" t="s">
        <v>85</v>
      </c>
      <c r="AM199" s="32" t="s">
        <v>85</v>
      </c>
      <c r="AN199" s="32" t="s">
        <v>85</v>
      </c>
      <c r="AO199" s="32" t="s">
        <v>85</v>
      </c>
      <c r="AP199" s="32" t="s">
        <v>85</v>
      </c>
      <c r="AQ199" s="32" t="s">
        <v>85</v>
      </c>
      <c r="AR199" s="32" t="s">
        <v>85</v>
      </c>
      <c r="AS199" s="32" t="s">
        <v>85</v>
      </c>
      <c r="AT199" s="32" t="s">
        <v>85</v>
      </c>
      <c r="AU199" s="32" t="s">
        <v>85</v>
      </c>
      <c r="AV199" s="32" t="s">
        <v>85</v>
      </c>
      <c r="AW199" s="32" t="s">
        <v>85</v>
      </c>
      <c r="AX199" s="32" t="s">
        <v>85</v>
      </c>
      <c r="AY199" s="32" t="s">
        <v>85</v>
      </c>
      <c r="AZ199" s="32" t="s">
        <v>85</v>
      </c>
      <c r="BA199" s="32" t="s">
        <v>85</v>
      </c>
      <c r="BB199" s="32" t="s">
        <v>85</v>
      </c>
      <c r="BC199" s="32" t="s">
        <v>85</v>
      </c>
      <c r="BD199" s="32" t="s">
        <v>85</v>
      </c>
      <c r="BE199" s="32" t="s">
        <v>85</v>
      </c>
      <c r="BF199" s="32" t="s">
        <v>85</v>
      </c>
      <c r="BG199" s="32" t="s">
        <v>85</v>
      </c>
      <c r="BH199" s="32" t="s">
        <v>85</v>
      </c>
      <c r="BI199" s="32" t="s">
        <v>85</v>
      </c>
      <c r="BJ199" s="32" t="s">
        <v>85</v>
      </c>
      <c r="BK199" s="32" t="s">
        <v>85</v>
      </c>
      <c r="BL199" s="32" t="s">
        <v>85</v>
      </c>
      <c r="BM199" s="32" t="s">
        <v>85</v>
      </c>
      <c r="BN199" s="32" t="s">
        <v>85</v>
      </c>
      <c r="BO199" s="32" t="s">
        <v>85</v>
      </c>
      <c r="BP199" s="32" t="s">
        <v>85</v>
      </c>
      <c r="BQ199" s="32" t="s">
        <v>85</v>
      </c>
      <c r="BR199" s="32" t="s">
        <v>85</v>
      </c>
      <c r="BS199" s="32" t="s">
        <v>85</v>
      </c>
      <c r="BT199" s="32" t="s">
        <v>85</v>
      </c>
      <c r="BU199" s="32" t="s">
        <v>85</v>
      </c>
      <c r="BV199" s="32" t="s">
        <v>85</v>
      </c>
      <c r="BW199" s="32" t="s">
        <v>85</v>
      </c>
      <c r="BX199" s="32" t="s">
        <v>85</v>
      </c>
      <c r="BY199" s="32" t="s">
        <v>85</v>
      </c>
      <c r="BZ199" s="32" t="s">
        <v>85</v>
      </c>
      <c r="CA199" s="32" t="s">
        <v>85</v>
      </c>
      <c r="CB199" s="32" t="s">
        <v>85</v>
      </c>
      <c r="CC199" s="32" t="s">
        <v>85</v>
      </c>
      <c r="CD199" s="1"/>
      <c r="CE199" s="15"/>
      <c r="CF199" s="15"/>
      <c r="CG199" s="15"/>
      <c r="CH199" s="15"/>
      <c r="CI199" s="15"/>
      <c r="CJ199" s="15"/>
      <c r="CK199" s="16"/>
    </row>
    <row r="200" spans="1:89">
      <c r="A200" s="1">
        <v>146</v>
      </c>
      <c r="B200" s="26" t="s">
        <v>976</v>
      </c>
      <c r="C200" s="19" t="s">
        <v>90</v>
      </c>
      <c r="D200" s="20" t="s">
        <v>415</v>
      </c>
      <c r="E200" s="20" t="s">
        <v>612</v>
      </c>
      <c r="F200" s="20" t="s">
        <v>1058</v>
      </c>
      <c r="G200" s="20" t="s">
        <v>405</v>
      </c>
      <c r="H200" s="11">
        <f>E200-D200+1</f>
        <v>2</v>
      </c>
      <c r="I200" s="32" t="s">
        <v>85</v>
      </c>
      <c r="J200" s="40" t="s">
        <v>1463</v>
      </c>
      <c r="K200" s="48">
        <v>934</v>
      </c>
      <c r="L200" s="12">
        <v>48</v>
      </c>
      <c r="M200" s="12">
        <v>44</v>
      </c>
      <c r="N200" s="12" t="s">
        <v>85</v>
      </c>
      <c r="O200" s="12">
        <v>8</v>
      </c>
      <c r="P200" s="48" t="s">
        <v>977</v>
      </c>
      <c r="Q200" s="12" t="s">
        <v>978</v>
      </c>
      <c r="R200" s="32" t="s">
        <v>117</v>
      </c>
      <c r="S200" s="12">
        <v>47</v>
      </c>
      <c r="T200" s="12">
        <v>49</v>
      </c>
      <c r="U200" s="48">
        <v>47</v>
      </c>
      <c r="V200" s="48">
        <v>49</v>
      </c>
      <c r="W200" s="48" t="s">
        <v>12</v>
      </c>
      <c r="X200" s="48">
        <f>IF(AND(W200 = "Rep", M200&gt;L200),1,0)</f>
        <v>0</v>
      </c>
      <c r="Y200" s="32" t="s">
        <v>85</v>
      </c>
      <c r="Z200" s="48" t="s">
        <v>674</v>
      </c>
      <c r="AA200" s="32" t="s">
        <v>85</v>
      </c>
      <c r="AB200" s="32" t="s">
        <v>85</v>
      </c>
      <c r="AC200" s="32" t="s">
        <v>85</v>
      </c>
      <c r="AD200" s="32" t="s">
        <v>85</v>
      </c>
      <c r="AE200" s="32" t="s">
        <v>90</v>
      </c>
      <c r="AF200" s="32" t="s">
        <v>90</v>
      </c>
      <c r="AG200" s="32" t="s">
        <v>11</v>
      </c>
      <c r="AH200" s="32">
        <v>1</v>
      </c>
      <c r="AI200" s="32">
        <v>0</v>
      </c>
      <c r="AJ200" s="32" t="s">
        <v>85</v>
      </c>
      <c r="AK200" s="32" t="s">
        <v>85</v>
      </c>
      <c r="AL200" s="32" t="s">
        <v>85</v>
      </c>
      <c r="AM200" s="32" t="s">
        <v>85</v>
      </c>
      <c r="AN200" s="32" t="s">
        <v>85</v>
      </c>
      <c r="AO200" s="32" t="s">
        <v>85</v>
      </c>
      <c r="AP200" s="32" t="s">
        <v>85</v>
      </c>
      <c r="AQ200" s="32" t="s">
        <v>85</v>
      </c>
      <c r="AR200" s="32" t="s">
        <v>85</v>
      </c>
      <c r="AS200" s="32" t="s">
        <v>85</v>
      </c>
      <c r="AT200" s="32" t="s">
        <v>85</v>
      </c>
      <c r="AU200" s="32" t="s">
        <v>85</v>
      </c>
      <c r="AV200" s="32" t="s">
        <v>85</v>
      </c>
      <c r="AW200" s="32" t="s">
        <v>85</v>
      </c>
      <c r="AX200" s="32" t="s">
        <v>85</v>
      </c>
      <c r="AY200" s="32" t="s">
        <v>85</v>
      </c>
      <c r="AZ200" s="32" t="s">
        <v>85</v>
      </c>
      <c r="BA200" s="32" t="s">
        <v>85</v>
      </c>
      <c r="BB200" s="32" t="s">
        <v>85</v>
      </c>
      <c r="BC200" s="32" t="s">
        <v>85</v>
      </c>
      <c r="BD200" s="32" t="s">
        <v>85</v>
      </c>
      <c r="BE200" s="32" t="s">
        <v>85</v>
      </c>
      <c r="BF200" s="32" t="s">
        <v>85</v>
      </c>
      <c r="BG200" s="32" t="s">
        <v>85</v>
      </c>
      <c r="BH200" s="32" t="s">
        <v>85</v>
      </c>
      <c r="BI200" s="32" t="s">
        <v>85</v>
      </c>
      <c r="BJ200" s="32" t="s">
        <v>85</v>
      </c>
      <c r="BK200" s="32" t="s">
        <v>85</v>
      </c>
      <c r="BL200" s="32" t="s">
        <v>85</v>
      </c>
      <c r="BM200" s="32" t="s">
        <v>85</v>
      </c>
      <c r="BN200" s="32" t="s">
        <v>85</v>
      </c>
      <c r="BO200" s="32" t="s">
        <v>85</v>
      </c>
      <c r="BP200" s="32" t="s">
        <v>85</v>
      </c>
      <c r="BQ200" s="32" t="s">
        <v>85</v>
      </c>
      <c r="BR200" s="32" t="s">
        <v>85</v>
      </c>
      <c r="BS200" s="32" t="s">
        <v>85</v>
      </c>
      <c r="BT200" s="32" t="s">
        <v>85</v>
      </c>
      <c r="BU200" s="32" t="s">
        <v>85</v>
      </c>
      <c r="BV200" s="32" t="s">
        <v>85</v>
      </c>
      <c r="BW200" s="32" t="s">
        <v>85</v>
      </c>
      <c r="BX200" s="32" t="s">
        <v>85</v>
      </c>
      <c r="BY200" s="32" t="s">
        <v>85</v>
      </c>
      <c r="BZ200" s="32" t="s">
        <v>85</v>
      </c>
      <c r="CA200" s="32" t="s">
        <v>85</v>
      </c>
      <c r="CB200" s="32" t="s">
        <v>85</v>
      </c>
      <c r="CC200" s="32" t="s">
        <v>85</v>
      </c>
      <c r="CD200" s="1"/>
      <c r="CE200" s="15"/>
      <c r="CF200" s="15"/>
      <c r="CG200" s="15"/>
      <c r="CH200" s="15"/>
      <c r="CI200" s="15"/>
      <c r="CJ200" s="15"/>
      <c r="CK200" s="16"/>
    </row>
    <row r="201" spans="1:89">
      <c r="A201" s="26">
        <v>60</v>
      </c>
      <c r="B201" s="26" t="s">
        <v>976</v>
      </c>
      <c r="C201" s="19" t="s">
        <v>90</v>
      </c>
      <c r="D201" s="27">
        <v>44019</v>
      </c>
      <c r="E201" s="27">
        <v>44020</v>
      </c>
      <c r="F201" s="26" t="s">
        <v>1065</v>
      </c>
      <c r="G201" s="27">
        <v>44021</v>
      </c>
      <c r="H201" s="32">
        <v>2</v>
      </c>
      <c r="I201" s="48">
        <v>3.4</v>
      </c>
      <c r="J201" s="40" t="s">
        <v>1463</v>
      </c>
      <c r="K201" s="32">
        <v>818</v>
      </c>
      <c r="L201" s="32">
        <v>47</v>
      </c>
      <c r="M201" s="32">
        <v>39</v>
      </c>
      <c r="N201" s="49" t="s">
        <v>85</v>
      </c>
      <c r="O201" s="32">
        <v>15</v>
      </c>
      <c r="P201" s="48" t="s">
        <v>977</v>
      </c>
      <c r="Q201" s="12" t="s">
        <v>978</v>
      </c>
      <c r="R201" s="48" t="s">
        <v>177</v>
      </c>
      <c r="S201" s="12">
        <v>47</v>
      </c>
      <c r="T201" s="12">
        <v>49</v>
      </c>
      <c r="U201" s="48">
        <v>47</v>
      </c>
      <c r="V201" s="48">
        <v>49</v>
      </c>
      <c r="W201" s="48" t="s">
        <v>12</v>
      </c>
      <c r="X201" s="48">
        <f>IF(AND(W201 = "Rep", M201&gt;L201),1,0)</f>
        <v>0</v>
      </c>
      <c r="Y201" s="49" t="s">
        <v>85</v>
      </c>
      <c r="Z201" s="48" t="s">
        <v>674</v>
      </c>
      <c r="AA201" s="48">
        <v>0</v>
      </c>
      <c r="AB201" s="48">
        <v>0</v>
      </c>
      <c r="AC201" s="48">
        <v>1</v>
      </c>
      <c r="AD201" s="48">
        <v>50</v>
      </c>
      <c r="AE201" s="32" t="s">
        <v>90</v>
      </c>
      <c r="AF201" s="32" t="s">
        <v>90</v>
      </c>
      <c r="AG201" s="32" t="s">
        <v>178</v>
      </c>
      <c r="AH201" s="32">
        <v>1</v>
      </c>
      <c r="AI201" s="32">
        <v>1</v>
      </c>
      <c r="AJ201" s="49" t="s">
        <v>85</v>
      </c>
      <c r="AK201" s="49" t="s">
        <v>85</v>
      </c>
      <c r="AL201" s="49" t="s">
        <v>85</v>
      </c>
      <c r="AM201" s="49" t="s">
        <v>85</v>
      </c>
      <c r="AN201" s="49" t="s">
        <v>85</v>
      </c>
      <c r="AO201" s="49" t="s">
        <v>85</v>
      </c>
      <c r="AP201" s="49" t="s">
        <v>85</v>
      </c>
      <c r="AQ201" s="49" t="s">
        <v>85</v>
      </c>
      <c r="AR201" s="49" t="s">
        <v>85</v>
      </c>
      <c r="AS201" s="49" t="s">
        <v>85</v>
      </c>
      <c r="AT201" s="49" t="s">
        <v>85</v>
      </c>
      <c r="AU201" s="49" t="s">
        <v>85</v>
      </c>
      <c r="AV201" s="49" t="s">
        <v>85</v>
      </c>
      <c r="AW201" s="49" t="s">
        <v>85</v>
      </c>
      <c r="AX201" s="49" t="s">
        <v>85</v>
      </c>
      <c r="AY201" s="49" t="s">
        <v>85</v>
      </c>
      <c r="AZ201" s="49" t="s">
        <v>85</v>
      </c>
      <c r="BA201" s="49" t="s">
        <v>85</v>
      </c>
      <c r="BB201" s="49" t="s">
        <v>85</v>
      </c>
      <c r="BC201" s="49" t="s">
        <v>85</v>
      </c>
      <c r="BD201" s="49" t="s">
        <v>85</v>
      </c>
      <c r="BE201" s="49" t="s">
        <v>85</v>
      </c>
      <c r="BF201" s="49" t="s">
        <v>85</v>
      </c>
      <c r="BG201" s="49" t="s">
        <v>85</v>
      </c>
      <c r="BH201" s="49" t="s">
        <v>85</v>
      </c>
      <c r="BI201" s="49" t="s">
        <v>85</v>
      </c>
      <c r="BJ201" s="49" t="s">
        <v>85</v>
      </c>
      <c r="BK201" s="49" t="s">
        <v>85</v>
      </c>
      <c r="BL201" s="49" t="s">
        <v>85</v>
      </c>
      <c r="BM201" s="49" t="s">
        <v>85</v>
      </c>
      <c r="BN201" s="49" t="s">
        <v>85</v>
      </c>
      <c r="BO201" s="49" t="s">
        <v>85</v>
      </c>
      <c r="BP201" s="49">
        <v>47</v>
      </c>
      <c r="BQ201" s="32">
        <v>44</v>
      </c>
      <c r="BR201" s="32">
        <v>38</v>
      </c>
      <c r="BS201" s="49">
        <v>32</v>
      </c>
      <c r="BT201" s="49">
        <v>30</v>
      </c>
      <c r="BU201" s="49" t="s">
        <v>85</v>
      </c>
      <c r="BV201" s="49" t="s">
        <v>85</v>
      </c>
      <c r="BW201" s="49" t="s">
        <v>85</v>
      </c>
      <c r="BX201" s="49" t="s">
        <v>85</v>
      </c>
      <c r="BY201" s="32">
        <v>73</v>
      </c>
      <c r="BZ201" s="32">
        <v>21</v>
      </c>
      <c r="CA201" s="49" t="s">
        <v>85</v>
      </c>
      <c r="CB201" s="49" t="s">
        <v>85</v>
      </c>
      <c r="CC201" s="32">
        <v>6</v>
      </c>
      <c r="CE201" s="15"/>
      <c r="CF201" s="15"/>
      <c r="CG201" s="15"/>
      <c r="CH201" s="15"/>
      <c r="CI201" s="15"/>
      <c r="CJ201" s="15"/>
      <c r="CK201" s="16"/>
    </row>
    <row r="202" spans="1:89">
      <c r="A202" s="26">
        <v>40</v>
      </c>
      <c r="B202" s="26" t="s">
        <v>976</v>
      </c>
      <c r="C202" s="19" t="s">
        <v>388</v>
      </c>
      <c r="D202" s="27">
        <v>44002</v>
      </c>
      <c r="E202" s="27">
        <v>44005</v>
      </c>
      <c r="F202" s="26" t="s">
        <v>442</v>
      </c>
      <c r="G202" s="27">
        <v>44007</v>
      </c>
      <c r="H202" s="32">
        <v>4</v>
      </c>
      <c r="I202" s="32">
        <v>3</v>
      </c>
      <c r="J202" s="40" t="s">
        <v>1463</v>
      </c>
      <c r="K202" s="48">
        <v>1012</v>
      </c>
      <c r="L202" s="12">
        <v>39</v>
      </c>
      <c r="M202" s="12">
        <v>37</v>
      </c>
      <c r="N202" s="12">
        <v>7</v>
      </c>
      <c r="O202" s="12">
        <v>15</v>
      </c>
      <c r="P202" s="48" t="s">
        <v>977</v>
      </c>
      <c r="Q202" s="12" t="s">
        <v>978</v>
      </c>
      <c r="R202" s="32" t="s">
        <v>177</v>
      </c>
      <c r="S202" s="12">
        <v>47</v>
      </c>
      <c r="T202" s="12">
        <v>49</v>
      </c>
      <c r="U202" s="48">
        <v>47</v>
      </c>
      <c r="V202" s="48">
        <v>49</v>
      </c>
      <c r="W202" s="48" t="s">
        <v>12</v>
      </c>
      <c r="X202" s="48">
        <f>IF(AND(W202 = "Rep", M202&gt;L202),1,0)</f>
        <v>0</v>
      </c>
      <c r="Y202" s="49" t="s">
        <v>85</v>
      </c>
      <c r="Z202" s="48" t="s">
        <v>674</v>
      </c>
      <c r="AA202" s="32">
        <v>0</v>
      </c>
      <c r="AB202" s="32">
        <v>1</v>
      </c>
      <c r="AC202" s="32">
        <v>0</v>
      </c>
      <c r="AD202" s="32">
        <v>75</v>
      </c>
      <c r="AE202" s="32" t="s">
        <v>388</v>
      </c>
      <c r="AF202" s="32" t="s">
        <v>457</v>
      </c>
      <c r="AG202" s="32" t="s">
        <v>178</v>
      </c>
      <c r="AH202" s="32">
        <v>1</v>
      </c>
      <c r="AI202" s="32">
        <v>1</v>
      </c>
      <c r="AJ202" s="49" t="s">
        <v>85</v>
      </c>
      <c r="AK202" s="49" t="s">
        <v>85</v>
      </c>
      <c r="AL202" s="49" t="s">
        <v>85</v>
      </c>
      <c r="AM202" s="49" t="s">
        <v>85</v>
      </c>
      <c r="AN202" s="49" t="s">
        <v>85</v>
      </c>
      <c r="AO202" s="49" t="s">
        <v>85</v>
      </c>
      <c r="AP202" s="49" t="s">
        <v>85</v>
      </c>
      <c r="AQ202" s="49" t="s">
        <v>85</v>
      </c>
      <c r="AR202" s="49" t="s">
        <v>85</v>
      </c>
      <c r="AS202" s="49" t="s">
        <v>85</v>
      </c>
      <c r="AT202" s="49" t="s">
        <v>85</v>
      </c>
      <c r="AU202" s="49" t="s">
        <v>85</v>
      </c>
      <c r="AV202" s="49" t="s">
        <v>85</v>
      </c>
      <c r="AW202" s="49" t="s">
        <v>85</v>
      </c>
      <c r="AX202" s="49" t="s">
        <v>85</v>
      </c>
      <c r="AY202" s="49" t="s">
        <v>85</v>
      </c>
      <c r="AZ202" s="49" t="s">
        <v>85</v>
      </c>
      <c r="BA202" s="49" t="s">
        <v>85</v>
      </c>
      <c r="BB202" s="49" t="s">
        <v>85</v>
      </c>
      <c r="BC202" s="49" t="s">
        <v>85</v>
      </c>
      <c r="BD202" s="49" t="s">
        <v>85</v>
      </c>
      <c r="BE202" s="49" t="s">
        <v>85</v>
      </c>
      <c r="BF202" s="49" t="s">
        <v>85</v>
      </c>
      <c r="BG202" s="49" t="s">
        <v>85</v>
      </c>
      <c r="BH202" s="49" t="s">
        <v>85</v>
      </c>
      <c r="BI202" s="49" t="s">
        <v>85</v>
      </c>
      <c r="BJ202" s="49" t="s">
        <v>85</v>
      </c>
      <c r="BK202" s="49" t="s">
        <v>85</v>
      </c>
      <c r="BL202" s="49" t="s">
        <v>85</v>
      </c>
      <c r="BM202" s="49" t="s">
        <v>85</v>
      </c>
      <c r="BN202" s="49" t="s">
        <v>85</v>
      </c>
      <c r="BO202" s="49" t="s">
        <v>85</v>
      </c>
      <c r="BP202" s="49" t="s">
        <v>85</v>
      </c>
      <c r="BQ202" s="49" t="s">
        <v>85</v>
      </c>
      <c r="BR202" s="32">
        <v>44</v>
      </c>
      <c r="BS202" s="32">
        <v>43</v>
      </c>
      <c r="BT202" s="32">
        <v>13</v>
      </c>
      <c r="BU202" s="32">
        <v>35</v>
      </c>
      <c r="BV202" s="32">
        <v>9</v>
      </c>
      <c r="BW202" s="32">
        <v>10</v>
      </c>
      <c r="BX202" s="32">
        <v>33</v>
      </c>
      <c r="BY202" s="49" t="s">
        <v>85</v>
      </c>
      <c r="BZ202" s="49" t="s">
        <v>85</v>
      </c>
      <c r="CA202" s="49" t="s">
        <v>85</v>
      </c>
      <c r="CB202" s="49" t="s">
        <v>85</v>
      </c>
      <c r="CC202" s="49" t="s">
        <v>85</v>
      </c>
      <c r="CE202" s="15"/>
      <c r="CF202" s="15"/>
      <c r="CG202" s="15"/>
      <c r="CH202" s="15"/>
      <c r="CI202" s="15"/>
      <c r="CJ202" s="15"/>
      <c r="CK202" s="16"/>
    </row>
    <row r="203" spans="1:89">
      <c r="A203" s="26">
        <v>38</v>
      </c>
      <c r="B203" s="26" t="s">
        <v>976</v>
      </c>
      <c r="C203" s="19" t="s">
        <v>104</v>
      </c>
      <c r="D203" s="27">
        <v>43990</v>
      </c>
      <c r="E203" s="27">
        <v>44000</v>
      </c>
      <c r="F203" s="26" t="s">
        <v>1067</v>
      </c>
      <c r="G203" s="27">
        <v>44007</v>
      </c>
      <c r="H203" s="32">
        <v>11</v>
      </c>
      <c r="I203" s="48">
        <v>4.0999999999999996</v>
      </c>
      <c r="J203" s="39" t="s">
        <v>1463</v>
      </c>
      <c r="K203" s="48">
        <v>653</v>
      </c>
      <c r="L203" s="12">
        <v>42</v>
      </c>
      <c r="M203" s="12">
        <v>39</v>
      </c>
      <c r="N203" s="12">
        <v>1</v>
      </c>
      <c r="O203" s="12">
        <v>17</v>
      </c>
      <c r="P203" s="48" t="s">
        <v>977</v>
      </c>
      <c r="Q203" s="12" t="s">
        <v>978</v>
      </c>
      <c r="R203" s="32" t="s">
        <v>177</v>
      </c>
      <c r="S203" s="12">
        <v>47</v>
      </c>
      <c r="T203" s="12">
        <v>49</v>
      </c>
      <c r="U203" s="48">
        <v>47</v>
      </c>
      <c r="V203" s="48">
        <v>49</v>
      </c>
      <c r="W203" s="48" t="s">
        <v>12</v>
      </c>
      <c r="X203" s="48">
        <f>IF(AND(W203 = "Rep", M203&gt;L203),1,0)</f>
        <v>0</v>
      </c>
      <c r="Y203" s="49" t="s">
        <v>85</v>
      </c>
      <c r="Z203" s="48" t="s">
        <v>674</v>
      </c>
      <c r="AA203" s="48">
        <v>0</v>
      </c>
      <c r="AB203" s="48">
        <v>1</v>
      </c>
      <c r="AC203" s="12">
        <v>0</v>
      </c>
      <c r="AD203" s="32">
        <v>63</v>
      </c>
      <c r="AE203" s="32" t="s">
        <v>111</v>
      </c>
      <c r="AF203" s="32" t="s">
        <v>112</v>
      </c>
      <c r="AG203" s="32" t="s">
        <v>178</v>
      </c>
      <c r="AH203" s="32">
        <v>1</v>
      </c>
      <c r="AI203" s="32">
        <v>1</v>
      </c>
      <c r="AJ203" s="49">
        <v>1</v>
      </c>
      <c r="AK203" s="49">
        <v>1</v>
      </c>
      <c r="AL203" s="49">
        <v>1</v>
      </c>
      <c r="AM203" s="49">
        <v>1</v>
      </c>
      <c r="AN203" s="49">
        <v>0</v>
      </c>
      <c r="AO203" s="49">
        <v>0</v>
      </c>
      <c r="AP203" s="49">
        <v>1</v>
      </c>
      <c r="AQ203" s="49">
        <v>1</v>
      </c>
      <c r="AR203" s="49">
        <v>0</v>
      </c>
      <c r="AS203" s="49">
        <v>0</v>
      </c>
      <c r="AT203" s="49">
        <v>1</v>
      </c>
      <c r="AU203" s="49">
        <v>0</v>
      </c>
      <c r="AV203" s="49">
        <v>0</v>
      </c>
      <c r="AW203" s="49">
        <v>0</v>
      </c>
      <c r="AX203" s="49">
        <v>0</v>
      </c>
      <c r="AY203" s="49">
        <v>0</v>
      </c>
      <c r="AZ203" s="49">
        <v>0</v>
      </c>
      <c r="BA203" s="49">
        <v>0</v>
      </c>
      <c r="BB203" s="49">
        <v>0</v>
      </c>
      <c r="BC203" s="49">
        <v>0</v>
      </c>
      <c r="BD203" s="49">
        <v>0</v>
      </c>
      <c r="BE203" s="49">
        <v>0</v>
      </c>
      <c r="BF203" s="49">
        <v>1</v>
      </c>
      <c r="BG203" s="49">
        <v>0</v>
      </c>
      <c r="BH203" s="49">
        <v>0</v>
      </c>
      <c r="BI203" s="49">
        <v>0</v>
      </c>
      <c r="BJ203" s="49">
        <v>0</v>
      </c>
      <c r="BK203" s="49">
        <v>1</v>
      </c>
      <c r="BL203" s="49">
        <v>0</v>
      </c>
      <c r="BM203" s="49">
        <v>0</v>
      </c>
      <c r="BN203" s="49">
        <v>0</v>
      </c>
      <c r="BO203" s="32">
        <v>0</v>
      </c>
      <c r="BP203" s="49">
        <v>37</v>
      </c>
      <c r="BQ203" s="49">
        <v>38</v>
      </c>
      <c r="BR203" s="49">
        <v>33</v>
      </c>
      <c r="BS203" s="49">
        <v>31</v>
      </c>
      <c r="BT203" s="49">
        <v>33</v>
      </c>
      <c r="BU203" s="49" t="s">
        <v>85</v>
      </c>
      <c r="BV203" s="49" t="s">
        <v>85</v>
      </c>
      <c r="BW203" s="49" t="s">
        <v>85</v>
      </c>
      <c r="BX203" s="49" t="s">
        <v>85</v>
      </c>
      <c r="BY203" s="32">
        <v>65</v>
      </c>
      <c r="BZ203" s="32">
        <v>20</v>
      </c>
      <c r="CA203" s="49" t="s">
        <v>85</v>
      </c>
      <c r="CB203" s="49" t="s">
        <v>85</v>
      </c>
      <c r="CC203" s="32">
        <v>13</v>
      </c>
      <c r="CE203" s="15"/>
      <c r="CF203" s="15"/>
      <c r="CG203" s="15"/>
      <c r="CH203" s="15"/>
      <c r="CI203" s="15"/>
      <c r="CJ203" s="15"/>
      <c r="CK203" s="16"/>
    </row>
    <row r="204" spans="1:89">
      <c r="A204" s="26">
        <v>12</v>
      </c>
      <c r="B204" s="26" t="s">
        <v>976</v>
      </c>
      <c r="C204" s="19" t="s">
        <v>938</v>
      </c>
      <c r="D204" s="27">
        <v>43977</v>
      </c>
      <c r="E204" s="27">
        <v>43979</v>
      </c>
      <c r="F204" s="26" t="s">
        <v>1071</v>
      </c>
      <c r="G204" s="27">
        <v>43985</v>
      </c>
      <c r="H204" s="32">
        <v>3</v>
      </c>
      <c r="I204" s="48">
        <v>4.38</v>
      </c>
      <c r="J204" s="11" t="s">
        <v>1463</v>
      </c>
      <c r="K204" s="32">
        <v>500</v>
      </c>
      <c r="L204" s="32">
        <v>36</v>
      </c>
      <c r="M204" s="32">
        <v>38</v>
      </c>
      <c r="N204" s="32">
        <v>5</v>
      </c>
      <c r="O204" s="32">
        <v>21</v>
      </c>
      <c r="P204" s="32" t="s">
        <v>977</v>
      </c>
      <c r="Q204" s="32" t="s">
        <v>978</v>
      </c>
      <c r="R204" s="32" t="s">
        <v>88</v>
      </c>
      <c r="S204" s="12">
        <v>47</v>
      </c>
      <c r="T204" s="12">
        <v>49</v>
      </c>
      <c r="U204" s="48">
        <v>47</v>
      </c>
      <c r="V204" s="48">
        <v>49</v>
      </c>
      <c r="W204" s="48" t="s">
        <v>12</v>
      </c>
      <c r="X204" s="48">
        <f>IF(AND(W204 = "Rep", M204&gt;L204),1,0)</f>
        <v>1</v>
      </c>
      <c r="Y204" s="49" t="s">
        <v>85</v>
      </c>
      <c r="Z204" s="48" t="s">
        <v>674</v>
      </c>
      <c r="AA204" s="32">
        <v>0</v>
      </c>
      <c r="AB204" s="32">
        <v>1</v>
      </c>
      <c r="AC204" s="32">
        <v>0</v>
      </c>
      <c r="AD204" s="49">
        <v>40</v>
      </c>
      <c r="AE204" s="32" t="s">
        <v>1041</v>
      </c>
      <c r="AF204" s="32" t="s">
        <v>938</v>
      </c>
      <c r="AG204" s="32" t="s">
        <v>178</v>
      </c>
      <c r="AH204" s="32">
        <v>1</v>
      </c>
      <c r="AI204" s="32">
        <v>1</v>
      </c>
      <c r="AJ204" s="32">
        <v>1</v>
      </c>
      <c r="AK204" s="32">
        <v>1</v>
      </c>
      <c r="AL204" s="32">
        <v>1</v>
      </c>
      <c r="AM204" s="32">
        <v>1</v>
      </c>
      <c r="AN204" s="32">
        <v>1</v>
      </c>
      <c r="AO204" s="32">
        <v>0</v>
      </c>
      <c r="AP204" s="32">
        <v>0</v>
      </c>
      <c r="AQ204" s="32">
        <v>0</v>
      </c>
      <c r="AR204" s="32">
        <v>0</v>
      </c>
      <c r="AS204" s="32">
        <v>0</v>
      </c>
      <c r="AT204" s="32">
        <v>1</v>
      </c>
      <c r="AU204" s="32">
        <v>1</v>
      </c>
      <c r="AV204" s="32">
        <v>0</v>
      </c>
      <c r="AW204" s="32">
        <v>0</v>
      </c>
      <c r="AX204" s="32">
        <v>0</v>
      </c>
      <c r="AY204" s="32">
        <v>0</v>
      </c>
      <c r="AZ204" s="32">
        <v>0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0</v>
      </c>
      <c r="BG204" s="32">
        <v>0</v>
      </c>
      <c r="BH204" s="32">
        <v>0</v>
      </c>
      <c r="BI204" s="32">
        <v>0</v>
      </c>
      <c r="BJ204" s="32">
        <v>0</v>
      </c>
      <c r="BK204" s="32">
        <v>0</v>
      </c>
      <c r="BL204" s="32">
        <v>0</v>
      </c>
      <c r="BM204" s="32">
        <v>0</v>
      </c>
      <c r="BN204" s="32">
        <v>1</v>
      </c>
      <c r="BO204" s="32">
        <v>0</v>
      </c>
      <c r="BP204" s="32">
        <v>45</v>
      </c>
      <c r="BQ204" s="32">
        <v>43</v>
      </c>
      <c r="BR204" s="32">
        <v>37</v>
      </c>
      <c r="BS204" s="32">
        <v>31</v>
      </c>
      <c r="BT204" s="32">
        <v>29</v>
      </c>
      <c r="BU204" s="49" t="s">
        <v>85</v>
      </c>
      <c r="BV204" s="49" t="s">
        <v>85</v>
      </c>
      <c r="BW204" s="49" t="s">
        <v>85</v>
      </c>
      <c r="BX204" s="49" t="s">
        <v>85</v>
      </c>
      <c r="BY204" s="32">
        <v>72</v>
      </c>
      <c r="BZ204" s="32">
        <v>20</v>
      </c>
      <c r="CA204" s="49" t="s">
        <v>85</v>
      </c>
      <c r="CB204" s="49" t="s">
        <v>85</v>
      </c>
      <c r="CC204" s="32">
        <v>8</v>
      </c>
      <c r="CE204" s="15"/>
      <c r="CF204" s="15"/>
      <c r="CG204" s="15"/>
      <c r="CH204" s="15"/>
      <c r="CI204" s="15"/>
      <c r="CJ204" s="15"/>
      <c r="CK204" s="16"/>
    </row>
    <row r="205" spans="1:89">
      <c r="A205" s="44">
        <v>325</v>
      </c>
      <c r="B205" s="45" t="s">
        <v>1083</v>
      </c>
      <c r="C205" s="24" t="s">
        <v>187</v>
      </c>
      <c r="D205" s="39" t="s">
        <v>335</v>
      </c>
      <c r="E205" s="39" t="s">
        <v>309</v>
      </c>
      <c r="F205" s="39" t="s">
        <v>336</v>
      </c>
      <c r="G205" s="39" t="s">
        <v>310</v>
      </c>
      <c r="H205" s="11">
        <f>E205-D205+1</f>
        <v>4</v>
      </c>
      <c r="I205" s="40" t="s">
        <v>160</v>
      </c>
      <c r="J205" s="40" t="s">
        <v>1463</v>
      </c>
      <c r="K205" s="40" t="s">
        <v>102</v>
      </c>
      <c r="L205" s="12">
        <v>46</v>
      </c>
      <c r="M205" s="12">
        <v>40</v>
      </c>
      <c r="N205" s="12" t="s">
        <v>85</v>
      </c>
      <c r="O205" s="12">
        <v>4</v>
      </c>
      <c r="P205" s="48" t="s">
        <v>1084</v>
      </c>
      <c r="Q205" s="12" t="s">
        <v>1092</v>
      </c>
      <c r="R205" s="12" t="s">
        <v>88</v>
      </c>
      <c r="S205" s="12">
        <v>57</v>
      </c>
      <c r="T205" s="12">
        <v>41</v>
      </c>
      <c r="U205" s="48">
        <f>100*ROUND(450778/(326229+450778+18421+486),2)</f>
        <v>56.999999999999993</v>
      </c>
      <c r="V205" s="48">
        <f>100*ROUND(326229/(326229+450778+18421+486),2)</f>
        <v>41</v>
      </c>
      <c r="W205" s="48" t="s">
        <v>11</v>
      </c>
      <c r="X205" s="48">
        <f>IF(AND(W205 = "Dem", L205&gt;M205), 1, 0)</f>
        <v>1</v>
      </c>
      <c r="Y205" s="48" t="s">
        <v>85</v>
      </c>
      <c r="Z205" s="48" t="s">
        <v>674</v>
      </c>
      <c r="AA205" s="48" t="s">
        <v>85</v>
      </c>
      <c r="AB205" s="48" t="s">
        <v>85</v>
      </c>
      <c r="AC205" s="12" t="s">
        <v>85</v>
      </c>
      <c r="AD205" s="12" t="s">
        <v>85</v>
      </c>
      <c r="AE205" s="48" t="s">
        <v>187</v>
      </c>
      <c r="AF205" s="48" t="s">
        <v>187</v>
      </c>
      <c r="AG205" s="48" t="s">
        <v>89</v>
      </c>
      <c r="AH205" s="48">
        <v>1</v>
      </c>
      <c r="AI205" s="48">
        <v>0</v>
      </c>
      <c r="AJ205" s="48">
        <v>1</v>
      </c>
      <c r="AK205" s="48">
        <v>1</v>
      </c>
      <c r="AL205" s="48">
        <v>0</v>
      </c>
      <c r="AM205" s="48">
        <v>1</v>
      </c>
      <c r="AN205" s="48">
        <v>0</v>
      </c>
      <c r="AO205" s="48">
        <v>0</v>
      </c>
      <c r="AP205" s="48">
        <v>0</v>
      </c>
      <c r="AQ205" s="48">
        <v>0</v>
      </c>
      <c r="AR205" s="48">
        <v>0</v>
      </c>
      <c r="AS205" s="48">
        <v>0</v>
      </c>
      <c r="AT205" s="48">
        <v>1</v>
      </c>
      <c r="AU205" s="48">
        <v>0</v>
      </c>
      <c r="AV205" s="48">
        <v>0</v>
      </c>
      <c r="AW205" s="48">
        <v>0</v>
      </c>
      <c r="AX205" s="48">
        <v>0</v>
      </c>
      <c r="AY205" s="48">
        <v>0</v>
      </c>
      <c r="AZ205" s="48">
        <v>0</v>
      </c>
      <c r="BA205" s="48">
        <v>0</v>
      </c>
      <c r="BB205" s="48">
        <v>0</v>
      </c>
      <c r="BC205" s="48">
        <v>0</v>
      </c>
      <c r="BD205" s="48">
        <v>0</v>
      </c>
      <c r="BE205" s="48">
        <v>0</v>
      </c>
      <c r="BF205" s="48">
        <v>0</v>
      </c>
      <c r="BG205" s="48">
        <v>0</v>
      </c>
      <c r="BH205" s="48">
        <v>0</v>
      </c>
      <c r="BI205" s="48">
        <v>0</v>
      </c>
      <c r="BJ205" s="48">
        <v>0</v>
      </c>
      <c r="BK205" s="48">
        <v>0</v>
      </c>
      <c r="BL205" s="48">
        <v>0</v>
      </c>
      <c r="BM205" s="48">
        <v>0</v>
      </c>
      <c r="BN205" s="48">
        <v>0</v>
      </c>
      <c r="BO205" s="48">
        <v>0</v>
      </c>
      <c r="BP205" s="48" t="s">
        <v>85</v>
      </c>
      <c r="BQ205" s="48" t="s">
        <v>85</v>
      </c>
      <c r="BR205" s="48">
        <v>35</v>
      </c>
      <c r="BS205" s="48">
        <v>33</v>
      </c>
      <c r="BT205" s="48">
        <v>32</v>
      </c>
      <c r="BU205" s="48" t="s">
        <v>85</v>
      </c>
      <c r="BV205" s="48" t="s">
        <v>85</v>
      </c>
      <c r="BW205" s="48" t="s">
        <v>85</v>
      </c>
      <c r="BX205" s="48" t="s">
        <v>85</v>
      </c>
      <c r="BY205" s="48" t="s">
        <v>85</v>
      </c>
      <c r="BZ205" s="48" t="s">
        <v>85</v>
      </c>
      <c r="CA205" s="48" t="s">
        <v>85</v>
      </c>
      <c r="CB205" s="48" t="s">
        <v>85</v>
      </c>
      <c r="CC205" s="48" t="s">
        <v>85</v>
      </c>
      <c r="CD205" s="45"/>
      <c r="CE205" s="15"/>
      <c r="CF205" s="15"/>
      <c r="CG205" s="15"/>
      <c r="CH205" s="15"/>
      <c r="CI205" s="15"/>
      <c r="CJ205" s="15"/>
      <c r="CK205" s="16"/>
    </row>
    <row r="206" spans="1:89">
      <c r="A206" s="44">
        <v>573</v>
      </c>
      <c r="B206" s="45" t="s">
        <v>1109</v>
      </c>
      <c r="C206" s="9" t="s">
        <v>1110</v>
      </c>
      <c r="D206" s="39" t="s">
        <v>137</v>
      </c>
      <c r="E206" s="39" t="s">
        <v>82</v>
      </c>
      <c r="F206" s="23" t="s">
        <v>1111</v>
      </c>
      <c r="G206" s="39" t="s">
        <v>123</v>
      </c>
      <c r="H206" s="11">
        <f>E206-D206+1</f>
        <v>7</v>
      </c>
      <c r="I206" s="40" t="s">
        <v>536</v>
      </c>
      <c r="J206" s="40" t="s">
        <v>1463</v>
      </c>
      <c r="K206" s="40" t="s">
        <v>1112</v>
      </c>
      <c r="L206" s="12">
        <v>52</v>
      </c>
      <c r="M206" s="12">
        <v>44</v>
      </c>
      <c r="N206" s="12">
        <v>3</v>
      </c>
      <c r="O206" s="12">
        <v>1</v>
      </c>
      <c r="P206" s="13" t="s">
        <v>1113</v>
      </c>
      <c r="Q206" s="12" t="s">
        <v>1114</v>
      </c>
      <c r="R206" s="12" t="s">
        <v>88</v>
      </c>
      <c r="S206" s="12">
        <v>52</v>
      </c>
      <c r="T206" s="12">
        <v>46</v>
      </c>
      <c r="U206" s="48">
        <v>52</v>
      </c>
      <c r="V206" s="48">
        <v>46</v>
      </c>
      <c r="W206" s="48" t="s">
        <v>11</v>
      </c>
      <c r="X206" s="48">
        <f>IF(AND(W206 = "Dem", L206&gt;M206), 1, 0)</f>
        <v>1</v>
      </c>
      <c r="Y206" s="48" t="s">
        <v>129</v>
      </c>
      <c r="Z206" s="48" t="s">
        <v>674</v>
      </c>
      <c r="AA206" s="48">
        <v>0</v>
      </c>
      <c r="AB206" s="48">
        <v>1</v>
      </c>
      <c r="AC206" s="12">
        <v>0</v>
      </c>
      <c r="AD206" s="12">
        <v>81</v>
      </c>
      <c r="AE206" s="48" t="s">
        <v>1115</v>
      </c>
      <c r="AF206" s="48" t="s">
        <v>1110</v>
      </c>
      <c r="AG206" s="13" t="s">
        <v>89</v>
      </c>
      <c r="AH206" s="48">
        <v>1</v>
      </c>
      <c r="AI206" s="48">
        <v>1</v>
      </c>
      <c r="AJ206" s="48" t="s">
        <v>85</v>
      </c>
      <c r="AK206" s="48" t="s">
        <v>85</v>
      </c>
      <c r="AL206" s="48" t="s">
        <v>85</v>
      </c>
      <c r="AM206" s="48" t="s">
        <v>85</v>
      </c>
      <c r="AN206" s="48" t="s">
        <v>85</v>
      </c>
      <c r="AO206" s="48" t="s">
        <v>85</v>
      </c>
      <c r="AP206" s="48" t="s">
        <v>85</v>
      </c>
      <c r="AQ206" s="48" t="s">
        <v>85</v>
      </c>
      <c r="AR206" s="48" t="s">
        <v>85</v>
      </c>
      <c r="AS206" s="48" t="s">
        <v>85</v>
      </c>
      <c r="AT206" s="48" t="s">
        <v>85</v>
      </c>
      <c r="AU206" s="48" t="s">
        <v>85</v>
      </c>
      <c r="AV206" s="48" t="s">
        <v>85</v>
      </c>
      <c r="AW206" s="48" t="s">
        <v>85</v>
      </c>
      <c r="AX206" s="48" t="s">
        <v>85</v>
      </c>
      <c r="AY206" s="48" t="s">
        <v>85</v>
      </c>
      <c r="AZ206" s="48" t="s">
        <v>85</v>
      </c>
      <c r="BA206" s="48" t="s">
        <v>85</v>
      </c>
      <c r="BB206" s="48" t="s">
        <v>85</v>
      </c>
      <c r="BC206" s="48" t="s">
        <v>85</v>
      </c>
      <c r="BD206" s="48" t="s">
        <v>85</v>
      </c>
      <c r="BE206" s="48" t="s">
        <v>85</v>
      </c>
      <c r="BF206" s="48" t="s">
        <v>85</v>
      </c>
      <c r="BG206" s="48" t="s">
        <v>85</v>
      </c>
      <c r="BH206" s="48" t="s">
        <v>85</v>
      </c>
      <c r="BI206" s="48" t="s">
        <v>85</v>
      </c>
      <c r="BJ206" s="48" t="s">
        <v>85</v>
      </c>
      <c r="BK206" s="48" t="s">
        <v>85</v>
      </c>
      <c r="BL206" s="48" t="s">
        <v>85</v>
      </c>
      <c r="BM206" s="48" t="s">
        <v>85</v>
      </c>
      <c r="BN206" s="48" t="s">
        <v>85</v>
      </c>
      <c r="BO206" s="48" t="s">
        <v>85</v>
      </c>
      <c r="BP206" s="48" t="s">
        <v>85</v>
      </c>
      <c r="BQ206" s="48" t="s">
        <v>85</v>
      </c>
      <c r="BR206" s="48" t="s">
        <v>85</v>
      </c>
      <c r="BS206" s="48" t="s">
        <v>85</v>
      </c>
      <c r="BT206" s="48" t="s">
        <v>85</v>
      </c>
      <c r="BU206" s="48" t="s">
        <v>85</v>
      </c>
      <c r="BV206" s="48" t="s">
        <v>85</v>
      </c>
      <c r="BW206" s="48" t="s">
        <v>85</v>
      </c>
      <c r="BX206" s="48" t="s">
        <v>85</v>
      </c>
      <c r="BY206" s="48" t="s">
        <v>85</v>
      </c>
      <c r="BZ206" s="48" t="s">
        <v>85</v>
      </c>
      <c r="CA206" s="48" t="s">
        <v>85</v>
      </c>
      <c r="CB206" s="48" t="s">
        <v>85</v>
      </c>
      <c r="CC206" s="48" t="s">
        <v>85</v>
      </c>
      <c r="CD206" s="45"/>
      <c r="CE206" s="15"/>
      <c r="CF206" s="15"/>
      <c r="CG206" s="15"/>
      <c r="CH206" s="15"/>
      <c r="CI206" s="15"/>
      <c r="CJ206" s="15"/>
      <c r="CK206" s="16"/>
    </row>
    <row r="207" spans="1:89">
      <c r="A207" s="44">
        <v>332</v>
      </c>
      <c r="B207" s="45" t="s">
        <v>1121</v>
      </c>
      <c r="C207" s="9" t="s">
        <v>90</v>
      </c>
      <c r="D207" s="39" t="s">
        <v>97</v>
      </c>
      <c r="E207" s="39" t="s">
        <v>254</v>
      </c>
      <c r="F207" s="39" t="s">
        <v>1122</v>
      </c>
      <c r="G207" s="39" t="s">
        <v>188</v>
      </c>
      <c r="H207" s="17">
        <f>E207-D207+1</f>
        <v>2</v>
      </c>
      <c r="I207" s="40" t="s">
        <v>532</v>
      </c>
      <c r="J207" s="40" t="s">
        <v>1463</v>
      </c>
      <c r="K207" s="40" t="s">
        <v>957</v>
      </c>
      <c r="L207" s="12">
        <v>51</v>
      </c>
      <c r="M207" s="12">
        <v>41</v>
      </c>
      <c r="N207" s="12">
        <v>3</v>
      </c>
      <c r="O207" s="12" t="s">
        <v>85</v>
      </c>
      <c r="P207" s="32" t="s">
        <v>1113</v>
      </c>
      <c r="Q207" s="12" t="s">
        <v>1114</v>
      </c>
      <c r="R207" s="12" t="s">
        <v>88</v>
      </c>
      <c r="S207" s="12">
        <v>52</v>
      </c>
      <c r="T207" s="12">
        <v>46</v>
      </c>
      <c r="U207" s="48">
        <v>52</v>
      </c>
      <c r="V207" s="48">
        <v>46</v>
      </c>
      <c r="W207" s="48" t="s">
        <v>11</v>
      </c>
      <c r="X207" s="48">
        <f>IF(AND(W207 = "Dem", L207&gt;M207), 1, 0)</f>
        <v>1</v>
      </c>
      <c r="Y207" s="48" t="s">
        <v>85</v>
      </c>
      <c r="Z207" s="48" t="s">
        <v>674</v>
      </c>
      <c r="AA207" s="48">
        <v>0</v>
      </c>
      <c r="AB207" s="48">
        <v>1</v>
      </c>
      <c r="AC207" s="12">
        <v>0</v>
      </c>
      <c r="AD207" s="12" t="s">
        <v>85</v>
      </c>
      <c r="AE207" s="13" t="s">
        <v>90</v>
      </c>
      <c r="AF207" s="48" t="s">
        <v>90</v>
      </c>
      <c r="AG207" s="48" t="s">
        <v>89</v>
      </c>
      <c r="AH207" s="48">
        <v>1</v>
      </c>
      <c r="AI207" s="48">
        <v>1</v>
      </c>
      <c r="AJ207" s="48" t="s">
        <v>85</v>
      </c>
      <c r="AK207" s="48" t="s">
        <v>85</v>
      </c>
      <c r="AL207" s="48" t="s">
        <v>85</v>
      </c>
      <c r="AM207" s="48" t="s">
        <v>85</v>
      </c>
      <c r="AN207" s="48" t="s">
        <v>85</v>
      </c>
      <c r="AO207" s="48" t="s">
        <v>85</v>
      </c>
      <c r="AP207" s="48" t="s">
        <v>85</v>
      </c>
      <c r="AQ207" s="48" t="s">
        <v>85</v>
      </c>
      <c r="AR207" s="48" t="s">
        <v>85</v>
      </c>
      <c r="AS207" s="48" t="s">
        <v>85</v>
      </c>
      <c r="AT207" s="48" t="s">
        <v>85</v>
      </c>
      <c r="AU207" s="48" t="s">
        <v>85</v>
      </c>
      <c r="AV207" s="48" t="s">
        <v>85</v>
      </c>
      <c r="AW207" s="48" t="s">
        <v>85</v>
      </c>
      <c r="AX207" s="48" t="s">
        <v>85</v>
      </c>
      <c r="AY207" s="48" t="s">
        <v>85</v>
      </c>
      <c r="AZ207" s="48" t="s">
        <v>85</v>
      </c>
      <c r="BA207" s="48" t="s">
        <v>85</v>
      </c>
      <c r="BB207" s="48" t="s">
        <v>85</v>
      </c>
      <c r="BC207" s="48" t="s">
        <v>85</v>
      </c>
      <c r="BD207" s="48" t="s">
        <v>85</v>
      </c>
      <c r="BE207" s="48" t="s">
        <v>85</v>
      </c>
      <c r="BF207" s="48" t="s">
        <v>85</v>
      </c>
      <c r="BG207" s="48" t="s">
        <v>85</v>
      </c>
      <c r="BH207" s="48" t="s">
        <v>85</v>
      </c>
      <c r="BI207" s="48" t="s">
        <v>85</v>
      </c>
      <c r="BJ207" s="48" t="s">
        <v>85</v>
      </c>
      <c r="BK207" s="48" t="s">
        <v>85</v>
      </c>
      <c r="BL207" s="48" t="s">
        <v>85</v>
      </c>
      <c r="BM207" s="48" t="s">
        <v>85</v>
      </c>
      <c r="BN207" s="48" t="s">
        <v>85</v>
      </c>
      <c r="BO207" s="48" t="s">
        <v>85</v>
      </c>
      <c r="BP207" s="48" t="s">
        <v>85</v>
      </c>
      <c r="BQ207" s="48" t="s">
        <v>85</v>
      </c>
      <c r="BR207" s="48" t="s">
        <v>85</v>
      </c>
      <c r="BS207" s="48" t="s">
        <v>85</v>
      </c>
      <c r="BT207" s="48" t="s">
        <v>85</v>
      </c>
      <c r="BU207" s="48" t="s">
        <v>85</v>
      </c>
      <c r="BV207" s="48" t="s">
        <v>85</v>
      </c>
      <c r="BW207" s="48" t="s">
        <v>85</v>
      </c>
      <c r="BX207" s="48" t="s">
        <v>85</v>
      </c>
      <c r="BY207" s="48" t="s">
        <v>85</v>
      </c>
      <c r="BZ207" s="48" t="s">
        <v>85</v>
      </c>
      <c r="CA207" s="48" t="s">
        <v>85</v>
      </c>
      <c r="CB207" s="48" t="s">
        <v>85</v>
      </c>
      <c r="CC207" s="48" t="s">
        <v>85</v>
      </c>
      <c r="CD207" s="45"/>
      <c r="CE207" s="15"/>
      <c r="CF207" s="15"/>
      <c r="CG207" s="15"/>
      <c r="CH207" s="15"/>
      <c r="CI207" s="15"/>
      <c r="CJ207" s="15"/>
      <c r="CK207" s="16"/>
    </row>
    <row r="208" spans="1:89">
      <c r="A208" s="1">
        <v>132</v>
      </c>
      <c r="B208" s="1" t="s">
        <v>1123</v>
      </c>
      <c r="C208" s="19" t="s">
        <v>1132</v>
      </c>
      <c r="D208" s="20" t="s">
        <v>419</v>
      </c>
      <c r="E208" s="20" t="s">
        <v>415</v>
      </c>
      <c r="F208" s="20" t="s">
        <v>1133</v>
      </c>
      <c r="G208" s="20" t="s">
        <v>410</v>
      </c>
      <c r="H208" s="17">
        <f>E208-D208+1</f>
        <v>2</v>
      </c>
      <c r="I208" s="32">
        <v>4.0999999999999996</v>
      </c>
      <c r="J208" s="40" t="s">
        <v>1463</v>
      </c>
      <c r="K208" s="48">
        <v>572</v>
      </c>
      <c r="L208" s="12">
        <v>34</v>
      </c>
      <c r="M208" s="12">
        <v>50</v>
      </c>
      <c r="N208" s="12">
        <v>5</v>
      </c>
      <c r="O208" s="12">
        <v>11</v>
      </c>
      <c r="P208" s="48" t="s">
        <v>1127</v>
      </c>
      <c r="Q208" s="12" t="s">
        <v>1128</v>
      </c>
      <c r="R208" s="32" t="s">
        <v>88</v>
      </c>
      <c r="S208" s="12">
        <v>33</v>
      </c>
      <c r="T208" s="12">
        <v>63</v>
      </c>
      <c r="U208" s="48">
        <v>33</v>
      </c>
      <c r="V208" s="48">
        <v>63</v>
      </c>
      <c r="W208" s="48" t="s">
        <v>12</v>
      </c>
      <c r="X208" s="48">
        <f>IF(AND(W208 = "Rep", M208&gt;L208),1,0)</f>
        <v>1</v>
      </c>
      <c r="Y208" s="32" t="s">
        <v>85</v>
      </c>
      <c r="Z208" s="48" t="s">
        <v>674</v>
      </c>
      <c r="AA208" s="32">
        <v>0</v>
      </c>
      <c r="AB208" s="32">
        <v>0</v>
      </c>
      <c r="AC208" s="32">
        <v>1</v>
      </c>
      <c r="AD208" s="32" t="s">
        <v>85</v>
      </c>
      <c r="AE208" s="32" t="s">
        <v>1134</v>
      </c>
      <c r="AF208" s="32" t="s">
        <v>1132</v>
      </c>
      <c r="AG208" s="32" t="s">
        <v>118</v>
      </c>
      <c r="AH208" s="32">
        <v>1</v>
      </c>
      <c r="AI208" s="32">
        <v>0</v>
      </c>
      <c r="AJ208" s="32">
        <v>1</v>
      </c>
      <c r="AK208" s="32">
        <v>1</v>
      </c>
      <c r="AL208" s="32">
        <v>0</v>
      </c>
      <c r="AM208" s="32">
        <v>1</v>
      </c>
      <c r="AN208" s="32">
        <v>0</v>
      </c>
      <c r="AO208" s="32">
        <v>0</v>
      </c>
      <c r="AP208" s="32">
        <v>0</v>
      </c>
      <c r="AQ208" s="32">
        <v>0</v>
      </c>
      <c r="AR208" s="32">
        <v>0</v>
      </c>
      <c r="AS208" s="32">
        <v>0</v>
      </c>
      <c r="AT208" s="32">
        <v>1</v>
      </c>
      <c r="AU208" s="32">
        <v>0</v>
      </c>
      <c r="AV208" s="32">
        <v>0</v>
      </c>
      <c r="AW208" s="32">
        <v>0</v>
      </c>
      <c r="AX208" s="32">
        <v>0</v>
      </c>
      <c r="AY208" s="32">
        <v>1</v>
      </c>
      <c r="AZ208" s="32">
        <v>0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0</v>
      </c>
      <c r="BG208" s="32">
        <v>0</v>
      </c>
      <c r="BH208" s="32">
        <v>0</v>
      </c>
      <c r="BI208" s="32">
        <v>0</v>
      </c>
      <c r="BJ208" s="32">
        <v>0</v>
      </c>
      <c r="BK208" s="32">
        <v>0</v>
      </c>
      <c r="BL208" s="32">
        <v>0</v>
      </c>
      <c r="BM208" s="32">
        <v>0</v>
      </c>
      <c r="BN208" s="32">
        <v>0</v>
      </c>
      <c r="BO208" s="32">
        <v>0</v>
      </c>
      <c r="BP208" s="32" t="s">
        <v>85</v>
      </c>
      <c r="BQ208" s="32" t="s">
        <v>85</v>
      </c>
      <c r="BR208" s="32" t="s">
        <v>85</v>
      </c>
      <c r="BS208" s="32" t="s">
        <v>85</v>
      </c>
      <c r="BT208" s="32" t="s">
        <v>85</v>
      </c>
      <c r="BU208" s="32" t="s">
        <v>85</v>
      </c>
      <c r="BV208" s="32" t="s">
        <v>85</v>
      </c>
      <c r="BW208" s="32" t="s">
        <v>85</v>
      </c>
      <c r="BX208" s="32" t="s">
        <v>85</v>
      </c>
      <c r="BY208" s="32" t="s">
        <v>85</v>
      </c>
      <c r="BZ208" s="32" t="s">
        <v>85</v>
      </c>
      <c r="CA208" s="32" t="s">
        <v>85</v>
      </c>
      <c r="CB208" s="32" t="s">
        <v>85</v>
      </c>
      <c r="CC208" s="32" t="s">
        <v>85</v>
      </c>
      <c r="CD208" s="1"/>
      <c r="CE208" s="15"/>
      <c r="CF208" s="15"/>
      <c r="CG208" s="15"/>
      <c r="CH208" s="15"/>
      <c r="CI208" s="15"/>
      <c r="CJ208" s="15"/>
      <c r="CK208" s="16"/>
    </row>
    <row r="209" spans="1:89">
      <c r="A209" s="44">
        <v>404</v>
      </c>
      <c r="B209" s="45" t="s">
        <v>1135</v>
      </c>
      <c r="C209" s="9" t="s">
        <v>104</v>
      </c>
      <c r="D209" s="39" t="s">
        <v>105</v>
      </c>
      <c r="E209" s="39" t="s">
        <v>232</v>
      </c>
      <c r="F209" s="39" t="s">
        <v>473</v>
      </c>
      <c r="G209" s="39" t="s">
        <v>232</v>
      </c>
      <c r="H209" s="17">
        <f>E209-D209+1</f>
        <v>7</v>
      </c>
      <c r="I209" s="40" t="s">
        <v>200</v>
      </c>
      <c r="J209" s="39" t="s">
        <v>1463</v>
      </c>
      <c r="K209" s="40" t="s">
        <v>1149</v>
      </c>
      <c r="L209" s="12">
        <v>40</v>
      </c>
      <c r="M209" s="12">
        <v>46</v>
      </c>
      <c r="N209" s="12">
        <v>4</v>
      </c>
      <c r="O209" s="12">
        <v>8</v>
      </c>
      <c r="P209" s="13" t="s">
        <v>1137</v>
      </c>
      <c r="Q209" s="12" t="s">
        <v>1138</v>
      </c>
      <c r="R209" s="48" t="s">
        <v>88</v>
      </c>
      <c r="S209" s="12">
        <v>44</v>
      </c>
      <c r="T209" s="12">
        <v>55</v>
      </c>
      <c r="U209" s="48">
        <v>44</v>
      </c>
      <c r="V209" s="48">
        <v>54</v>
      </c>
      <c r="W209" s="48" t="s">
        <v>12</v>
      </c>
      <c r="X209" s="48">
        <f>IF(AND(W209 = "Rep", M209&gt;L209),1,0)</f>
        <v>1</v>
      </c>
      <c r="Y209" s="48" t="s">
        <v>85</v>
      </c>
      <c r="Z209" s="48" t="s">
        <v>674</v>
      </c>
      <c r="AA209" s="48">
        <v>0</v>
      </c>
      <c r="AB209" s="48">
        <v>1</v>
      </c>
      <c r="AC209" s="48">
        <v>0</v>
      </c>
      <c r="AD209" s="48" t="s">
        <v>85</v>
      </c>
      <c r="AE209" s="13" t="s">
        <v>111</v>
      </c>
      <c r="AF209" s="48" t="s">
        <v>698</v>
      </c>
      <c r="AG209" s="48" t="s">
        <v>89</v>
      </c>
      <c r="AH209" s="48">
        <v>1</v>
      </c>
      <c r="AI209" s="48">
        <v>1</v>
      </c>
      <c r="AJ209" s="48">
        <v>1</v>
      </c>
      <c r="AK209" s="48">
        <v>1</v>
      </c>
      <c r="AL209" s="48">
        <v>1</v>
      </c>
      <c r="AM209" s="48">
        <v>1</v>
      </c>
      <c r="AN209" s="48">
        <v>1</v>
      </c>
      <c r="AO209" s="48">
        <v>0</v>
      </c>
      <c r="AP209" s="48">
        <v>1</v>
      </c>
      <c r="AQ209" s="48">
        <v>0</v>
      </c>
      <c r="AR209" s="48">
        <v>0</v>
      </c>
      <c r="AS209" s="48">
        <v>0</v>
      </c>
      <c r="AT209" s="48">
        <v>1</v>
      </c>
      <c r="AU209" s="48">
        <v>0</v>
      </c>
      <c r="AV209" s="48">
        <v>0</v>
      </c>
      <c r="AW209" s="48">
        <v>0</v>
      </c>
      <c r="AX209" s="48">
        <v>1</v>
      </c>
      <c r="AY209" s="48">
        <v>0</v>
      </c>
      <c r="AZ209" s="48">
        <v>0</v>
      </c>
      <c r="BA209" s="48">
        <v>0</v>
      </c>
      <c r="BB209" s="48">
        <v>0</v>
      </c>
      <c r="BC209" s="48">
        <v>0</v>
      </c>
      <c r="BD209" s="48">
        <v>0</v>
      </c>
      <c r="BE209" s="48">
        <v>0</v>
      </c>
      <c r="BF209" s="48">
        <v>0</v>
      </c>
      <c r="BG209" s="48">
        <v>0</v>
      </c>
      <c r="BH209" s="48">
        <v>0</v>
      </c>
      <c r="BI209" s="48">
        <v>0</v>
      </c>
      <c r="BJ209" s="48">
        <v>0</v>
      </c>
      <c r="BK209" s="48">
        <v>0</v>
      </c>
      <c r="BL209" s="48">
        <v>0</v>
      </c>
      <c r="BM209" s="48">
        <v>0</v>
      </c>
      <c r="BN209" s="48">
        <v>0</v>
      </c>
      <c r="BO209" s="48">
        <v>0</v>
      </c>
      <c r="BP209" s="48">
        <v>45</v>
      </c>
      <c r="BQ209" s="48">
        <v>33</v>
      </c>
      <c r="BR209" s="48">
        <v>27</v>
      </c>
      <c r="BS209" s="48">
        <v>39</v>
      </c>
      <c r="BT209" s="48">
        <v>28</v>
      </c>
      <c r="BU209" s="48" t="s">
        <v>85</v>
      </c>
      <c r="BV209" s="48" t="s">
        <v>85</v>
      </c>
      <c r="BW209" s="48" t="s">
        <v>85</v>
      </c>
      <c r="BX209" s="48" t="s">
        <v>85</v>
      </c>
      <c r="BY209" s="48">
        <v>65</v>
      </c>
      <c r="BZ209" s="48">
        <v>23</v>
      </c>
      <c r="CA209" s="48" t="s">
        <v>85</v>
      </c>
      <c r="CB209" s="48" t="s">
        <v>85</v>
      </c>
      <c r="CC209" s="48">
        <v>9</v>
      </c>
      <c r="CD209" s="45"/>
      <c r="CE209" s="15"/>
      <c r="CF209" s="15"/>
      <c r="CG209" s="15"/>
      <c r="CH209" s="15"/>
      <c r="CI209" s="15"/>
      <c r="CJ209" s="15"/>
      <c r="CK209" s="16"/>
    </row>
    <row r="210" spans="1:89">
      <c r="A210" s="1">
        <v>148</v>
      </c>
      <c r="B210" s="1" t="s">
        <v>1135</v>
      </c>
      <c r="C210" s="19" t="s">
        <v>90</v>
      </c>
      <c r="D210" s="20" t="s">
        <v>415</v>
      </c>
      <c r="E210" s="20" t="s">
        <v>612</v>
      </c>
      <c r="F210" s="20" t="s">
        <v>1058</v>
      </c>
      <c r="G210" s="20" t="s">
        <v>405</v>
      </c>
      <c r="H210" s="17">
        <f>E210-D210+1</f>
        <v>2</v>
      </c>
      <c r="I210" s="40" t="s">
        <v>85</v>
      </c>
      <c r="J210" s="11" t="s">
        <v>1463</v>
      </c>
      <c r="K210" s="48">
        <v>1117</v>
      </c>
      <c r="L210" s="12">
        <v>44</v>
      </c>
      <c r="M210" s="12">
        <v>47</v>
      </c>
      <c r="N210" s="12" t="s">
        <v>85</v>
      </c>
      <c r="O210" s="12">
        <v>8</v>
      </c>
      <c r="P210" s="48" t="s">
        <v>1137</v>
      </c>
      <c r="Q210" s="12" t="s">
        <v>1138</v>
      </c>
      <c r="R210" s="48" t="s">
        <v>117</v>
      </c>
      <c r="S210" s="12">
        <v>44</v>
      </c>
      <c r="T210" s="12">
        <v>55</v>
      </c>
      <c r="U210" s="48">
        <v>44</v>
      </c>
      <c r="V210" s="48">
        <v>54</v>
      </c>
      <c r="W210" s="48" t="s">
        <v>12</v>
      </c>
      <c r="X210" s="48">
        <f>IF(AND(W210 = "Rep", M210&gt;L210),1,0)</f>
        <v>1</v>
      </c>
      <c r="Y210" s="48" t="s">
        <v>85</v>
      </c>
      <c r="Z210" s="48" t="s">
        <v>674</v>
      </c>
      <c r="AA210" s="48">
        <v>0</v>
      </c>
      <c r="AB210" s="48">
        <v>0</v>
      </c>
      <c r="AC210" s="48">
        <v>1</v>
      </c>
      <c r="AD210" s="48">
        <v>50</v>
      </c>
      <c r="AE210" s="48" t="s">
        <v>500</v>
      </c>
      <c r="AF210" s="48" t="s">
        <v>90</v>
      </c>
      <c r="AG210" s="48" t="s">
        <v>11</v>
      </c>
      <c r="AH210" s="48">
        <v>1</v>
      </c>
      <c r="AI210" s="48">
        <v>0</v>
      </c>
      <c r="AJ210" s="48" t="s">
        <v>85</v>
      </c>
      <c r="AK210" s="48" t="s">
        <v>85</v>
      </c>
      <c r="AL210" s="48" t="s">
        <v>85</v>
      </c>
      <c r="AM210" s="48" t="s">
        <v>85</v>
      </c>
      <c r="AN210" s="48" t="s">
        <v>85</v>
      </c>
      <c r="AO210" s="48" t="s">
        <v>85</v>
      </c>
      <c r="AP210" s="48" t="s">
        <v>85</v>
      </c>
      <c r="AQ210" s="48" t="s">
        <v>85</v>
      </c>
      <c r="AR210" s="48" t="s">
        <v>85</v>
      </c>
      <c r="AS210" s="48" t="s">
        <v>85</v>
      </c>
      <c r="AT210" s="48" t="s">
        <v>85</v>
      </c>
      <c r="AU210" s="48" t="s">
        <v>85</v>
      </c>
      <c r="AV210" s="48" t="s">
        <v>85</v>
      </c>
      <c r="AW210" s="48" t="s">
        <v>85</v>
      </c>
      <c r="AX210" s="48" t="s">
        <v>85</v>
      </c>
      <c r="AY210" s="48" t="s">
        <v>85</v>
      </c>
      <c r="AZ210" s="48" t="s">
        <v>85</v>
      </c>
      <c r="BA210" s="48" t="s">
        <v>85</v>
      </c>
      <c r="BB210" s="48" t="s">
        <v>85</v>
      </c>
      <c r="BC210" s="48" t="s">
        <v>85</v>
      </c>
      <c r="BD210" s="48" t="s">
        <v>85</v>
      </c>
      <c r="BE210" s="48" t="s">
        <v>85</v>
      </c>
      <c r="BF210" s="48" t="s">
        <v>85</v>
      </c>
      <c r="BG210" s="48" t="s">
        <v>85</v>
      </c>
      <c r="BH210" s="48" t="s">
        <v>85</v>
      </c>
      <c r="BI210" s="48" t="s">
        <v>85</v>
      </c>
      <c r="BJ210" s="48" t="s">
        <v>85</v>
      </c>
      <c r="BK210" s="48" t="s">
        <v>85</v>
      </c>
      <c r="BL210" s="48" t="s">
        <v>85</v>
      </c>
      <c r="BM210" s="48" t="s">
        <v>85</v>
      </c>
      <c r="BN210" s="48" t="s">
        <v>85</v>
      </c>
      <c r="BO210" s="48" t="s">
        <v>85</v>
      </c>
      <c r="BP210" s="48">
        <v>52</v>
      </c>
      <c r="BQ210" s="48">
        <v>38</v>
      </c>
      <c r="BR210" s="48">
        <v>36</v>
      </c>
      <c r="BS210" s="48">
        <v>40</v>
      </c>
      <c r="BT210" s="48">
        <v>24</v>
      </c>
      <c r="BU210" s="48" t="s">
        <v>85</v>
      </c>
      <c r="BV210" s="48" t="s">
        <v>85</v>
      </c>
      <c r="BW210" s="48" t="s">
        <v>85</v>
      </c>
      <c r="BX210" s="48" t="s">
        <v>85</v>
      </c>
      <c r="BY210" s="48">
        <v>66</v>
      </c>
      <c r="BZ210" s="48">
        <v>27</v>
      </c>
      <c r="CA210" s="48">
        <v>3</v>
      </c>
      <c r="CB210" s="48" t="s">
        <v>85</v>
      </c>
      <c r="CC210" s="48">
        <v>4</v>
      </c>
      <c r="CD210" s="1"/>
      <c r="CE210" s="15"/>
      <c r="CF210" s="15"/>
      <c r="CG210" s="15"/>
      <c r="CH210" s="15"/>
      <c r="CI210" s="15"/>
      <c r="CJ210" s="15"/>
      <c r="CK210" s="18"/>
    </row>
    <row r="211" spans="1:89">
      <c r="A211" s="44">
        <v>490</v>
      </c>
      <c r="B211" s="45" t="s">
        <v>1178</v>
      </c>
      <c r="C211" s="9" t="s">
        <v>104</v>
      </c>
      <c r="D211" s="39" t="s">
        <v>92</v>
      </c>
      <c r="E211" s="39" t="s">
        <v>244</v>
      </c>
      <c r="F211" s="39" t="s">
        <v>808</v>
      </c>
      <c r="G211" s="39" t="s">
        <v>79</v>
      </c>
      <c r="H211" s="17">
        <f>E211-D211+1</f>
        <v>6</v>
      </c>
      <c r="I211" s="40" t="s">
        <v>256</v>
      </c>
      <c r="J211" s="39" t="s">
        <v>1463</v>
      </c>
      <c r="K211" s="40" t="s">
        <v>1187</v>
      </c>
      <c r="L211" s="12">
        <v>38</v>
      </c>
      <c r="M211" s="12">
        <v>48</v>
      </c>
      <c r="N211" s="12">
        <v>5</v>
      </c>
      <c r="O211" s="12">
        <v>8</v>
      </c>
      <c r="P211" s="13" t="s">
        <v>1179</v>
      </c>
      <c r="Q211" s="12" t="s">
        <v>1180</v>
      </c>
      <c r="R211" s="12" t="s">
        <v>88</v>
      </c>
      <c r="S211" s="12">
        <v>44</v>
      </c>
      <c r="T211" s="12">
        <v>54</v>
      </c>
      <c r="U211" s="48">
        <v>44</v>
      </c>
      <c r="V211" s="48">
        <v>54</v>
      </c>
      <c r="W211" s="48" t="s">
        <v>12</v>
      </c>
      <c r="X211" s="48">
        <f>IF(AND(W211 = "Rep", M211&gt;L211),1,0)</f>
        <v>1</v>
      </c>
      <c r="Y211" s="12" t="s">
        <v>85</v>
      </c>
      <c r="Z211" s="48" t="s">
        <v>674</v>
      </c>
      <c r="AA211" s="48">
        <v>0</v>
      </c>
      <c r="AB211" s="48">
        <v>1</v>
      </c>
      <c r="AC211" s="48">
        <v>0</v>
      </c>
      <c r="AD211" s="12" t="s">
        <v>85</v>
      </c>
      <c r="AE211" s="13" t="s">
        <v>111</v>
      </c>
      <c r="AF211" s="13" t="s">
        <v>698</v>
      </c>
      <c r="AG211" s="12" t="s">
        <v>89</v>
      </c>
      <c r="AH211" s="12">
        <v>1</v>
      </c>
      <c r="AI211" s="12">
        <v>1</v>
      </c>
      <c r="AJ211" s="14">
        <v>1</v>
      </c>
      <c r="AK211" s="14">
        <v>1</v>
      </c>
      <c r="AL211" s="14">
        <v>1</v>
      </c>
      <c r="AM211" s="14">
        <v>1</v>
      </c>
      <c r="AN211" s="14">
        <v>1</v>
      </c>
      <c r="AO211" s="14">
        <v>0</v>
      </c>
      <c r="AP211" s="14">
        <v>1</v>
      </c>
      <c r="AQ211" s="14">
        <v>0</v>
      </c>
      <c r="AR211" s="14">
        <v>0</v>
      </c>
      <c r="AS211" s="14">
        <v>0</v>
      </c>
      <c r="AT211" s="14">
        <v>1</v>
      </c>
      <c r="AU211" s="14">
        <v>0</v>
      </c>
      <c r="AV211" s="14">
        <v>0</v>
      </c>
      <c r="AW211" s="14">
        <v>0</v>
      </c>
      <c r="AX211" s="14">
        <v>1</v>
      </c>
      <c r="AY211" s="14">
        <v>0</v>
      </c>
      <c r="AZ211" s="14">
        <v>0</v>
      </c>
      <c r="BA211" s="14">
        <v>0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0</v>
      </c>
      <c r="BH211" s="14">
        <v>0</v>
      </c>
      <c r="BI211" s="14">
        <v>0</v>
      </c>
      <c r="BJ211" s="14">
        <v>0</v>
      </c>
      <c r="BK211" s="14">
        <v>0</v>
      </c>
      <c r="BL211" s="14">
        <v>0</v>
      </c>
      <c r="BM211" s="14">
        <v>0</v>
      </c>
      <c r="BN211" s="14">
        <v>0</v>
      </c>
      <c r="BO211" s="14">
        <v>0</v>
      </c>
      <c r="BP211" s="12">
        <v>42</v>
      </c>
      <c r="BQ211" s="12">
        <v>32</v>
      </c>
      <c r="BR211" s="12">
        <v>31</v>
      </c>
      <c r="BS211" s="12">
        <v>35</v>
      </c>
      <c r="BT211" s="12">
        <v>29</v>
      </c>
      <c r="BU211" s="12" t="s">
        <v>85</v>
      </c>
      <c r="BV211" s="12" t="s">
        <v>85</v>
      </c>
      <c r="BW211" s="12" t="s">
        <v>85</v>
      </c>
      <c r="BX211" s="12" t="s">
        <v>85</v>
      </c>
      <c r="BY211" s="12">
        <v>53</v>
      </c>
      <c r="BZ211" s="12">
        <v>11</v>
      </c>
      <c r="CA211" s="12">
        <v>26</v>
      </c>
      <c r="CB211" s="12" t="s">
        <v>85</v>
      </c>
      <c r="CC211" s="12">
        <v>6</v>
      </c>
      <c r="CD211" s="45"/>
      <c r="CE211" s="15"/>
      <c r="CF211" s="15"/>
      <c r="CG211" s="15"/>
      <c r="CH211" s="15"/>
      <c r="CI211" s="15"/>
      <c r="CJ211" s="15"/>
      <c r="CK211" s="18"/>
    </row>
    <row r="212" spans="1:89">
      <c r="A212" s="44">
        <v>483</v>
      </c>
      <c r="B212" s="45" t="s">
        <v>1178</v>
      </c>
      <c r="C212" s="9" t="s">
        <v>1189</v>
      </c>
      <c r="D212" s="39" t="s">
        <v>286</v>
      </c>
      <c r="E212" s="39" t="s">
        <v>92</v>
      </c>
      <c r="F212" s="39" t="s">
        <v>1188</v>
      </c>
      <c r="G212" s="39" t="s">
        <v>244</v>
      </c>
      <c r="H212" s="17">
        <f>E212-D212+1</f>
        <v>8</v>
      </c>
      <c r="I212" s="40" t="s">
        <v>1190</v>
      </c>
      <c r="J212" s="11" t="s">
        <v>1463</v>
      </c>
      <c r="K212" s="40" t="s">
        <v>1191</v>
      </c>
      <c r="L212" s="12">
        <v>34</v>
      </c>
      <c r="M212" s="12">
        <v>42</v>
      </c>
      <c r="N212" s="12">
        <v>5</v>
      </c>
      <c r="O212" s="12">
        <v>18</v>
      </c>
      <c r="P212" s="13" t="s">
        <v>1179</v>
      </c>
      <c r="Q212" s="12" t="s">
        <v>1180</v>
      </c>
      <c r="R212" s="12" t="s">
        <v>177</v>
      </c>
      <c r="S212" s="12">
        <v>44</v>
      </c>
      <c r="T212" s="12">
        <v>54</v>
      </c>
      <c r="U212" s="48">
        <v>44</v>
      </c>
      <c r="V212" s="48">
        <v>54</v>
      </c>
      <c r="W212" s="48" t="s">
        <v>12</v>
      </c>
      <c r="X212" s="48">
        <f>IF(AND(W212 = "Rep", M212&gt;L212),1,0)</f>
        <v>1</v>
      </c>
      <c r="Y212" s="12" t="s">
        <v>85</v>
      </c>
      <c r="Z212" s="48" t="s">
        <v>674</v>
      </c>
      <c r="AA212" s="12">
        <v>0</v>
      </c>
      <c r="AB212" s="12">
        <v>0</v>
      </c>
      <c r="AC212" s="12">
        <v>1</v>
      </c>
      <c r="AD212" s="12" t="s">
        <v>85</v>
      </c>
      <c r="AE212" s="13" t="s">
        <v>1192</v>
      </c>
      <c r="AF212" s="13" t="s">
        <v>1193</v>
      </c>
      <c r="AG212" s="12" t="s">
        <v>89</v>
      </c>
      <c r="AH212" s="12">
        <v>1</v>
      </c>
      <c r="AI212" s="12">
        <v>1</v>
      </c>
      <c r="AJ212" s="12">
        <v>1</v>
      </c>
      <c r="AK212" s="12">
        <v>1</v>
      </c>
      <c r="AL212" s="12">
        <v>1</v>
      </c>
      <c r="AM212" s="12">
        <v>1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 t="s">
        <v>85</v>
      </c>
      <c r="BQ212" s="12" t="s">
        <v>85</v>
      </c>
      <c r="BR212" s="12">
        <v>33</v>
      </c>
      <c r="BS212" s="12">
        <v>40</v>
      </c>
      <c r="BT212" s="12">
        <v>27</v>
      </c>
      <c r="BU212" s="12">
        <v>22</v>
      </c>
      <c r="BV212" s="12">
        <v>10</v>
      </c>
      <c r="BW212" s="12">
        <v>9</v>
      </c>
      <c r="BX212" s="12">
        <v>31</v>
      </c>
      <c r="BY212" s="12">
        <v>60</v>
      </c>
      <c r="BZ212" s="12">
        <v>12</v>
      </c>
      <c r="CA212" s="12">
        <v>22</v>
      </c>
      <c r="CB212" s="12">
        <v>3</v>
      </c>
      <c r="CC212" s="12">
        <v>1</v>
      </c>
      <c r="CD212" s="45"/>
      <c r="CE212" s="15"/>
      <c r="CF212" s="15"/>
      <c r="CG212" s="15"/>
      <c r="CH212" s="15"/>
      <c r="CI212" s="15"/>
      <c r="CJ212" s="15"/>
      <c r="CK212" s="18"/>
    </row>
    <row r="213" spans="1:89">
      <c r="A213" s="44">
        <v>482</v>
      </c>
      <c r="B213" s="45" t="s">
        <v>1178</v>
      </c>
      <c r="C213" s="9" t="s">
        <v>1189</v>
      </c>
      <c r="D213" s="39" t="s">
        <v>286</v>
      </c>
      <c r="E213" s="39" t="s">
        <v>92</v>
      </c>
      <c r="F213" s="39" t="s">
        <v>1188</v>
      </c>
      <c r="G213" s="39" t="s">
        <v>244</v>
      </c>
      <c r="H213" s="17">
        <f>E213-D213+1</f>
        <v>8</v>
      </c>
      <c r="I213" s="40" t="s">
        <v>1194</v>
      </c>
      <c r="J213" s="40" t="s">
        <v>1463</v>
      </c>
      <c r="K213" s="40" t="s">
        <v>1195</v>
      </c>
      <c r="L213" s="12">
        <v>32</v>
      </c>
      <c r="M213" s="12">
        <v>40</v>
      </c>
      <c r="N213" s="12">
        <v>6</v>
      </c>
      <c r="O213" s="12">
        <v>22</v>
      </c>
      <c r="P213" s="13" t="s">
        <v>1179</v>
      </c>
      <c r="Q213" s="12" t="s">
        <v>1180</v>
      </c>
      <c r="R213" s="12" t="s">
        <v>177</v>
      </c>
      <c r="S213" s="12">
        <v>44</v>
      </c>
      <c r="T213" s="12">
        <v>54</v>
      </c>
      <c r="U213" s="48">
        <v>44</v>
      </c>
      <c r="V213" s="48">
        <v>54</v>
      </c>
      <c r="W213" s="48" t="s">
        <v>12</v>
      </c>
      <c r="X213" s="48">
        <f>IF(AND(W213 = "Rep", M213&gt;L213),1,0)</f>
        <v>1</v>
      </c>
      <c r="Y213" s="12" t="s">
        <v>85</v>
      </c>
      <c r="Z213" s="48" t="s">
        <v>674</v>
      </c>
      <c r="AA213" s="12">
        <v>0</v>
      </c>
      <c r="AB213" s="12">
        <v>0</v>
      </c>
      <c r="AC213" s="12">
        <v>1</v>
      </c>
      <c r="AD213" s="12" t="s">
        <v>85</v>
      </c>
      <c r="AE213" s="13" t="s">
        <v>1192</v>
      </c>
      <c r="AF213" s="13" t="s">
        <v>1193</v>
      </c>
      <c r="AG213" s="12" t="s">
        <v>89</v>
      </c>
      <c r="AH213" s="12">
        <v>1</v>
      </c>
      <c r="AI213" s="12">
        <v>1</v>
      </c>
      <c r="AJ213" s="12">
        <v>1</v>
      </c>
      <c r="AK213" s="12">
        <v>1</v>
      </c>
      <c r="AL213" s="12">
        <v>1</v>
      </c>
      <c r="AM213" s="12">
        <v>1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 t="s">
        <v>85</v>
      </c>
      <c r="BQ213" s="12" t="s">
        <v>85</v>
      </c>
      <c r="BR213" s="12">
        <v>33</v>
      </c>
      <c r="BS213" s="12">
        <v>40</v>
      </c>
      <c r="BT213" s="12">
        <v>27</v>
      </c>
      <c r="BU213" s="12">
        <v>22</v>
      </c>
      <c r="BV213" s="12">
        <v>10</v>
      </c>
      <c r="BW213" s="12">
        <v>9</v>
      </c>
      <c r="BX213" s="12">
        <v>29</v>
      </c>
      <c r="BY213" s="12">
        <v>59</v>
      </c>
      <c r="BZ213" s="12">
        <v>14</v>
      </c>
      <c r="CA213" s="12">
        <v>22</v>
      </c>
      <c r="CB213" s="12">
        <v>3</v>
      </c>
      <c r="CC213" s="12">
        <v>1</v>
      </c>
      <c r="CD213" s="45"/>
      <c r="CE213" s="15"/>
      <c r="CF213" s="15"/>
      <c r="CG213" s="15"/>
      <c r="CH213" s="15"/>
      <c r="CI213" s="15"/>
      <c r="CJ213" s="15"/>
      <c r="CK213" s="18"/>
    </row>
    <row r="214" spans="1:89">
      <c r="A214" s="44">
        <v>409</v>
      </c>
      <c r="B214" s="45" t="s">
        <v>1178</v>
      </c>
      <c r="C214" s="9" t="s">
        <v>90</v>
      </c>
      <c r="D214" s="39" t="s">
        <v>106</v>
      </c>
      <c r="E214" s="39" t="s">
        <v>232</v>
      </c>
      <c r="F214" s="39" t="s">
        <v>1197</v>
      </c>
      <c r="G214" s="39" t="s">
        <v>108</v>
      </c>
      <c r="H214" s="17">
        <f>E214-D214+1</f>
        <v>2</v>
      </c>
      <c r="I214" s="40" t="s">
        <v>85</v>
      </c>
      <c r="J214" s="40" t="s">
        <v>1463</v>
      </c>
      <c r="K214" s="40" t="s">
        <v>1198</v>
      </c>
      <c r="L214" s="12">
        <v>46</v>
      </c>
      <c r="M214" s="12">
        <v>49</v>
      </c>
      <c r="N214" s="12" t="s">
        <v>85</v>
      </c>
      <c r="O214" s="12">
        <v>5</v>
      </c>
      <c r="P214" s="13" t="s">
        <v>1179</v>
      </c>
      <c r="Q214" s="12" t="s">
        <v>1180</v>
      </c>
      <c r="R214" s="12" t="s">
        <v>88</v>
      </c>
      <c r="S214" s="12">
        <v>44</v>
      </c>
      <c r="T214" s="12">
        <v>54</v>
      </c>
      <c r="U214" s="48">
        <v>44</v>
      </c>
      <c r="V214" s="48">
        <v>54</v>
      </c>
      <c r="W214" s="48" t="s">
        <v>12</v>
      </c>
      <c r="X214" s="48">
        <f>IF(AND(W214 = "Rep", M214&gt;L214),1,0)</f>
        <v>1</v>
      </c>
      <c r="Y214" s="12" t="s">
        <v>85</v>
      </c>
      <c r="Z214" s="48" t="s">
        <v>674</v>
      </c>
      <c r="AA214" s="12">
        <v>0</v>
      </c>
      <c r="AB214" s="12">
        <v>0</v>
      </c>
      <c r="AC214" s="12">
        <v>1</v>
      </c>
      <c r="AD214" s="12">
        <v>50</v>
      </c>
      <c r="AE214" s="13" t="s">
        <v>90</v>
      </c>
      <c r="AF214" s="48" t="s">
        <v>90</v>
      </c>
      <c r="AG214" s="12" t="s">
        <v>89</v>
      </c>
      <c r="AH214" s="12">
        <v>1</v>
      </c>
      <c r="AI214" s="12">
        <v>0</v>
      </c>
      <c r="AJ214" s="12" t="s">
        <v>85</v>
      </c>
      <c r="AK214" s="12" t="s">
        <v>85</v>
      </c>
      <c r="AL214" s="12" t="s">
        <v>85</v>
      </c>
      <c r="AM214" s="12" t="s">
        <v>85</v>
      </c>
      <c r="AN214" s="12" t="s">
        <v>85</v>
      </c>
      <c r="AO214" s="12" t="s">
        <v>85</v>
      </c>
      <c r="AP214" s="12" t="s">
        <v>85</v>
      </c>
      <c r="AQ214" s="12" t="s">
        <v>85</v>
      </c>
      <c r="AR214" s="12" t="s">
        <v>85</v>
      </c>
      <c r="AS214" s="12" t="s">
        <v>85</v>
      </c>
      <c r="AT214" s="12" t="s">
        <v>85</v>
      </c>
      <c r="AU214" s="12" t="s">
        <v>85</v>
      </c>
      <c r="AV214" s="12" t="s">
        <v>85</v>
      </c>
      <c r="AW214" s="12" t="s">
        <v>85</v>
      </c>
      <c r="AX214" s="12" t="s">
        <v>85</v>
      </c>
      <c r="AY214" s="12" t="s">
        <v>85</v>
      </c>
      <c r="AZ214" s="12" t="s">
        <v>85</v>
      </c>
      <c r="BA214" s="12" t="s">
        <v>85</v>
      </c>
      <c r="BB214" s="12" t="s">
        <v>85</v>
      </c>
      <c r="BC214" s="12" t="s">
        <v>85</v>
      </c>
      <c r="BD214" s="12" t="s">
        <v>85</v>
      </c>
      <c r="BE214" s="12" t="s">
        <v>85</v>
      </c>
      <c r="BF214" s="12" t="s">
        <v>85</v>
      </c>
      <c r="BG214" s="12" t="s">
        <v>85</v>
      </c>
      <c r="BH214" s="12" t="s">
        <v>85</v>
      </c>
      <c r="BI214" s="12" t="s">
        <v>85</v>
      </c>
      <c r="BJ214" s="12" t="s">
        <v>85</v>
      </c>
      <c r="BK214" s="12" t="s">
        <v>85</v>
      </c>
      <c r="BL214" s="12" t="s">
        <v>85</v>
      </c>
      <c r="BM214" s="12" t="s">
        <v>85</v>
      </c>
      <c r="BN214" s="12" t="s">
        <v>85</v>
      </c>
      <c r="BO214" s="12" t="s">
        <v>85</v>
      </c>
      <c r="BP214" s="12">
        <v>49</v>
      </c>
      <c r="BQ214" s="12">
        <v>41</v>
      </c>
      <c r="BR214" s="12">
        <v>37</v>
      </c>
      <c r="BS214" s="12">
        <v>40</v>
      </c>
      <c r="BT214" s="12">
        <v>23</v>
      </c>
      <c r="BU214" s="12" t="s">
        <v>85</v>
      </c>
      <c r="BV214" s="12" t="s">
        <v>85</v>
      </c>
      <c r="BW214" s="12" t="s">
        <v>85</v>
      </c>
      <c r="BX214" s="12" t="s">
        <v>85</v>
      </c>
      <c r="BY214" s="12">
        <v>61</v>
      </c>
      <c r="BZ214" s="12">
        <v>11</v>
      </c>
      <c r="CA214" s="12">
        <v>21</v>
      </c>
      <c r="CB214" s="12" t="s">
        <v>85</v>
      </c>
      <c r="CC214" s="12">
        <v>7</v>
      </c>
      <c r="CD214" s="45"/>
      <c r="CE214" s="15"/>
      <c r="CF214" s="15"/>
      <c r="CG214" s="15"/>
      <c r="CH214" s="15"/>
      <c r="CI214" s="15"/>
      <c r="CJ214" s="15"/>
      <c r="CK214" s="18"/>
    </row>
    <row r="215" spans="1:89">
      <c r="A215" s="44">
        <v>280</v>
      </c>
      <c r="B215" s="45" t="s">
        <v>1178</v>
      </c>
      <c r="C215" s="24" t="s">
        <v>104</v>
      </c>
      <c r="D215" s="39" t="s">
        <v>349</v>
      </c>
      <c r="E215" s="39" t="s">
        <v>166</v>
      </c>
      <c r="F215" s="39" t="s">
        <v>662</v>
      </c>
      <c r="G215" s="39" t="s">
        <v>574</v>
      </c>
      <c r="H215" s="17">
        <f>E215-D215+1</f>
        <v>7</v>
      </c>
      <c r="I215" s="40" t="s">
        <v>266</v>
      </c>
      <c r="J215" s="39" t="s">
        <v>1463</v>
      </c>
      <c r="K215" s="40" t="s">
        <v>1208</v>
      </c>
      <c r="L215" s="12">
        <v>37</v>
      </c>
      <c r="M215" s="12">
        <v>43</v>
      </c>
      <c r="N215" s="12">
        <v>4</v>
      </c>
      <c r="O215" s="12">
        <v>14</v>
      </c>
      <c r="P215" s="48" t="s">
        <v>1179</v>
      </c>
      <c r="Q215" s="12" t="s">
        <v>1180</v>
      </c>
      <c r="R215" s="12" t="s">
        <v>88</v>
      </c>
      <c r="S215" s="12">
        <v>44</v>
      </c>
      <c r="T215" s="12">
        <v>54</v>
      </c>
      <c r="U215" s="48">
        <v>44</v>
      </c>
      <c r="V215" s="48">
        <v>54</v>
      </c>
      <c r="W215" s="48" t="s">
        <v>12</v>
      </c>
      <c r="X215" s="48">
        <f>IF(AND(W215 = "Rep", M215&gt;L215),1,0)</f>
        <v>1</v>
      </c>
      <c r="Y215" s="12" t="s">
        <v>85</v>
      </c>
      <c r="Z215" s="12" t="s">
        <v>674</v>
      </c>
      <c r="AA215" s="12">
        <v>0</v>
      </c>
      <c r="AB215" s="12">
        <v>1</v>
      </c>
      <c r="AC215" s="12">
        <v>0</v>
      </c>
      <c r="AD215" s="12" t="s">
        <v>85</v>
      </c>
      <c r="AE215" s="48" t="s">
        <v>111</v>
      </c>
      <c r="AF215" s="48" t="s">
        <v>112</v>
      </c>
      <c r="AG215" s="12" t="s">
        <v>89</v>
      </c>
      <c r="AH215" s="12">
        <v>1</v>
      </c>
      <c r="AI215" s="12">
        <v>1</v>
      </c>
      <c r="AJ215" s="14">
        <v>1</v>
      </c>
      <c r="AK215" s="14">
        <v>1</v>
      </c>
      <c r="AL215" s="14">
        <v>1</v>
      </c>
      <c r="AM215" s="14">
        <v>1</v>
      </c>
      <c r="AN215" s="14">
        <v>0</v>
      </c>
      <c r="AO215" s="14">
        <v>0</v>
      </c>
      <c r="AP215" s="14">
        <v>1</v>
      </c>
      <c r="AQ215" s="14">
        <v>0</v>
      </c>
      <c r="AR215" s="14">
        <v>0</v>
      </c>
      <c r="AS215" s="14">
        <v>0</v>
      </c>
      <c r="AT215" s="14">
        <v>1</v>
      </c>
      <c r="AU215" s="14">
        <v>0</v>
      </c>
      <c r="AV215" s="14">
        <v>0</v>
      </c>
      <c r="AW215" s="14">
        <v>0</v>
      </c>
      <c r="AX215" s="14">
        <v>1</v>
      </c>
      <c r="AY215" s="14">
        <v>0</v>
      </c>
      <c r="AZ215" s="14">
        <v>0</v>
      </c>
      <c r="BA215" s="14">
        <v>0</v>
      </c>
      <c r="BB215" s="14">
        <v>0</v>
      </c>
      <c r="BC215" s="14">
        <v>0</v>
      </c>
      <c r="BD215" s="14">
        <v>0</v>
      </c>
      <c r="BE215" s="14">
        <v>0</v>
      </c>
      <c r="BF215" s="14">
        <v>0</v>
      </c>
      <c r="BG215" s="14">
        <v>0</v>
      </c>
      <c r="BH215" s="14">
        <v>0</v>
      </c>
      <c r="BI215" s="14">
        <v>0</v>
      </c>
      <c r="BJ215" s="14">
        <v>0</v>
      </c>
      <c r="BK215" s="14">
        <v>0</v>
      </c>
      <c r="BL215" s="14">
        <v>0</v>
      </c>
      <c r="BM215" s="14">
        <v>0</v>
      </c>
      <c r="BN215" s="14">
        <v>0</v>
      </c>
      <c r="BO215" s="14">
        <v>0</v>
      </c>
      <c r="BP215" s="12">
        <v>42</v>
      </c>
      <c r="BQ215" s="12">
        <v>37</v>
      </c>
      <c r="BR215" s="12">
        <v>31</v>
      </c>
      <c r="BS215" s="12">
        <v>38</v>
      </c>
      <c r="BT215" s="12">
        <v>26</v>
      </c>
      <c r="BU215" s="12" t="s">
        <v>85</v>
      </c>
      <c r="BV215" s="12" t="s">
        <v>85</v>
      </c>
      <c r="BW215" s="12" t="s">
        <v>741</v>
      </c>
      <c r="BX215" s="12" t="s">
        <v>741</v>
      </c>
      <c r="BY215" s="12">
        <v>54</v>
      </c>
      <c r="BZ215" s="12">
        <v>14</v>
      </c>
      <c r="CA215" s="12">
        <v>24</v>
      </c>
      <c r="CB215" s="12" t="s">
        <v>85</v>
      </c>
      <c r="CC215" s="12">
        <v>5</v>
      </c>
      <c r="CD215" s="45"/>
      <c r="CE215" s="15"/>
      <c r="CF215" s="15"/>
      <c r="CG215" s="15"/>
      <c r="CH215" s="15"/>
      <c r="CI215" s="15"/>
      <c r="CJ215" s="15"/>
      <c r="CK215" s="18"/>
    </row>
    <row r="216" spans="1:89">
      <c r="A216" s="1">
        <v>194</v>
      </c>
      <c r="B216" s="26" t="s">
        <v>1178</v>
      </c>
      <c r="C216" s="19" t="s">
        <v>90</v>
      </c>
      <c r="D216" s="20" t="s">
        <v>389</v>
      </c>
      <c r="E216" s="20" t="s">
        <v>391</v>
      </c>
      <c r="F216" s="20" t="s">
        <v>1215</v>
      </c>
      <c r="G216" s="20" t="s">
        <v>371</v>
      </c>
      <c r="H216" s="17">
        <f>E216-D216+1</f>
        <v>2</v>
      </c>
      <c r="I216" s="40" t="s">
        <v>85</v>
      </c>
      <c r="J216" s="40" t="s">
        <v>1463</v>
      </c>
      <c r="K216" s="32">
        <v>743</v>
      </c>
      <c r="L216" s="12">
        <v>40</v>
      </c>
      <c r="M216" s="12">
        <v>44</v>
      </c>
      <c r="N216" s="12" t="s">
        <v>85</v>
      </c>
      <c r="O216" s="12">
        <v>15</v>
      </c>
      <c r="P216" s="48" t="s">
        <v>1179</v>
      </c>
      <c r="Q216" s="12" t="s">
        <v>1180</v>
      </c>
      <c r="R216" s="12" t="s">
        <v>117</v>
      </c>
      <c r="S216" s="12">
        <v>44</v>
      </c>
      <c r="T216" s="12">
        <v>54</v>
      </c>
      <c r="U216" s="48">
        <v>44</v>
      </c>
      <c r="V216" s="48">
        <v>54</v>
      </c>
      <c r="W216" s="48" t="s">
        <v>12</v>
      </c>
      <c r="X216" s="48">
        <f>IF(AND(W216 = "Rep", M216&gt;L216),1,0)</f>
        <v>1</v>
      </c>
      <c r="Y216" s="32" t="s">
        <v>85</v>
      </c>
      <c r="Z216" s="48" t="s">
        <v>674</v>
      </c>
      <c r="AA216" s="32">
        <v>0</v>
      </c>
      <c r="AB216" s="32">
        <v>0</v>
      </c>
      <c r="AC216" s="12">
        <v>1</v>
      </c>
      <c r="AD216" s="12">
        <v>50</v>
      </c>
      <c r="AE216" s="32" t="s">
        <v>500</v>
      </c>
      <c r="AF216" s="32" t="s">
        <v>90</v>
      </c>
      <c r="AG216" s="32" t="s">
        <v>11</v>
      </c>
      <c r="AH216" s="32">
        <v>1</v>
      </c>
      <c r="AI216" s="32">
        <v>0</v>
      </c>
      <c r="AJ216" s="32" t="s">
        <v>85</v>
      </c>
      <c r="AK216" s="32" t="s">
        <v>85</v>
      </c>
      <c r="AL216" s="32" t="s">
        <v>85</v>
      </c>
      <c r="AM216" s="32" t="s">
        <v>85</v>
      </c>
      <c r="AN216" s="32" t="s">
        <v>85</v>
      </c>
      <c r="AO216" s="32" t="s">
        <v>85</v>
      </c>
      <c r="AP216" s="32" t="s">
        <v>85</v>
      </c>
      <c r="AQ216" s="32" t="s">
        <v>85</v>
      </c>
      <c r="AR216" s="32" t="s">
        <v>85</v>
      </c>
      <c r="AS216" s="32" t="s">
        <v>85</v>
      </c>
      <c r="AT216" s="32" t="s">
        <v>85</v>
      </c>
      <c r="AU216" s="32" t="s">
        <v>85</v>
      </c>
      <c r="AV216" s="32" t="s">
        <v>85</v>
      </c>
      <c r="AW216" s="32" t="s">
        <v>85</v>
      </c>
      <c r="AX216" s="32" t="s">
        <v>85</v>
      </c>
      <c r="AY216" s="32" t="s">
        <v>85</v>
      </c>
      <c r="AZ216" s="32" t="s">
        <v>85</v>
      </c>
      <c r="BA216" s="32" t="s">
        <v>85</v>
      </c>
      <c r="BB216" s="32" t="s">
        <v>85</v>
      </c>
      <c r="BC216" s="32" t="s">
        <v>85</v>
      </c>
      <c r="BD216" s="32" t="s">
        <v>85</v>
      </c>
      <c r="BE216" s="32" t="s">
        <v>85</v>
      </c>
      <c r="BF216" s="32" t="s">
        <v>85</v>
      </c>
      <c r="BG216" s="32" t="s">
        <v>85</v>
      </c>
      <c r="BH216" s="32" t="s">
        <v>85</v>
      </c>
      <c r="BI216" s="32" t="s">
        <v>85</v>
      </c>
      <c r="BJ216" s="32" t="s">
        <v>85</v>
      </c>
      <c r="BK216" s="32" t="s">
        <v>85</v>
      </c>
      <c r="BL216" s="32" t="s">
        <v>85</v>
      </c>
      <c r="BM216" s="32" t="s">
        <v>85</v>
      </c>
      <c r="BN216" s="32" t="s">
        <v>85</v>
      </c>
      <c r="BO216" s="32" t="s">
        <v>85</v>
      </c>
      <c r="BP216" s="32">
        <v>49</v>
      </c>
      <c r="BQ216" s="32">
        <v>41</v>
      </c>
      <c r="BR216" s="32">
        <v>37</v>
      </c>
      <c r="BS216" s="32">
        <v>41</v>
      </c>
      <c r="BT216" s="32">
        <v>22</v>
      </c>
      <c r="BU216" s="32" t="s">
        <v>85</v>
      </c>
      <c r="BV216" s="32" t="s">
        <v>85</v>
      </c>
      <c r="BW216" s="32" t="s">
        <v>85</v>
      </c>
      <c r="BX216" s="32" t="s">
        <v>85</v>
      </c>
      <c r="BY216" s="32">
        <v>59</v>
      </c>
      <c r="BZ216" s="32">
        <v>12</v>
      </c>
      <c r="CA216" s="32">
        <v>22</v>
      </c>
      <c r="CB216" s="32" t="s">
        <v>85</v>
      </c>
      <c r="CC216" s="32">
        <v>7</v>
      </c>
      <c r="CD216" s="1"/>
      <c r="CE216" s="15"/>
      <c r="CF216" s="15"/>
      <c r="CG216" s="15"/>
      <c r="CH216" s="15"/>
      <c r="CI216" s="15"/>
      <c r="CJ216" s="15"/>
      <c r="CK216" s="18"/>
    </row>
    <row r="217" spans="1:89">
      <c r="A217" s="26">
        <v>55</v>
      </c>
      <c r="B217" s="26" t="s">
        <v>1178</v>
      </c>
      <c r="C217" s="19" t="s">
        <v>90</v>
      </c>
      <c r="D217" s="27">
        <v>44006</v>
      </c>
      <c r="E217" s="27">
        <v>44007</v>
      </c>
      <c r="F217" s="26" t="s">
        <v>1225</v>
      </c>
      <c r="G217" s="27">
        <v>44014</v>
      </c>
      <c r="H217" s="32">
        <v>2</v>
      </c>
      <c r="I217" s="48">
        <v>3.6</v>
      </c>
      <c r="J217" s="40" t="s">
        <v>1463</v>
      </c>
      <c r="K217" s="32">
        <v>729</v>
      </c>
      <c r="L217" s="32">
        <v>35</v>
      </c>
      <c r="M217" s="32">
        <v>42</v>
      </c>
      <c r="N217" s="49" t="s">
        <v>85</v>
      </c>
      <c r="O217" s="32">
        <v>23</v>
      </c>
      <c r="P217" s="32" t="s">
        <v>1179</v>
      </c>
      <c r="Q217" s="32" t="s">
        <v>1180</v>
      </c>
      <c r="R217" s="32" t="s">
        <v>177</v>
      </c>
      <c r="S217" s="12">
        <v>44</v>
      </c>
      <c r="T217" s="12">
        <v>54</v>
      </c>
      <c r="U217" s="48">
        <v>44</v>
      </c>
      <c r="V217" s="48">
        <v>54</v>
      </c>
      <c r="W217" s="48" t="s">
        <v>12</v>
      </c>
      <c r="X217" s="48">
        <f>IF(AND(W217 = "Rep", M217&gt;L217),1,0)</f>
        <v>1</v>
      </c>
      <c r="Y217" s="49" t="s">
        <v>85</v>
      </c>
      <c r="Z217" s="12" t="s">
        <v>674</v>
      </c>
      <c r="AA217" s="32">
        <v>0</v>
      </c>
      <c r="AB217" s="32">
        <v>0</v>
      </c>
      <c r="AC217" s="32">
        <v>1</v>
      </c>
      <c r="AD217" s="32">
        <v>50</v>
      </c>
      <c r="AE217" s="32" t="s">
        <v>681</v>
      </c>
      <c r="AF217" s="32" t="s">
        <v>90</v>
      </c>
      <c r="AG217" s="32" t="s">
        <v>118</v>
      </c>
      <c r="AH217" s="32">
        <v>1</v>
      </c>
      <c r="AI217" s="32">
        <v>0</v>
      </c>
      <c r="AJ217" s="49" t="s">
        <v>85</v>
      </c>
      <c r="AK217" s="49" t="s">
        <v>85</v>
      </c>
      <c r="AL217" s="49" t="s">
        <v>85</v>
      </c>
      <c r="AM217" s="49" t="s">
        <v>85</v>
      </c>
      <c r="AN217" s="49" t="s">
        <v>85</v>
      </c>
      <c r="AO217" s="49" t="s">
        <v>85</v>
      </c>
      <c r="AP217" s="49" t="s">
        <v>85</v>
      </c>
      <c r="AQ217" s="49" t="s">
        <v>85</v>
      </c>
      <c r="AR217" s="49" t="s">
        <v>85</v>
      </c>
      <c r="AS217" s="49" t="s">
        <v>85</v>
      </c>
      <c r="AT217" s="49" t="s">
        <v>85</v>
      </c>
      <c r="AU217" s="49" t="s">
        <v>85</v>
      </c>
      <c r="AV217" s="49" t="s">
        <v>85</v>
      </c>
      <c r="AW217" s="49" t="s">
        <v>85</v>
      </c>
      <c r="AX217" s="49" t="s">
        <v>85</v>
      </c>
      <c r="AY217" s="49" t="s">
        <v>85</v>
      </c>
      <c r="AZ217" s="49" t="s">
        <v>85</v>
      </c>
      <c r="BA217" s="49" t="s">
        <v>85</v>
      </c>
      <c r="BB217" s="49" t="s">
        <v>85</v>
      </c>
      <c r="BC217" s="49" t="s">
        <v>85</v>
      </c>
      <c r="BD217" s="49" t="s">
        <v>85</v>
      </c>
      <c r="BE217" s="49" t="s">
        <v>85</v>
      </c>
      <c r="BF217" s="49" t="s">
        <v>85</v>
      </c>
      <c r="BG217" s="49" t="s">
        <v>85</v>
      </c>
      <c r="BH217" s="49" t="s">
        <v>85</v>
      </c>
      <c r="BI217" s="49" t="s">
        <v>85</v>
      </c>
      <c r="BJ217" s="49" t="s">
        <v>85</v>
      </c>
      <c r="BK217" s="49" t="s">
        <v>85</v>
      </c>
      <c r="BL217" s="49" t="s">
        <v>85</v>
      </c>
      <c r="BM217" s="49" t="s">
        <v>85</v>
      </c>
      <c r="BN217" s="49" t="s">
        <v>85</v>
      </c>
      <c r="BO217" s="49" t="s">
        <v>85</v>
      </c>
      <c r="BP217" s="32">
        <v>50</v>
      </c>
      <c r="BQ217" s="32">
        <v>41</v>
      </c>
      <c r="BR217" s="32">
        <v>30</v>
      </c>
      <c r="BS217" s="32">
        <v>43</v>
      </c>
      <c r="BT217" s="32">
        <v>26</v>
      </c>
      <c r="BU217" s="49" t="s">
        <v>85</v>
      </c>
      <c r="BV217" s="49" t="s">
        <v>85</v>
      </c>
      <c r="BW217" s="49" t="s">
        <v>85</v>
      </c>
      <c r="BX217" s="49" t="s">
        <v>85</v>
      </c>
      <c r="BY217" s="32">
        <v>59</v>
      </c>
      <c r="BZ217" s="32">
        <v>12</v>
      </c>
      <c r="CA217" s="32">
        <v>22</v>
      </c>
      <c r="CB217" s="49" t="s">
        <v>85</v>
      </c>
      <c r="CC217" s="32">
        <v>7</v>
      </c>
      <c r="CD217" s="26" t="s">
        <v>1226</v>
      </c>
      <c r="CE217" s="15"/>
      <c r="CF217" s="15"/>
      <c r="CG217" s="15"/>
      <c r="CH217" s="15"/>
      <c r="CI217" s="15"/>
      <c r="CJ217" s="15"/>
      <c r="CK217" s="18"/>
    </row>
    <row r="218" spans="1:89">
      <c r="A218" s="1">
        <v>41</v>
      </c>
      <c r="B218" s="1" t="s">
        <v>1178</v>
      </c>
      <c r="C218" s="19" t="s">
        <v>388</v>
      </c>
      <c r="D218" s="27">
        <v>44002</v>
      </c>
      <c r="E218" s="27">
        <v>44005</v>
      </c>
      <c r="F218" s="26" t="s">
        <v>442</v>
      </c>
      <c r="G218" s="27">
        <v>44007</v>
      </c>
      <c r="H218" s="32">
        <v>4</v>
      </c>
      <c r="I218" s="32">
        <v>3</v>
      </c>
      <c r="J218" s="11" t="s">
        <v>1463</v>
      </c>
      <c r="K218" s="48">
        <v>1001</v>
      </c>
      <c r="L218" s="12">
        <v>36</v>
      </c>
      <c r="M218" s="12">
        <v>46</v>
      </c>
      <c r="N218" s="12">
        <v>3</v>
      </c>
      <c r="O218" s="12">
        <v>12</v>
      </c>
      <c r="P218" s="48" t="s">
        <v>1179</v>
      </c>
      <c r="Q218" s="12" t="s">
        <v>1180</v>
      </c>
      <c r="R218" s="32" t="s">
        <v>177</v>
      </c>
      <c r="S218" s="12">
        <v>44</v>
      </c>
      <c r="T218" s="12">
        <v>54</v>
      </c>
      <c r="U218" s="48">
        <v>44</v>
      </c>
      <c r="V218" s="48">
        <v>54</v>
      </c>
      <c r="W218" s="48" t="s">
        <v>12</v>
      </c>
      <c r="X218" s="48">
        <f>IF(AND(W218 = "Rep", M218&gt;L218),1,0)</f>
        <v>1</v>
      </c>
      <c r="Y218" s="49" t="s">
        <v>85</v>
      </c>
      <c r="Z218" s="48" t="s">
        <v>674</v>
      </c>
      <c r="AA218" s="32">
        <v>0</v>
      </c>
      <c r="AB218" s="32">
        <v>1</v>
      </c>
      <c r="AC218" s="32">
        <v>0</v>
      </c>
      <c r="AD218" s="32">
        <v>76</v>
      </c>
      <c r="AE218" s="32" t="s">
        <v>388</v>
      </c>
      <c r="AF218" s="32" t="s">
        <v>457</v>
      </c>
      <c r="AG218" s="32" t="s">
        <v>178</v>
      </c>
      <c r="AH218" s="32">
        <v>1</v>
      </c>
      <c r="AI218" s="32">
        <v>1</v>
      </c>
      <c r="AJ218" s="49" t="s">
        <v>85</v>
      </c>
      <c r="AK218" s="49" t="s">
        <v>85</v>
      </c>
      <c r="AL218" s="49" t="s">
        <v>85</v>
      </c>
      <c r="AM218" s="49" t="s">
        <v>85</v>
      </c>
      <c r="AN218" s="49" t="s">
        <v>85</v>
      </c>
      <c r="AO218" s="49" t="s">
        <v>85</v>
      </c>
      <c r="AP218" s="49" t="s">
        <v>85</v>
      </c>
      <c r="AQ218" s="49" t="s">
        <v>85</v>
      </c>
      <c r="AR218" s="49" t="s">
        <v>85</v>
      </c>
      <c r="AS218" s="49" t="s">
        <v>85</v>
      </c>
      <c r="AT218" s="49" t="s">
        <v>85</v>
      </c>
      <c r="AU218" s="49" t="s">
        <v>85</v>
      </c>
      <c r="AV218" s="49" t="s">
        <v>85</v>
      </c>
      <c r="AW218" s="49" t="s">
        <v>85</v>
      </c>
      <c r="AX218" s="49" t="s">
        <v>85</v>
      </c>
      <c r="AY218" s="49" t="s">
        <v>85</v>
      </c>
      <c r="AZ218" s="49" t="s">
        <v>85</v>
      </c>
      <c r="BA218" s="49" t="s">
        <v>85</v>
      </c>
      <c r="BB218" s="49" t="s">
        <v>85</v>
      </c>
      <c r="BC218" s="49" t="s">
        <v>85</v>
      </c>
      <c r="BD218" s="49" t="s">
        <v>85</v>
      </c>
      <c r="BE218" s="49" t="s">
        <v>85</v>
      </c>
      <c r="BF218" s="49" t="s">
        <v>85</v>
      </c>
      <c r="BG218" s="49" t="s">
        <v>85</v>
      </c>
      <c r="BH218" s="49" t="s">
        <v>85</v>
      </c>
      <c r="BI218" s="49" t="s">
        <v>85</v>
      </c>
      <c r="BJ218" s="49" t="s">
        <v>85</v>
      </c>
      <c r="BK218" s="49" t="s">
        <v>85</v>
      </c>
      <c r="BL218" s="49" t="s">
        <v>85</v>
      </c>
      <c r="BM218" s="49" t="s">
        <v>85</v>
      </c>
      <c r="BN218" s="49" t="s">
        <v>85</v>
      </c>
      <c r="BO218" s="49" t="s">
        <v>85</v>
      </c>
      <c r="BP218" s="49" t="s">
        <v>85</v>
      </c>
      <c r="BQ218" s="49" t="s">
        <v>85</v>
      </c>
      <c r="BR218" s="32">
        <v>40</v>
      </c>
      <c r="BS218" s="32">
        <v>46</v>
      </c>
      <c r="BT218" s="32">
        <v>14</v>
      </c>
      <c r="BU218" s="32">
        <v>34</v>
      </c>
      <c r="BV218" s="32">
        <v>6</v>
      </c>
      <c r="BW218" s="32">
        <v>9</v>
      </c>
      <c r="BX218" s="32">
        <v>37</v>
      </c>
      <c r="BY218" s="49" t="s">
        <v>85</v>
      </c>
      <c r="BZ218" s="49" t="s">
        <v>85</v>
      </c>
      <c r="CA218" s="49" t="s">
        <v>85</v>
      </c>
      <c r="CB218" s="49" t="s">
        <v>85</v>
      </c>
      <c r="CC218" s="49" t="s">
        <v>85</v>
      </c>
      <c r="CE218" s="15"/>
      <c r="CF218" s="15"/>
      <c r="CG218" s="15"/>
      <c r="CH218" s="15"/>
      <c r="CI218" s="15"/>
      <c r="CJ218" s="15"/>
      <c r="CK218" s="18"/>
    </row>
    <row r="219" spans="1:89">
      <c r="A219" s="44">
        <v>516</v>
      </c>
      <c r="B219" s="8" t="s">
        <v>1227</v>
      </c>
      <c r="C219" s="9" t="s">
        <v>1238</v>
      </c>
      <c r="D219" s="10" t="s">
        <v>232</v>
      </c>
      <c r="E219" s="10" t="s">
        <v>122</v>
      </c>
      <c r="F219" s="10" t="s">
        <v>1239</v>
      </c>
      <c r="G219" s="10" t="s">
        <v>80</v>
      </c>
      <c r="H219" s="11">
        <f>E219-D219+1</f>
        <v>13</v>
      </c>
      <c r="I219" s="11" t="s">
        <v>194</v>
      </c>
      <c r="J219" s="40" t="s">
        <v>1463</v>
      </c>
      <c r="K219" s="40" t="s">
        <v>982</v>
      </c>
      <c r="L219" s="12">
        <v>57</v>
      </c>
      <c r="M219" s="12">
        <v>37</v>
      </c>
      <c r="N219" s="12" t="s">
        <v>85</v>
      </c>
      <c r="O219" s="12">
        <v>5</v>
      </c>
      <c r="P219" s="13" t="s">
        <v>1229</v>
      </c>
      <c r="Q219" s="14" t="s">
        <v>1230</v>
      </c>
      <c r="R219" s="12" t="s">
        <v>88</v>
      </c>
      <c r="S219" s="12">
        <v>56</v>
      </c>
      <c r="T219" s="12">
        <v>44</v>
      </c>
      <c r="U219" s="48">
        <v>56</v>
      </c>
      <c r="V219" s="48">
        <v>44</v>
      </c>
      <c r="W219" s="48" t="s">
        <v>11</v>
      </c>
      <c r="X219" s="48">
        <f>IF(AND(W219 = "Dem", L219&gt;M219), 1, 0)</f>
        <v>1</v>
      </c>
      <c r="Y219" s="12" t="s">
        <v>1227</v>
      </c>
      <c r="Z219" s="48" t="s">
        <v>674</v>
      </c>
      <c r="AA219" s="12">
        <v>0</v>
      </c>
      <c r="AB219" s="12">
        <v>1</v>
      </c>
      <c r="AC219" s="12">
        <v>0</v>
      </c>
      <c r="AD219" s="12">
        <v>61</v>
      </c>
      <c r="AE219" s="13" t="s">
        <v>1238</v>
      </c>
      <c r="AF219" s="13" t="s">
        <v>1238</v>
      </c>
      <c r="AG219" s="12" t="s">
        <v>89</v>
      </c>
      <c r="AH219" s="12">
        <v>1</v>
      </c>
      <c r="AI219" s="12">
        <v>1</v>
      </c>
      <c r="AJ219" s="14">
        <v>1</v>
      </c>
      <c r="AK219" s="14">
        <v>1</v>
      </c>
      <c r="AL219" s="14">
        <v>1</v>
      </c>
      <c r="AM219" s="14">
        <v>1</v>
      </c>
      <c r="AN219" s="14">
        <v>0</v>
      </c>
      <c r="AO219" s="14">
        <v>0</v>
      </c>
      <c r="AP219" s="14">
        <v>1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 t="s">
        <v>85</v>
      </c>
      <c r="BQ219" s="14" t="s">
        <v>85</v>
      </c>
      <c r="BR219" s="14">
        <v>45</v>
      </c>
      <c r="BS219" s="14">
        <v>30</v>
      </c>
      <c r="BT219" s="14">
        <v>25</v>
      </c>
      <c r="BU219" s="14" t="s">
        <v>85</v>
      </c>
      <c r="BV219" s="14" t="s">
        <v>85</v>
      </c>
      <c r="BW219" s="14" t="s">
        <v>85</v>
      </c>
      <c r="BX219" s="14" t="s">
        <v>85</v>
      </c>
      <c r="BY219" s="14">
        <v>68</v>
      </c>
      <c r="BZ219" s="14">
        <v>21</v>
      </c>
      <c r="CA219" s="14" t="s">
        <v>85</v>
      </c>
      <c r="CB219" s="14" t="s">
        <v>85</v>
      </c>
      <c r="CC219" s="14">
        <v>11</v>
      </c>
      <c r="CD219" s="8"/>
      <c r="CE219" s="15"/>
      <c r="CF219" s="15"/>
      <c r="CG219" s="15"/>
      <c r="CH219" s="15"/>
      <c r="CI219" s="15"/>
      <c r="CJ219" s="15"/>
      <c r="CK219" s="18"/>
    </row>
    <row r="220" spans="1:89">
      <c r="A220" s="44">
        <v>276</v>
      </c>
      <c r="B220" s="8" t="s">
        <v>1227</v>
      </c>
      <c r="C220" s="24" t="s">
        <v>1238</v>
      </c>
      <c r="D220" s="10" t="s">
        <v>375</v>
      </c>
      <c r="E220" s="10" t="s">
        <v>504</v>
      </c>
      <c r="F220" s="10" t="s">
        <v>1245</v>
      </c>
      <c r="G220" s="10" t="s">
        <v>574</v>
      </c>
      <c r="H220" s="11">
        <f>E220-D220+1</f>
        <v>13</v>
      </c>
      <c r="I220" s="11" t="s">
        <v>219</v>
      </c>
      <c r="J220" s="40" t="s">
        <v>1463</v>
      </c>
      <c r="K220" s="40" t="s">
        <v>1246</v>
      </c>
      <c r="L220" s="12">
        <v>52</v>
      </c>
      <c r="M220" s="12">
        <v>39</v>
      </c>
      <c r="N220" s="12" t="s">
        <v>85</v>
      </c>
      <c r="O220" s="12" t="s">
        <v>85</v>
      </c>
      <c r="P220" s="48" t="s">
        <v>1229</v>
      </c>
      <c r="Q220" s="14" t="s">
        <v>1230</v>
      </c>
      <c r="R220" s="12" t="s">
        <v>88</v>
      </c>
      <c r="S220" s="12">
        <v>56</v>
      </c>
      <c r="T220" s="12">
        <v>44</v>
      </c>
      <c r="U220" s="48">
        <v>56</v>
      </c>
      <c r="V220" s="48">
        <v>44</v>
      </c>
      <c r="W220" s="48" t="s">
        <v>11</v>
      </c>
      <c r="X220" s="48">
        <f>IF(AND(W220 = "Dem", L220&gt;M220), 1, 0)</f>
        <v>1</v>
      </c>
      <c r="Y220" s="12" t="s">
        <v>85</v>
      </c>
      <c r="Z220" s="12" t="s">
        <v>674</v>
      </c>
      <c r="AA220" s="12">
        <v>0</v>
      </c>
      <c r="AB220" s="12">
        <v>1</v>
      </c>
      <c r="AC220" s="12">
        <v>0</v>
      </c>
      <c r="AD220" s="12">
        <v>74</v>
      </c>
      <c r="AE220" s="48" t="s">
        <v>1238</v>
      </c>
      <c r="AF220" s="48" t="s">
        <v>1247</v>
      </c>
      <c r="AG220" s="12" t="s">
        <v>85</v>
      </c>
      <c r="AH220" s="12">
        <v>1</v>
      </c>
      <c r="AI220" s="12">
        <v>1</v>
      </c>
      <c r="AJ220" s="14">
        <v>0</v>
      </c>
      <c r="AK220" s="14">
        <v>1</v>
      </c>
      <c r="AL220" s="14">
        <v>1</v>
      </c>
      <c r="AM220" s="14">
        <v>1</v>
      </c>
      <c r="AN220" s="14">
        <v>0</v>
      </c>
      <c r="AO220" s="14">
        <v>0</v>
      </c>
      <c r="AP220" s="14">
        <v>1</v>
      </c>
      <c r="AQ220" s="14">
        <v>0</v>
      </c>
      <c r="AR220" s="14">
        <v>0</v>
      </c>
      <c r="AS220" s="14">
        <v>0</v>
      </c>
      <c r="AT220" s="14">
        <v>0</v>
      </c>
      <c r="AU220" s="14">
        <v>0</v>
      </c>
      <c r="AV220" s="14">
        <v>0</v>
      </c>
      <c r="AW220" s="14">
        <v>0</v>
      </c>
      <c r="AX220" s="14">
        <v>0</v>
      </c>
      <c r="AY220" s="14">
        <v>0</v>
      </c>
      <c r="AZ220" s="14">
        <v>0</v>
      </c>
      <c r="BA220" s="14">
        <v>0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0</v>
      </c>
      <c r="BH220" s="14">
        <v>0</v>
      </c>
      <c r="BI220" s="14">
        <v>0</v>
      </c>
      <c r="BJ220" s="14">
        <v>0</v>
      </c>
      <c r="BK220" s="14">
        <v>0</v>
      </c>
      <c r="BL220" s="14">
        <v>0</v>
      </c>
      <c r="BM220" s="14">
        <v>0</v>
      </c>
      <c r="BN220" s="14">
        <v>0</v>
      </c>
      <c r="BO220" s="14">
        <v>0</v>
      </c>
      <c r="BP220" s="14" t="s">
        <v>85</v>
      </c>
      <c r="BQ220" s="14" t="s">
        <v>85</v>
      </c>
      <c r="BR220" s="14">
        <v>34</v>
      </c>
      <c r="BS220" s="14">
        <v>29</v>
      </c>
      <c r="BT220" s="14">
        <v>32</v>
      </c>
      <c r="BU220" s="14" t="s">
        <v>85</v>
      </c>
      <c r="BV220" s="14" t="s">
        <v>85</v>
      </c>
      <c r="BW220" s="14" t="s">
        <v>741</v>
      </c>
      <c r="BX220" s="14" t="s">
        <v>741</v>
      </c>
      <c r="BY220" s="14">
        <v>68</v>
      </c>
      <c r="BZ220" s="14">
        <v>21</v>
      </c>
      <c r="CA220" s="14" t="s">
        <v>85</v>
      </c>
      <c r="CB220" s="14" t="s">
        <v>85</v>
      </c>
      <c r="CC220" s="14">
        <v>11</v>
      </c>
      <c r="CD220" s="8"/>
      <c r="CE220" s="15"/>
      <c r="CF220" s="15"/>
      <c r="CG220" s="15"/>
      <c r="CH220" s="15"/>
      <c r="CI220" s="15"/>
      <c r="CJ220" s="15"/>
      <c r="CK220" s="18"/>
    </row>
    <row r="221" spans="1:89">
      <c r="A221" s="44">
        <v>568</v>
      </c>
      <c r="B221" s="8" t="s">
        <v>197</v>
      </c>
      <c r="C221" s="9" t="s">
        <v>224</v>
      </c>
      <c r="D221" s="10" t="s">
        <v>137</v>
      </c>
      <c r="E221" s="10" t="s">
        <v>139</v>
      </c>
      <c r="F221" s="23" t="s">
        <v>225</v>
      </c>
      <c r="G221" s="10" t="s">
        <v>132</v>
      </c>
      <c r="H221" s="11">
        <f>E221-D221+1</f>
        <v>8</v>
      </c>
      <c r="I221" s="11" t="s">
        <v>160</v>
      </c>
      <c r="J221" s="40" t="s">
        <v>1465</v>
      </c>
      <c r="K221" s="40" t="s">
        <v>226</v>
      </c>
      <c r="L221" s="12">
        <v>51</v>
      </c>
      <c r="M221" s="12">
        <v>45</v>
      </c>
      <c r="N221" s="12" t="s">
        <v>85</v>
      </c>
      <c r="O221" s="12">
        <v>2</v>
      </c>
      <c r="P221" s="13" t="s">
        <v>201</v>
      </c>
      <c r="Q221" s="14" t="s">
        <v>202</v>
      </c>
      <c r="R221" s="12" t="s">
        <v>177</v>
      </c>
      <c r="S221" s="12">
        <v>51</v>
      </c>
      <c r="T221" s="12">
        <v>49</v>
      </c>
      <c r="U221" s="48">
        <v>51</v>
      </c>
      <c r="V221" s="48">
        <v>49</v>
      </c>
      <c r="W221" s="48" t="s">
        <v>11</v>
      </c>
      <c r="X221" s="48">
        <f>IF(AND(W221 = "Dem", L221&gt;M221), 1, 0)</f>
        <v>1</v>
      </c>
      <c r="Y221" s="12" t="s">
        <v>85</v>
      </c>
      <c r="Z221" s="12" t="s">
        <v>282</v>
      </c>
      <c r="AA221" s="12">
        <v>0</v>
      </c>
      <c r="AB221" s="12">
        <v>1</v>
      </c>
      <c r="AC221" s="12">
        <v>0</v>
      </c>
      <c r="AD221" s="12">
        <v>66</v>
      </c>
      <c r="AE221" s="48" t="s">
        <v>227</v>
      </c>
      <c r="AF221" s="48" t="s">
        <v>228</v>
      </c>
      <c r="AG221" s="13" t="s">
        <v>89</v>
      </c>
      <c r="AH221" s="12">
        <v>1</v>
      </c>
      <c r="AI221" s="12">
        <v>1</v>
      </c>
      <c r="AJ221" s="14">
        <v>1</v>
      </c>
      <c r="AK221" s="14">
        <v>1</v>
      </c>
      <c r="AL221" s="14">
        <v>1</v>
      </c>
      <c r="AM221" s="14">
        <v>1</v>
      </c>
      <c r="AN221" s="14">
        <v>0</v>
      </c>
      <c r="AO221" s="14">
        <v>0</v>
      </c>
      <c r="AP221" s="14">
        <v>1</v>
      </c>
      <c r="AQ221" s="14">
        <v>0</v>
      </c>
      <c r="AR221" s="14">
        <v>0</v>
      </c>
      <c r="AS221" s="14">
        <v>0</v>
      </c>
      <c r="AT221" s="14">
        <v>0</v>
      </c>
      <c r="AU221" s="14">
        <v>0</v>
      </c>
      <c r="AV221" s="14">
        <v>0</v>
      </c>
      <c r="AW221" s="14">
        <v>1</v>
      </c>
      <c r="AX221" s="14">
        <v>0</v>
      </c>
      <c r="AY221" s="14">
        <v>0</v>
      </c>
      <c r="AZ221" s="14">
        <v>0</v>
      </c>
      <c r="BA221" s="14">
        <v>0</v>
      </c>
      <c r="BB221" s="14">
        <v>0</v>
      </c>
      <c r="BC221" s="14">
        <v>0</v>
      </c>
      <c r="BD221" s="14">
        <v>0</v>
      </c>
      <c r="BE221" s="14">
        <v>0</v>
      </c>
      <c r="BF221" s="14">
        <v>0</v>
      </c>
      <c r="BG221" s="14">
        <v>0</v>
      </c>
      <c r="BH221" s="14">
        <v>0</v>
      </c>
      <c r="BI221" s="14">
        <v>0</v>
      </c>
      <c r="BJ221" s="14">
        <v>0</v>
      </c>
      <c r="BK221" s="14">
        <v>0</v>
      </c>
      <c r="BL221" s="14">
        <v>0</v>
      </c>
      <c r="BM221" s="14">
        <v>0</v>
      </c>
      <c r="BN221" s="14">
        <v>0</v>
      </c>
      <c r="BO221" s="14">
        <v>0</v>
      </c>
      <c r="BP221" s="14" t="s">
        <v>85</v>
      </c>
      <c r="BQ221" s="14" t="s">
        <v>85</v>
      </c>
      <c r="BR221" s="14" t="s">
        <v>85</v>
      </c>
      <c r="BS221" s="14" t="s">
        <v>85</v>
      </c>
      <c r="BT221" s="14" t="s">
        <v>85</v>
      </c>
      <c r="BU221" s="14" t="s">
        <v>85</v>
      </c>
      <c r="BV221" s="14" t="s">
        <v>85</v>
      </c>
      <c r="BW221" s="14" t="s">
        <v>85</v>
      </c>
      <c r="BX221" s="14" t="s">
        <v>85</v>
      </c>
      <c r="BY221" s="14" t="s">
        <v>85</v>
      </c>
      <c r="BZ221" s="14" t="s">
        <v>85</v>
      </c>
      <c r="CA221" s="14" t="s">
        <v>85</v>
      </c>
      <c r="CB221" s="14" t="s">
        <v>85</v>
      </c>
      <c r="CC221" s="14" t="s">
        <v>85</v>
      </c>
      <c r="CD221" s="8"/>
      <c r="CE221" s="15"/>
      <c r="CF221" s="15"/>
      <c r="CG221" s="15"/>
      <c r="CH221" s="15"/>
      <c r="CI221" s="15"/>
      <c r="CJ221" s="15"/>
      <c r="CK221" s="18"/>
    </row>
    <row r="222" spans="1:89">
      <c r="A222" s="44">
        <v>567</v>
      </c>
      <c r="B222" s="8" t="s">
        <v>197</v>
      </c>
      <c r="C222" s="9" t="s">
        <v>224</v>
      </c>
      <c r="D222" s="10" t="s">
        <v>137</v>
      </c>
      <c r="E222" s="10" t="s">
        <v>139</v>
      </c>
      <c r="F222" s="23" t="s">
        <v>225</v>
      </c>
      <c r="G222" s="10" t="s">
        <v>132</v>
      </c>
      <c r="H222" s="11">
        <f>E222-D222+1</f>
        <v>8</v>
      </c>
      <c r="I222" s="11" t="s">
        <v>229</v>
      </c>
      <c r="J222" s="40" t="s">
        <v>1465</v>
      </c>
      <c r="K222" s="40" t="s">
        <v>230</v>
      </c>
      <c r="L222" s="12">
        <v>52</v>
      </c>
      <c r="M222" s="12">
        <v>45</v>
      </c>
      <c r="N222" s="12" t="s">
        <v>85</v>
      </c>
      <c r="O222" s="12">
        <v>2</v>
      </c>
      <c r="P222" s="13" t="s">
        <v>201</v>
      </c>
      <c r="Q222" s="14" t="s">
        <v>202</v>
      </c>
      <c r="R222" s="12" t="s">
        <v>88</v>
      </c>
      <c r="S222" s="12">
        <v>51</v>
      </c>
      <c r="T222" s="12">
        <v>49</v>
      </c>
      <c r="U222" s="48">
        <v>51</v>
      </c>
      <c r="V222" s="48">
        <v>49</v>
      </c>
      <c r="W222" s="48" t="s">
        <v>11</v>
      </c>
      <c r="X222" s="48">
        <f>IF(AND(W222 = "Dem", L222&gt;M222), 1, 0)</f>
        <v>1</v>
      </c>
      <c r="Y222" s="12" t="s">
        <v>85</v>
      </c>
      <c r="Z222" s="48" t="s">
        <v>282</v>
      </c>
      <c r="AA222" s="12">
        <v>0</v>
      </c>
      <c r="AB222" s="12">
        <v>1</v>
      </c>
      <c r="AC222" s="12">
        <v>0</v>
      </c>
      <c r="AD222" s="12">
        <v>66</v>
      </c>
      <c r="AE222" s="12" t="s">
        <v>227</v>
      </c>
      <c r="AF222" s="12" t="s">
        <v>228</v>
      </c>
      <c r="AG222" s="13" t="s">
        <v>89</v>
      </c>
      <c r="AH222" s="12">
        <v>1</v>
      </c>
      <c r="AI222" s="12">
        <v>1</v>
      </c>
      <c r="AJ222" s="12">
        <v>1</v>
      </c>
      <c r="AK222" s="12">
        <v>1</v>
      </c>
      <c r="AL222" s="12">
        <v>1</v>
      </c>
      <c r="AM222" s="12">
        <v>1</v>
      </c>
      <c r="AN222" s="12">
        <v>0</v>
      </c>
      <c r="AO222" s="12">
        <v>0</v>
      </c>
      <c r="AP222" s="12">
        <v>1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1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4" t="s">
        <v>85</v>
      </c>
      <c r="BQ222" s="14" t="s">
        <v>85</v>
      </c>
      <c r="BR222" s="14" t="s">
        <v>85</v>
      </c>
      <c r="BS222" s="14" t="s">
        <v>85</v>
      </c>
      <c r="BT222" s="14" t="s">
        <v>85</v>
      </c>
      <c r="BU222" s="14" t="s">
        <v>85</v>
      </c>
      <c r="BV222" s="14" t="s">
        <v>85</v>
      </c>
      <c r="BW222" s="14" t="s">
        <v>85</v>
      </c>
      <c r="BX222" s="14" t="s">
        <v>85</v>
      </c>
      <c r="BY222" s="14" t="s">
        <v>85</v>
      </c>
      <c r="BZ222" s="14" t="s">
        <v>85</v>
      </c>
      <c r="CA222" s="14" t="s">
        <v>85</v>
      </c>
      <c r="CB222" s="14" t="s">
        <v>85</v>
      </c>
      <c r="CC222" s="14" t="s">
        <v>85</v>
      </c>
      <c r="CD222" s="8"/>
      <c r="CE222" s="15"/>
      <c r="CF222" s="15"/>
      <c r="CG222" s="15"/>
      <c r="CH222" s="15"/>
      <c r="CI222" s="15"/>
      <c r="CJ222" s="15"/>
      <c r="CK222" s="18"/>
    </row>
    <row r="223" spans="1:89">
      <c r="A223" s="44">
        <v>301</v>
      </c>
      <c r="B223" s="8" t="s">
        <v>197</v>
      </c>
      <c r="C223" s="24" t="s">
        <v>264</v>
      </c>
      <c r="D223" s="10" t="s">
        <v>335</v>
      </c>
      <c r="E223" s="10" t="s">
        <v>309</v>
      </c>
      <c r="F223" s="10" t="s">
        <v>336</v>
      </c>
      <c r="G223" s="10" t="s">
        <v>337</v>
      </c>
      <c r="H223" s="11">
        <f>E223-D223+1</f>
        <v>4</v>
      </c>
      <c r="I223" s="11" t="s">
        <v>266</v>
      </c>
      <c r="J223" s="40" t="s">
        <v>1465</v>
      </c>
      <c r="K223" s="40" t="s">
        <v>267</v>
      </c>
      <c r="L223" s="12">
        <v>48</v>
      </c>
      <c r="M223" s="12">
        <v>45</v>
      </c>
      <c r="N223" s="12">
        <v>1</v>
      </c>
      <c r="O223" s="12">
        <v>5</v>
      </c>
      <c r="P223" s="48" t="s">
        <v>201</v>
      </c>
      <c r="Q223" s="14" t="s">
        <v>202</v>
      </c>
      <c r="R223" s="12" t="s">
        <v>88</v>
      </c>
      <c r="S223" s="12">
        <v>51</v>
      </c>
      <c r="T223" s="12">
        <v>49</v>
      </c>
      <c r="U223" s="48">
        <v>51</v>
      </c>
      <c r="V223" s="48">
        <v>49</v>
      </c>
      <c r="W223" s="48" t="s">
        <v>11</v>
      </c>
      <c r="X223" s="48">
        <f>IF(AND(W223 = "Dem", L223&gt;M223), 1, 0)</f>
        <v>1</v>
      </c>
      <c r="Y223" s="12" t="s">
        <v>85</v>
      </c>
      <c r="Z223" s="48" t="s">
        <v>282</v>
      </c>
      <c r="AA223" s="12" t="s">
        <v>85</v>
      </c>
      <c r="AB223" s="12" t="s">
        <v>85</v>
      </c>
      <c r="AC223" s="12" t="s">
        <v>85</v>
      </c>
      <c r="AD223" s="12" t="s">
        <v>85</v>
      </c>
      <c r="AE223" s="34" t="s">
        <v>268</v>
      </c>
      <c r="AF223" s="34"/>
      <c r="AG223" s="12" t="s">
        <v>12</v>
      </c>
      <c r="AH223" s="12">
        <v>1</v>
      </c>
      <c r="AI223" s="12">
        <v>1</v>
      </c>
      <c r="AJ223" s="12">
        <v>1</v>
      </c>
      <c r="AK223" s="12">
        <v>1</v>
      </c>
      <c r="AL223" s="12">
        <v>1</v>
      </c>
      <c r="AM223" s="12">
        <v>0</v>
      </c>
      <c r="AN223" s="12">
        <v>0</v>
      </c>
      <c r="AO223" s="12">
        <v>0</v>
      </c>
      <c r="AP223" s="12">
        <v>1</v>
      </c>
      <c r="AQ223" s="12">
        <v>0</v>
      </c>
      <c r="AR223" s="12">
        <v>0</v>
      </c>
      <c r="AS223" s="12">
        <v>0</v>
      </c>
      <c r="AT223" s="12">
        <v>1</v>
      </c>
      <c r="AU223" s="12">
        <v>0</v>
      </c>
      <c r="AV223" s="12">
        <v>0</v>
      </c>
      <c r="AW223" s="12">
        <v>0</v>
      </c>
      <c r="AX223" s="12">
        <v>1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4" t="s">
        <v>85</v>
      </c>
      <c r="BQ223" s="14" t="s">
        <v>85</v>
      </c>
      <c r="BR223" s="14">
        <v>30</v>
      </c>
      <c r="BS223" s="14">
        <v>22</v>
      </c>
      <c r="BT223" s="14">
        <v>46</v>
      </c>
      <c r="BU223" s="14" t="s">
        <v>85</v>
      </c>
      <c r="BV223" s="14" t="s">
        <v>85</v>
      </c>
      <c r="BW223" s="14" t="s">
        <v>85</v>
      </c>
      <c r="BX223" s="14" t="s">
        <v>85</v>
      </c>
      <c r="BY223" s="14">
        <v>72</v>
      </c>
      <c r="BZ223" s="14">
        <v>3</v>
      </c>
      <c r="CA223" s="14">
        <v>16</v>
      </c>
      <c r="CB223" s="14" t="s">
        <v>85</v>
      </c>
      <c r="CC223" s="14">
        <v>8</v>
      </c>
      <c r="CD223" s="8"/>
      <c r="CE223" s="15"/>
      <c r="CF223" s="15"/>
      <c r="CG223" s="15"/>
      <c r="CH223" s="15"/>
      <c r="CI223" s="15"/>
      <c r="CJ223" s="15"/>
      <c r="CK223" s="18"/>
    </row>
    <row r="224" spans="1:89">
      <c r="A224" s="1">
        <v>98</v>
      </c>
      <c r="B224" s="1" t="s">
        <v>197</v>
      </c>
      <c r="C224" s="19" t="s">
        <v>224</v>
      </c>
      <c r="D224" s="20" t="s">
        <v>423</v>
      </c>
      <c r="E224" s="20" t="s">
        <v>167</v>
      </c>
      <c r="F224" s="20" t="s">
        <v>424</v>
      </c>
      <c r="G224" s="20" t="s">
        <v>417</v>
      </c>
      <c r="H224" s="48">
        <v>2</v>
      </c>
      <c r="I224" s="48">
        <v>3.8</v>
      </c>
      <c r="J224" s="40" t="s">
        <v>1465</v>
      </c>
      <c r="K224" s="48">
        <v>873</v>
      </c>
      <c r="L224" s="12">
        <v>50</v>
      </c>
      <c r="M224" s="12">
        <v>43</v>
      </c>
      <c r="N224" s="12">
        <v>0</v>
      </c>
      <c r="O224" s="12">
        <v>4</v>
      </c>
      <c r="P224" s="48" t="s">
        <v>201</v>
      </c>
      <c r="Q224" s="14" t="s">
        <v>202</v>
      </c>
      <c r="R224" s="12" t="s">
        <v>177</v>
      </c>
      <c r="S224" s="12">
        <v>51</v>
      </c>
      <c r="T224" s="12">
        <v>49</v>
      </c>
      <c r="U224" s="48">
        <v>51</v>
      </c>
      <c r="V224" s="48">
        <v>49</v>
      </c>
      <c r="W224" s="48" t="s">
        <v>11</v>
      </c>
      <c r="X224" s="48">
        <f>IF(AND(W224 = "Dem", L224&gt;M224), 1, 0)</f>
        <v>1</v>
      </c>
      <c r="Y224" s="12" t="s">
        <v>85</v>
      </c>
      <c r="Z224" s="48" t="s">
        <v>282</v>
      </c>
      <c r="AA224" s="12">
        <v>0</v>
      </c>
      <c r="AB224" s="12">
        <v>0</v>
      </c>
      <c r="AC224" s="12">
        <v>1</v>
      </c>
      <c r="AD224" s="12" t="s">
        <v>85</v>
      </c>
      <c r="AE224" s="12" t="s">
        <v>227</v>
      </c>
      <c r="AF224" s="12" t="s">
        <v>228</v>
      </c>
      <c r="AG224" s="12" t="s">
        <v>178</v>
      </c>
      <c r="AH224" s="12">
        <v>1</v>
      </c>
      <c r="AI224" s="12">
        <v>1</v>
      </c>
      <c r="AJ224" s="12">
        <v>1</v>
      </c>
      <c r="AK224" s="12">
        <v>1</v>
      </c>
      <c r="AL224" s="12">
        <v>1</v>
      </c>
      <c r="AM224" s="12">
        <v>1</v>
      </c>
      <c r="AN224" s="12">
        <v>0</v>
      </c>
      <c r="AO224" s="12">
        <v>0</v>
      </c>
      <c r="AP224" s="12">
        <v>1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1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32">
        <v>0</v>
      </c>
      <c r="BP224" s="14" t="s">
        <v>85</v>
      </c>
      <c r="BQ224" s="14" t="s">
        <v>85</v>
      </c>
      <c r="BR224" s="14" t="s">
        <v>85</v>
      </c>
      <c r="BS224" s="14" t="s">
        <v>85</v>
      </c>
      <c r="BT224" s="14" t="s">
        <v>85</v>
      </c>
      <c r="BU224" s="14" t="s">
        <v>85</v>
      </c>
      <c r="BV224" s="14" t="s">
        <v>85</v>
      </c>
      <c r="BW224" s="14" t="s">
        <v>85</v>
      </c>
      <c r="BX224" s="14" t="s">
        <v>85</v>
      </c>
      <c r="BY224" s="14" t="s">
        <v>85</v>
      </c>
      <c r="BZ224" s="14" t="s">
        <v>85</v>
      </c>
      <c r="CA224" s="14" t="s">
        <v>85</v>
      </c>
      <c r="CB224" s="14" t="s">
        <v>85</v>
      </c>
      <c r="CC224" s="14" t="s">
        <v>85</v>
      </c>
      <c r="CD224" s="1"/>
      <c r="CE224" s="15"/>
      <c r="CF224" s="15"/>
      <c r="CG224" s="15"/>
      <c r="CH224" s="15"/>
      <c r="CI224" s="15"/>
      <c r="CJ224" s="15"/>
      <c r="CK224" s="18"/>
    </row>
    <row r="225" spans="1:89">
      <c r="A225" s="1">
        <v>97</v>
      </c>
      <c r="B225" s="1" t="s">
        <v>197</v>
      </c>
      <c r="C225" s="19" t="s">
        <v>425</v>
      </c>
      <c r="D225" s="20" t="s">
        <v>426</v>
      </c>
      <c r="E225" s="20" t="s">
        <v>427</v>
      </c>
      <c r="F225" s="20" t="s">
        <v>428</v>
      </c>
      <c r="G225" s="20" t="s">
        <v>417</v>
      </c>
      <c r="H225" s="48">
        <v>2</v>
      </c>
      <c r="I225" s="48">
        <v>4.0999999999999996</v>
      </c>
      <c r="J225" s="40" t="s">
        <v>1465</v>
      </c>
      <c r="K225" s="48">
        <v>826</v>
      </c>
      <c r="L225" s="12">
        <v>53</v>
      </c>
      <c r="M225" s="12">
        <v>41</v>
      </c>
      <c r="N225" s="12">
        <v>1</v>
      </c>
      <c r="O225" s="12">
        <v>5</v>
      </c>
      <c r="P225" s="48" t="s">
        <v>201</v>
      </c>
      <c r="Q225" s="14" t="s">
        <v>202</v>
      </c>
      <c r="R225" s="12" t="s">
        <v>177</v>
      </c>
      <c r="S225" s="12">
        <v>51</v>
      </c>
      <c r="T225" s="12">
        <v>49</v>
      </c>
      <c r="U225" s="48">
        <v>51</v>
      </c>
      <c r="V225" s="48">
        <v>49</v>
      </c>
      <c r="W225" s="48" t="s">
        <v>11</v>
      </c>
      <c r="X225" s="48">
        <f>IF(AND(W225 = "Dem", L225&gt;M225), 1, 0)</f>
        <v>1</v>
      </c>
      <c r="Y225" s="12" t="s">
        <v>85</v>
      </c>
      <c r="Z225" s="48" t="s">
        <v>282</v>
      </c>
      <c r="AA225" s="48">
        <v>0</v>
      </c>
      <c r="AB225" s="48">
        <v>0</v>
      </c>
      <c r="AC225" s="48">
        <v>1</v>
      </c>
      <c r="AD225" s="12">
        <v>67</v>
      </c>
      <c r="AE225" s="12" t="s">
        <v>429</v>
      </c>
      <c r="AF225" s="12" t="s">
        <v>430</v>
      </c>
      <c r="AG225" s="12" t="s">
        <v>178</v>
      </c>
      <c r="AH225" s="12">
        <v>1</v>
      </c>
      <c r="AI225" s="12">
        <v>1</v>
      </c>
      <c r="AJ225" s="12">
        <v>1</v>
      </c>
      <c r="AK225" s="12">
        <v>1</v>
      </c>
      <c r="AL225" s="12">
        <v>1</v>
      </c>
      <c r="AM225" s="12">
        <v>0</v>
      </c>
      <c r="AN225" s="12">
        <v>0</v>
      </c>
      <c r="AO225" s="12">
        <v>1</v>
      </c>
      <c r="AP225" s="12">
        <v>1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32">
        <v>0</v>
      </c>
      <c r="BP225" s="14" t="s">
        <v>85</v>
      </c>
      <c r="BQ225" s="14" t="s">
        <v>85</v>
      </c>
      <c r="BR225" s="14">
        <v>26</v>
      </c>
      <c r="BS225" s="14">
        <v>31</v>
      </c>
      <c r="BT225" s="14">
        <v>40</v>
      </c>
      <c r="BU225" s="14">
        <v>16</v>
      </c>
      <c r="BV225" s="14">
        <v>26</v>
      </c>
      <c r="BW225" s="14">
        <v>21</v>
      </c>
      <c r="BX225" s="14">
        <v>23</v>
      </c>
      <c r="BY225" s="14">
        <v>63</v>
      </c>
      <c r="BZ225" s="14">
        <v>4</v>
      </c>
      <c r="CA225" s="14">
        <v>21</v>
      </c>
      <c r="CB225" s="14" t="s">
        <v>85</v>
      </c>
      <c r="CC225" s="14">
        <v>12</v>
      </c>
      <c r="CD225" s="1"/>
      <c r="CE225" s="15"/>
      <c r="CF225" s="15"/>
      <c r="CG225" s="15"/>
      <c r="CH225" s="15"/>
      <c r="CI225" s="15"/>
      <c r="CJ225" s="15"/>
      <c r="CK225" s="18"/>
    </row>
    <row r="226" spans="1:89">
      <c r="A226" s="44">
        <v>320</v>
      </c>
      <c r="B226" s="8" t="s">
        <v>502</v>
      </c>
      <c r="C226" s="24" t="s">
        <v>503</v>
      </c>
      <c r="D226" s="10" t="s">
        <v>504</v>
      </c>
      <c r="E226" s="10" t="s">
        <v>505</v>
      </c>
      <c r="F226" s="10" t="s">
        <v>506</v>
      </c>
      <c r="G226" s="10" t="s">
        <v>159</v>
      </c>
      <c r="H226" s="11">
        <f>E226-D226+1</f>
        <v>7</v>
      </c>
      <c r="I226" s="11" t="s">
        <v>160</v>
      </c>
      <c r="J226" s="40" t="s">
        <v>1465</v>
      </c>
      <c r="K226" s="40" t="s">
        <v>507</v>
      </c>
      <c r="L226" s="12">
        <v>57</v>
      </c>
      <c r="M226" s="12">
        <v>27</v>
      </c>
      <c r="N226" s="12">
        <v>6</v>
      </c>
      <c r="O226" s="12">
        <v>11</v>
      </c>
      <c r="P226" s="48" t="s">
        <v>508</v>
      </c>
      <c r="Q226" s="12" t="s">
        <v>509</v>
      </c>
      <c r="R226" s="12" t="s">
        <v>88</v>
      </c>
      <c r="S226" s="12">
        <v>47.9</v>
      </c>
      <c r="T226" s="12">
        <v>49.7</v>
      </c>
      <c r="U226" s="48">
        <v>59</v>
      </c>
      <c r="V226" s="48">
        <v>38</v>
      </c>
      <c r="W226" s="48" t="s">
        <v>11</v>
      </c>
      <c r="X226" s="48">
        <f>IF(AND(W226 = "Dem", L226&gt;M226), 1, 0)</f>
        <v>1</v>
      </c>
      <c r="Y226" s="12" t="s">
        <v>85</v>
      </c>
      <c r="Z226" s="48" t="s">
        <v>282</v>
      </c>
      <c r="AA226" s="12">
        <v>0</v>
      </c>
      <c r="AB226" s="12">
        <v>1</v>
      </c>
      <c r="AC226" s="12">
        <v>0</v>
      </c>
      <c r="AD226" s="12" t="s">
        <v>85</v>
      </c>
      <c r="AE226" s="12" t="s">
        <v>510</v>
      </c>
      <c r="AF226" s="12" t="s">
        <v>503</v>
      </c>
      <c r="AG226" s="12" t="s">
        <v>89</v>
      </c>
      <c r="AH226" s="12">
        <v>1</v>
      </c>
      <c r="AI226" s="12">
        <v>1</v>
      </c>
      <c r="AJ226" s="12">
        <v>1</v>
      </c>
      <c r="AK226" s="12">
        <v>1</v>
      </c>
      <c r="AL226" s="12">
        <v>1</v>
      </c>
      <c r="AM226" s="12">
        <v>1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1</v>
      </c>
      <c r="AX226" s="12">
        <v>1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 t="s">
        <v>85</v>
      </c>
      <c r="BQ226" s="12" t="s">
        <v>85</v>
      </c>
      <c r="BR226" s="12">
        <v>47</v>
      </c>
      <c r="BS226" s="12">
        <v>21</v>
      </c>
      <c r="BT226" s="12">
        <v>28</v>
      </c>
      <c r="BU226" s="12" t="s">
        <v>85</v>
      </c>
      <c r="BV226" s="12" t="s">
        <v>85</v>
      </c>
      <c r="BW226" s="12" t="s">
        <v>85</v>
      </c>
      <c r="BX226" s="12" t="s">
        <v>85</v>
      </c>
      <c r="BY226" s="12" t="s">
        <v>85</v>
      </c>
      <c r="BZ226" s="12" t="s">
        <v>85</v>
      </c>
      <c r="CA226" s="12" t="s">
        <v>85</v>
      </c>
      <c r="CB226" s="12" t="s">
        <v>85</v>
      </c>
      <c r="CC226" s="12" t="s">
        <v>85</v>
      </c>
      <c r="CD226" s="8"/>
      <c r="CE226" s="15"/>
      <c r="CF226" s="15"/>
      <c r="CG226" s="15"/>
      <c r="CH226" s="15"/>
      <c r="CI226" s="15"/>
      <c r="CJ226" s="15"/>
      <c r="CK226" s="18"/>
    </row>
    <row r="227" spans="1:89">
      <c r="A227" s="44">
        <v>387</v>
      </c>
      <c r="B227" s="45" t="s">
        <v>511</v>
      </c>
      <c r="C227" s="9" t="s">
        <v>555</v>
      </c>
      <c r="D227" s="39" t="s">
        <v>294</v>
      </c>
      <c r="E227" s="39" t="s">
        <v>478</v>
      </c>
      <c r="F227" s="39" t="s">
        <v>552</v>
      </c>
      <c r="G227" s="39" t="s">
        <v>106</v>
      </c>
      <c r="H227" s="21">
        <f>E227-D227+1</f>
        <v>5</v>
      </c>
      <c r="I227" s="40" t="s">
        <v>134</v>
      </c>
      <c r="J227" s="40" t="s">
        <v>1465</v>
      </c>
      <c r="K227" s="40" t="s">
        <v>556</v>
      </c>
      <c r="L227" s="22">
        <v>51</v>
      </c>
      <c r="M227" s="22">
        <v>45</v>
      </c>
      <c r="N227" s="22" t="s">
        <v>85</v>
      </c>
      <c r="O227" s="22">
        <v>3</v>
      </c>
      <c r="P227" s="13" t="s">
        <v>513</v>
      </c>
      <c r="Q227" s="22" t="s">
        <v>514</v>
      </c>
      <c r="R227" s="22" t="s">
        <v>88</v>
      </c>
      <c r="S227" s="12">
        <v>47.9</v>
      </c>
      <c r="T227" s="12">
        <v>49.7</v>
      </c>
      <c r="U227" s="48">
        <v>48</v>
      </c>
      <c r="V227" s="48">
        <v>50</v>
      </c>
      <c r="W227" s="48" t="s">
        <v>12</v>
      </c>
      <c r="X227" s="48">
        <f>IF(AND(W227 = "Rep", M227&gt;L227),1,0)</f>
        <v>0</v>
      </c>
      <c r="Y227" s="48" t="s">
        <v>85</v>
      </c>
      <c r="Z227" s="48" t="s">
        <v>282</v>
      </c>
      <c r="AA227" s="48">
        <v>0</v>
      </c>
      <c r="AB227" s="48">
        <v>1</v>
      </c>
      <c r="AC227" s="22">
        <v>0</v>
      </c>
      <c r="AD227" s="22" t="s">
        <v>85</v>
      </c>
      <c r="AE227" s="13" t="s">
        <v>557</v>
      </c>
      <c r="AF227" s="13" t="s">
        <v>558</v>
      </c>
      <c r="AG227" s="48" t="s">
        <v>89</v>
      </c>
      <c r="AH227" s="48">
        <v>1</v>
      </c>
      <c r="AI227" s="48">
        <v>1</v>
      </c>
      <c r="AJ227" s="48">
        <v>1</v>
      </c>
      <c r="AK227" s="48">
        <v>1</v>
      </c>
      <c r="AL227" s="48">
        <v>1</v>
      </c>
      <c r="AM227" s="48">
        <v>1</v>
      </c>
      <c r="AN227" s="48">
        <v>0</v>
      </c>
      <c r="AO227" s="48">
        <v>0</v>
      </c>
      <c r="AP227" s="48">
        <v>0</v>
      </c>
      <c r="AQ227" s="48">
        <v>0</v>
      </c>
      <c r="AR227" s="48">
        <v>0</v>
      </c>
      <c r="AS227" s="48">
        <v>0</v>
      </c>
      <c r="AT227" s="48">
        <v>0</v>
      </c>
      <c r="AU227" s="48">
        <v>0</v>
      </c>
      <c r="AV227" s="48">
        <v>0</v>
      </c>
      <c r="AW227" s="48">
        <v>0</v>
      </c>
      <c r="AX227" s="48">
        <v>0</v>
      </c>
      <c r="AY227" s="48">
        <v>0</v>
      </c>
      <c r="AZ227" s="48">
        <v>0</v>
      </c>
      <c r="BA227" s="48">
        <v>0</v>
      </c>
      <c r="BB227" s="48">
        <v>0</v>
      </c>
      <c r="BC227" s="48">
        <v>0</v>
      </c>
      <c r="BD227" s="48">
        <v>0</v>
      </c>
      <c r="BE227" s="48">
        <v>0</v>
      </c>
      <c r="BF227" s="48">
        <v>0</v>
      </c>
      <c r="BG227" s="48">
        <v>0</v>
      </c>
      <c r="BH227" s="48">
        <v>1</v>
      </c>
      <c r="BI227" s="48">
        <v>0</v>
      </c>
      <c r="BJ227" s="48">
        <v>0</v>
      </c>
      <c r="BK227" s="48">
        <v>0</v>
      </c>
      <c r="BL227" s="48">
        <v>0</v>
      </c>
      <c r="BM227" s="48">
        <v>0</v>
      </c>
      <c r="BN227" s="48">
        <v>0</v>
      </c>
      <c r="BO227" s="48">
        <v>0</v>
      </c>
      <c r="BP227" s="48" t="s">
        <v>85</v>
      </c>
      <c r="BQ227" s="48" t="s">
        <v>85</v>
      </c>
      <c r="BR227" s="48">
        <v>35</v>
      </c>
      <c r="BS227" s="48">
        <v>33</v>
      </c>
      <c r="BT227" s="48">
        <v>24</v>
      </c>
      <c r="BU227" s="48" t="s">
        <v>85</v>
      </c>
      <c r="BV227" s="48" t="s">
        <v>85</v>
      </c>
      <c r="BW227" s="48" t="s">
        <v>85</v>
      </c>
      <c r="BX227" s="48" t="s">
        <v>85</v>
      </c>
      <c r="BY227" s="48" t="s">
        <v>85</v>
      </c>
      <c r="BZ227" s="48" t="s">
        <v>85</v>
      </c>
      <c r="CA227" s="48" t="s">
        <v>85</v>
      </c>
      <c r="CB227" s="48" t="s">
        <v>85</v>
      </c>
      <c r="CC227" s="48" t="s">
        <v>85</v>
      </c>
      <c r="CD227" s="45"/>
      <c r="CE227" s="1"/>
      <c r="CF227" s="1"/>
      <c r="CG227" s="1"/>
      <c r="CH227" s="1"/>
      <c r="CI227" s="1"/>
      <c r="CJ227" s="1"/>
      <c r="CK227" s="1"/>
    </row>
    <row r="228" spans="1:89">
      <c r="A228" s="44">
        <v>300</v>
      </c>
      <c r="B228" s="45" t="s">
        <v>511</v>
      </c>
      <c r="C228" s="24" t="s">
        <v>557</v>
      </c>
      <c r="D228" s="39" t="s">
        <v>332</v>
      </c>
      <c r="E228" s="39" t="s">
        <v>505</v>
      </c>
      <c r="F228" s="39" t="s">
        <v>584</v>
      </c>
      <c r="G228" s="39" t="s">
        <v>337</v>
      </c>
      <c r="H228" s="21">
        <f>E228-D228+1</f>
        <v>5</v>
      </c>
      <c r="I228" s="40" t="s">
        <v>536</v>
      </c>
      <c r="J228" s="40" t="s">
        <v>1465</v>
      </c>
      <c r="K228" s="40" t="s">
        <v>585</v>
      </c>
      <c r="L228" s="22">
        <v>49</v>
      </c>
      <c r="M228" s="22">
        <v>48</v>
      </c>
      <c r="N228" s="22" t="s">
        <v>85</v>
      </c>
      <c r="O228" s="22">
        <v>2</v>
      </c>
      <c r="P228" s="48" t="s">
        <v>513</v>
      </c>
      <c r="Q228" s="22" t="s">
        <v>514</v>
      </c>
      <c r="R228" s="22" t="s">
        <v>88</v>
      </c>
      <c r="S228" s="12">
        <v>47.9</v>
      </c>
      <c r="T228" s="12">
        <v>49.7</v>
      </c>
      <c r="U228" s="48">
        <v>48</v>
      </c>
      <c r="V228" s="48">
        <v>50</v>
      </c>
      <c r="W228" s="48" t="s">
        <v>12</v>
      </c>
      <c r="X228" s="48">
        <f>IF(AND(W228 = "Rep", M228&gt;L228),1,0)</f>
        <v>0</v>
      </c>
      <c r="Y228" s="22" t="s">
        <v>85</v>
      </c>
      <c r="Z228" s="48" t="s">
        <v>282</v>
      </c>
      <c r="AA228" s="22">
        <v>0</v>
      </c>
      <c r="AB228" s="22">
        <v>1</v>
      </c>
      <c r="AC228" s="22">
        <v>0</v>
      </c>
      <c r="AD228" s="22" t="s">
        <v>85</v>
      </c>
      <c r="AE228" s="34" t="s">
        <v>557</v>
      </c>
      <c r="AF228" s="34" t="s">
        <v>557</v>
      </c>
      <c r="AG228" s="22" t="s">
        <v>89</v>
      </c>
      <c r="AH228" s="22">
        <v>1</v>
      </c>
      <c r="AI228" s="22">
        <v>1</v>
      </c>
      <c r="AJ228" s="22">
        <v>1</v>
      </c>
      <c r="AK228" s="22">
        <v>1</v>
      </c>
      <c r="AL228" s="22">
        <v>1</v>
      </c>
      <c r="AM228" s="22">
        <v>1</v>
      </c>
      <c r="AN228" s="22">
        <v>0</v>
      </c>
      <c r="AO228" s="22">
        <v>0</v>
      </c>
      <c r="AP228" s="22">
        <v>0</v>
      </c>
      <c r="AQ228" s="22">
        <v>0</v>
      </c>
      <c r="AR228" s="22">
        <v>0</v>
      </c>
      <c r="AS228" s="22">
        <v>0</v>
      </c>
      <c r="AT228" s="22">
        <v>0</v>
      </c>
      <c r="AU228" s="22">
        <v>0</v>
      </c>
      <c r="AV228" s="22">
        <v>0</v>
      </c>
      <c r="AW228" s="22">
        <v>0</v>
      </c>
      <c r="AX228" s="22">
        <v>0</v>
      </c>
      <c r="AY228" s="22">
        <v>0</v>
      </c>
      <c r="AZ228" s="22">
        <v>0</v>
      </c>
      <c r="BA228" s="22">
        <v>0</v>
      </c>
      <c r="BB228" s="22">
        <v>0</v>
      </c>
      <c r="BC228" s="22">
        <v>0</v>
      </c>
      <c r="BD228" s="22">
        <v>0</v>
      </c>
      <c r="BE228" s="22">
        <v>0</v>
      </c>
      <c r="BF228" s="22">
        <v>0</v>
      </c>
      <c r="BG228" s="22">
        <v>0</v>
      </c>
      <c r="BH228" s="22">
        <v>1</v>
      </c>
      <c r="BI228" s="22">
        <v>0</v>
      </c>
      <c r="BJ228" s="22">
        <v>0</v>
      </c>
      <c r="BK228" s="22">
        <v>0</v>
      </c>
      <c r="BL228" s="22">
        <v>0</v>
      </c>
      <c r="BM228" s="22">
        <v>0</v>
      </c>
      <c r="BN228" s="22">
        <v>0</v>
      </c>
      <c r="BO228" s="22">
        <v>0</v>
      </c>
      <c r="BP228" s="22" t="s">
        <v>85</v>
      </c>
      <c r="BQ228" s="22" t="s">
        <v>85</v>
      </c>
      <c r="BR228" s="22" t="s">
        <v>85</v>
      </c>
      <c r="BS228" s="22" t="s">
        <v>85</v>
      </c>
      <c r="BT228" s="22" t="s">
        <v>85</v>
      </c>
      <c r="BU228" s="22" t="s">
        <v>85</v>
      </c>
      <c r="BV228" s="22" t="s">
        <v>85</v>
      </c>
      <c r="BW228" s="22" t="s">
        <v>85</v>
      </c>
      <c r="BX228" s="22" t="s">
        <v>85</v>
      </c>
      <c r="BY228" s="22" t="s">
        <v>85</v>
      </c>
      <c r="BZ228" s="22" t="s">
        <v>85</v>
      </c>
      <c r="CA228" s="22" t="s">
        <v>85</v>
      </c>
      <c r="CB228" s="22" t="s">
        <v>85</v>
      </c>
      <c r="CC228" s="22" t="s">
        <v>85</v>
      </c>
      <c r="CD228" s="45"/>
      <c r="CE228" s="1"/>
      <c r="CF228" s="1"/>
      <c r="CG228" s="1"/>
      <c r="CH228" s="1"/>
      <c r="CI228" s="1"/>
      <c r="CJ228" s="1"/>
      <c r="CK228" s="1"/>
    </row>
    <row r="229" spans="1:89">
      <c r="A229" s="44">
        <v>563</v>
      </c>
      <c r="B229" s="45" t="s">
        <v>633</v>
      </c>
      <c r="C229" s="9" t="s">
        <v>640</v>
      </c>
      <c r="D229" s="39" t="s">
        <v>79</v>
      </c>
      <c r="E229" s="39" t="s">
        <v>82</v>
      </c>
      <c r="F229" s="23" t="s">
        <v>641</v>
      </c>
      <c r="G229" s="39" t="s">
        <v>132</v>
      </c>
      <c r="H229" s="21">
        <f>E229-D229+1</f>
        <v>4</v>
      </c>
      <c r="I229" s="40" t="s">
        <v>194</v>
      </c>
      <c r="J229" s="40" t="s">
        <v>1465</v>
      </c>
      <c r="K229" s="40" t="s">
        <v>642</v>
      </c>
      <c r="L229" s="22">
        <v>42</v>
      </c>
      <c r="M229" s="22">
        <v>46</v>
      </c>
      <c r="N229" s="22">
        <v>3</v>
      </c>
      <c r="O229" s="22">
        <v>1</v>
      </c>
      <c r="P229" s="13" t="s">
        <v>634</v>
      </c>
      <c r="Q229" s="22" t="s">
        <v>635</v>
      </c>
      <c r="R229" s="48" t="s">
        <v>88</v>
      </c>
      <c r="S229" s="12">
        <v>45</v>
      </c>
      <c r="T229" s="12">
        <v>52</v>
      </c>
      <c r="U229" s="48">
        <f>100*ROUND(754859/1700130,2)</f>
        <v>44</v>
      </c>
      <c r="V229" s="48">
        <f>100*ROUND(864997/1700130,2)</f>
        <v>51</v>
      </c>
      <c r="W229" s="48" t="s">
        <v>12</v>
      </c>
      <c r="X229" s="48">
        <f>IF(AND(W229 = "Rep", M229&gt;L229),1,0)</f>
        <v>1</v>
      </c>
      <c r="Y229" s="48" t="s">
        <v>85</v>
      </c>
      <c r="Z229" s="48" t="s">
        <v>282</v>
      </c>
      <c r="AA229" s="48">
        <v>0</v>
      </c>
      <c r="AB229" s="48">
        <v>1</v>
      </c>
      <c r="AC229" s="48">
        <v>0</v>
      </c>
      <c r="AD229" s="48" t="s">
        <v>85</v>
      </c>
      <c r="AE229" s="48" t="s">
        <v>640</v>
      </c>
      <c r="AF229" s="48" t="s">
        <v>640</v>
      </c>
      <c r="AG229" s="13" t="s">
        <v>89</v>
      </c>
      <c r="AH229" s="48">
        <v>1</v>
      </c>
      <c r="AI229" s="48">
        <v>1</v>
      </c>
      <c r="AJ229" s="48">
        <v>1</v>
      </c>
      <c r="AK229" s="48">
        <v>1</v>
      </c>
      <c r="AL229" s="48">
        <v>0</v>
      </c>
      <c r="AM229" s="48">
        <v>0</v>
      </c>
      <c r="AN229" s="48">
        <v>0</v>
      </c>
      <c r="AO229" s="48">
        <v>0</v>
      </c>
      <c r="AP229" s="48">
        <v>0</v>
      </c>
      <c r="AQ229" s="48">
        <v>0</v>
      </c>
      <c r="AR229" s="48">
        <v>0</v>
      </c>
      <c r="AS229" s="48">
        <v>0</v>
      </c>
      <c r="AT229" s="48">
        <v>0</v>
      </c>
      <c r="AU229" s="48">
        <v>0</v>
      </c>
      <c r="AV229" s="48">
        <v>0</v>
      </c>
      <c r="AW229" s="48">
        <v>0</v>
      </c>
      <c r="AX229" s="48">
        <v>0</v>
      </c>
      <c r="AY229" s="48">
        <v>1</v>
      </c>
      <c r="AZ229" s="48">
        <v>0</v>
      </c>
      <c r="BA229" s="48">
        <v>0</v>
      </c>
      <c r="BB229" s="48">
        <v>0</v>
      </c>
      <c r="BC229" s="48">
        <v>0</v>
      </c>
      <c r="BD229" s="48">
        <v>0</v>
      </c>
      <c r="BE229" s="48">
        <v>0</v>
      </c>
      <c r="BF229" s="48">
        <v>0</v>
      </c>
      <c r="BG229" s="48">
        <v>0</v>
      </c>
      <c r="BH229" s="48">
        <v>0</v>
      </c>
      <c r="BI229" s="48">
        <v>0</v>
      </c>
      <c r="BJ229" s="48">
        <v>0</v>
      </c>
      <c r="BK229" s="48">
        <v>0</v>
      </c>
      <c r="BL229" s="48">
        <v>0</v>
      </c>
      <c r="BM229" s="48">
        <v>0</v>
      </c>
      <c r="BN229" s="48">
        <v>0</v>
      </c>
      <c r="BO229" s="48">
        <v>0</v>
      </c>
      <c r="BP229" s="48" t="s">
        <v>85</v>
      </c>
      <c r="BQ229" s="48" t="s">
        <v>85</v>
      </c>
      <c r="BR229" s="48" t="s">
        <v>85</v>
      </c>
      <c r="BS229" s="48" t="s">
        <v>85</v>
      </c>
      <c r="BT229" s="48" t="s">
        <v>85</v>
      </c>
      <c r="BU229" s="48" t="s">
        <v>85</v>
      </c>
      <c r="BV229" s="48" t="s">
        <v>85</v>
      </c>
      <c r="BW229" s="48" t="s">
        <v>85</v>
      </c>
      <c r="BX229" s="48" t="s">
        <v>85</v>
      </c>
      <c r="BY229" s="48" t="s">
        <v>85</v>
      </c>
      <c r="BZ229" s="48" t="s">
        <v>85</v>
      </c>
      <c r="CA229" s="48" t="s">
        <v>85</v>
      </c>
      <c r="CB229" s="48" t="s">
        <v>85</v>
      </c>
      <c r="CC229" s="48" t="s">
        <v>85</v>
      </c>
      <c r="CD229" s="45"/>
      <c r="CE229" s="1"/>
      <c r="CF229" s="1"/>
      <c r="CG229" s="1"/>
      <c r="CH229" s="1"/>
      <c r="CI229" s="1"/>
      <c r="CJ229" s="1"/>
      <c r="CK229" s="1"/>
    </row>
    <row r="230" spans="1:89">
      <c r="A230" s="44">
        <v>532</v>
      </c>
      <c r="B230" s="45" t="s">
        <v>633</v>
      </c>
      <c r="C230" s="9" t="s">
        <v>555</v>
      </c>
      <c r="D230" s="39" t="s">
        <v>137</v>
      </c>
      <c r="E230" s="39" t="s">
        <v>122</v>
      </c>
      <c r="F230" s="39" t="s">
        <v>530</v>
      </c>
      <c r="G230" s="39" t="s">
        <v>82</v>
      </c>
      <c r="H230" s="21">
        <f>E230-D230+1</f>
        <v>5</v>
      </c>
      <c r="I230" s="40" t="s">
        <v>643</v>
      </c>
      <c r="J230" s="40" t="s">
        <v>1465</v>
      </c>
      <c r="K230" s="40" t="s">
        <v>644</v>
      </c>
      <c r="L230" s="22">
        <v>46</v>
      </c>
      <c r="M230" s="22">
        <v>48</v>
      </c>
      <c r="N230" s="22">
        <v>1</v>
      </c>
      <c r="O230" s="22">
        <v>4</v>
      </c>
      <c r="P230" s="13" t="s">
        <v>634</v>
      </c>
      <c r="Q230" s="22" t="s">
        <v>635</v>
      </c>
      <c r="R230" s="22" t="s">
        <v>88</v>
      </c>
      <c r="S230" s="12">
        <v>45</v>
      </c>
      <c r="T230" s="12">
        <v>52</v>
      </c>
      <c r="U230" s="48">
        <f>100*ROUND(754859/1700130,2)</f>
        <v>44</v>
      </c>
      <c r="V230" s="48">
        <f>100*ROUND(864997/1700130,2)</f>
        <v>51</v>
      </c>
      <c r="W230" s="48" t="s">
        <v>12</v>
      </c>
      <c r="X230" s="48">
        <f>IF(AND(W230 = "Rep", M230&gt;L230),1,0)</f>
        <v>1</v>
      </c>
      <c r="Y230" s="22" t="s">
        <v>85</v>
      </c>
      <c r="Z230" s="22" t="s">
        <v>282</v>
      </c>
      <c r="AA230" s="22">
        <v>0</v>
      </c>
      <c r="AB230" s="22">
        <v>1</v>
      </c>
      <c r="AC230" s="22">
        <v>0</v>
      </c>
      <c r="AD230" s="22" t="s">
        <v>85</v>
      </c>
      <c r="AE230" s="13" t="s">
        <v>557</v>
      </c>
      <c r="AF230" s="13" t="s">
        <v>558</v>
      </c>
      <c r="AG230" s="22" t="s">
        <v>89</v>
      </c>
      <c r="AH230" s="22">
        <v>1</v>
      </c>
      <c r="AI230" s="22">
        <v>1</v>
      </c>
      <c r="AJ230" s="22">
        <v>1</v>
      </c>
      <c r="AK230" s="22">
        <v>1</v>
      </c>
      <c r="AL230" s="22">
        <v>1</v>
      </c>
      <c r="AM230" s="22">
        <v>1</v>
      </c>
      <c r="AN230" s="22">
        <v>0</v>
      </c>
      <c r="AO230" s="22">
        <v>0</v>
      </c>
      <c r="AP230" s="22">
        <v>0</v>
      </c>
      <c r="AQ230" s="22">
        <v>0</v>
      </c>
      <c r="AR230" s="22">
        <v>0</v>
      </c>
      <c r="AS230" s="22">
        <v>0</v>
      </c>
      <c r="AT230" s="22">
        <v>0</v>
      </c>
      <c r="AU230" s="22">
        <v>0</v>
      </c>
      <c r="AV230" s="22">
        <v>0</v>
      </c>
      <c r="AW230" s="22">
        <v>0</v>
      </c>
      <c r="AX230" s="22">
        <v>0</v>
      </c>
      <c r="AY230" s="22">
        <v>0</v>
      </c>
      <c r="AZ230" s="22">
        <v>0</v>
      </c>
      <c r="BA230" s="22">
        <v>0</v>
      </c>
      <c r="BB230" s="22">
        <v>0</v>
      </c>
      <c r="BC230" s="22">
        <v>0</v>
      </c>
      <c r="BD230" s="22">
        <v>0</v>
      </c>
      <c r="BE230" s="22">
        <v>0</v>
      </c>
      <c r="BF230" s="22">
        <v>0</v>
      </c>
      <c r="BG230" s="22">
        <v>0</v>
      </c>
      <c r="BH230" s="22">
        <v>1</v>
      </c>
      <c r="BI230" s="22">
        <v>0</v>
      </c>
      <c r="BJ230" s="22">
        <v>0</v>
      </c>
      <c r="BK230" s="22">
        <v>0</v>
      </c>
      <c r="BL230" s="22">
        <v>0</v>
      </c>
      <c r="BM230" s="22">
        <v>0</v>
      </c>
      <c r="BN230" s="22">
        <v>0</v>
      </c>
      <c r="BO230" s="22">
        <v>0</v>
      </c>
      <c r="BP230" s="22" t="s">
        <v>85</v>
      </c>
      <c r="BQ230" s="22" t="s">
        <v>85</v>
      </c>
      <c r="BR230" s="22">
        <v>30</v>
      </c>
      <c r="BS230" s="22">
        <v>31</v>
      </c>
      <c r="BT230" s="22">
        <v>34</v>
      </c>
      <c r="BU230" s="22" t="s">
        <v>85</v>
      </c>
      <c r="BV230" s="22" t="s">
        <v>85</v>
      </c>
      <c r="BW230" s="22" t="s">
        <v>85</v>
      </c>
      <c r="BX230" s="22" t="s">
        <v>85</v>
      </c>
      <c r="BY230" s="22" t="s">
        <v>85</v>
      </c>
      <c r="BZ230" s="22" t="s">
        <v>85</v>
      </c>
      <c r="CA230" s="22" t="s">
        <v>85</v>
      </c>
      <c r="CB230" s="22" t="s">
        <v>85</v>
      </c>
      <c r="CC230" s="22" t="s">
        <v>85</v>
      </c>
      <c r="CD230" s="45"/>
      <c r="CE230" s="1"/>
      <c r="CF230" s="1"/>
      <c r="CG230" s="1"/>
      <c r="CH230" s="1"/>
      <c r="CI230" s="1"/>
      <c r="CJ230" s="1"/>
      <c r="CK230" s="1"/>
    </row>
    <row r="231" spans="1:89">
      <c r="A231" s="44">
        <v>337</v>
      </c>
      <c r="B231" s="45" t="s">
        <v>633</v>
      </c>
      <c r="C231" s="9" t="s">
        <v>557</v>
      </c>
      <c r="D231" s="39" t="s">
        <v>254</v>
      </c>
      <c r="E231" s="39" t="s">
        <v>159</v>
      </c>
      <c r="F231" s="39" t="s">
        <v>657</v>
      </c>
      <c r="G231" s="39" t="s">
        <v>188</v>
      </c>
      <c r="H231" s="21">
        <f>E231-D231+1</f>
        <v>5</v>
      </c>
      <c r="I231" s="40" t="s">
        <v>194</v>
      </c>
      <c r="J231" s="40" t="s">
        <v>1465</v>
      </c>
      <c r="K231" s="40" t="s">
        <v>658</v>
      </c>
      <c r="L231" s="22">
        <v>50</v>
      </c>
      <c r="M231" s="22">
        <v>45</v>
      </c>
      <c r="N231" s="22">
        <v>1</v>
      </c>
      <c r="O231" s="22">
        <v>4</v>
      </c>
      <c r="P231" s="13" t="s">
        <v>634</v>
      </c>
      <c r="Q231" s="22" t="s">
        <v>635</v>
      </c>
      <c r="R231" s="48" t="s">
        <v>88</v>
      </c>
      <c r="S231" s="12">
        <v>45</v>
      </c>
      <c r="T231" s="12">
        <v>52</v>
      </c>
      <c r="U231" s="48">
        <f>100*ROUND(754859/1700130,2)</f>
        <v>44</v>
      </c>
      <c r="V231" s="48">
        <f>100*ROUND(864997/1700130,2)</f>
        <v>51</v>
      </c>
      <c r="W231" s="48" t="s">
        <v>12</v>
      </c>
      <c r="X231" s="48">
        <f>IF(AND(W231 = "Rep", M231&gt;L231),1,0)</f>
        <v>0</v>
      </c>
      <c r="Y231" s="48" t="s">
        <v>85</v>
      </c>
      <c r="Z231" s="48" t="s">
        <v>282</v>
      </c>
      <c r="AA231" s="48">
        <v>0</v>
      </c>
      <c r="AB231" s="48">
        <v>1</v>
      </c>
      <c r="AC231" s="22">
        <v>0</v>
      </c>
      <c r="AD231" s="48" t="s">
        <v>85</v>
      </c>
      <c r="AE231" s="13" t="s">
        <v>557</v>
      </c>
      <c r="AF231" s="48" t="s">
        <v>555</v>
      </c>
      <c r="AG231" s="48" t="s">
        <v>89</v>
      </c>
      <c r="AH231" s="48">
        <v>1</v>
      </c>
      <c r="AI231" s="48">
        <v>1</v>
      </c>
      <c r="AJ231" s="48">
        <v>1</v>
      </c>
      <c r="AK231" s="48">
        <v>1</v>
      </c>
      <c r="AL231" s="48">
        <v>1</v>
      </c>
      <c r="AM231" s="48">
        <v>1</v>
      </c>
      <c r="AN231" s="48">
        <v>0</v>
      </c>
      <c r="AO231" s="48">
        <v>0</v>
      </c>
      <c r="AP231" s="48">
        <v>0</v>
      </c>
      <c r="AQ231" s="48">
        <v>0</v>
      </c>
      <c r="AR231" s="48">
        <v>0</v>
      </c>
      <c r="AS231" s="48">
        <v>0</v>
      </c>
      <c r="AT231" s="48">
        <v>0</v>
      </c>
      <c r="AU231" s="48">
        <v>0</v>
      </c>
      <c r="AV231" s="48">
        <v>0</v>
      </c>
      <c r="AW231" s="48">
        <v>0</v>
      </c>
      <c r="AX231" s="48">
        <v>0</v>
      </c>
      <c r="AY231" s="48">
        <v>0</v>
      </c>
      <c r="AZ231" s="48">
        <v>0</v>
      </c>
      <c r="BA231" s="48">
        <v>0</v>
      </c>
      <c r="BB231" s="48">
        <v>0</v>
      </c>
      <c r="BC231" s="48">
        <v>0</v>
      </c>
      <c r="BD231" s="48">
        <v>0</v>
      </c>
      <c r="BE231" s="48">
        <v>0</v>
      </c>
      <c r="BF231" s="48">
        <v>0</v>
      </c>
      <c r="BG231" s="48">
        <v>0</v>
      </c>
      <c r="BH231" s="48">
        <v>0</v>
      </c>
      <c r="BI231" s="48">
        <v>0</v>
      </c>
      <c r="BJ231" s="48">
        <v>0</v>
      </c>
      <c r="BK231" s="48">
        <v>0</v>
      </c>
      <c r="BL231" s="48">
        <v>0</v>
      </c>
      <c r="BM231" s="48">
        <v>0</v>
      </c>
      <c r="BN231" s="48">
        <v>0</v>
      </c>
      <c r="BO231" s="48">
        <v>0</v>
      </c>
      <c r="BP231" s="48" t="s">
        <v>85</v>
      </c>
      <c r="BQ231" s="48" t="s">
        <v>85</v>
      </c>
      <c r="BR231" s="48">
        <v>31</v>
      </c>
      <c r="BS231" s="48">
        <v>29</v>
      </c>
      <c r="BT231" s="48">
        <v>33</v>
      </c>
      <c r="BU231" s="48" t="s">
        <v>85</v>
      </c>
      <c r="BV231" s="48" t="s">
        <v>85</v>
      </c>
      <c r="BW231" s="48" t="s">
        <v>85</v>
      </c>
      <c r="BX231" s="48" t="s">
        <v>85</v>
      </c>
      <c r="BY231" s="48" t="s">
        <v>85</v>
      </c>
      <c r="BZ231" s="48" t="s">
        <v>85</v>
      </c>
      <c r="CA231" s="48" t="s">
        <v>85</v>
      </c>
      <c r="CB231" s="48" t="s">
        <v>85</v>
      </c>
      <c r="CC231" s="48" t="s">
        <v>85</v>
      </c>
      <c r="CD231" s="45"/>
      <c r="CE231" s="1"/>
      <c r="CF231" s="1"/>
      <c r="CG231" s="1"/>
      <c r="CH231" s="1"/>
      <c r="CI231" s="1"/>
      <c r="CJ231" s="1"/>
      <c r="CK231" s="1"/>
    </row>
    <row r="232" spans="1:89">
      <c r="A232" s="44">
        <v>240</v>
      </c>
      <c r="B232" s="45" t="s">
        <v>633</v>
      </c>
      <c r="C232" s="24" t="s">
        <v>664</v>
      </c>
      <c r="D232" s="39" t="s">
        <v>665</v>
      </c>
      <c r="E232" s="39" t="s">
        <v>666</v>
      </c>
      <c r="F232" s="39" t="s">
        <v>667</v>
      </c>
      <c r="G232" s="39" t="s">
        <v>590</v>
      </c>
      <c r="H232" s="40">
        <f>E232-D232+1</f>
        <v>4</v>
      </c>
      <c r="I232" s="40" t="s">
        <v>256</v>
      </c>
      <c r="J232" s="40" t="s">
        <v>1465</v>
      </c>
      <c r="K232" s="48">
        <v>658</v>
      </c>
      <c r="L232" s="48">
        <v>45</v>
      </c>
      <c r="M232" s="48">
        <v>42</v>
      </c>
      <c r="N232" s="48">
        <v>3</v>
      </c>
      <c r="O232" s="48">
        <v>7</v>
      </c>
      <c r="P232" s="48" t="s">
        <v>634</v>
      </c>
      <c r="Q232" s="48" t="s">
        <v>635</v>
      </c>
      <c r="R232" s="22" t="s">
        <v>88</v>
      </c>
      <c r="S232" s="12">
        <v>45</v>
      </c>
      <c r="T232" s="12">
        <v>52</v>
      </c>
      <c r="U232" s="48">
        <f>100*ROUND(754859/1700130,2)</f>
        <v>44</v>
      </c>
      <c r="V232" s="48">
        <f>100*ROUND(864997/1700130,2)</f>
        <v>51</v>
      </c>
      <c r="W232" s="48" t="s">
        <v>12</v>
      </c>
      <c r="X232" s="48">
        <f>IF(AND(W232 = "Rep", M232&gt;L232),1,0)</f>
        <v>0</v>
      </c>
      <c r="Y232" s="48" t="s">
        <v>85</v>
      </c>
      <c r="Z232" s="48" t="s">
        <v>282</v>
      </c>
      <c r="AA232" s="48">
        <v>0</v>
      </c>
      <c r="AB232" s="48">
        <v>1</v>
      </c>
      <c r="AC232" s="48">
        <v>0</v>
      </c>
      <c r="AD232" s="48">
        <v>0</v>
      </c>
      <c r="AE232" s="48" t="s">
        <v>668</v>
      </c>
      <c r="AF232" s="48" t="s">
        <v>664</v>
      </c>
      <c r="AG232" s="48" t="s">
        <v>89</v>
      </c>
      <c r="AH232" s="22">
        <v>1</v>
      </c>
      <c r="AI232" s="48">
        <v>1</v>
      </c>
      <c r="AJ232" s="48">
        <v>1</v>
      </c>
      <c r="AK232" s="48">
        <v>1</v>
      </c>
      <c r="AL232" s="48">
        <v>0</v>
      </c>
      <c r="AM232" s="48">
        <v>0</v>
      </c>
      <c r="AN232" s="48">
        <v>0</v>
      </c>
      <c r="AO232" s="48">
        <v>0</v>
      </c>
      <c r="AP232" s="48">
        <v>0</v>
      </c>
      <c r="AQ232" s="48">
        <v>0</v>
      </c>
      <c r="AR232" s="48">
        <v>0</v>
      </c>
      <c r="AS232" s="48">
        <v>0</v>
      </c>
      <c r="AT232" s="48">
        <v>0</v>
      </c>
      <c r="AU232" s="48">
        <v>0</v>
      </c>
      <c r="AV232" s="48">
        <v>0</v>
      </c>
      <c r="AW232" s="48">
        <v>0</v>
      </c>
      <c r="AX232" s="48">
        <v>0</v>
      </c>
      <c r="AY232" s="48">
        <v>1</v>
      </c>
      <c r="AZ232" s="48">
        <v>0</v>
      </c>
      <c r="BA232" s="48">
        <v>0</v>
      </c>
      <c r="BB232" s="48">
        <v>0</v>
      </c>
      <c r="BC232" s="48">
        <v>0</v>
      </c>
      <c r="BD232" s="48">
        <v>0</v>
      </c>
      <c r="BE232" s="48">
        <v>0</v>
      </c>
      <c r="BF232" s="48">
        <v>0</v>
      </c>
      <c r="BG232" s="48">
        <v>0</v>
      </c>
      <c r="BH232" s="48">
        <v>0</v>
      </c>
      <c r="BI232" s="48">
        <v>0</v>
      </c>
      <c r="BJ232" s="48">
        <v>0</v>
      </c>
      <c r="BK232" s="48">
        <v>0</v>
      </c>
      <c r="BL232" s="48">
        <v>0</v>
      </c>
      <c r="BM232" s="48">
        <v>0</v>
      </c>
      <c r="BN232" s="48">
        <v>0</v>
      </c>
      <c r="BO232" s="22">
        <v>0</v>
      </c>
      <c r="BP232" s="48">
        <v>0</v>
      </c>
      <c r="BQ232" s="48">
        <v>0</v>
      </c>
      <c r="BR232" s="48" t="s">
        <v>85</v>
      </c>
      <c r="BS232" s="48" t="s">
        <v>85</v>
      </c>
      <c r="BT232" s="48" t="s">
        <v>85</v>
      </c>
      <c r="BU232" s="48" t="s">
        <v>85</v>
      </c>
      <c r="BV232" s="48" t="s">
        <v>85</v>
      </c>
      <c r="BW232" s="48" t="s">
        <v>85</v>
      </c>
      <c r="BX232" s="48" t="s">
        <v>85</v>
      </c>
      <c r="BY232" s="48" t="s">
        <v>85</v>
      </c>
      <c r="BZ232" s="48" t="s">
        <v>85</v>
      </c>
      <c r="CA232" s="48" t="s">
        <v>85</v>
      </c>
      <c r="CB232" s="48" t="s">
        <v>85</v>
      </c>
      <c r="CC232" s="48" t="s">
        <v>85</v>
      </c>
      <c r="CD232" s="45"/>
    </row>
    <row r="233" spans="1:89">
      <c r="A233" s="1">
        <v>21</v>
      </c>
      <c r="B233" s="1" t="s">
        <v>633</v>
      </c>
      <c r="C233" s="19" t="s">
        <v>640</v>
      </c>
      <c r="D233" s="27">
        <v>43989</v>
      </c>
      <c r="E233" s="27">
        <v>43992</v>
      </c>
      <c r="F233" s="1" t="s">
        <v>677</v>
      </c>
      <c r="G233" s="27">
        <v>43995</v>
      </c>
      <c r="H233" s="32">
        <v>4</v>
      </c>
      <c r="I233" s="48">
        <v>3.8</v>
      </c>
      <c r="J233" s="40" t="s">
        <v>1465</v>
      </c>
      <c r="K233" s="48">
        <v>674</v>
      </c>
      <c r="L233" s="48">
        <v>46</v>
      </c>
      <c r="M233" s="48">
        <v>43</v>
      </c>
      <c r="N233" s="48">
        <v>4</v>
      </c>
      <c r="O233" s="48">
        <v>7</v>
      </c>
      <c r="P233" s="32" t="s">
        <v>634</v>
      </c>
      <c r="Q233" s="32" t="s">
        <v>635</v>
      </c>
      <c r="R233" s="48" t="s">
        <v>88</v>
      </c>
      <c r="S233" s="12">
        <v>45</v>
      </c>
      <c r="T233" s="12">
        <v>52</v>
      </c>
      <c r="U233" s="48">
        <f>100*ROUND(754859/1700130,2)</f>
        <v>44</v>
      </c>
      <c r="V233" s="48">
        <f>100*ROUND(864997/1700130,2)</f>
        <v>51</v>
      </c>
      <c r="W233" s="48" t="s">
        <v>12</v>
      </c>
      <c r="X233" s="48">
        <f>IF(AND(W233 = "Rep", M233&gt;L233),1,0)</f>
        <v>0</v>
      </c>
      <c r="Y233" s="49" t="s">
        <v>85</v>
      </c>
      <c r="Z233" s="48" t="s">
        <v>282</v>
      </c>
      <c r="AA233" s="48">
        <v>0</v>
      </c>
      <c r="AB233" s="48">
        <v>1</v>
      </c>
      <c r="AC233" s="48">
        <v>0</v>
      </c>
      <c r="AD233" s="49" t="s">
        <v>85</v>
      </c>
      <c r="AE233" s="32" t="s">
        <v>678</v>
      </c>
      <c r="AF233" s="32" t="s">
        <v>640</v>
      </c>
      <c r="AG233" s="32" t="s">
        <v>178</v>
      </c>
      <c r="AH233" s="48">
        <v>1</v>
      </c>
      <c r="AI233" s="48">
        <v>1</v>
      </c>
      <c r="AJ233" s="32">
        <v>1</v>
      </c>
      <c r="AK233" s="32">
        <v>1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1</v>
      </c>
      <c r="AZ233" s="32">
        <v>0</v>
      </c>
      <c r="BA233" s="32">
        <v>0</v>
      </c>
      <c r="BB233" s="32">
        <v>0</v>
      </c>
      <c r="BC233" s="32">
        <v>0</v>
      </c>
      <c r="BD233" s="32">
        <v>0</v>
      </c>
      <c r="BE233" s="32">
        <v>0</v>
      </c>
      <c r="BF233" s="32">
        <v>0</v>
      </c>
      <c r="BG233" s="32">
        <v>0</v>
      </c>
      <c r="BH233" s="32">
        <v>0</v>
      </c>
      <c r="BI233" s="32">
        <v>0</v>
      </c>
      <c r="BJ233" s="32">
        <v>0</v>
      </c>
      <c r="BK233" s="32">
        <v>0</v>
      </c>
      <c r="BL233" s="32">
        <v>0</v>
      </c>
      <c r="BM233" s="32">
        <v>0</v>
      </c>
      <c r="BN233" s="32">
        <v>0</v>
      </c>
      <c r="BO233" s="32">
        <v>0</v>
      </c>
      <c r="BP233" s="49" t="s">
        <v>85</v>
      </c>
      <c r="BQ233" s="49" t="s">
        <v>85</v>
      </c>
      <c r="BR233" s="49" t="s">
        <v>85</v>
      </c>
      <c r="BS233" s="49" t="s">
        <v>85</v>
      </c>
      <c r="BT233" s="49" t="s">
        <v>85</v>
      </c>
      <c r="BU233" s="49" t="s">
        <v>85</v>
      </c>
      <c r="BV233" s="49" t="s">
        <v>85</v>
      </c>
      <c r="BW233" s="49" t="s">
        <v>85</v>
      </c>
      <c r="BX233" s="49" t="s">
        <v>85</v>
      </c>
      <c r="BY233" s="49" t="s">
        <v>85</v>
      </c>
      <c r="BZ233" s="49" t="s">
        <v>85</v>
      </c>
      <c r="CA233" s="49" t="s">
        <v>85</v>
      </c>
      <c r="CB233" s="49" t="s">
        <v>85</v>
      </c>
      <c r="CC233" s="49" t="s">
        <v>85</v>
      </c>
      <c r="CD233" s="1"/>
      <c r="CK233" s="1"/>
    </row>
    <row r="234" spans="1:89">
      <c r="A234" s="1">
        <v>137</v>
      </c>
      <c r="B234" s="1" t="s">
        <v>713</v>
      </c>
      <c r="C234" s="19" t="s">
        <v>557</v>
      </c>
      <c r="D234" s="20" t="s">
        <v>415</v>
      </c>
      <c r="E234" s="20" t="s">
        <v>408</v>
      </c>
      <c r="F234" s="20" t="s">
        <v>672</v>
      </c>
      <c r="G234" s="20" t="s">
        <v>410</v>
      </c>
      <c r="H234" s="40">
        <f>E234-D234+1</f>
        <v>5</v>
      </c>
      <c r="I234" s="32">
        <v>3.3</v>
      </c>
      <c r="J234" s="40" t="s">
        <v>1465</v>
      </c>
      <c r="K234" s="32">
        <v>909</v>
      </c>
      <c r="L234" s="22">
        <v>44</v>
      </c>
      <c r="M234" s="22">
        <v>49</v>
      </c>
      <c r="N234" s="22">
        <v>1</v>
      </c>
      <c r="O234" s="22">
        <v>5</v>
      </c>
      <c r="P234" s="48" t="s">
        <v>715</v>
      </c>
      <c r="Q234" s="48" t="s">
        <v>716</v>
      </c>
      <c r="R234" s="32" t="s">
        <v>177</v>
      </c>
      <c r="S234" s="12">
        <v>38</v>
      </c>
      <c r="T234" s="12">
        <v>58</v>
      </c>
      <c r="U234" s="48">
        <f>100*ROUND(816257/(1233315+816257+85386+70+18+9+1+1),2)</f>
        <v>38</v>
      </c>
      <c r="V234" s="48">
        <f>100*ROUND(1233315/(1233315+816257+85386+70+18+9+1+1),2)</f>
        <v>57.999999999999993</v>
      </c>
      <c r="W234" s="48" t="s">
        <v>12</v>
      </c>
      <c r="X234" s="48">
        <f>IF(AND(W234 = "Rep", M234&gt;L234),1,0)</f>
        <v>1</v>
      </c>
      <c r="Y234" s="32" t="s">
        <v>85</v>
      </c>
      <c r="Z234" s="48" t="s">
        <v>282</v>
      </c>
      <c r="AA234" s="32">
        <v>0</v>
      </c>
      <c r="AB234" s="32">
        <v>1</v>
      </c>
      <c r="AC234" s="32">
        <v>0</v>
      </c>
      <c r="AD234" s="32" t="s">
        <v>85</v>
      </c>
      <c r="AE234" s="32" t="s">
        <v>557</v>
      </c>
      <c r="AF234" s="32" t="s">
        <v>557</v>
      </c>
      <c r="AG234" s="32" t="s">
        <v>89</v>
      </c>
      <c r="AH234" s="32">
        <v>1</v>
      </c>
      <c r="AI234" s="32">
        <v>1</v>
      </c>
      <c r="AJ234" s="32">
        <v>1</v>
      </c>
      <c r="AK234" s="32">
        <v>1</v>
      </c>
      <c r="AL234" s="32">
        <v>1</v>
      </c>
      <c r="AM234" s="32">
        <v>1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0</v>
      </c>
      <c r="BA234" s="32">
        <v>0</v>
      </c>
      <c r="BB234" s="32">
        <v>0</v>
      </c>
      <c r="BC234" s="32">
        <v>0</v>
      </c>
      <c r="BD234" s="32">
        <v>0</v>
      </c>
      <c r="BE234" s="32">
        <v>0</v>
      </c>
      <c r="BF234" s="32">
        <v>0</v>
      </c>
      <c r="BG234" s="32">
        <v>0</v>
      </c>
      <c r="BH234" s="32">
        <v>1</v>
      </c>
      <c r="BI234" s="32">
        <v>0</v>
      </c>
      <c r="BJ234" s="32">
        <v>0</v>
      </c>
      <c r="BK234" s="32">
        <v>0</v>
      </c>
      <c r="BL234" s="32">
        <v>0</v>
      </c>
      <c r="BM234" s="32">
        <v>0</v>
      </c>
      <c r="BN234" s="32">
        <v>0</v>
      </c>
      <c r="BO234" s="32">
        <v>0</v>
      </c>
      <c r="BP234" s="32" t="s">
        <v>85</v>
      </c>
      <c r="BQ234" s="32" t="s">
        <v>85</v>
      </c>
      <c r="BR234" s="32">
        <v>30</v>
      </c>
      <c r="BS234" s="32">
        <v>33</v>
      </c>
      <c r="BT234" s="32">
        <v>29</v>
      </c>
      <c r="BU234" s="32" t="s">
        <v>85</v>
      </c>
      <c r="BV234" s="32" t="s">
        <v>85</v>
      </c>
      <c r="BW234" s="32" t="s">
        <v>85</v>
      </c>
      <c r="BX234" s="32" t="s">
        <v>85</v>
      </c>
      <c r="BY234" s="32" t="s">
        <v>85</v>
      </c>
      <c r="BZ234" s="32" t="s">
        <v>85</v>
      </c>
      <c r="CA234" s="32" t="s">
        <v>85</v>
      </c>
      <c r="CB234" s="32" t="s">
        <v>85</v>
      </c>
      <c r="CC234" s="32" t="s">
        <v>85</v>
      </c>
      <c r="CD234" s="1"/>
    </row>
    <row r="235" spans="1:89">
      <c r="A235" s="44">
        <v>246</v>
      </c>
      <c r="B235" s="45" t="s">
        <v>749</v>
      </c>
      <c r="C235" s="24" t="s">
        <v>327</v>
      </c>
      <c r="D235" s="39" t="s">
        <v>666</v>
      </c>
      <c r="E235" s="39" t="s">
        <v>768</v>
      </c>
      <c r="F235" s="39" t="s">
        <v>769</v>
      </c>
      <c r="G235" s="39" t="s">
        <v>770</v>
      </c>
      <c r="H235" s="40" t="s">
        <v>160</v>
      </c>
      <c r="I235" s="40" t="s">
        <v>85</v>
      </c>
      <c r="J235" s="40" t="s">
        <v>1465</v>
      </c>
      <c r="K235" s="48">
        <v>500</v>
      </c>
      <c r="L235" s="22">
        <v>46</v>
      </c>
      <c r="M235" s="22">
        <v>41</v>
      </c>
      <c r="N235" s="22">
        <v>7</v>
      </c>
      <c r="O235" s="22">
        <v>5</v>
      </c>
      <c r="P235" s="48" t="s">
        <v>751</v>
      </c>
      <c r="Q235" s="48" t="s">
        <v>752</v>
      </c>
      <c r="R235" s="22" t="s">
        <v>88</v>
      </c>
      <c r="S235" s="12">
        <v>43</v>
      </c>
      <c r="T235" s="12">
        <v>51</v>
      </c>
      <c r="U235" s="48">
        <v>42</v>
      </c>
      <c r="V235" s="48">
        <v>50</v>
      </c>
      <c r="W235" s="48" t="s">
        <v>12</v>
      </c>
      <c r="X235" s="48">
        <f>IF(AND(W235 = "Rep", M235&gt;L235),1,0)</f>
        <v>0</v>
      </c>
      <c r="Y235" s="48" t="s">
        <v>384</v>
      </c>
      <c r="Z235" s="48" t="s">
        <v>282</v>
      </c>
      <c r="AA235" s="22" t="s">
        <v>85</v>
      </c>
      <c r="AB235" s="22" t="s">
        <v>85</v>
      </c>
      <c r="AC235" s="22" t="s">
        <v>85</v>
      </c>
      <c r="AD235" s="22" t="s">
        <v>85</v>
      </c>
      <c r="AE235" s="48" t="s">
        <v>327</v>
      </c>
      <c r="AF235" s="48" t="s">
        <v>327</v>
      </c>
      <c r="AG235" s="22" t="s">
        <v>89</v>
      </c>
      <c r="AH235" s="22">
        <v>1</v>
      </c>
      <c r="AI235" s="22">
        <v>0</v>
      </c>
      <c r="AJ235" s="48">
        <v>1</v>
      </c>
      <c r="AK235" s="48">
        <v>1</v>
      </c>
      <c r="AL235" s="48">
        <v>1</v>
      </c>
      <c r="AM235" s="48">
        <v>0</v>
      </c>
      <c r="AN235" s="48">
        <v>0</v>
      </c>
      <c r="AO235" s="48">
        <v>0</v>
      </c>
      <c r="AP235" s="48">
        <v>0</v>
      </c>
      <c r="AQ235" s="48">
        <v>0</v>
      </c>
      <c r="AR235" s="48">
        <v>0</v>
      </c>
      <c r="AS235" s="48">
        <v>0</v>
      </c>
      <c r="AT235" s="48">
        <v>1</v>
      </c>
      <c r="AU235" s="48">
        <v>0</v>
      </c>
      <c r="AV235" s="48">
        <v>0</v>
      </c>
      <c r="AW235" s="48">
        <v>0</v>
      </c>
      <c r="AX235" s="48">
        <v>0</v>
      </c>
      <c r="AY235" s="48">
        <v>1</v>
      </c>
      <c r="AZ235" s="48">
        <v>0</v>
      </c>
      <c r="BA235" s="48">
        <v>0</v>
      </c>
      <c r="BB235" s="48">
        <v>0</v>
      </c>
      <c r="BC235" s="48">
        <v>0</v>
      </c>
      <c r="BD235" s="48">
        <v>0</v>
      </c>
      <c r="BE235" s="48">
        <v>0</v>
      </c>
      <c r="BF235" s="48">
        <v>0</v>
      </c>
      <c r="BG235" s="48">
        <v>0</v>
      </c>
      <c r="BH235" s="48">
        <v>0</v>
      </c>
      <c r="BI235" s="48">
        <v>0</v>
      </c>
      <c r="BJ235" s="48">
        <v>0</v>
      </c>
      <c r="BK235" s="48">
        <v>0</v>
      </c>
      <c r="BL235" s="48">
        <v>0</v>
      </c>
      <c r="BM235" s="48">
        <v>0</v>
      </c>
      <c r="BN235" s="48">
        <v>0</v>
      </c>
      <c r="BO235" s="48">
        <v>0</v>
      </c>
      <c r="BP235" s="48">
        <v>0</v>
      </c>
      <c r="BQ235" s="48">
        <v>0</v>
      </c>
      <c r="BR235" s="22">
        <v>38</v>
      </c>
      <c r="BS235" s="22">
        <v>30</v>
      </c>
      <c r="BT235" s="22">
        <v>32</v>
      </c>
      <c r="BU235" s="48" t="s">
        <v>85</v>
      </c>
      <c r="BV235" s="48" t="s">
        <v>85</v>
      </c>
      <c r="BW235" s="48" t="s">
        <v>85</v>
      </c>
      <c r="BX235" s="48" t="s">
        <v>85</v>
      </c>
      <c r="BY235" s="22">
        <v>92</v>
      </c>
      <c r="BZ235" s="48" t="s">
        <v>85</v>
      </c>
      <c r="CA235" s="48" t="s">
        <v>85</v>
      </c>
      <c r="CB235" s="48" t="s">
        <v>85</v>
      </c>
      <c r="CC235" s="22" t="s">
        <v>85</v>
      </c>
      <c r="CD235" s="45"/>
    </row>
    <row r="236" spans="1:89">
      <c r="A236" s="1">
        <v>138</v>
      </c>
      <c r="B236" s="1" t="s">
        <v>749</v>
      </c>
      <c r="C236" s="19" t="s">
        <v>557</v>
      </c>
      <c r="D236" s="20" t="s">
        <v>415</v>
      </c>
      <c r="E236" s="20" t="s">
        <v>408</v>
      </c>
      <c r="F236" s="20" t="s">
        <v>672</v>
      </c>
      <c r="G236" s="20" t="s">
        <v>410</v>
      </c>
      <c r="H236" s="40">
        <f>E236-D236+1</f>
        <v>5</v>
      </c>
      <c r="I236" s="32">
        <v>3.5</v>
      </c>
      <c r="J236" s="40" t="s">
        <v>1465</v>
      </c>
      <c r="K236" s="32">
        <v>807</v>
      </c>
      <c r="L236" s="48">
        <v>57</v>
      </c>
      <c r="M236" s="48">
        <v>53</v>
      </c>
      <c r="N236" s="48">
        <v>2</v>
      </c>
      <c r="O236" s="48">
        <v>6</v>
      </c>
      <c r="P236" s="48" t="s">
        <v>751</v>
      </c>
      <c r="Q236" s="48" t="s">
        <v>752</v>
      </c>
      <c r="R236" s="32" t="s">
        <v>177</v>
      </c>
      <c r="S236" s="12">
        <v>43</v>
      </c>
      <c r="T236" s="12">
        <v>51</v>
      </c>
      <c r="U236" s="48">
        <v>42</v>
      </c>
      <c r="V236" s="48">
        <v>50</v>
      </c>
      <c r="W236" s="48" t="s">
        <v>12</v>
      </c>
      <c r="X236" s="48">
        <f>IF(AND(W236 = "Rep", M236&gt;L236),1,0)</f>
        <v>0</v>
      </c>
      <c r="Y236" s="32" t="s">
        <v>85</v>
      </c>
      <c r="Z236" s="48" t="s">
        <v>282</v>
      </c>
      <c r="AA236" s="32">
        <v>0</v>
      </c>
      <c r="AB236" s="32">
        <v>1</v>
      </c>
      <c r="AC236" s="32">
        <v>0</v>
      </c>
      <c r="AD236" s="32" t="s">
        <v>85</v>
      </c>
      <c r="AE236" s="32" t="s">
        <v>557</v>
      </c>
      <c r="AF236" s="32" t="s">
        <v>557</v>
      </c>
      <c r="AG236" s="32" t="s">
        <v>89</v>
      </c>
      <c r="AH236" s="32">
        <v>1</v>
      </c>
      <c r="AI236" s="32">
        <v>1</v>
      </c>
      <c r="AJ236" s="32">
        <v>1</v>
      </c>
      <c r="AK236" s="32">
        <v>1</v>
      </c>
      <c r="AL236" s="32">
        <v>1</v>
      </c>
      <c r="AM236" s="32">
        <v>1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0</v>
      </c>
      <c r="AY236" s="32">
        <v>0</v>
      </c>
      <c r="AZ236" s="32">
        <v>0</v>
      </c>
      <c r="BA236" s="32">
        <v>0</v>
      </c>
      <c r="BB236" s="32">
        <v>0</v>
      </c>
      <c r="BC236" s="32">
        <v>0</v>
      </c>
      <c r="BD236" s="32">
        <v>0</v>
      </c>
      <c r="BE236" s="32">
        <v>0</v>
      </c>
      <c r="BF236" s="32">
        <v>0</v>
      </c>
      <c r="BG236" s="32">
        <v>0</v>
      </c>
      <c r="BH236" s="32">
        <v>1</v>
      </c>
      <c r="BI236" s="32">
        <v>0</v>
      </c>
      <c r="BJ236" s="32">
        <v>0</v>
      </c>
      <c r="BK236" s="32">
        <v>0</v>
      </c>
      <c r="BL236" s="32">
        <v>0</v>
      </c>
      <c r="BM236" s="32">
        <v>0</v>
      </c>
      <c r="BN236" s="32">
        <v>0</v>
      </c>
      <c r="BO236" s="32">
        <v>0</v>
      </c>
      <c r="BP236" s="32" t="s">
        <v>85</v>
      </c>
      <c r="BQ236" s="32" t="s">
        <v>85</v>
      </c>
      <c r="BR236" s="32">
        <v>29</v>
      </c>
      <c r="BS236" s="32">
        <v>25</v>
      </c>
      <c r="BT236" s="32">
        <v>39</v>
      </c>
      <c r="BU236" s="32" t="s">
        <v>85</v>
      </c>
      <c r="BV236" s="32" t="s">
        <v>85</v>
      </c>
      <c r="BW236" s="32" t="s">
        <v>85</v>
      </c>
      <c r="BX236" s="32" t="s">
        <v>85</v>
      </c>
      <c r="BY236" s="32" t="s">
        <v>85</v>
      </c>
      <c r="BZ236" s="32" t="s">
        <v>85</v>
      </c>
      <c r="CA236" s="32" t="s">
        <v>85</v>
      </c>
      <c r="CB236" s="32" t="s">
        <v>85</v>
      </c>
      <c r="CC236" s="32" t="s">
        <v>85</v>
      </c>
      <c r="CD236" s="1"/>
    </row>
    <row r="237" spans="1:89">
      <c r="A237" s="44">
        <v>566</v>
      </c>
      <c r="B237" s="45" t="s">
        <v>784</v>
      </c>
      <c r="C237" s="9" t="s">
        <v>224</v>
      </c>
      <c r="D237" s="39" t="s">
        <v>137</v>
      </c>
      <c r="E237" s="39" t="s">
        <v>139</v>
      </c>
      <c r="F237" s="23" t="s">
        <v>225</v>
      </c>
      <c r="G237" s="39" t="s">
        <v>132</v>
      </c>
      <c r="H237" s="21">
        <f>E237-D237+1</f>
        <v>8</v>
      </c>
      <c r="I237" s="40" t="s">
        <v>256</v>
      </c>
      <c r="J237" s="40" t="s">
        <v>1465</v>
      </c>
      <c r="K237" s="40" t="s">
        <v>797</v>
      </c>
      <c r="L237" s="22">
        <v>52</v>
      </c>
      <c r="M237" s="22">
        <v>39</v>
      </c>
      <c r="N237" s="22">
        <v>3</v>
      </c>
      <c r="O237" s="22">
        <v>4</v>
      </c>
      <c r="P237" s="13" t="s">
        <v>786</v>
      </c>
      <c r="Q237" s="22" t="s">
        <v>787</v>
      </c>
      <c r="R237" s="48" t="s">
        <v>177</v>
      </c>
      <c r="S237" s="14">
        <v>50</v>
      </c>
      <c r="T237" s="14">
        <v>48</v>
      </c>
      <c r="U237" s="48">
        <v>50</v>
      </c>
      <c r="V237" s="48">
        <v>48</v>
      </c>
      <c r="W237" s="48" t="s">
        <v>11</v>
      </c>
      <c r="X237" s="48">
        <f>IF(AND(W237 = "Dem", L237&gt;M237), 1, 0)</f>
        <v>1</v>
      </c>
      <c r="Y237" s="48" t="s">
        <v>85</v>
      </c>
      <c r="Z237" s="48" t="s">
        <v>282</v>
      </c>
      <c r="AA237" s="48">
        <v>0</v>
      </c>
      <c r="AB237" s="48">
        <v>1</v>
      </c>
      <c r="AC237" s="48">
        <v>0</v>
      </c>
      <c r="AD237" s="48">
        <v>65</v>
      </c>
      <c r="AE237" s="48" t="s">
        <v>227</v>
      </c>
      <c r="AF237" s="48" t="s">
        <v>228</v>
      </c>
      <c r="AG237" s="13" t="s">
        <v>89</v>
      </c>
      <c r="AH237" s="48">
        <v>1</v>
      </c>
      <c r="AI237" s="48">
        <v>1</v>
      </c>
      <c r="AJ237" s="48">
        <v>1</v>
      </c>
      <c r="AK237" s="48">
        <v>1</v>
      </c>
      <c r="AL237" s="48">
        <v>1</v>
      </c>
      <c r="AM237" s="48">
        <v>1</v>
      </c>
      <c r="AN237" s="48">
        <v>0</v>
      </c>
      <c r="AO237" s="48">
        <v>0</v>
      </c>
      <c r="AP237" s="48">
        <v>1</v>
      </c>
      <c r="AQ237" s="48">
        <v>0</v>
      </c>
      <c r="AR237" s="48">
        <v>0</v>
      </c>
      <c r="AS237" s="48">
        <v>0</v>
      </c>
      <c r="AT237" s="48">
        <v>0</v>
      </c>
      <c r="AU237" s="48">
        <v>0</v>
      </c>
      <c r="AV237" s="48">
        <v>0</v>
      </c>
      <c r="AW237" s="48">
        <v>1</v>
      </c>
      <c r="AX237" s="48">
        <v>0</v>
      </c>
      <c r="AY237" s="48">
        <v>0</v>
      </c>
      <c r="AZ237" s="48">
        <v>0</v>
      </c>
      <c r="BA237" s="48">
        <v>0</v>
      </c>
      <c r="BB237" s="48">
        <v>0</v>
      </c>
      <c r="BC237" s="48">
        <v>0</v>
      </c>
      <c r="BD237" s="48">
        <v>0</v>
      </c>
      <c r="BE237" s="48">
        <v>0</v>
      </c>
      <c r="BF237" s="48">
        <v>0</v>
      </c>
      <c r="BG237" s="48">
        <v>0</v>
      </c>
      <c r="BH237" s="48">
        <v>0</v>
      </c>
      <c r="BI237" s="48">
        <v>0</v>
      </c>
      <c r="BJ237" s="48">
        <v>0</v>
      </c>
      <c r="BK237" s="48">
        <v>0</v>
      </c>
      <c r="BL237" s="48">
        <v>0</v>
      </c>
      <c r="BM237" s="48">
        <v>0</v>
      </c>
      <c r="BN237" s="48">
        <v>0</v>
      </c>
      <c r="BO237" s="48">
        <v>0</v>
      </c>
      <c r="BP237" s="48" t="s">
        <v>85</v>
      </c>
      <c r="BQ237" s="48" t="s">
        <v>85</v>
      </c>
      <c r="BR237" s="48" t="s">
        <v>85</v>
      </c>
      <c r="BS237" s="48" t="s">
        <v>85</v>
      </c>
      <c r="BT237" s="48" t="s">
        <v>85</v>
      </c>
      <c r="BU237" s="48" t="s">
        <v>85</v>
      </c>
      <c r="BV237" s="48" t="s">
        <v>85</v>
      </c>
      <c r="BW237" s="48" t="s">
        <v>85</v>
      </c>
      <c r="BX237" s="48" t="s">
        <v>85</v>
      </c>
      <c r="BY237" s="48" t="s">
        <v>85</v>
      </c>
      <c r="BZ237" s="48" t="s">
        <v>85</v>
      </c>
      <c r="CA237" s="48" t="s">
        <v>85</v>
      </c>
      <c r="CB237" s="48" t="s">
        <v>85</v>
      </c>
      <c r="CC237" s="48" t="s">
        <v>85</v>
      </c>
      <c r="CD237" s="45"/>
      <c r="CE237" s="1"/>
      <c r="CF237" s="1"/>
      <c r="CG237" s="1"/>
      <c r="CH237" s="1"/>
      <c r="CI237" s="1"/>
      <c r="CJ237" s="1"/>
      <c r="CK237" s="1"/>
    </row>
    <row r="238" spans="1:89">
      <c r="A238" s="7">
        <v>565</v>
      </c>
      <c r="B238" s="8" t="s">
        <v>784</v>
      </c>
      <c r="C238" s="9" t="s">
        <v>224</v>
      </c>
      <c r="D238" s="10" t="s">
        <v>137</v>
      </c>
      <c r="E238" s="10" t="s">
        <v>139</v>
      </c>
      <c r="F238" s="23" t="s">
        <v>225</v>
      </c>
      <c r="G238" s="10" t="s">
        <v>132</v>
      </c>
      <c r="H238" s="11">
        <f>E238-D238+1</f>
        <v>8</v>
      </c>
      <c r="I238" s="11" t="s">
        <v>256</v>
      </c>
      <c r="J238" s="11" t="s">
        <v>1465</v>
      </c>
      <c r="K238" s="40" t="s">
        <v>748</v>
      </c>
      <c r="L238" s="12">
        <v>52</v>
      </c>
      <c r="M238" s="12">
        <v>40</v>
      </c>
      <c r="N238" s="12">
        <v>3</v>
      </c>
      <c r="O238" s="12">
        <v>3</v>
      </c>
      <c r="P238" s="13" t="s">
        <v>786</v>
      </c>
      <c r="Q238" s="12" t="s">
        <v>787</v>
      </c>
      <c r="R238" s="12" t="s">
        <v>88</v>
      </c>
      <c r="S238" s="12">
        <v>50</v>
      </c>
      <c r="T238" s="12">
        <v>48</v>
      </c>
      <c r="U238" s="48">
        <v>50</v>
      </c>
      <c r="V238" s="48">
        <v>48</v>
      </c>
      <c r="W238" s="48" t="s">
        <v>11</v>
      </c>
      <c r="X238" s="48">
        <f>IF(AND(W238 = "Dem", L238&gt;M238), 1, 0)</f>
        <v>1</v>
      </c>
      <c r="Y238" s="12" t="s">
        <v>85</v>
      </c>
      <c r="Z238" s="12" t="s">
        <v>282</v>
      </c>
      <c r="AA238" s="12">
        <v>0</v>
      </c>
      <c r="AB238" s="12">
        <v>1</v>
      </c>
      <c r="AC238" s="12">
        <v>0</v>
      </c>
      <c r="AD238" s="12">
        <v>65</v>
      </c>
      <c r="AE238" s="12" t="s">
        <v>227</v>
      </c>
      <c r="AF238" s="12" t="s">
        <v>228</v>
      </c>
      <c r="AG238" s="13" t="s">
        <v>89</v>
      </c>
      <c r="AH238" s="12">
        <v>1</v>
      </c>
      <c r="AI238" s="12">
        <v>1</v>
      </c>
      <c r="AJ238" s="14">
        <v>1</v>
      </c>
      <c r="AK238" s="14">
        <v>1</v>
      </c>
      <c r="AL238" s="14">
        <v>1</v>
      </c>
      <c r="AM238" s="14">
        <v>1</v>
      </c>
      <c r="AN238" s="14">
        <v>0</v>
      </c>
      <c r="AO238" s="14">
        <v>0</v>
      </c>
      <c r="AP238" s="14">
        <v>1</v>
      </c>
      <c r="AQ238" s="14">
        <v>0</v>
      </c>
      <c r="AR238" s="14">
        <v>0</v>
      </c>
      <c r="AS238" s="14">
        <v>0</v>
      </c>
      <c r="AT238" s="14">
        <v>0</v>
      </c>
      <c r="AU238" s="14">
        <v>0</v>
      </c>
      <c r="AV238" s="14">
        <v>0</v>
      </c>
      <c r="AW238" s="14">
        <v>1</v>
      </c>
      <c r="AX238" s="14">
        <v>0</v>
      </c>
      <c r="AY238" s="14">
        <v>0</v>
      </c>
      <c r="AZ238" s="14">
        <v>0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 t="s">
        <v>85</v>
      </c>
      <c r="BQ238" s="14" t="s">
        <v>85</v>
      </c>
      <c r="BR238" s="14" t="s">
        <v>85</v>
      </c>
      <c r="BS238" s="14" t="s">
        <v>85</v>
      </c>
      <c r="BT238" s="14" t="s">
        <v>85</v>
      </c>
      <c r="BU238" s="14" t="s">
        <v>85</v>
      </c>
      <c r="BV238" s="14" t="s">
        <v>85</v>
      </c>
      <c r="BW238" s="14" t="s">
        <v>85</v>
      </c>
      <c r="BX238" s="14" t="s">
        <v>85</v>
      </c>
      <c r="BY238" s="14" t="s">
        <v>85</v>
      </c>
      <c r="BZ238" s="14" t="s">
        <v>85</v>
      </c>
      <c r="CA238" s="14" t="s">
        <v>85</v>
      </c>
      <c r="CB238" s="14" t="s">
        <v>85</v>
      </c>
      <c r="CC238" s="14" t="s">
        <v>85</v>
      </c>
      <c r="CD238" s="8"/>
      <c r="CE238" s="15"/>
      <c r="CF238" s="15"/>
      <c r="CG238" s="15"/>
      <c r="CH238" s="15"/>
      <c r="CI238" s="15"/>
      <c r="CJ238" s="15"/>
      <c r="CK238" s="16"/>
    </row>
    <row r="239" spans="1:89">
      <c r="A239" s="7">
        <v>289</v>
      </c>
      <c r="B239" s="8" t="s">
        <v>784</v>
      </c>
      <c r="C239" s="24" t="s">
        <v>209</v>
      </c>
      <c r="D239" s="10" t="s">
        <v>590</v>
      </c>
      <c r="E239" s="10" t="s">
        <v>332</v>
      </c>
      <c r="F239" s="39" t="s">
        <v>864</v>
      </c>
      <c r="G239" s="10" t="s">
        <v>505</v>
      </c>
      <c r="H239" s="11">
        <f>E239-D239+1</f>
        <v>5</v>
      </c>
      <c r="I239" s="11" t="s">
        <v>266</v>
      </c>
      <c r="J239" s="11" t="s">
        <v>1465</v>
      </c>
      <c r="K239" s="40" t="s">
        <v>865</v>
      </c>
      <c r="L239" s="12">
        <v>49</v>
      </c>
      <c r="M239" s="12">
        <v>44</v>
      </c>
      <c r="N239" s="12" t="s">
        <v>85</v>
      </c>
      <c r="O239" s="12" t="s">
        <v>85</v>
      </c>
      <c r="P239" s="48" t="s">
        <v>786</v>
      </c>
      <c r="Q239" s="12" t="s">
        <v>787</v>
      </c>
      <c r="R239" s="12" t="s">
        <v>88</v>
      </c>
      <c r="S239" s="12">
        <v>50</v>
      </c>
      <c r="T239" s="12">
        <v>48</v>
      </c>
      <c r="U239" s="48">
        <v>50</v>
      </c>
      <c r="V239" s="48">
        <v>48</v>
      </c>
      <c r="W239" s="48" t="s">
        <v>11</v>
      </c>
      <c r="X239" s="48">
        <f>IF(AND(W239 = "Dem", L239&gt;M239), 1, 0)</f>
        <v>1</v>
      </c>
      <c r="Y239" s="12" t="s">
        <v>85</v>
      </c>
      <c r="Z239" s="12" t="s">
        <v>282</v>
      </c>
      <c r="AA239" s="12">
        <v>0</v>
      </c>
      <c r="AB239" s="12">
        <v>1</v>
      </c>
      <c r="AC239" s="12">
        <v>0</v>
      </c>
      <c r="AD239" s="12" t="s">
        <v>85</v>
      </c>
      <c r="AE239" s="48" t="s">
        <v>429</v>
      </c>
      <c r="AF239" s="48" t="s">
        <v>430</v>
      </c>
      <c r="AG239" s="48" t="s">
        <v>89</v>
      </c>
      <c r="AH239" s="12">
        <v>1</v>
      </c>
      <c r="AI239" s="12">
        <v>0</v>
      </c>
      <c r="AJ239" s="14">
        <v>1</v>
      </c>
      <c r="AK239" s="14">
        <v>1</v>
      </c>
      <c r="AL239" s="14">
        <v>1</v>
      </c>
      <c r="AM239" s="14">
        <v>0</v>
      </c>
      <c r="AN239" s="14">
        <v>0</v>
      </c>
      <c r="AO239" s="14">
        <v>1</v>
      </c>
      <c r="AP239" s="14">
        <v>1</v>
      </c>
      <c r="AQ239" s="14">
        <v>0</v>
      </c>
      <c r="AR239" s="14">
        <v>0</v>
      </c>
      <c r="AS239" s="14">
        <v>0</v>
      </c>
      <c r="AT239" s="14">
        <v>0</v>
      </c>
      <c r="AU239" s="14">
        <v>0</v>
      </c>
      <c r="AV239" s="14">
        <v>0</v>
      </c>
      <c r="AW239" s="14">
        <v>0</v>
      </c>
      <c r="AX239" s="14">
        <v>0</v>
      </c>
      <c r="AY239" s="14">
        <v>0</v>
      </c>
      <c r="AZ239" s="14">
        <v>0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0</v>
      </c>
      <c r="BH239" s="14">
        <v>0</v>
      </c>
      <c r="BI239" s="14">
        <v>0</v>
      </c>
      <c r="BJ239" s="14">
        <v>0</v>
      </c>
      <c r="BK239" s="14">
        <v>0</v>
      </c>
      <c r="BL239" s="14">
        <v>0</v>
      </c>
      <c r="BM239" s="14">
        <v>0</v>
      </c>
      <c r="BN239" s="14">
        <v>0</v>
      </c>
      <c r="BO239" s="14">
        <v>0</v>
      </c>
      <c r="BP239" s="14" t="s">
        <v>85</v>
      </c>
      <c r="BQ239" s="14" t="s">
        <v>85</v>
      </c>
      <c r="BR239" s="14">
        <v>31</v>
      </c>
      <c r="BS239" s="14">
        <v>31</v>
      </c>
      <c r="BT239" s="14">
        <v>36</v>
      </c>
      <c r="BU239" s="14">
        <v>22</v>
      </c>
      <c r="BV239" s="14">
        <v>25</v>
      </c>
      <c r="BW239" s="14">
        <v>19</v>
      </c>
      <c r="BX239" s="14">
        <v>23</v>
      </c>
      <c r="BY239" s="14">
        <v>80</v>
      </c>
      <c r="BZ239" s="14">
        <v>12</v>
      </c>
      <c r="CA239" s="14">
        <v>4</v>
      </c>
      <c r="CB239" s="14" t="s">
        <v>85</v>
      </c>
      <c r="CC239" s="14">
        <v>5</v>
      </c>
      <c r="CD239" s="8"/>
      <c r="CE239" s="15"/>
      <c r="CF239" s="15"/>
      <c r="CG239" s="15"/>
      <c r="CH239" s="15"/>
      <c r="CI239" s="15"/>
      <c r="CJ239" s="15"/>
      <c r="CK239" s="16"/>
    </row>
    <row r="240" spans="1:89">
      <c r="A240" s="7">
        <v>288</v>
      </c>
      <c r="B240" s="8" t="s">
        <v>784</v>
      </c>
      <c r="C240" s="24" t="s">
        <v>209</v>
      </c>
      <c r="D240" s="10" t="s">
        <v>590</v>
      </c>
      <c r="E240" s="10" t="s">
        <v>332</v>
      </c>
      <c r="F240" s="39" t="s">
        <v>864</v>
      </c>
      <c r="G240" s="10" t="s">
        <v>505</v>
      </c>
      <c r="H240" s="11">
        <f>E240-D240+1</f>
        <v>5</v>
      </c>
      <c r="I240" s="11" t="s">
        <v>210</v>
      </c>
      <c r="J240" s="40" t="s">
        <v>1465</v>
      </c>
      <c r="K240" s="40" t="s">
        <v>866</v>
      </c>
      <c r="L240" s="12">
        <v>40</v>
      </c>
      <c r="M240" s="12">
        <v>43</v>
      </c>
      <c r="N240" s="12" t="s">
        <v>85</v>
      </c>
      <c r="O240" s="12" t="s">
        <v>85</v>
      </c>
      <c r="P240" s="48" t="s">
        <v>786</v>
      </c>
      <c r="Q240" s="12" t="s">
        <v>787</v>
      </c>
      <c r="R240" s="12" t="s">
        <v>177</v>
      </c>
      <c r="S240" s="12">
        <v>50</v>
      </c>
      <c r="T240" s="12">
        <v>48</v>
      </c>
      <c r="U240" s="48">
        <v>50</v>
      </c>
      <c r="V240" s="48">
        <v>48</v>
      </c>
      <c r="W240" s="48" t="s">
        <v>11</v>
      </c>
      <c r="X240" s="48">
        <f>IF(AND(W240 = "Dem", L240&gt;M240), 1, 0)</f>
        <v>0</v>
      </c>
      <c r="Y240" s="12" t="s">
        <v>85</v>
      </c>
      <c r="Z240" s="12" t="s">
        <v>282</v>
      </c>
      <c r="AA240" s="12">
        <v>0</v>
      </c>
      <c r="AB240" s="12">
        <v>1</v>
      </c>
      <c r="AC240" s="12">
        <v>0</v>
      </c>
      <c r="AD240" s="12" t="s">
        <v>85</v>
      </c>
      <c r="AE240" s="48" t="s">
        <v>429</v>
      </c>
      <c r="AF240" s="48" t="s">
        <v>430</v>
      </c>
      <c r="AG240" s="48" t="s">
        <v>89</v>
      </c>
      <c r="AH240" s="12">
        <v>1</v>
      </c>
      <c r="AI240" s="12">
        <v>0</v>
      </c>
      <c r="AJ240" s="14">
        <v>1</v>
      </c>
      <c r="AK240" s="14">
        <v>1</v>
      </c>
      <c r="AL240" s="14">
        <v>1</v>
      </c>
      <c r="AM240" s="14">
        <v>0</v>
      </c>
      <c r="AN240" s="14">
        <v>0</v>
      </c>
      <c r="AO240" s="14">
        <v>1</v>
      </c>
      <c r="AP240" s="14">
        <v>1</v>
      </c>
      <c r="AQ240" s="14">
        <v>0</v>
      </c>
      <c r="AR240" s="14">
        <v>0</v>
      </c>
      <c r="AS240" s="14">
        <v>0</v>
      </c>
      <c r="AT240" s="14">
        <v>0</v>
      </c>
      <c r="AU240" s="14">
        <v>0</v>
      </c>
      <c r="AV240" s="14">
        <v>0</v>
      </c>
      <c r="AW240" s="14">
        <v>0</v>
      </c>
      <c r="AX240" s="14">
        <v>0</v>
      </c>
      <c r="AY240" s="14">
        <v>0</v>
      </c>
      <c r="AZ240" s="14">
        <v>0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0</v>
      </c>
      <c r="BH240" s="14">
        <v>0</v>
      </c>
      <c r="BI240" s="14">
        <v>0</v>
      </c>
      <c r="BJ240" s="14">
        <v>0</v>
      </c>
      <c r="BK240" s="14">
        <v>0</v>
      </c>
      <c r="BL240" s="14">
        <v>0</v>
      </c>
      <c r="BM240" s="14">
        <v>0</v>
      </c>
      <c r="BN240" s="14">
        <v>0</v>
      </c>
      <c r="BO240" s="14">
        <v>0</v>
      </c>
      <c r="BP240" s="14" t="s">
        <v>85</v>
      </c>
      <c r="BQ240" s="14" t="s">
        <v>85</v>
      </c>
      <c r="BR240" s="14">
        <v>31</v>
      </c>
      <c r="BS240" s="14">
        <v>30</v>
      </c>
      <c r="BT240" s="14">
        <v>37</v>
      </c>
      <c r="BU240" s="14">
        <v>21</v>
      </c>
      <c r="BV240" s="14">
        <v>26</v>
      </c>
      <c r="BW240" s="14">
        <v>19</v>
      </c>
      <c r="BX240" s="14">
        <v>21</v>
      </c>
      <c r="BY240" s="14">
        <v>78</v>
      </c>
      <c r="BZ240" s="14">
        <v>12</v>
      </c>
      <c r="CA240" s="14">
        <v>4</v>
      </c>
      <c r="CB240" s="14" t="s">
        <v>85</v>
      </c>
      <c r="CC240" s="14">
        <v>5</v>
      </c>
      <c r="CD240" s="8"/>
      <c r="CE240" s="15"/>
      <c r="CF240" s="15"/>
      <c r="CG240" s="15"/>
      <c r="CH240" s="15"/>
      <c r="CI240" s="15"/>
      <c r="CJ240" s="15"/>
      <c r="CK240" s="16"/>
    </row>
    <row r="241" spans="1:89">
      <c r="A241" s="1">
        <v>99</v>
      </c>
      <c r="B241" s="1" t="s">
        <v>784</v>
      </c>
      <c r="C241" s="19" t="s">
        <v>224</v>
      </c>
      <c r="D241" s="20" t="s">
        <v>423</v>
      </c>
      <c r="E241" s="20" t="s">
        <v>167</v>
      </c>
      <c r="F241" s="20" t="s">
        <v>424</v>
      </c>
      <c r="G241" s="20" t="s">
        <v>417</v>
      </c>
      <c r="H241" s="48">
        <v>2</v>
      </c>
      <c r="I241" s="48">
        <v>3.8</v>
      </c>
      <c r="J241" s="40" t="s">
        <v>1465</v>
      </c>
      <c r="K241" s="48">
        <v>927</v>
      </c>
      <c r="L241" s="12">
        <v>54</v>
      </c>
      <c r="M241" s="12">
        <v>38</v>
      </c>
      <c r="N241" s="12">
        <v>0</v>
      </c>
      <c r="O241" s="12">
        <v>6</v>
      </c>
      <c r="P241" s="48" t="s">
        <v>786</v>
      </c>
      <c r="Q241" s="12" t="s">
        <v>787</v>
      </c>
      <c r="R241" s="12" t="s">
        <v>177</v>
      </c>
      <c r="S241" s="12">
        <v>50</v>
      </c>
      <c r="T241" s="12">
        <v>48</v>
      </c>
      <c r="U241" s="48">
        <v>50</v>
      </c>
      <c r="V241" s="48">
        <v>48</v>
      </c>
      <c r="W241" s="48" t="s">
        <v>11</v>
      </c>
      <c r="X241" s="48">
        <f>IF(AND(W241 = "Dem", L241&gt;M241), 1, 0)</f>
        <v>1</v>
      </c>
      <c r="Y241" s="12" t="s">
        <v>85</v>
      </c>
      <c r="Z241" s="48" t="s">
        <v>282</v>
      </c>
      <c r="AA241" s="48">
        <v>0</v>
      </c>
      <c r="AB241" s="48">
        <v>0</v>
      </c>
      <c r="AC241" s="48">
        <v>1</v>
      </c>
      <c r="AD241" s="12" t="s">
        <v>85</v>
      </c>
      <c r="AE241" s="48" t="s">
        <v>227</v>
      </c>
      <c r="AF241" s="48" t="s">
        <v>228</v>
      </c>
      <c r="AG241" s="12" t="s">
        <v>178</v>
      </c>
      <c r="AH241" s="12">
        <v>1</v>
      </c>
      <c r="AI241" s="12">
        <v>1</v>
      </c>
      <c r="AJ241" s="14">
        <v>1</v>
      </c>
      <c r="AK241" s="14">
        <v>1</v>
      </c>
      <c r="AL241" s="14">
        <v>1</v>
      </c>
      <c r="AM241" s="14">
        <v>1</v>
      </c>
      <c r="AN241" s="14">
        <v>0</v>
      </c>
      <c r="AO241" s="14">
        <v>0</v>
      </c>
      <c r="AP241" s="14">
        <v>1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0</v>
      </c>
      <c r="AW241" s="14">
        <v>1</v>
      </c>
      <c r="AX241" s="14">
        <v>0</v>
      </c>
      <c r="AY241" s="14">
        <v>0</v>
      </c>
      <c r="AZ241" s="14">
        <v>0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0</v>
      </c>
      <c r="BH241" s="14">
        <v>0</v>
      </c>
      <c r="BI241" s="14">
        <v>0</v>
      </c>
      <c r="BJ241" s="14">
        <v>0</v>
      </c>
      <c r="BK241" s="14">
        <v>0</v>
      </c>
      <c r="BL241" s="14">
        <v>0</v>
      </c>
      <c r="BM241" s="14">
        <v>0</v>
      </c>
      <c r="BN241" s="14">
        <v>0</v>
      </c>
      <c r="BO241" s="32">
        <v>0</v>
      </c>
      <c r="BP241" s="12" t="s">
        <v>85</v>
      </c>
      <c r="BQ241" s="12" t="s">
        <v>85</v>
      </c>
      <c r="BR241" s="12" t="s">
        <v>85</v>
      </c>
      <c r="BS241" s="12" t="s">
        <v>85</v>
      </c>
      <c r="BT241" s="12" t="s">
        <v>85</v>
      </c>
      <c r="BU241" s="12" t="s">
        <v>85</v>
      </c>
      <c r="BV241" s="12" t="s">
        <v>85</v>
      </c>
      <c r="BW241" s="12" t="s">
        <v>85</v>
      </c>
      <c r="BX241" s="12" t="s">
        <v>85</v>
      </c>
      <c r="BY241" s="12" t="s">
        <v>85</v>
      </c>
      <c r="BZ241" s="12" t="s">
        <v>85</v>
      </c>
      <c r="CA241" s="12" t="s">
        <v>85</v>
      </c>
      <c r="CB241" s="12" t="s">
        <v>85</v>
      </c>
      <c r="CC241" s="12" t="s">
        <v>85</v>
      </c>
      <c r="CD241" s="1"/>
      <c r="CE241" s="15"/>
      <c r="CF241" s="15"/>
      <c r="CG241" s="15"/>
      <c r="CH241" s="15"/>
      <c r="CI241" s="15"/>
      <c r="CJ241" s="15"/>
      <c r="CK241" s="18"/>
    </row>
    <row r="242" spans="1:89">
      <c r="A242" s="7">
        <v>287</v>
      </c>
      <c r="B242" s="8" t="s">
        <v>917</v>
      </c>
      <c r="C242" s="24" t="s">
        <v>327</v>
      </c>
      <c r="D242" s="10" t="s">
        <v>164</v>
      </c>
      <c r="E242" s="10" t="s">
        <v>574</v>
      </c>
      <c r="F242" s="10" t="s">
        <v>934</v>
      </c>
      <c r="G242" s="10" t="s">
        <v>335</v>
      </c>
      <c r="H242" s="17">
        <f>E242-D242+1</f>
        <v>5</v>
      </c>
      <c r="I242" s="11" t="s">
        <v>85</v>
      </c>
      <c r="J242" s="40" t="s">
        <v>1465</v>
      </c>
      <c r="K242" s="40" t="s">
        <v>95</v>
      </c>
      <c r="L242" s="12">
        <v>45</v>
      </c>
      <c r="M242" s="12">
        <v>35</v>
      </c>
      <c r="N242" s="12">
        <v>4</v>
      </c>
      <c r="O242" s="12">
        <v>14</v>
      </c>
      <c r="P242" s="48" t="s">
        <v>919</v>
      </c>
      <c r="Q242" s="12" t="s">
        <v>920</v>
      </c>
      <c r="R242" s="12" t="s">
        <v>88</v>
      </c>
      <c r="S242" s="12">
        <v>49</v>
      </c>
      <c r="T242" s="12">
        <v>44</v>
      </c>
      <c r="U242" s="48">
        <v>49</v>
      </c>
      <c r="V242" s="48">
        <v>44</v>
      </c>
      <c r="W242" s="48" t="s">
        <v>11</v>
      </c>
      <c r="X242" s="48">
        <f>IF(AND(W242 = "Dem", L242&gt;M242), 1, 0)</f>
        <v>1</v>
      </c>
      <c r="Y242" s="12" t="s">
        <v>384</v>
      </c>
      <c r="Z242" s="48" t="s">
        <v>282</v>
      </c>
      <c r="AA242" s="12" t="s">
        <v>85</v>
      </c>
      <c r="AB242" s="12" t="s">
        <v>85</v>
      </c>
      <c r="AC242" s="12" t="s">
        <v>85</v>
      </c>
      <c r="AD242" s="12" t="s">
        <v>85</v>
      </c>
      <c r="AE242" s="48" t="s">
        <v>935</v>
      </c>
      <c r="AF242" s="48" t="s">
        <v>935</v>
      </c>
      <c r="AG242" s="12" t="s">
        <v>89</v>
      </c>
      <c r="AH242" s="12">
        <v>1</v>
      </c>
      <c r="AI242" s="12">
        <v>1</v>
      </c>
      <c r="AJ242" s="14">
        <v>1</v>
      </c>
      <c r="AK242" s="14">
        <v>1</v>
      </c>
      <c r="AL242" s="14">
        <v>1</v>
      </c>
      <c r="AM242" s="14">
        <v>0</v>
      </c>
      <c r="AN242" s="14">
        <v>0</v>
      </c>
      <c r="AO242" s="14">
        <v>0</v>
      </c>
      <c r="AP242" s="14">
        <v>0</v>
      </c>
      <c r="AQ242" s="14">
        <v>0</v>
      </c>
      <c r="AR242" s="14">
        <v>0</v>
      </c>
      <c r="AS242" s="14">
        <v>0</v>
      </c>
      <c r="AT242" s="14">
        <v>1</v>
      </c>
      <c r="AU242" s="14">
        <v>0</v>
      </c>
      <c r="AV242" s="14">
        <v>0</v>
      </c>
      <c r="AW242" s="14">
        <v>0</v>
      </c>
      <c r="AX242" s="14">
        <v>0</v>
      </c>
      <c r="AY242" s="14">
        <v>1</v>
      </c>
      <c r="AZ242" s="14">
        <v>0</v>
      </c>
      <c r="BA242" s="14">
        <v>0</v>
      </c>
      <c r="BB242" s="14">
        <v>0</v>
      </c>
      <c r="BC242" s="14">
        <v>0</v>
      </c>
      <c r="BD242" s="14">
        <v>0</v>
      </c>
      <c r="BE242" s="14">
        <v>0</v>
      </c>
      <c r="BF242" s="14">
        <v>0</v>
      </c>
      <c r="BG242" s="14">
        <v>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0</v>
      </c>
      <c r="BN242" s="14">
        <v>0</v>
      </c>
      <c r="BO242" s="14">
        <v>0</v>
      </c>
      <c r="BP242" s="12">
        <v>41</v>
      </c>
      <c r="BQ242" s="12">
        <v>43</v>
      </c>
      <c r="BR242" s="12">
        <v>40</v>
      </c>
      <c r="BS242" s="12">
        <v>36</v>
      </c>
      <c r="BT242" s="12">
        <v>21</v>
      </c>
      <c r="BU242" s="12" t="s">
        <v>85</v>
      </c>
      <c r="BV242" s="12" t="s">
        <v>85</v>
      </c>
      <c r="BW242" s="12" t="s">
        <v>85</v>
      </c>
      <c r="BX242" s="12" t="s">
        <v>85</v>
      </c>
      <c r="BY242" s="12">
        <v>83</v>
      </c>
      <c r="BZ242" s="12">
        <v>5</v>
      </c>
      <c r="CA242" s="12">
        <v>4</v>
      </c>
      <c r="CB242" s="12">
        <v>2</v>
      </c>
      <c r="CC242" s="12" t="s">
        <v>85</v>
      </c>
      <c r="CD242" s="8"/>
      <c r="CE242" s="15"/>
      <c r="CF242" s="15"/>
      <c r="CG242" s="15"/>
      <c r="CH242" s="15"/>
      <c r="CI242" s="15"/>
      <c r="CJ242" s="15"/>
      <c r="CK242" s="18"/>
    </row>
    <row r="243" spans="1:89">
      <c r="A243" s="7">
        <v>570</v>
      </c>
      <c r="B243" s="8" t="s">
        <v>976</v>
      </c>
      <c r="C243" s="9" t="s">
        <v>224</v>
      </c>
      <c r="D243" s="10" t="s">
        <v>137</v>
      </c>
      <c r="E243" s="10" t="s">
        <v>139</v>
      </c>
      <c r="F243" s="23" t="s">
        <v>225</v>
      </c>
      <c r="G243" s="10" t="s">
        <v>132</v>
      </c>
      <c r="H243" s="17">
        <f>E243-D243+1</f>
        <v>8</v>
      </c>
      <c r="I243" s="11" t="s">
        <v>160</v>
      </c>
      <c r="J243" s="11" t="s">
        <v>1465</v>
      </c>
      <c r="K243" s="40" t="s">
        <v>984</v>
      </c>
      <c r="L243" s="12">
        <v>45</v>
      </c>
      <c r="M243" s="12">
        <v>43</v>
      </c>
      <c r="N243" s="12">
        <v>6</v>
      </c>
      <c r="O243" s="12">
        <v>3</v>
      </c>
      <c r="P243" s="13" t="s">
        <v>977</v>
      </c>
      <c r="Q243" s="12" t="s">
        <v>978</v>
      </c>
      <c r="R243" s="12" t="s">
        <v>177</v>
      </c>
      <c r="S243" s="12">
        <v>47</v>
      </c>
      <c r="T243" s="12">
        <v>49</v>
      </c>
      <c r="U243" s="48">
        <v>47</v>
      </c>
      <c r="V243" s="48">
        <v>49</v>
      </c>
      <c r="W243" s="48" t="s">
        <v>12</v>
      </c>
      <c r="X243" s="48">
        <f>IF(AND(W243 = "Rep", M243&gt;L243),1,0)</f>
        <v>0</v>
      </c>
      <c r="Y243" s="12" t="s">
        <v>85</v>
      </c>
      <c r="Z243" s="12" t="s">
        <v>282</v>
      </c>
      <c r="AA243" s="12">
        <v>0</v>
      </c>
      <c r="AB243" s="12">
        <v>1</v>
      </c>
      <c r="AC243" s="12">
        <v>0</v>
      </c>
      <c r="AD243" s="12">
        <v>65</v>
      </c>
      <c r="AE243" s="48" t="s">
        <v>227</v>
      </c>
      <c r="AF243" s="48" t="s">
        <v>228</v>
      </c>
      <c r="AG243" s="13" t="s">
        <v>89</v>
      </c>
      <c r="AH243" s="12">
        <v>1</v>
      </c>
      <c r="AI243" s="12">
        <v>1</v>
      </c>
      <c r="AJ243" s="14">
        <v>1</v>
      </c>
      <c r="AK243" s="14">
        <v>1</v>
      </c>
      <c r="AL243" s="14">
        <v>1</v>
      </c>
      <c r="AM243" s="14">
        <v>1</v>
      </c>
      <c r="AN243" s="14">
        <v>0</v>
      </c>
      <c r="AO243" s="14">
        <v>0</v>
      </c>
      <c r="AP243" s="14">
        <v>1</v>
      </c>
      <c r="AQ243" s="14">
        <v>0</v>
      </c>
      <c r="AR243" s="14">
        <v>0</v>
      </c>
      <c r="AS243" s="14">
        <v>0</v>
      </c>
      <c r="AT243" s="14">
        <v>0</v>
      </c>
      <c r="AU243" s="14">
        <v>0</v>
      </c>
      <c r="AV243" s="14">
        <v>0</v>
      </c>
      <c r="AW243" s="14">
        <v>1</v>
      </c>
      <c r="AX243" s="14">
        <v>0</v>
      </c>
      <c r="AY243" s="14">
        <v>0</v>
      </c>
      <c r="AZ243" s="14">
        <v>0</v>
      </c>
      <c r="BA243" s="14">
        <v>0</v>
      </c>
      <c r="BB243" s="14">
        <v>0</v>
      </c>
      <c r="BC243" s="14">
        <v>0</v>
      </c>
      <c r="BD243" s="14">
        <v>0</v>
      </c>
      <c r="BE243" s="14">
        <v>0</v>
      </c>
      <c r="BF243" s="14">
        <v>0</v>
      </c>
      <c r="BG243" s="14">
        <v>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0</v>
      </c>
      <c r="BN243" s="14">
        <v>0</v>
      </c>
      <c r="BO243" s="14">
        <v>0</v>
      </c>
      <c r="BP243" s="12" t="s">
        <v>85</v>
      </c>
      <c r="BQ243" s="12" t="s">
        <v>85</v>
      </c>
      <c r="BR243" s="12" t="s">
        <v>85</v>
      </c>
      <c r="BS243" s="12" t="s">
        <v>85</v>
      </c>
      <c r="BT243" s="12" t="s">
        <v>85</v>
      </c>
      <c r="BU243" s="12" t="s">
        <v>85</v>
      </c>
      <c r="BV243" s="12" t="s">
        <v>85</v>
      </c>
      <c r="BW243" s="12" t="s">
        <v>85</v>
      </c>
      <c r="BX243" s="12" t="s">
        <v>85</v>
      </c>
      <c r="BY243" s="12" t="s">
        <v>85</v>
      </c>
      <c r="BZ243" s="12" t="s">
        <v>85</v>
      </c>
      <c r="CA243" s="12" t="s">
        <v>85</v>
      </c>
      <c r="CB243" s="12" t="s">
        <v>85</v>
      </c>
      <c r="CC243" s="12" t="s">
        <v>85</v>
      </c>
      <c r="CD243" s="8"/>
      <c r="CE243" s="15"/>
      <c r="CF243" s="15"/>
      <c r="CG243" s="15"/>
      <c r="CH243" s="15"/>
      <c r="CI243" s="15"/>
      <c r="CJ243" s="15"/>
      <c r="CK243" s="18"/>
    </row>
    <row r="244" spans="1:89">
      <c r="A244" s="7">
        <v>569</v>
      </c>
      <c r="B244" s="8" t="s">
        <v>976</v>
      </c>
      <c r="C244" s="9" t="s">
        <v>224</v>
      </c>
      <c r="D244" s="10" t="s">
        <v>137</v>
      </c>
      <c r="E244" s="10" t="s">
        <v>139</v>
      </c>
      <c r="F244" s="23" t="s">
        <v>225</v>
      </c>
      <c r="G244" s="10" t="s">
        <v>132</v>
      </c>
      <c r="H244" s="17">
        <f>E244-D244+1</f>
        <v>8</v>
      </c>
      <c r="I244" s="11" t="s">
        <v>160</v>
      </c>
      <c r="J244" s="11" t="s">
        <v>1465</v>
      </c>
      <c r="K244" s="40" t="s">
        <v>985</v>
      </c>
      <c r="L244" s="12">
        <v>47</v>
      </c>
      <c r="M244" s="12">
        <v>44</v>
      </c>
      <c r="N244" s="12">
        <v>4</v>
      </c>
      <c r="O244" s="12">
        <v>2</v>
      </c>
      <c r="P244" s="13" t="s">
        <v>977</v>
      </c>
      <c r="Q244" s="12" t="s">
        <v>978</v>
      </c>
      <c r="R244" s="12" t="s">
        <v>88</v>
      </c>
      <c r="S244" s="12">
        <v>47</v>
      </c>
      <c r="T244" s="12">
        <v>49</v>
      </c>
      <c r="U244" s="48">
        <v>47</v>
      </c>
      <c r="V244" s="48">
        <v>49</v>
      </c>
      <c r="W244" s="48" t="s">
        <v>12</v>
      </c>
      <c r="X244" s="48">
        <f>IF(AND(W244 = "Rep", M244&gt;L244),1,0)</f>
        <v>0</v>
      </c>
      <c r="Y244" s="12" t="s">
        <v>85</v>
      </c>
      <c r="Z244" s="12" t="s">
        <v>282</v>
      </c>
      <c r="AA244" s="12">
        <v>0</v>
      </c>
      <c r="AB244" s="12">
        <v>1</v>
      </c>
      <c r="AC244" s="12">
        <v>0</v>
      </c>
      <c r="AD244" s="12">
        <v>65</v>
      </c>
      <c r="AE244" s="48" t="s">
        <v>227</v>
      </c>
      <c r="AF244" s="48" t="s">
        <v>228</v>
      </c>
      <c r="AG244" s="13" t="s">
        <v>89</v>
      </c>
      <c r="AH244" s="12">
        <v>1</v>
      </c>
      <c r="AI244" s="12">
        <v>1</v>
      </c>
      <c r="AJ244" s="12">
        <v>1</v>
      </c>
      <c r="AK244" s="12">
        <v>1</v>
      </c>
      <c r="AL244" s="12">
        <v>1</v>
      </c>
      <c r="AM244" s="12">
        <v>1</v>
      </c>
      <c r="AN244" s="12">
        <v>0</v>
      </c>
      <c r="AO244" s="12">
        <v>0</v>
      </c>
      <c r="AP244" s="12">
        <v>1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1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 t="s">
        <v>85</v>
      </c>
      <c r="BQ244" s="12" t="s">
        <v>85</v>
      </c>
      <c r="BR244" s="12" t="s">
        <v>85</v>
      </c>
      <c r="BS244" s="12" t="s">
        <v>85</v>
      </c>
      <c r="BT244" s="12" t="s">
        <v>85</v>
      </c>
      <c r="BU244" s="12" t="s">
        <v>85</v>
      </c>
      <c r="BV244" s="12" t="s">
        <v>85</v>
      </c>
      <c r="BW244" s="12" t="s">
        <v>85</v>
      </c>
      <c r="BX244" s="12" t="s">
        <v>85</v>
      </c>
      <c r="BY244" s="12" t="s">
        <v>85</v>
      </c>
      <c r="BZ244" s="12" t="s">
        <v>85</v>
      </c>
      <c r="CA244" s="12" t="s">
        <v>85</v>
      </c>
      <c r="CB244" s="12" t="s">
        <v>85</v>
      </c>
      <c r="CC244" s="12" t="s">
        <v>85</v>
      </c>
      <c r="CD244" s="8"/>
      <c r="CE244" s="15"/>
      <c r="CF244" s="15"/>
      <c r="CG244" s="15"/>
      <c r="CH244" s="15"/>
      <c r="CI244" s="15"/>
      <c r="CJ244" s="15"/>
      <c r="CK244" s="18"/>
    </row>
    <row r="245" spans="1:89">
      <c r="A245" s="45">
        <v>231</v>
      </c>
      <c r="B245" s="8" t="s">
        <v>976</v>
      </c>
      <c r="C245" s="24" t="s">
        <v>327</v>
      </c>
      <c r="D245" s="10" t="s">
        <v>163</v>
      </c>
      <c r="E245" s="10" t="s">
        <v>348</v>
      </c>
      <c r="F245" s="10" t="s">
        <v>1043</v>
      </c>
      <c r="G245" s="10" t="s">
        <v>305</v>
      </c>
      <c r="H245" s="11">
        <f>E245-D245+1</f>
        <v>4</v>
      </c>
      <c r="I245" s="11" t="s">
        <v>85</v>
      </c>
      <c r="J245" s="40" t="s">
        <v>1465</v>
      </c>
      <c r="K245" s="48">
        <v>500</v>
      </c>
      <c r="L245" s="12">
        <v>42</v>
      </c>
      <c r="M245" s="12">
        <v>38</v>
      </c>
      <c r="N245" s="12">
        <v>9</v>
      </c>
      <c r="O245" s="12">
        <v>11</v>
      </c>
      <c r="P245" s="48" t="s">
        <v>977</v>
      </c>
      <c r="Q245" s="14" t="s">
        <v>978</v>
      </c>
      <c r="R245" s="12" t="s">
        <v>88</v>
      </c>
      <c r="S245" s="12">
        <v>47</v>
      </c>
      <c r="T245" s="12">
        <v>49</v>
      </c>
      <c r="U245" s="48">
        <v>47</v>
      </c>
      <c r="V245" s="48">
        <v>49</v>
      </c>
      <c r="W245" s="48" t="s">
        <v>12</v>
      </c>
      <c r="X245" s="48">
        <f>IF(AND(W245 = "Rep", M245&gt;L245),1,0)</f>
        <v>0</v>
      </c>
      <c r="Y245" s="12" t="s">
        <v>384</v>
      </c>
      <c r="Z245" s="12" t="s">
        <v>282</v>
      </c>
      <c r="AA245" s="12" t="s">
        <v>85</v>
      </c>
      <c r="AB245" s="12" t="s">
        <v>85</v>
      </c>
      <c r="AC245" s="12" t="s">
        <v>85</v>
      </c>
      <c r="AD245" s="12" t="s">
        <v>85</v>
      </c>
      <c r="AE245" s="48" t="s">
        <v>935</v>
      </c>
      <c r="AF245" s="48" t="s">
        <v>935</v>
      </c>
      <c r="AG245" s="12" t="s">
        <v>89</v>
      </c>
      <c r="AH245" s="12">
        <v>1</v>
      </c>
      <c r="AI245" s="12">
        <v>1</v>
      </c>
      <c r="AJ245" s="14" t="s">
        <v>85</v>
      </c>
      <c r="AK245" s="14" t="s">
        <v>85</v>
      </c>
      <c r="AL245" s="14" t="s">
        <v>85</v>
      </c>
      <c r="AM245" s="14" t="s">
        <v>85</v>
      </c>
      <c r="AN245" s="14" t="s">
        <v>85</v>
      </c>
      <c r="AO245" s="14" t="s">
        <v>85</v>
      </c>
      <c r="AP245" s="14" t="s">
        <v>85</v>
      </c>
      <c r="AQ245" s="14" t="s">
        <v>85</v>
      </c>
      <c r="AR245" s="14" t="s">
        <v>85</v>
      </c>
      <c r="AS245" s="14" t="s">
        <v>85</v>
      </c>
      <c r="AT245" s="14" t="s">
        <v>85</v>
      </c>
      <c r="AU245" s="14" t="s">
        <v>85</v>
      </c>
      <c r="AV245" s="14" t="s">
        <v>85</v>
      </c>
      <c r="AW245" s="14" t="s">
        <v>85</v>
      </c>
      <c r="AX245" s="14" t="s">
        <v>85</v>
      </c>
      <c r="AY245" s="14" t="s">
        <v>85</v>
      </c>
      <c r="AZ245" s="14" t="s">
        <v>85</v>
      </c>
      <c r="BA245" s="14" t="s">
        <v>85</v>
      </c>
      <c r="BB245" s="14" t="s">
        <v>85</v>
      </c>
      <c r="BC245" s="14" t="s">
        <v>85</v>
      </c>
      <c r="BD245" s="14" t="s">
        <v>85</v>
      </c>
      <c r="BE245" s="14" t="s">
        <v>85</v>
      </c>
      <c r="BF245" s="14" t="s">
        <v>85</v>
      </c>
      <c r="BG245" s="14" t="s">
        <v>85</v>
      </c>
      <c r="BH245" s="14" t="s">
        <v>85</v>
      </c>
      <c r="BI245" s="14" t="s">
        <v>85</v>
      </c>
      <c r="BJ245" s="14" t="s">
        <v>85</v>
      </c>
      <c r="BK245" s="14" t="s">
        <v>85</v>
      </c>
      <c r="BL245" s="14" t="s">
        <v>85</v>
      </c>
      <c r="BM245" s="14" t="s">
        <v>85</v>
      </c>
      <c r="BN245" s="14" t="s">
        <v>85</v>
      </c>
      <c r="BO245" s="14" t="s">
        <v>85</v>
      </c>
      <c r="BP245" s="14" t="s">
        <v>85</v>
      </c>
      <c r="BQ245" s="14" t="s">
        <v>85</v>
      </c>
      <c r="BR245" s="14">
        <v>38</v>
      </c>
      <c r="BS245" s="14">
        <v>35</v>
      </c>
      <c r="BT245" s="14" t="s">
        <v>85</v>
      </c>
      <c r="BU245" s="14" t="s">
        <v>85</v>
      </c>
      <c r="BV245" s="14" t="s">
        <v>85</v>
      </c>
      <c r="BW245" s="14" t="s">
        <v>85</v>
      </c>
      <c r="BX245" s="14" t="s">
        <v>85</v>
      </c>
      <c r="BY245" s="14">
        <v>70</v>
      </c>
      <c r="BZ245" s="14">
        <v>20</v>
      </c>
      <c r="CA245" s="14">
        <v>6</v>
      </c>
      <c r="CB245" s="14">
        <v>1</v>
      </c>
      <c r="CC245" s="14">
        <v>0.5</v>
      </c>
      <c r="CD245" s="8"/>
      <c r="CE245" s="15"/>
      <c r="CF245" s="15"/>
      <c r="CG245" s="15"/>
      <c r="CH245" s="15"/>
      <c r="CI245" s="15"/>
      <c r="CJ245" s="15"/>
      <c r="CK245" s="18"/>
    </row>
    <row r="246" spans="1:89">
      <c r="A246" s="45">
        <v>224</v>
      </c>
      <c r="B246" s="8" t="s">
        <v>976</v>
      </c>
      <c r="C246" s="24" t="s">
        <v>224</v>
      </c>
      <c r="D246" s="10" t="s">
        <v>375</v>
      </c>
      <c r="E246" s="10" t="s">
        <v>367</v>
      </c>
      <c r="F246" s="10" t="s">
        <v>1044</v>
      </c>
      <c r="G246" s="10" t="s">
        <v>338</v>
      </c>
      <c r="H246" s="11">
        <f>E246-D246+1</f>
        <v>5</v>
      </c>
      <c r="I246" s="11" t="s">
        <v>144</v>
      </c>
      <c r="J246" s="11" t="s">
        <v>1465</v>
      </c>
      <c r="K246" s="48">
        <v>787</v>
      </c>
      <c r="L246" s="12">
        <v>47</v>
      </c>
      <c r="M246" s="12">
        <v>46</v>
      </c>
      <c r="N246" s="12">
        <v>4</v>
      </c>
      <c r="O246" s="12">
        <v>3</v>
      </c>
      <c r="P246" s="48" t="s">
        <v>977</v>
      </c>
      <c r="Q246" s="14" t="s">
        <v>978</v>
      </c>
      <c r="R246" s="12" t="s">
        <v>88</v>
      </c>
      <c r="S246" s="12">
        <v>47</v>
      </c>
      <c r="T246" s="12">
        <v>49</v>
      </c>
      <c r="U246" s="48">
        <v>47</v>
      </c>
      <c r="V246" s="48">
        <v>49</v>
      </c>
      <c r="W246" s="48" t="s">
        <v>12</v>
      </c>
      <c r="X246" s="48">
        <f>IF(AND(W246 = "Rep", M246&gt;L246),1,0)</f>
        <v>0</v>
      </c>
      <c r="Y246" s="12" t="s">
        <v>85</v>
      </c>
      <c r="Z246" s="12" t="s">
        <v>282</v>
      </c>
      <c r="AA246" s="12">
        <v>0</v>
      </c>
      <c r="AB246" s="12">
        <v>1</v>
      </c>
      <c r="AC246" s="12">
        <v>0</v>
      </c>
      <c r="AD246" s="12" t="s">
        <v>85</v>
      </c>
      <c r="AE246" s="48" t="s">
        <v>227</v>
      </c>
      <c r="AF246" s="48" t="s">
        <v>228</v>
      </c>
      <c r="AG246" s="12" t="s">
        <v>89</v>
      </c>
      <c r="AH246" s="12">
        <v>1</v>
      </c>
      <c r="AI246" s="12">
        <v>1</v>
      </c>
      <c r="AJ246" s="14">
        <v>1</v>
      </c>
      <c r="AK246" s="14">
        <v>1</v>
      </c>
      <c r="AL246" s="14">
        <v>1</v>
      </c>
      <c r="AM246" s="14">
        <v>1</v>
      </c>
      <c r="AN246" s="14">
        <v>0</v>
      </c>
      <c r="AO246" s="14">
        <v>0</v>
      </c>
      <c r="AP246" s="14">
        <v>1</v>
      </c>
      <c r="AQ246" s="14">
        <v>0</v>
      </c>
      <c r="AR246" s="14">
        <v>0</v>
      </c>
      <c r="AS246" s="14">
        <v>0</v>
      </c>
      <c r="AT246" s="14">
        <v>0</v>
      </c>
      <c r="AU246" s="14">
        <v>0</v>
      </c>
      <c r="AV246" s="14">
        <v>0</v>
      </c>
      <c r="AW246" s="14">
        <v>1</v>
      </c>
      <c r="AX246" s="14">
        <v>0</v>
      </c>
      <c r="AY246" s="14">
        <v>0</v>
      </c>
      <c r="AZ246" s="14">
        <v>0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0</v>
      </c>
      <c r="BH246" s="14">
        <v>0</v>
      </c>
      <c r="BI246" s="14">
        <v>0</v>
      </c>
      <c r="BJ246" s="14">
        <v>0</v>
      </c>
      <c r="BK246" s="14">
        <v>0</v>
      </c>
      <c r="BL246" s="14">
        <v>0</v>
      </c>
      <c r="BM246" s="14">
        <v>0</v>
      </c>
      <c r="BN246" s="14">
        <v>0</v>
      </c>
      <c r="BO246" s="14">
        <v>0</v>
      </c>
      <c r="BP246" s="14">
        <v>0</v>
      </c>
      <c r="BQ246" s="14">
        <v>0</v>
      </c>
      <c r="BR246" s="14">
        <v>30</v>
      </c>
      <c r="BS246" s="14">
        <v>28</v>
      </c>
      <c r="BT246" s="14">
        <v>42</v>
      </c>
      <c r="BU246" s="14" t="s">
        <v>85</v>
      </c>
      <c r="BV246" s="14" t="s">
        <v>85</v>
      </c>
      <c r="BW246" s="14" t="s">
        <v>85</v>
      </c>
      <c r="BX246" s="14" t="s">
        <v>85</v>
      </c>
      <c r="BY246" s="14" t="s">
        <v>85</v>
      </c>
      <c r="BZ246" s="14" t="s">
        <v>85</v>
      </c>
      <c r="CA246" s="14" t="s">
        <v>85</v>
      </c>
      <c r="CB246" s="14" t="s">
        <v>85</v>
      </c>
      <c r="CC246" s="14" t="s">
        <v>85</v>
      </c>
      <c r="CD246" s="8"/>
      <c r="CE246" s="15"/>
      <c r="CF246" s="15"/>
      <c r="CG246" s="15"/>
      <c r="CH246" s="15"/>
      <c r="CI246" s="15"/>
      <c r="CJ246" s="15"/>
      <c r="CK246" s="18"/>
    </row>
    <row r="247" spans="1:89">
      <c r="A247" s="45">
        <v>223</v>
      </c>
      <c r="B247" s="8" t="s">
        <v>976</v>
      </c>
      <c r="C247" s="24" t="s">
        <v>224</v>
      </c>
      <c r="D247" s="10" t="s">
        <v>375</v>
      </c>
      <c r="E247" s="10" t="s">
        <v>367</v>
      </c>
      <c r="F247" s="10" t="s">
        <v>1044</v>
      </c>
      <c r="G247" s="10" t="s">
        <v>338</v>
      </c>
      <c r="H247" s="11">
        <f>E247-D247+1</f>
        <v>5</v>
      </c>
      <c r="I247" s="11" t="s">
        <v>229</v>
      </c>
      <c r="J247" s="40" t="s">
        <v>1465</v>
      </c>
      <c r="K247" s="48">
        <v>893</v>
      </c>
      <c r="L247" s="12">
        <v>46</v>
      </c>
      <c r="M247" s="12">
        <v>44</v>
      </c>
      <c r="N247" s="12">
        <v>5</v>
      </c>
      <c r="O247" s="12">
        <v>5</v>
      </c>
      <c r="P247" s="48" t="s">
        <v>977</v>
      </c>
      <c r="Q247" s="14" t="s">
        <v>978</v>
      </c>
      <c r="R247" s="14" t="s">
        <v>177</v>
      </c>
      <c r="S247" s="12">
        <v>47</v>
      </c>
      <c r="T247" s="12">
        <v>49</v>
      </c>
      <c r="U247" s="48">
        <v>47</v>
      </c>
      <c r="V247" s="48">
        <v>49</v>
      </c>
      <c r="W247" s="48" t="s">
        <v>12</v>
      </c>
      <c r="X247" s="48">
        <f>IF(AND(W247 = "Rep", M247&gt;L247),1,0)</f>
        <v>0</v>
      </c>
      <c r="Y247" s="14" t="s">
        <v>85</v>
      </c>
      <c r="Z247" s="14" t="s">
        <v>282</v>
      </c>
      <c r="AA247" s="14">
        <v>0</v>
      </c>
      <c r="AB247" s="14">
        <v>1</v>
      </c>
      <c r="AC247" s="14">
        <v>0</v>
      </c>
      <c r="AD247" s="14" t="s">
        <v>85</v>
      </c>
      <c r="AE247" s="48" t="s">
        <v>227</v>
      </c>
      <c r="AF247" s="48" t="s">
        <v>228</v>
      </c>
      <c r="AG247" s="14" t="s">
        <v>89</v>
      </c>
      <c r="AH247" s="14">
        <v>1</v>
      </c>
      <c r="AI247" s="14">
        <v>1</v>
      </c>
      <c r="AJ247" s="14">
        <v>1</v>
      </c>
      <c r="AK247" s="14">
        <v>1</v>
      </c>
      <c r="AL247" s="14">
        <v>1</v>
      </c>
      <c r="AM247" s="14">
        <v>1</v>
      </c>
      <c r="AN247" s="14">
        <v>0</v>
      </c>
      <c r="AO247" s="14">
        <v>0</v>
      </c>
      <c r="AP247" s="14">
        <v>1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4">
        <v>0</v>
      </c>
      <c r="AW247" s="14">
        <v>1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0</v>
      </c>
      <c r="BH247" s="14">
        <v>0</v>
      </c>
      <c r="BI247" s="14">
        <v>0</v>
      </c>
      <c r="BJ247" s="14">
        <v>0</v>
      </c>
      <c r="BK247" s="14">
        <v>0</v>
      </c>
      <c r="BL247" s="14">
        <v>0</v>
      </c>
      <c r="BM247" s="14">
        <v>0</v>
      </c>
      <c r="BN247" s="14">
        <v>0</v>
      </c>
      <c r="BO247" s="14">
        <v>0</v>
      </c>
      <c r="BP247" s="14">
        <v>0</v>
      </c>
      <c r="BQ247" s="14">
        <v>0</v>
      </c>
      <c r="BR247" s="14">
        <v>30</v>
      </c>
      <c r="BS247" s="14">
        <v>28</v>
      </c>
      <c r="BT247" s="14">
        <v>42</v>
      </c>
      <c r="BU247" s="14" t="s">
        <v>85</v>
      </c>
      <c r="BV247" s="14" t="s">
        <v>85</v>
      </c>
      <c r="BW247" s="14" t="s">
        <v>85</v>
      </c>
      <c r="BX247" s="14" t="s">
        <v>85</v>
      </c>
      <c r="BY247" s="14" t="s">
        <v>85</v>
      </c>
      <c r="BZ247" s="14" t="s">
        <v>85</v>
      </c>
      <c r="CA247" s="14" t="s">
        <v>85</v>
      </c>
      <c r="CB247" s="14" t="s">
        <v>85</v>
      </c>
      <c r="CC247" s="14" t="s">
        <v>85</v>
      </c>
      <c r="CD247" s="8"/>
      <c r="CE247" s="15"/>
      <c r="CF247" s="15"/>
      <c r="CG247" s="15"/>
      <c r="CH247" s="15"/>
      <c r="CI247" s="15"/>
      <c r="CJ247" s="15"/>
      <c r="CK247" s="18"/>
    </row>
    <row r="248" spans="1:89">
      <c r="A248" s="1">
        <v>101</v>
      </c>
      <c r="B248" s="1" t="s">
        <v>976</v>
      </c>
      <c r="C248" s="19" t="s">
        <v>425</v>
      </c>
      <c r="D248" s="20" t="s">
        <v>426</v>
      </c>
      <c r="E248" s="20" t="s">
        <v>427</v>
      </c>
      <c r="F248" s="20" t="s">
        <v>428</v>
      </c>
      <c r="G248" s="20" t="s">
        <v>614</v>
      </c>
      <c r="H248" s="48">
        <v>2</v>
      </c>
      <c r="I248" s="48">
        <v>4</v>
      </c>
      <c r="J248" s="40" t="s">
        <v>1465</v>
      </c>
      <c r="K248" s="48">
        <v>882</v>
      </c>
      <c r="L248" s="12">
        <v>50</v>
      </c>
      <c r="M248" s="12">
        <v>41</v>
      </c>
      <c r="N248" s="12">
        <v>1</v>
      </c>
      <c r="O248" s="12">
        <v>9</v>
      </c>
      <c r="P248" s="48" t="s">
        <v>977</v>
      </c>
      <c r="Q248" s="14" t="s">
        <v>978</v>
      </c>
      <c r="R248" s="14" t="s">
        <v>177</v>
      </c>
      <c r="S248" s="12">
        <v>47</v>
      </c>
      <c r="T248" s="12">
        <v>49</v>
      </c>
      <c r="U248" s="48">
        <v>47</v>
      </c>
      <c r="V248" s="48">
        <v>49</v>
      </c>
      <c r="W248" s="48" t="s">
        <v>12</v>
      </c>
      <c r="X248" s="48">
        <f>IF(AND(W248 = "Rep", M248&gt;L248),1,0)</f>
        <v>0</v>
      </c>
      <c r="Y248" s="14" t="s">
        <v>85</v>
      </c>
      <c r="Z248" s="14" t="s">
        <v>282</v>
      </c>
      <c r="AA248" s="14">
        <v>0</v>
      </c>
      <c r="AB248" s="14">
        <v>0</v>
      </c>
      <c r="AC248" s="14">
        <v>1</v>
      </c>
      <c r="AD248" s="14" t="s">
        <v>85</v>
      </c>
      <c r="AE248" s="48" t="s">
        <v>429</v>
      </c>
      <c r="AF248" s="14" t="s">
        <v>430</v>
      </c>
      <c r="AG248" s="14" t="s">
        <v>178</v>
      </c>
      <c r="AH248" s="14">
        <v>1</v>
      </c>
      <c r="AI248" s="14">
        <v>1</v>
      </c>
      <c r="AJ248" s="14">
        <v>1</v>
      </c>
      <c r="AK248" s="14">
        <v>1</v>
      </c>
      <c r="AL248" s="14">
        <v>1</v>
      </c>
      <c r="AM248" s="14">
        <v>0</v>
      </c>
      <c r="AN248" s="14">
        <v>0</v>
      </c>
      <c r="AO248" s="14">
        <v>1</v>
      </c>
      <c r="AP248" s="14">
        <v>1</v>
      </c>
      <c r="AQ248" s="14">
        <v>0</v>
      </c>
      <c r="AR248" s="14">
        <v>0</v>
      </c>
      <c r="AS248" s="14">
        <v>0</v>
      </c>
      <c r="AT248" s="14">
        <v>0</v>
      </c>
      <c r="AU248" s="14">
        <v>0</v>
      </c>
      <c r="AV248" s="14">
        <v>0</v>
      </c>
      <c r="AW248" s="14">
        <v>0</v>
      </c>
      <c r="AX248" s="14">
        <v>0</v>
      </c>
      <c r="AY248" s="14">
        <v>0</v>
      </c>
      <c r="AZ248" s="14">
        <v>0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0</v>
      </c>
      <c r="BH248" s="14">
        <v>0</v>
      </c>
      <c r="BI248" s="14">
        <v>0</v>
      </c>
      <c r="BJ248" s="14">
        <v>0</v>
      </c>
      <c r="BK248" s="14">
        <v>0</v>
      </c>
      <c r="BL248" s="14">
        <v>0</v>
      </c>
      <c r="BM248" s="14">
        <v>0</v>
      </c>
      <c r="BN248" s="14">
        <v>0</v>
      </c>
      <c r="BO248" s="32">
        <v>0</v>
      </c>
      <c r="BP248" s="14" t="s">
        <v>85</v>
      </c>
      <c r="BQ248" s="14" t="s">
        <v>85</v>
      </c>
      <c r="BR248" s="14" t="s">
        <v>85</v>
      </c>
      <c r="BS248" s="14" t="s">
        <v>85</v>
      </c>
      <c r="BT248" s="14" t="s">
        <v>85</v>
      </c>
      <c r="BU248" s="14" t="s">
        <v>85</v>
      </c>
      <c r="BV248" s="14" t="s">
        <v>85</v>
      </c>
      <c r="BW248" s="14" t="s">
        <v>85</v>
      </c>
      <c r="BX248" s="14" t="s">
        <v>85</v>
      </c>
      <c r="BY248" s="14" t="s">
        <v>85</v>
      </c>
      <c r="BZ248" s="14" t="s">
        <v>85</v>
      </c>
      <c r="CA248" s="14" t="s">
        <v>85</v>
      </c>
      <c r="CB248" s="14" t="s">
        <v>85</v>
      </c>
      <c r="CC248" s="14" t="s">
        <v>85</v>
      </c>
      <c r="CD248" s="1"/>
      <c r="CE248" s="15"/>
      <c r="CF248" s="15"/>
      <c r="CG248" s="15"/>
      <c r="CH248" s="15"/>
      <c r="CI248" s="15"/>
      <c r="CJ248" s="15"/>
      <c r="CK248" s="18"/>
    </row>
    <row r="249" spans="1:89">
      <c r="A249" s="26">
        <v>80</v>
      </c>
      <c r="B249" s="26" t="s">
        <v>976</v>
      </c>
      <c r="C249" s="19" t="s">
        <v>989</v>
      </c>
      <c r="D249" s="27">
        <v>44025</v>
      </c>
      <c r="E249" s="27">
        <v>44027</v>
      </c>
      <c r="F249" s="26" t="s">
        <v>1064</v>
      </c>
      <c r="G249" s="27">
        <v>44032</v>
      </c>
      <c r="H249" s="48">
        <v>3</v>
      </c>
      <c r="I249" s="48">
        <v>4.2</v>
      </c>
      <c r="J249" s="40" t="s">
        <v>1465</v>
      </c>
      <c r="K249" s="32">
        <v>547</v>
      </c>
      <c r="L249" s="32">
        <v>47</v>
      </c>
      <c r="M249" s="32">
        <v>44</v>
      </c>
      <c r="N249" s="32">
        <v>2</v>
      </c>
      <c r="O249" s="32">
        <v>6</v>
      </c>
      <c r="P249" s="48" t="s">
        <v>977</v>
      </c>
      <c r="Q249" s="22" t="s">
        <v>978</v>
      </c>
      <c r="R249" s="48" t="s">
        <v>88</v>
      </c>
      <c r="S249" s="12">
        <v>47</v>
      </c>
      <c r="T249" s="12">
        <v>49</v>
      </c>
      <c r="U249" s="48">
        <v>47</v>
      </c>
      <c r="V249" s="48">
        <v>49</v>
      </c>
      <c r="W249" s="48" t="s">
        <v>12</v>
      </c>
      <c r="X249" s="48">
        <f>IF(AND(W249 = "Rep", M249&gt;L249),1,0)</f>
        <v>0</v>
      </c>
      <c r="Y249" s="49" t="s">
        <v>85</v>
      </c>
      <c r="Z249" s="48" t="s">
        <v>282</v>
      </c>
      <c r="AA249" s="32">
        <v>0</v>
      </c>
      <c r="AB249" s="32">
        <v>1</v>
      </c>
      <c r="AC249" s="32">
        <v>0</v>
      </c>
      <c r="AD249" s="32">
        <v>10</v>
      </c>
      <c r="AE249" s="32" t="s">
        <v>989</v>
      </c>
      <c r="AF249" s="32" t="s">
        <v>989</v>
      </c>
      <c r="AG249" s="32" t="s">
        <v>178</v>
      </c>
      <c r="AH249" s="48">
        <v>1</v>
      </c>
      <c r="AI249" s="32">
        <v>0</v>
      </c>
      <c r="AJ249" s="32">
        <v>0</v>
      </c>
      <c r="AK249" s="32">
        <v>0</v>
      </c>
      <c r="AL249" s="32">
        <v>1</v>
      </c>
      <c r="AM249" s="32">
        <v>0</v>
      </c>
      <c r="AN249" s="32">
        <v>0</v>
      </c>
      <c r="AO249" s="32">
        <v>0</v>
      </c>
      <c r="AP249" s="32">
        <v>1</v>
      </c>
      <c r="AQ249" s="32">
        <v>0</v>
      </c>
      <c r="AR249" s="32">
        <v>0</v>
      </c>
      <c r="AS249" s="32">
        <v>0</v>
      </c>
      <c r="AT249" s="32">
        <v>1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  <c r="BA249" s="32">
        <v>0</v>
      </c>
      <c r="BB249" s="32">
        <v>0</v>
      </c>
      <c r="BC249" s="32">
        <v>0</v>
      </c>
      <c r="BD249" s="32">
        <v>0</v>
      </c>
      <c r="BE249" s="32">
        <v>0</v>
      </c>
      <c r="BF249" s="32">
        <v>0</v>
      </c>
      <c r="BG249" s="32">
        <v>0</v>
      </c>
      <c r="BH249" s="32">
        <v>0</v>
      </c>
      <c r="BI249" s="32">
        <v>0</v>
      </c>
      <c r="BJ249" s="32">
        <v>0</v>
      </c>
      <c r="BK249" s="32">
        <v>0</v>
      </c>
      <c r="BL249" s="32">
        <v>0</v>
      </c>
      <c r="BM249" s="32">
        <v>0</v>
      </c>
      <c r="BN249" s="32">
        <v>0</v>
      </c>
      <c r="BO249" s="32">
        <v>0</v>
      </c>
      <c r="BP249" s="49" t="s">
        <v>85</v>
      </c>
      <c r="BQ249" s="49" t="s">
        <v>85</v>
      </c>
      <c r="BR249" s="49" t="s">
        <v>85</v>
      </c>
      <c r="BS249" s="49" t="s">
        <v>85</v>
      </c>
      <c r="BT249" s="49" t="s">
        <v>85</v>
      </c>
      <c r="BU249" s="49" t="s">
        <v>85</v>
      </c>
      <c r="BV249" s="49" t="s">
        <v>85</v>
      </c>
      <c r="BW249" s="49" t="s">
        <v>85</v>
      </c>
      <c r="BX249" s="49" t="s">
        <v>85</v>
      </c>
      <c r="BY249" s="49" t="s">
        <v>85</v>
      </c>
      <c r="BZ249" s="49" t="s">
        <v>85</v>
      </c>
      <c r="CA249" s="49" t="s">
        <v>85</v>
      </c>
      <c r="CB249" s="49" t="s">
        <v>85</v>
      </c>
      <c r="CC249" s="49" t="s">
        <v>85</v>
      </c>
      <c r="CE249" s="1"/>
      <c r="CF249" s="1"/>
      <c r="CG249" s="1"/>
      <c r="CH249" s="1"/>
      <c r="CI249" s="1"/>
      <c r="CJ249" s="1"/>
      <c r="CK249" s="1"/>
    </row>
    <row r="250" spans="1:89">
      <c r="A250" s="44">
        <v>388</v>
      </c>
      <c r="B250" s="45" t="s">
        <v>1083</v>
      </c>
      <c r="C250" s="9" t="s">
        <v>327</v>
      </c>
      <c r="D250" s="39" t="s">
        <v>294</v>
      </c>
      <c r="E250" s="39" t="s">
        <v>478</v>
      </c>
      <c r="F250" s="39" t="s">
        <v>552</v>
      </c>
      <c r="G250" s="39" t="s">
        <v>106</v>
      </c>
      <c r="H250" s="21">
        <f>E250-D250+1</f>
        <v>5</v>
      </c>
      <c r="I250" s="40" t="s">
        <v>85</v>
      </c>
      <c r="J250" s="40" t="s">
        <v>1465</v>
      </c>
      <c r="K250" s="40" t="s">
        <v>267</v>
      </c>
      <c r="L250" s="22">
        <v>51</v>
      </c>
      <c r="M250" s="22">
        <v>36</v>
      </c>
      <c r="N250" s="22">
        <v>3</v>
      </c>
      <c r="O250" s="22">
        <v>8</v>
      </c>
      <c r="P250" s="13" t="s">
        <v>1084</v>
      </c>
      <c r="Q250" s="22" t="s">
        <v>1092</v>
      </c>
      <c r="R250" s="48" t="s">
        <v>88</v>
      </c>
      <c r="S250" s="12">
        <v>57</v>
      </c>
      <c r="T250" s="12">
        <v>41</v>
      </c>
      <c r="U250" s="48">
        <f>100*ROUND(450778/(326229+450778+18421+486),2)</f>
        <v>56.999999999999993</v>
      </c>
      <c r="V250" s="48">
        <f>100*ROUND(326229/(326229+450778+18421+486),2)</f>
        <v>41</v>
      </c>
      <c r="W250" s="48" t="s">
        <v>11</v>
      </c>
      <c r="X250" s="48">
        <f>IF(AND(W250 = "Dem", L250&gt;M250), 1, 0)</f>
        <v>1</v>
      </c>
      <c r="Y250" s="48" t="s">
        <v>85</v>
      </c>
      <c r="Z250" s="48" t="s">
        <v>282</v>
      </c>
      <c r="AA250" s="48" t="s">
        <v>85</v>
      </c>
      <c r="AB250" s="48" t="s">
        <v>85</v>
      </c>
      <c r="AC250" s="48" t="s">
        <v>85</v>
      </c>
      <c r="AD250" s="48" t="s">
        <v>85</v>
      </c>
      <c r="AE250" s="34" t="s">
        <v>1093</v>
      </c>
      <c r="AF250" s="48" t="s">
        <v>327</v>
      </c>
      <c r="AG250" s="48" t="s">
        <v>89</v>
      </c>
      <c r="AH250" s="48">
        <v>1</v>
      </c>
      <c r="AI250" s="48">
        <v>1</v>
      </c>
      <c r="AJ250" s="48">
        <v>1</v>
      </c>
      <c r="AK250" s="48">
        <v>1</v>
      </c>
      <c r="AL250" s="48">
        <v>1</v>
      </c>
      <c r="AM250" s="48">
        <v>0</v>
      </c>
      <c r="AN250" s="48">
        <v>0</v>
      </c>
      <c r="AO250" s="48">
        <v>0</v>
      </c>
      <c r="AP250" s="48">
        <v>0</v>
      </c>
      <c r="AQ250" s="48">
        <v>0</v>
      </c>
      <c r="AR250" s="48">
        <v>0</v>
      </c>
      <c r="AS250" s="48">
        <v>0</v>
      </c>
      <c r="AT250" s="48">
        <v>1</v>
      </c>
      <c r="AU250" s="48">
        <v>0</v>
      </c>
      <c r="AV250" s="48">
        <v>0</v>
      </c>
      <c r="AW250" s="48">
        <v>0</v>
      </c>
      <c r="AX250" s="48">
        <v>0</v>
      </c>
      <c r="AY250" s="48">
        <v>1</v>
      </c>
      <c r="AZ250" s="48">
        <v>0</v>
      </c>
      <c r="BA250" s="48">
        <v>0</v>
      </c>
      <c r="BB250" s="48">
        <v>0</v>
      </c>
      <c r="BC250" s="48">
        <v>0</v>
      </c>
      <c r="BD250" s="48">
        <v>0</v>
      </c>
      <c r="BE250" s="48">
        <v>0</v>
      </c>
      <c r="BF250" s="48">
        <v>0</v>
      </c>
      <c r="BG250" s="48">
        <v>0</v>
      </c>
      <c r="BH250" s="48">
        <v>0</v>
      </c>
      <c r="BI250" s="48">
        <v>0</v>
      </c>
      <c r="BJ250" s="48">
        <v>0</v>
      </c>
      <c r="BK250" s="48">
        <v>0</v>
      </c>
      <c r="BL250" s="48">
        <v>0</v>
      </c>
      <c r="BM250" s="48">
        <v>0</v>
      </c>
      <c r="BN250" s="48">
        <v>0</v>
      </c>
      <c r="BO250" s="48">
        <v>0</v>
      </c>
      <c r="BP250" s="48">
        <v>41</v>
      </c>
      <c r="BQ250" s="48">
        <v>42</v>
      </c>
      <c r="BR250" s="48">
        <v>31</v>
      </c>
      <c r="BS250" s="48">
        <v>31</v>
      </c>
      <c r="BT250" s="48">
        <v>35</v>
      </c>
      <c r="BU250" s="48" t="s">
        <v>85</v>
      </c>
      <c r="BV250" s="48" t="s">
        <v>85</v>
      </c>
      <c r="BW250" s="48" t="s">
        <v>85</v>
      </c>
      <c r="BX250" s="48" t="s">
        <v>85</v>
      </c>
      <c r="BY250" s="48">
        <v>87</v>
      </c>
      <c r="BZ250" s="48" t="s">
        <v>85</v>
      </c>
      <c r="CA250" s="48" t="s">
        <v>85</v>
      </c>
      <c r="CB250" s="48" t="s">
        <v>85</v>
      </c>
      <c r="CC250" s="48">
        <v>8</v>
      </c>
      <c r="CD250" s="45"/>
      <c r="CE250" s="1"/>
      <c r="CF250" s="1"/>
      <c r="CG250" s="1"/>
      <c r="CH250" s="1"/>
      <c r="CI250" s="1"/>
      <c r="CJ250" s="1"/>
      <c r="CK250" s="1"/>
    </row>
    <row r="251" spans="1:89">
      <c r="A251" s="7">
        <v>304</v>
      </c>
      <c r="B251" s="8" t="s">
        <v>1135</v>
      </c>
      <c r="C251" s="24" t="s">
        <v>557</v>
      </c>
      <c r="D251" s="10" t="s">
        <v>332</v>
      </c>
      <c r="E251" s="10" t="s">
        <v>505</v>
      </c>
      <c r="F251" s="39" t="s">
        <v>584</v>
      </c>
      <c r="G251" s="10" t="s">
        <v>97</v>
      </c>
      <c r="H251" s="11">
        <f>E251-D251+1</f>
        <v>5</v>
      </c>
      <c r="I251" s="11" t="s">
        <v>536</v>
      </c>
      <c r="J251" s="40" t="s">
        <v>1465</v>
      </c>
      <c r="K251" s="40" t="s">
        <v>1155</v>
      </c>
      <c r="L251" s="12">
        <v>48</v>
      </c>
      <c r="M251" s="12">
        <v>48</v>
      </c>
      <c r="N251" s="12" t="s">
        <v>85</v>
      </c>
      <c r="O251" s="12">
        <v>3</v>
      </c>
      <c r="P251" s="48" t="s">
        <v>1137</v>
      </c>
      <c r="Q251" s="12" t="s">
        <v>1138</v>
      </c>
      <c r="R251" s="12" t="s">
        <v>88</v>
      </c>
      <c r="S251" s="12">
        <v>44</v>
      </c>
      <c r="T251" s="12">
        <v>55</v>
      </c>
      <c r="U251" s="48">
        <v>44</v>
      </c>
      <c r="V251" s="48">
        <v>54</v>
      </c>
      <c r="W251" s="48" t="s">
        <v>12</v>
      </c>
      <c r="X251" s="48">
        <f>IF(AND(W251 = "Rep", M251&gt;L251),1,0)</f>
        <v>0</v>
      </c>
      <c r="Y251" s="12" t="s">
        <v>85</v>
      </c>
      <c r="Z251" s="48" t="s">
        <v>282</v>
      </c>
      <c r="AA251" s="12">
        <v>0</v>
      </c>
      <c r="AB251" s="12">
        <v>1</v>
      </c>
      <c r="AC251" s="12">
        <v>0</v>
      </c>
      <c r="AD251" s="12" t="s">
        <v>85</v>
      </c>
      <c r="AE251" s="34" t="s">
        <v>557</v>
      </c>
      <c r="AF251" s="34" t="s">
        <v>555</v>
      </c>
      <c r="AG251" s="12" t="s">
        <v>89</v>
      </c>
      <c r="AH251" s="12">
        <v>1</v>
      </c>
      <c r="AI251" s="12">
        <v>0</v>
      </c>
      <c r="AJ251" s="12">
        <v>1</v>
      </c>
      <c r="AK251" s="12">
        <v>1</v>
      </c>
      <c r="AL251" s="12">
        <v>1</v>
      </c>
      <c r="AM251" s="12">
        <v>1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0</v>
      </c>
      <c r="BH251" s="12">
        <v>1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 t="s">
        <v>85</v>
      </c>
      <c r="BQ251" s="12" t="s">
        <v>85</v>
      </c>
      <c r="BR251" s="12">
        <v>28</v>
      </c>
      <c r="BS251" s="12">
        <v>35</v>
      </c>
      <c r="BT251" s="12">
        <v>30</v>
      </c>
      <c r="BU251" s="12" t="s">
        <v>85</v>
      </c>
      <c r="BV251" s="12" t="s">
        <v>85</v>
      </c>
      <c r="BW251" s="12" t="s">
        <v>85</v>
      </c>
      <c r="BX251" s="12" t="s">
        <v>85</v>
      </c>
      <c r="BY251" s="12" t="s">
        <v>85</v>
      </c>
      <c r="BZ251" s="12" t="s">
        <v>85</v>
      </c>
      <c r="CA251" s="12" t="s">
        <v>85</v>
      </c>
      <c r="CB251" s="12" t="s">
        <v>85</v>
      </c>
      <c r="CC251" s="12" t="s">
        <v>85</v>
      </c>
      <c r="CD251" s="8"/>
      <c r="CE251" s="15"/>
      <c r="CF251" s="15"/>
      <c r="CG251" s="15"/>
      <c r="CH251" s="15"/>
      <c r="CI251" s="15"/>
      <c r="CJ251" s="15"/>
      <c r="CK251" s="16"/>
    </row>
    <row r="252" spans="1:89">
      <c r="A252" s="1">
        <v>139</v>
      </c>
      <c r="B252" s="1" t="s">
        <v>1135</v>
      </c>
      <c r="C252" s="19" t="s">
        <v>557</v>
      </c>
      <c r="D252" s="20" t="s">
        <v>415</v>
      </c>
      <c r="E252" s="20" t="s">
        <v>408</v>
      </c>
      <c r="F252" s="20" t="s">
        <v>672</v>
      </c>
      <c r="G252" s="20" t="s">
        <v>410</v>
      </c>
      <c r="H252" s="11">
        <f>E252-D252+1</f>
        <v>5</v>
      </c>
      <c r="I252" s="32">
        <v>3.2</v>
      </c>
      <c r="J252" s="40" t="s">
        <v>1465</v>
      </c>
      <c r="K252" s="32">
        <v>914</v>
      </c>
      <c r="L252" s="12">
        <v>44</v>
      </c>
      <c r="M252" s="12">
        <v>44</v>
      </c>
      <c r="N252" s="12">
        <v>2</v>
      </c>
      <c r="O252" s="12">
        <v>9</v>
      </c>
      <c r="P252" s="48" t="s">
        <v>1137</v>
      </c>
      <c r="Q252" s="12" t="s">
        <v>1138</v>
      </c>
      <c r="R252" s="32" t="s">
        <v>177</v>
      </c>
      <c r="S252" s="12">
        <v>44</v>
      </c>
      <c r="T252" s="12">
        <v>55</v>
      </c>
      <c r="U252" s="48">
        <v>44</v>
      </c>
      <c r="V252" s="48">
        <v>54</v>
      </c>
      <c r="W252" s="48" t="s">
        <v>12</v>
      </c>
      <c r="X252" s="48">
        <f>IF(AND(W252 = "Rep", M252&gt;L252),1,0)</f>
        <v>0</v>
      </c>
      <c r="Y252" s="32" t="s">
        <v>85</v>
      </c>
      <c r="Z252" s="12" t="s">
        <v>282</v>
      </c>
      <c r="AA252" s="32">
        <v>0</v>
      </c>
      <c r="AB252" s="32">
        <v>1</v>
      </c>
      <c r="AC252" s="32">
        <v>0</v>
      </c>
      <c r="AD252" s="32" t="s">
        <v>85</v>
      </c>
      <c r="AE252" s="32" t="s">
        <v>557</v>
      </c>
      <c r="AF252" s="32" t="s">
        <v>557</v>
      </c>
      <c r="AG252" s="32" t="s">
        <v>89</v>
      </c>
      <c r="AH252" s="32">
        <v>1</v>
      </c>
      <c r="AI252" s="32">
        <v>1</v>
      </c>
      <c r="AJ252" s="32">
        <v>1</v>
      </c>
      <c r="AK252" s="32">
        <v>1</v>
      </c>
      <c r="AL252" s="32">
        <v>1</v>
      </c>
      <c r="AM252" s="32">
        <v>1</v>
      </c>
      <c r="AN252" s="32">
        <v>0</v>
      </c>
      <c r="AO252" s="32">
        <v>0</v>
      </c>
      <c r="AP252" s="32">
        <v>0</v>
      </c>
      <c r="AQ252" s="32">
        <v>0</v>
      </c>
      <c r="AR252" s="32">
        <v>0</v>
      </c>
      <c r="AS252" s="32">
        <v>0</v>
      </c>
      <c r="AT252" s="32">
        <v>0</v>
      </c>
      <c r="AU252" s="32">
        <v>0</v>
      </c>
      <c r="AV252" s="32">
        <v>0</v>
      </c>
      <c r="AW252" s="32">
        <v>0</v>
      </c>
      <c r="AX252" s="32">
        <v>0</v>
      </c>
      <c r="AY252" s="32">
        <v>0</v>
      </c>
      <c r="AZ252" s="32">
        <v>0</v>
      </c>
      <c r="BA252" s="32">
        <v>0</v>
      </c>
      <c r="BB252" s="32">
        <v>0</v>
      </c>
      <c r="BC252" s="32">
        <v>0</v>
      </c>
      <c r="BD252" s="32">
        <v>0</v>
      </c>
      <c r="BE252" s="32">
        <v>0</v>
      </c>
      <c r="BF252" s="32">
        <v>0</v>
      </c>
      <c r="BG252" s="32">
        <v>0</v>
      </c>
      <c r="BH252" s="32">
        <v>1</v>
      </c>
      <c r="BI252" s="32">
        <v>0</v>
      </c>
      <c r="BJ252" s="32">
        <v>0</v>
      </c>
      <c r="BK252" s="32">
        <v>0</v>
      </c>
      <c r="BL252" s="32">
        <v>0</v>
      </c>
      <c r="BM252" s="32">
        <v>0</v>
      </c>
      <c r="BN252" s="32">
        <v>0</v>
      </c>
      <c r="BO252" s="32">
        <v>0</v>
      </c>
      <c r="BP252" s="32" t="s">
        <v>85</v>
      </c>
      <c r="BQ252" s="32" t="s">
        <v>85</v>
      </c>
      <c r="BR252" s="32">
        <v>25</v>
      </c>
      <c r="BS252" s="32">
        <v>31</v>
      </c>
      <c r="BT252" s="32">
        <v>34</v>
      </c>
      <c r="BU252" s="32" t="s">
        <v>85</v>
      </c>
      <c r="BV252" s="32" t="s">
        <v>85</v>
      </c>
      <c r="BW252" s="32" t="s">
        <v>85</v>
      </c>
      <c r="BX252" s="32" t="s">
        <v>85</v>
      </c>
      <c r="BY252" s="32" t="s">
        <v>85</v>
      </c>
      <c r="BZ252" s="32" t="s">
        <v>85</v>
      </c>
      <c r="CA252" s="32" t="s">
        <v>85</v>
      </c>
      <c r="CB252" s="32" t="s">
        <v>85</v>
      </c>
      <c r="CC252" s="32" t="s">
        <v>85</v>
      </c>
      <c r="CD252" s="1"/>
      <c r="CE252" s="15"/>
      <c r="CF252" s="15"/>
      <c r="CG252" s="15"/>
      <c r="CH252" s="15"/>
      <c r="CI252" s="15"/>
      <c r="CJ252" s="15"/>
      <c r="CK252" s="16"/>
    </row>
    <row r="253" spans="1:89">
      <c r="A253" s="7">
        <v>436</v>
      </c>
      <c r="B253" s="8" t="s">
        <v>1178</v>
      </c>
      <c r="C253" s="9" t="s">
        <v>557</v>
      </c>
      <c r="D253" s="10" t="s">
        <v>108</v>
      </c>
      <c r="E253" s="10" t="s">
        <v>91</v>
      </c>
      <c r="F253" s="10" t="s">
        <v>1007</v>
      </c>
      <c r="G253" s="10" t="s">
        <v>94</v>
      </c>
      <c r="H253" s="17">
        <f>E253-D253+1</f>
        <v>4</v>
      </c>
      <c r="I253" s="11" t="s">
        <v>536</v>
      </c>
      <c r="J253" s="11" t="s">
        <v>1465</v>
      </c>
      <c r="K253" s="40" t="s">
        <v>537</v>
      </c>
      <c r="L253" s="12">
        <v>43</v>
      </c>
      <c r="M253" s="12">
        <v>49</v>
      </c>
      <c r="N253" s="12">
        <v>1</v>
      </c>
      <c r="O253" s="12">
        <v>7</v>
      </c>
      <c r="P253" s="13" t="s">
        <v>1179</v>
      </c>
      <c r="Q253" s="12" t="s">
        <v>1180</v>
      </c>
      <c r="R253" s="12" t="s">
        <v>88</v>
      </c>
      <c r="S253" s="12">
        <v>44</v>
      </c>
      <c r="T253" s="12">
        <v>54</v>
      </c>
      <c r="U253" s="48">
        <v>44</v>
      </c>
      <c r="V253" s="48">
        <v>54</v>
      </c>
      <c r="W253" s="48" t="s">
        <v>12</v>
      </c>
      <c r="X253" s="48">
        <f>IF(AND(W253 = "Rep", M253&gt;L253),1,0)</f>
        <v>1</v>
      </c>
      <c r="Y253" s="12" t="s">
        <v>85</v>
      </c>
      <c r="Z253" s="12" t="s">
        <v>282</v>
      </c>
      <c r="AA253" s="12">
        <v>0</v>
      </c>
      <c r="AB253" s="12">
        <v>1</v>
      </c>
      <c r="AC253" s="12">
        <v>0</v>
      </c>
      <c r="AD253" s="12" t="s">
        <v>85</v>
      </c>
      <c r="AE253" s="13" t="s">
        <v>557</v>
      </c>
      <c r="AF253" s="13" t="s">
        <v>558</v>
      </c>
      <c r="AG253" s="12" t="s">
        <v>89</v>
      </c>
      <c r="AH253" s="12">
        <v>1</v>
      </c>
      <c r="AI253" s="12">
        <v>1</v>
      </c>
      <c r="AJ253" s="12">
        <v>1</v>
      </c>
      <c r="AK253" s="12">
        <v>1</v>
      </c>
      <c r="AL253" s="12">
        <v>1</v>
      </c>
      <c r="AM253" s="12">
        <v>1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1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 t="s">
        <v>85</v>
      </c>
      <c r="BQ253" s="12" t="s">
        <v>85</v>
      </c>
      <c r="BR253" s="12">
        <v>29</v>
      </c>
      <c r="BS253" s="12">
        <v>33</v>
      </c>
      <c r="BT253" s="12">
        <v>27</v>
      </c>
      <c r="BU253" s="12" t="s">
        <v>85</v>
      </c>
      <c r="BV253" s="12" t="s">
        <v>85</v>
      </c>
      <c r="BW253" s="12" t="s">
        <v>85</v>
      </c>
      <c r="BX253" s="12" t="s">
        <v>85</v>
      </c>
      <c r="BY253" s="12" t="s">
        <v>85</v>
      </c>
      <c r="BZ253" s="12" t="s">
        <v>85</v>
      </c>
      <c r="CA253" s="12" t="s">
        <v>85</v>
      </c>
      <c r="CB253" s="12" t="s">
        <v>85</v>
      </c>
      <c r="CC253" s="12" t="s">
        <v>85</v>
      </c>
      <c r="CD253" s="8"/>
      <c r="CE253" s="15"/>
      <c r="CF253" s="15"/>
      <c r="CG253" s="15"/>
      <c r="CH253" s="15"/>
      <c r="CI253" s="15"/>
      <c r="CJ253" s="15"/>
      <c r="CK253" s="18"/>
    </row>
    <row r="254" spans="1:89">
      <c r="A254" s="7">
        <v>278</v>
      </c>
      <c r="B254" s="8" t="s">
        <v>1178</v>
      </c>
      <c r="C254" s="24" t="s">
        <v>557</v>
      </c>
      <c r="D254" s="10" t="s">
        <v>305</v>
      </c>
      <c r="E254" s="10" t="s">
        <v>504</v>
      </c>
      <c r="F254" s="10" t="s">
        <v>592</v>
      </c>
      <c r="G254" s="10" t="s">
        <v>574</v>
      </c>
      <c r="H254" s="17">
        <f>E254-D254+1</f>
        <v>5</v>
      </c>
      <c r="I254" s="11" t="s">
        <v>134</v>
      </c>
      <c r="J254" s="40" t="s">
        <v>1465</v>
      </c>
      <c r="K254" s="40" t="s">
        <v>1209</v>
      </c>
      <c r="L254" s="12">
        <v>42</v>
      </c>
      <c r="M254" s="12">
        <v>50</v>
      </c>
      <c r="N254" s="12" t="s">
        <v>85</v>
      </c>
      <c r="O254" s="12">
        <v>7</v>
      </c>
      <c r="P254" s="48" t="s">
        <v>1179</v>
      </c>
      <c r="Q254" s="12" t="s">
        <v>1180</v>
      </c>
      <c r="R254" s="12" t="s">
        <v>88</v>
      </c>
      <c r="S254" s="12">
        <v>44</v>
      </c>
      <c r="T254" s="12">
        <v>54</v>
      </c>
      <c r="U254" s="48">
        <v>44</v>
      </c>
      <c r="V254" s="48">
        <v>54</v>
      </c>
      <c r="W254" s="48" t="s">
        <v>12</v>
      </c>
      <c r="X254" s="48">
        <f>IF(AND(W254 = "Rep", M254&gt;L254),1,0)</f>
        <v>1</v>
      </c>
      <c r="Y254" s="12" t="s">
        <v>85</v>
      </c>
      <c r="Z254" s="48" t="s">
        <v>282</v>
      </c>
      <c r="AA254" s="12">
        <v>0</v>
      </c>
      <c r="AB254" s="12">
        <v>1</v>
      </c>
      <c r="AC254" s="12">
        <v>0</v>
      </c>
      <c r="AD254" s="12" t="s">
        <v>85</v>
      </c>
      <c r="AE254" s="48" t="s">
        <v>557</v>
      </c>
      <c r="AF254" s="48" t="s">
        <v>557</v>
      </c>
      <c r="AG254" s="12" t="s">
        <v>89</v>
      </c>
      <c r="AH254" s="12">
        <v>1</v>
      </c>
      <c r="AI254" s="12">
        <v>1</v>
      </c>
      <c r="AJ254" s="12">
        <v>1</v>
      </c>
      <c r="AK254" s="12">
        <v>1</v>
      </c>
      <c r="AL254" s="12">
        <v>1</v>
      </c>
      <c r="AM254" s="12">
        <v>1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1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 t="s">
        <v>85</v>
      </c>
      <c r="BQ254" s="12" t="s">
        <v>85</v>
      </c>
      <c r="BR254" s="12" t="s">
        <v>85</v>
      </c>
      <c r="BS254" s="12" t="s">
        <v>85</v>
      </c>
      <c r="BT254" s="12" t="s">
        <v>85</v>
      </c>
      <c r="BU254" s="12" t="s">
        <v>85</v>
      </c>
      <c r="BV254" s="12" t="s">
        <v>85</v>
      </c>
      <c r="BW254" s="12" t="s">
        <v>85</v>
      </c>
      <c r="BX254" s="12" t="s">
        <v>85</v>
      </c>
      <c r="BY254" s="12" t="s">
        <v>85</v>
      </c>
      <c r="BZ254" s="12" t="s">
        <v>85</v>
      </c>
      <c r="CA254" s="12" t="s">
        <v>85</v>
      </c>
      <c r="CB254" s="12" t="s">
        <v>85</v>
      </c>
      <c r="CC254" s="12" t="s">
        <v>85</v>
      </c>
      <c r="CD254" s="8"/>
      <c r="CE254" s="15"/>
      <c r="CF254" s="15"/>
      <c r="CG254" s="15"/>
      <c r="CH254" s="15"/>
      <c r="CI254" s="15"/>
      <c r="CJ254" s="15"/>
      <c r="CK254" s="18"/>
    </row>
    <row r="255" spans="1:89">
      <c r="A255" s="26">
        <v>91</v>
      </c>
      <c r="B255" s="26" t="s">
        <v>1178</v>
      </c>
      <c r="C255" s="19" t="s">
        <v>557</v>
      </c>
      <c r="D255" s="27">
        <v>44028</v>
      </c>
      <c r="E255" s="27">
        <v>44032</v>
      </c>
      <c r="F255" s="26" t="s">
        <v>1221</v>
      </c>
      <c r="G255" s="27">
        <v>44034</v>
      </c>
      <c r="H255" s="48">
        <v>5</v>
      </c>
      <c r="I255" s="48">
        <v>3.3</v>
      </c>
      <c r="J255" s="40" t="s">
        <v>1465</v>
      </c>
      <c r="K255" s="32">
        <v>880</v>
      </c>
      <c r="L255" s="32">
        <v>38</v>
      </c>
      <c r="M255" s="32">
        <v>47</v>
      </c>
      <c r="N255" s="32">
        <v>1</v>
      </c>
      <c r="O255" s="32">
        <v>13</v>
      </c>
      <c r="P255" s="48" t="s">
        <v>1179</v>
      </c>
      <c r="Q255" s="32" t="s">
        <v>1180</v>
      </c>
      <c r="R255" s="14" t="s">
        <v>177</v>
      </c>
      <c r="S255" s="12">
        <v>44</v>
      </c>
      <c r="T255" s="12">
        <v>54</v>
      </c>
      <c r="U255" s="48">
        <v>44</v>
      </c>
      <c r="V255" s="48">
        <v>54</v>
      </c>
      <c r="W255" s="48" t="s">
        <v>12</v>
      </c>
      <c r="X255" s="48">
        <f>IF(AND(W255 = "Rep", M255&gt;L255),1,0)</f>
        <v>1</v>
      </c>
      <c r="Y255" s="49" t="s">
        <v>85</v>
      </c>
      <c r="Z255" s="14" t="s">
        <v>282</v>
      </c>
      <c r="AA255" s="32">
        <v>0</v>
      </c>
      <c r="AB255" s="32">
        <v>1</v>
      </c>
      <c r="AC255" s="32">
        <v>0</v>
      </c>
      <c r="AD255" s="49" t="s">
        <v>85</v>
      </c>
      <c r="AE255" s="32" t="s">
        <v>557</v>
      </c>
      <c r="AF255" s="32" t="s">
        <v>557</v>
      </c>
      <c r="AG255" s="32" t="s">
        <v>178</v>
      </c>
      <c r="AH255" s="14">
        <v>1</v>
      </c>
      <c r="AI255" s="32">
        <v>1</v>
      </c>
      <c r="AJ255" s="32">
        <v>1</v>
      </c>
      <c r="AK255" s="32">
        <v>1</v>
      </c>
      <c r="AL255" s="32">
        <v>1</v>
      </c>
      <c r="AM255" s="32">
        <v>1</v>
      </c>
      <c r="AN255" s="32">
        <v>0</v>
      </c>
      <c r="AO255" s="32">
        <v>0</v>
      </c>
      <c r="AP255" s="32">
        <v>0</v>
      </c>
      <c r="AQ255" s="32">
        <v>0</v>
      </c>
      <c r="AR255" s="32">
        <v>0</v>
      </c>
      <c r="AS255" s="32">
        <v>0</v>
      </c>
      <c r="AT255" s="32">
        <v>0</v>
      </c>
      <c r="AU255" s="32">
        <v>0</v>
      </c>
      <c r="AV255" s="32">
        <v>0</v>
      </c>
      <c r="AW255" s="32">
        <v>0</v>
      </c>
      <c r="AX255" s="32">
        <v>0</v>
      </c>
      <c r="AY255" s="32">
        <v>0</v>
      </c>
      <c r="AZ255" s="32">
        <v>0</v>
      </c>
      <c r="BA255" s="32">
        <v>0</v>
      </c>
      <c r="BB255" s="32">
        <v>0</v>
      </c>
      <c r="BC255" s="32">
        <v>0</v>
      </c>
      <c r="BD255" s="32">
        <v>0</v>
      </c>
      <c r="BE255" s="32">
        <v>0</v>
      </c>
      <c r="BF255" s="32">
        <v>0</v>
      </c>
      <c r="BG255" s="32">
        <v>0</v>
      </c>
      <c r="BH255" s="32">
        <v>1</v>
      </c>
      <c r="BI255" s="32">
        <v>0</v>
      </c>
      <c r="BJ255" s="32">
        <v>0</v>
      </c>
      <c r="BK255" s="32">
        <v>0</v>
      </c>
      <c r="BL255" s="32">
        <v>0</v>
      </c>
      <c r="BM255" s="32">
        <v>0</v>
      </c>
      <c r="BN255" s="32">
        <v>0</v>
      </c>
      <c r="BO255" s="32">
        <v>0</v>
      </c>
      <c r="BP255" s="32" t="e">
        <v>#N/A</v>
      </c>
      <c r="BQ255" s="32" t="e">
        <v>#N/A</v>
      </c>
      <c r="BR255" s="32">
        <v>26</v>
      </c>
      <c r="BS255" s="32">
        <v>34</v>
      </c>
      <c r="BT255" s="32">
        <v>33</v>
      </c>
      <c r="BU255" s="49" t="s">
        <v>85</v>
      </c>
      <c r="BV255" s="49" t="s">
        <v>85</v>
      </c>
      <c r="BW255" s="49" t="s">
        <v>85</v>
      </c>
      <c r="BX255" s="49" t="s">
        <v>85</v>
      </c>
      <c r="BY255" s="49" t="s">
        <v>85</v>
      </c>
      <c r="BZ255" s="49" t="s">
        <v>85</v>
      </c>
      <c r="CA255" s="49" t="s">
        <v>85</v>
      </c>
      <c r="CB255" s="49" t="s">
        <v>85</v>
      </c>
      <c r="CC255" s="49" t="s">
        <v>85</v>
      </c>
      <c r="CE255" s="15"/>
      <c r="CF255" s="15"/>
      <c r="CG255" s="15"/>
      <c r="CH255" s="15"/>
      <c r="CI255" s="15"/>
      <c r="CJ255" s="15"/>
      <c r="CK255" s="18"/>
    </row>
    <row r="256" spans="1:89">
      <c r="A256" s="1">
        <v>174</v>
      </c>
      <c r="B256" s="1" t="s">
        <v>1227</v>
      </c>
      <c r="C256" s="19" t="s">
        <v>1231</v>
      </c>
      <c r="D256" s="20" t="s">
        <v>401</v>
      </c>
      <c r="E256" s="20" t="s">
        <v>1253</v>
      </c>
      <c r="F256" s="20" t="s">
        <v>1254</v>
      </c>
      <c r="G256" s="20" t="s">
        <v>886</v>
      </c>
      <c r="H256" s="11">
        <f>E256-D256+1</f>
        <v>14</v>
      </c>
      <c r="I256" s="32">
        <v>4.0999999999999996</v>
      </c>
      <c r="J256" s="40" t="s">
        <v>1465</v>
      </c>
      <c r="K256" s="32">
        <v>566</v>
      </c>
      <c r="L256" s="12">
        <v>55</v>
      </c>
      <c r="M256" s="12">
        <v>34</v>
      </c>
      <c r="N256" s="12" t="s">
        <v>85</v>
      </c>
      <c r="O256" s="12">
        <v>10</v>
      </c>
      <c r="P256" s="48" t="s">
        <v>1229</v>
      </c>
      <c r="Q256" s="14" t="s">
        <v>1255</v>
      </c>
      <c r="R256" s="32" t="s">
        <v>88</v>
      </c>
      <c r="S256" s="12">
        <v>56</v>
      </c>
      <c r="T256" s="12">
        <v>44</v>
      </c>
      <c r="U256" s="48">
        <v>56</v>
      </c>
      <c r="V256" s="48">
        <v>44</v>
      </c>
      <c r="W256" s="48" t="s">
        <v>11</v>
      </c>
      <c r="X256" s="48">
        <f>IF(AND(W256 = "Dem", L256&gt;M256), 1, 0)</f>
        <v>1</v>
      </c>
      <c r="Y256" s="32" t="s">
        <v>384</v>
      </c>
      <c r="Z256" s="14" t="s">
        <v>282</v>
      </c>
      <c r="AA256" s="14">
        <v>0</v>
      </c>
      <c r="AB256" s="14">
        <v>1</v>
      </c>
      <c r="AC256" s="14">
        <v>0</v>
      </c>
      <c r="AD256" s="32">
        <v>58</v>
      </c>
      <c r="AE256" s="32" t="s">
        <v>1231</v>
      </c>
      <c r="AF256" s="32" t="s">
        <v>1231</v>
      </c>
      <c r="AG256" s="32" t="s">
        <v>89</v>
      </c>
      <c r="AH256" s="32">
        <v>1</v>
      </c>
      <c r="AI256" s="32">
        <v>1</v>
      </c>
      <c r="AJ256" s="32">
        <v>1</v>
      </c>
      <c r="AK256" s="32">
        <v>1</v>
      </c>
      <c r="AL256" s="32">
        <v>1</v>
      </c>
      <c r="AM256" s="32">
        <v>0</v>
      </c>
      <c r="AN256" s="32">
        <v>0</v>
      </c>
      <c r="AO256" s="32">
        <v>0</v>
      </c>
      <c r="AP256" s="32">
        <v>1</v>
      </c>
      <c r="AQ256" s="32">
        <v>0</v>
      </c>
      <c r="AR256" s="32">
        <v>0</v>
      </c>
      <c r="AS256" s="32">
        <v>0</v>
      </c>
      <c r="AT256" s="32">
        <v>0</v>
      </c>
      <c r="AU256" s="32">
        <v>0</v>
      </c>
      <c r="AV256" s="32">
        <v>0</v>
      </c>
      <c r="AW256" s="32">
        <v>0</v>
      </c>
      <c r="AX256" s="32">
        <v>0</v>
      </c>
      <c r="AY256" s="32">
        <v>0</v>
      </c>
      <c r="AZ256" s="32">
        <v>0</v>
      </c>
      <c r="BA256" s="32">
        <v>0</v>
      </c>
      <c r="BB256" s="32">
        <v>0</v>
      </c>
      <c r="BC256" s="32">
        <v>0</v>
      </c>
      <c r="BD256" s="32">
        <v>0</v>
      </c>
      <c r="BE256" s="32">
        <v>0</v>
      </c>
      <c r="BF256" s="32">
        <v>0</v>
      </c>
      <c r="BG256" s="32">
        <v>0</v>
      </c>
      <c r="BH256" s="32">
        <v>0</v>
      </c>
      <c r="BI256" s="32">
        <v>0</v>
      </c>
      <c r="BJ256" s="32">
        <v>0</v>
      </c>
      <c r="BK256" s="32">
        <v>0</v>
      </c>
      <c r="BL256" s="32">
        <v>0</v>
      </c>
      <c r="BM256" s="32">
        <v>0</v>
      </c>
      <c r="BN256" s="32">
        <v>0</v>
      </c>
      <c r="BO256" s="32">
        <v>0</v>
      </c>
      <c r="BP256" s="32">
        <v>42</v>
      </c>
      <c r="BQ256" s="32">
        <v>46</v>
      </c>
      <c r="BR256" s="32">
        <v>41</v>
      </c>
      <c r="BS256" s="32">
        <v>33</v>
      </c>
      <c r="BT256" s="32">
        <v>15</v>
      </c>
      <c r="BU256" s="32" t="s">
        <v>85</v>
      </c>
      <c r="BV256" s="32" t="s">
        <v>85</v>
      </c>
      <c r="BW256" s="32" t="s">
        <v>85</v>
      </c>
      <c r="BX256" s="32" t="s">
        <v>85</v>
      </c>
      <c r="BY256" s="32">
        <v>72</v>
      </c>
      <c r="BZ256" s="32">
        <v>20</v>
      </c>
      <c r="CA256" s="32" t="s">
        <v>85</v>
      </c>
      <c r="CB256" s="32">
        <v>6</v>
      </c>
      <c r="CC256" s="32" t="s">
        <v>85</v>
      </c>
      <c r="CD256" s="1"/>
      <c r="CE256" s="15"/>
      <c r="CF256" s="15"/>
      <c r="CG256" s="15"/>
      <c r="CH256" s="15"/>
      <c r="CI256" s="15"/>
      <c r="CJ256" s="15"/>
      <c r="CK256" s="18"/>
    </row>
    <row r="257" spans="1:89">
      <c r="A257" s="7">
        <v>407</v>
      </c>
      <c r="B257" s="8" t="s">
        <v>120</v>
      </c>
      <c r="C257" s="9" t="s">
        <v>152</v>
      </c>
      <c r="D257" s="10" t="s">
        <v>153</v>
      </c>
      <c r="E257" s="10" t="s">
        <v>106</v>
      </c>
      <c r="F257" s="10" t="s">
        <v>154</v>
      </c>
      <c r="G257" s="10" t="s">
        <v>108</v>
      </c>
      <c r="H257" s="11">
        <f>E257-D257+1</f>
        <v>4</v>
      </c>
      <c r="I257" s="11" t="s">
        <v>85</v>
      </c>
      <c r="J257" s="40" t="s">
        <v>85</v>
      </c>
      <c r="K257" s="40" t="s">
        <v>155</v>
      </c>
      <c r="L257" s="12">
        <v>48</v>
      </c>
      <c r="M257" s="12">
        <v>47</v>
      </c>
      <c r="N257" s="12" t="s">
        <v>85</v>
      </c>
      <c r="O257" s="12">
        <v>5</v>
      </c>
      <c r="P257" s="13" t="s">
        <v>127</v>
      </c>
      <c r="Q257" s="14" t="s">
        <v>128</v>
      </c>
      <c r="R257" s="14" t="s">
        <v>88</v>
      </c>
      <c r="S257" s="12">
        <v>40</v>
      </c>
      <c r="T257" s="12">
        <v>60</v>
      </c>
      <c r="U257" s="48">
        <v>40</v>
      </c>
      <c r="V257" s="48">
        <v>60</v>
      </c>
      <c r="W257" s="48" t="s">
        <v>12</v>
      </c>
      <c r="X257" s="48">
        <f>IF(AND(W257 = "Rep", M257&gt;L257),1,0)</f>
        <v>0</v>
      </c>
      <c r="Y257" s="14" t="s">
        <v>85</v>
      </c>
      <c r="Z257" s="14" t="s">
        <v>85</v>
      </c>
      <c r="AA257" s="14" t="s">
        <v>85</v>
      </c>
      <c r="AB257" s="14" t="s">
        <v>85</v>
      </c>
      <c r="AC257" s="14" t="s">
        <v>85</v>
      </c>
      <c r="AD257" s="14" t="s">
        <v>85</v>
      </c>
      <c r="AE257" s="13" t="s">
        <v>156</v>
      </c>
      <c r="AF257" s="48" t="s">
        <v>152</v>
      </c>
      <c r="AG257" s="14" t="s">
        <v>11</v>
      </c>
      <c r="AH257" s="14">
        <v>1</v>
      </c>
      <c r="AI257" s="14">
        <v>0</v>
      </c>
      <c r="AJ257" s="14" t="s">
        <v>85</v>
      </c>
      <c r="AK257" s="14" t="s">
        <v>85</v>
      </c>
      <c r="AL257" s="14" t="s">
        <v>85</v>
      </c>
      <c r="AM257" s="14" t="s">
        <v>85</v>
      </c>
      <c r="AN257" s="14" t="s">
        <v>85</v>
      </c>
      <c r="AO257" s="14" t="s">
        <v>85</v>
      </c>
      <c r="AP257" s="14" t="s">
        <v>85</v>
      </c>
      <c r="AQ257" s="14" t="s">
        <v>85</v>
      </c>
      <c r="AR257" s="14" t="s">
        <v>85</v>
      </c>
      <c r="AS257" s="14" t="s">
        <v>85</v>
      </c>
      <c r="AT257" s="14" t="s">
        <v>85</v>
      </c>
      <c r="AU257" s="14" t="s">
        <v>85</v>
      </c>
      <c r="AV257" s="14" t="s">
        <v>85</v>
      </c>
      <c r="AW257" s="14" t="s">
        <v>85</v>
      </c>
      <c r="AX257" s="14" t="s">
        <v>85</v>
      </c>
      <c r="AY257" s="14" t="s">
        <v>85</v>
      </c>
      <c r="AZ257" s="14" t="s">
        <v>85</v>
      </c>
      <c r="BA257" s="14" t="s">
        <v>85</v>
      </c>
      <c r="BB257" s="14" t="s">
        <v>85</v>
      </c>
      <c r="BC257" s="14" t="s">
        <v>85</v>
      </c>
      <c r="BD257" s="14" t="s">
        <v>85</v>
      </c>
      <c r="BE257" s="14" t="s">
        <v>85</v>
      </c>
      <c r="BF257" s="14" t="s">
        <v>85</v>
      </c>
      <c r="BG257" s="14" t="s">
        <v>85</v>
      </c>
      <c r="BH257" s="14" t="s">
        <v>85</v>
      </c>
      <c r="BI257" s="14" t="s">
        <v>85</v>
      </c>
      <c r="BJ257" s="14" t="s">
        <v>85</v>
      </c>
      <c r="BK257" s="14" t="s">
        <v>85</v>
      </c>
      <c r="BL257" s="14" t="s">
        <v>85</v>
      </c>
      <c r="BM257" s="14" t="s">
        <v>85</v>
      </c>
      <c r="BN257" s="14" t="s">
        <v>85</v>
      </c>
      <c r="BO257" s="14" t="s">
        <v>85</v>
      </c>
      <c r="BP257" s="14" t="s">
        <v>85</v>
      </c>
      <c r="BQ257" s="14" t="s">
        <v>85</v>
      </c>
      <c r="BR257" s="14" t="s">
        <v>85</v>
      </c>
      <c r="BS257" s="14" t="s">
        <v>85</v>
      </c>
      <c r="BT257" s="14" t="s">
        <v>85</v>
      </c>
      <c r="BU257" s="14" t="s">
        <v>85</v>
      </c>
      <c r="BV257" s="14" t="s">
        <v>85</v>
      </c>
      <c r="BW257" s="14" t="s">
        <v>85</v>
      </c>
      <c r="BX257" s="14" t="s">
        <v>85</v>
      </c>
      <c r="BY257" s="14" t="s">
        <v>85</v>
      </c>
      <c r="BZ257" s="14" t="s">
        <v>85</v>
      </c>
      <c r="CA257" s="14" t="s">
        <v>85</v>
      </c>
      <c r="CB257" s="14" t="s">
        <v>85</v>
      </c>
      <c r="CC257" s="14" t="s">
        <v>85</v>
      </c>
      <c r="CD257" s="8"/>
      <c r="CE257" s="15"/>
      <c r="CF257" s="15"/>
      <c r="CG257" s="15"/>
      <c r="CH257" s="15"/>
      <c r="CI257" s="15"/>
      <c r="CJ257" s="15"/>
      <c r="CK257" s="18"/>
    </row>
    <row r="258" spans="1:89">
      <c r="A258" s="44">
        <v>255</v>
      </c>
      <c r="B258" s="38" t="s">
        <v>120</v>
      </c>
      <c r="C258" s="24" t="s">
        <v>130</v>
      </c>
      <c r="D258" s="39" t="s">
        <v>163</v>
      </c>
      <c r="E258" s="39" t="s">
        <v>164</v>
      </c>
      <c r="F258" s="39" t="s">
        <v>165</v>
      </c>
      <c r="G258" s="39" t="s">
        <v>166</v>
      </c>
      <c r="H258" s="21">
        <f>E258-D258+1</f>
        <v>10</v>
      </c>
      <c r="I258" s="40" t="s">
        <v>85</v>
      </c>
      <c r="J258" s="40" t="s">
        <v>85</v>
      </c>
      <c r="K258" s="48">
        <v>658</v>
      </c>
      <c r="L258" s="14">
        <v>34</v>
      </c>
      <c r="M258" s="14">
        <v>52</v>
      </c>
      <c r="N258" s="14" t="s">
        <v>85</v>
      </c>
      <c r="O258" s="14" t="s">
        <v>85</v>
      </c>
      <c r="P258" s="48" t="s">
        <v>127</v>
      </c>
      <c r="Q258" s="14" t="s">
        <v>128</v>
      </c>
      <c r="R258" s="14" t="s">
        <v>88</v>
      </c>
      <c r="S258" s="12">
        <v>40</v>
      </c>
      <c r="T258" s="12">
        <v>60</v>
      </c>
      <c r="U258" s="48">
        <v>40</v>
      </c>
      <c r="V258" s="48">
        <v>60</v>
      </c>
      <c r="W258" s="48" t="s">
        <v>12</v>
      </c>
      <c r="X258" s="48">
        <f>IF(AND(W258 = "Rep", M258&gt;L258),1,0)</f>
        <v>1</v>
      </c>
      <c r="Y258" s="14" t="s">
        <v>85</v>
      </c>
      <c r="Z258" s="14" t="s">
        <v>85</v>
      </c>
      <c r="AA258" s="14" t="s">
        <v>85</v>
      </c>
      <c r="AB258" s="14" t="s">
        <v>85</v>
      </c>
      <c r="AC258" s="14" t="s">
        <v>85</v>
      </c>
      <c r="AD258" s="14" t="s">
        <v>85</v>
      </c>
      <c r="AE258" s="48" t="s">
        <v>130</v>
      </c>
      <c r="AF258" s="48" t="s">
        <v>130</v>
      </c>
      <c r="AG258" s="14" t="s">
        <v>89</v>
      </c>
      <c r="AH258" s="14">
        <v>1</v>
      </c>
      <c r="AI258" s="14">
        <v>0</v>
      </c>
      <c r="AJ258" s="14" t="s">
        <v>85</v>
      </c>
      <c r="AK258" s="14" t="s">
        <v>85</v>
      </c>
      <c r="AL258" s="14" t="s">
        <v>85</v>
      </c>
      <c r="AM258" s="14" t="s">
        <v>85</v>
      </c>
      <c r="AN258" s="14" t="s">
        <v>85</v>
      </c>
      <c r="AO258" s="14" t="s">
        <v>85</v>
      </c>
      <c r="AP258" s="14" t="s">
        <v>85</v>
      </c>
      <c r="AQ258" s="14" t="s">
        <v>85</v>
      </c>
      <c r="AR258" s="14" t="s">
        <v>85</v>
      </c>
      <c r="AS258" s="14" t="s">
        <v>85</v>
      </c>
      <c r="AT258" s="14" t="s">
        <v>85</v>
      </c>
      <c r="AU258" s="14" t="s">
        <v>85</v>
      </c>
      <c r="AV258" s="14" t="s">
        <v>85</v>
      </c>
      <c r="AW258" s="14" t="s">
        <v>85</v>
      </c>
      <c r="AX258" s="14" t="s">
        <v>85</v>
      </c>
      <c r="AY258" s="14" t="s">
        <v>85</v>
      </c>
      <c r="AZ258" s="14" t="s">
        <v>85</v>
      </c>
      <c r="BA258" s="14" t="s">
        <v>85</v>
      </c>
      <c r="BB258" s="14" t="s">
        <v>85</v>
      </c>
      <c r="BC258" s="14" t="s">
        <v>85</v>
      </c>
      <c r="BD258" s="14" t="s">
        <v>85</v>
      </c>
      <c r="BE258" s="14" t="s">
        <v>85</v>
      </c>
      <c r="BF258" s="14" t="s">
        <v>85</v>
      </c>
      <c r="BG258" s="14" t="s">
        <v>85</v>
      </c>
      <c r="BH258" s="14" t="s">
        <v>85</v>
      </c>
      <c r="BI258" s="14" t="s">
        <v>85</v>
      </c>
      <c r="BJ258" s="14" t="s">
        <v>85</v>
      </c>
      <c r="BK258" s="14" t="s">
        <v>85</v>
      </c>
      <c r="BL258" s="14" t="s">
        <v>85</v>
      </c>
      <c r="BM258" s="14" t="s">
        <v>85</v>
      </c>
      <c r="BN258" s="14" t="s">
        <v>85</v>
      </c>
      <c r="BO258" s="14" t="s">
        <v>85</v>
      </c>
      <c r="BP258" s="14" t="s">
        <v>85</v>
      </c>
      <c r="BQ258" s="14" t="s">
        <v>85</v>
      </c>
      <c r="BR258" s="14" t="s">
        <v>85</v>
      </c>
      <c r="BS258" s="14" t="s">
        <v>85</v>
      </c>
      <c r="BT258" s="14" t="s">
        <v>85</v>
      </c>
      <c r="BU258" s="14" t="s">
        <v>85</v>
      </c>
      <c r="BV258" s="14" t="s">
        <v>85</v>
      </c>
      <c r="BW258" s="14" t="s">
        <v>85</v>
      </c>
      <c r="BX258" s="14" t="s">
        <v>85</v>
      </c>
      <c r="BY258" s="14" t="s">
        <v>85</v>
      </c>
      <c r="BZ258" s="14" t="s">
        <v>85</v>
      </c>
      <c r="CA258" s="14" t="s">
        <v>85</v>
      </c>
      <c r="CB258" s="14" t="s">
        <v>85</v>
      </c>
      <c r="CC258" s="14" t="s">
        <v>85</v>
      </c>
      <c r="CD258" s="38"/>
      <c r="CE258" s="1"/>
      <c r="CF258" s="1"/>
      <c r="CG258" s="1"/>
      <c r="CH258" s="1"/>
      <c r="CI258" s="1"/>
      <c r="CJ258" s="1"/>
      <c r="CK258" s="38"/>
    </row>
    <row r="259" spans="1:89">
      <c r="A259" s="1">
        <v>124</v>
      </c>
      <c r="B259" s="1" t="s">
        <v>120</v>
      </c>
      <c r="C259" s="19" t="s">
        <v>130</v>
      </c>
      <c r="D259" s="20" t="s">
        <v>167</v>
      </c>
      <c r="E259" s="20" t="s">
        <v>168</v>
      </c>
      <c r="F259" s="20" t="s">
        <v>169</v>
      </c>
      <c r="G259" s="20" t="s">
        <v>170</v>
      </c>
      <c r="H259" s="21">
        <f>E259-D259+1</f>
        <v>10</v>
      </c>
      <c r="I259" s="32">
        <v>4</v>
      </c>
      <c r="J259" s="32" t="s">
        <v>85</v>
      </c>
      <c r="K259" s="48">
        <v>609</v>
      </c>
      <c r="L259" s="22">
        <v>35</v>
      </c>
      <c r="M259" s="22">
        <v>52</v>
      </c>
      <c r="N259" s="22">
        <v>4</v>
      </c>
      <c r="O259" s="22">
        <v>9</v>
      </c>
      <c r="P259" s="48" t="s">
        <v>127</v>
      </c>
      <c r="Q259" s="22" t="s">
        <v>128</v>
      </c>
      <c r="R259" s="32" t="s">
        <v>88</v>
      </c>
      <c r="S259" s="12">
        <v>40</v>
      </c>
      <c r="T259" s="12">
        <v>60</v>
      </c>
      <c r="U259" s="48">
        <v>40</v>
      </c>
      <c r="V259" s="48">
        <v>60</v>
      </c>
      <c r="W259" s="48" t="s">
        <v>12</v>
      </c>
      <c r="X259" s="48">
        <f>IF(AND(W259 = "Rep", M259&gt;L259),1,0)</f>
        <v>1</v>
      </c>
      <c r="Y259" s="32" t="s">
        <v>85</v>
      </c>
      <c r="Z259" s="32" t="s">
        <v>85</v>
      </c>
      <c r="AA259" s="32" t="s">
        <v>85</v>
      </c>
      <c r="AB259" s="32" t="s">
        <v>85</v>
      </c>
      <c r="AC259" s="32" t="s">
        <v>85</v>
      </c>
      <c r="AD259" s="32" t="s">
        <v>85</v>
      </c>
      <c r="AE259" s="32" t="s">
        <v>130</v>
      </c>
      <c r="AF259" s="32" t="s">
        <v>130</v>
      </c>
      <c r="AG259" s="32" t="s">
        <v>89</v>
      </c>
      <c r="AH259" s="32">
        <v>1</v>
      </c>
      <c r="AI259" s="32">
        <v>0</v>
      </c>
      <c r="AJ259" s="32">
        <v>1</v>
      </c>
      <c r="AK259" s="32">
        <v>1</v>
      </c>
      <c r="AL259" s="32">
        <v>1</v>
      </c>
      <c r="AM259" s="32">
        <v>1</v>
      </c>
      <c r="AN259" s="32">
        <v>1</v>
      </c>
      <c r="AO259" s="32">
        <v>0</v>
      </c>
      <c r="AP259" s="32">
        <v>0</v>
      </c>
      <c r="AQ259" s="32">
        <v>1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2">
        <v>0</v>
      </c>
      <c r="AZ259" s="32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2">
        <v>1</v>
      </c>
      <c r="BL259" s="32">
        <v>0</v>
      </c>
      <c r="BM259" s="32">
        <v>0</v>
      </c>
      <c r="BN259" s="32">
        <v>0</v>
      </c>
      <c r="BO259" s="32">
        <v>1</v>
      </c>
      <c r="BP259" s="32" t="s">
        <v>85</v>
      </c>
      <c r="BQ259" s="32" t="s">
        <v>85</v>
      </c>
      <c r="BR259" s="32" t="s">
        <v>85</v>
      </c>
      <c r="BS259" s="32" t="s">
        <v>85</v>
      </c>
      <c r="BT259" s="32" t="s">
        <v>85</v>
      </c>
      <c r="BU259" s="32" t="s">
        <v>85</v>
      </c>
      <c r="BV259" s="32" t="s">
        <v>85</v>
      </c>
      <c r="BW259" s="32" t="s">
        <v>85</v>
      </c>
      <c r="BX259" s="32" t="s">
        <v>85</v>
      </c>
      <c r="BY259" s="32" t="s">
        <v>85</v>
      </c>
      <c r="BZ259" s="32" t="s">
        <v>85</v>
      </c>
      <c r="CA259" s="32" t="s">
        <v>85</v>
      </c>
      <c r="CB259" s="32" t="s">
        <v>85</v>
      </c>
      <c r="CC259" s="32" t="s">
        <v>85</v>
      </c>
      <c r="CD259" s="1"/>
      <c r="CE259" s="1"/>
      <c r="CF259" s="1"/>
      <c r="CG259" s="1"/>
      <c r="CH259" s="1"/>
      <c r="CI259" s="1"/>
      <c r="CJ259" s="1"/>
      <c r="CK259" s="1"/>
    </row>
    <row r="260" spans="1:89">
      <c r="A260" s="26">
        <v>70</v>
      </c>
      <c r="B260" s="1" t="s">
        <v>120</v>
      </c>
      <c r="C260" s="19" t="s">
        <v>171</v>
      </c>
      <c r="D260" s="27">
        <v>44011</v>
      </c>
      <c r="E260" s="27">
        <v>44014</v>
      </c>
      <c r="F260" s="28" t="s">
        <v>172</v>
      </c>
      <c r="G260" s="27">
        <v>44025</v>
      </c>
      <c r="H260" s="32">
        <v>4</v>
      </c>
      <c r="I260" s="49" t="s">
        <v>85</v>
      </c>
      <c r="J260" s="49" t="s">
        <v>85</v>
      </c>
      <c r="K260" s="49" t="s">
        <v>85</v>
      </c>
      <c r="L260" s="32">
        <v>40</v>
      </c>
      <c r="M260" s="32">
        <v>50</v>
      </c>
      <c r="N260" s="49" t="s">
        <v>85</v>
      </c>
      <c r="O260" s="49" t="s">
        <v>85</v>
      </c>
      <c r="P260" s="48" t="s">
        <v>127</v>
      </c>
      <c r="Q260" s="32" t="s">
        <v>128</v>
      </c>
      <c r="R260" s="49" t="s">
        <v>85</v>
      </c>
      <c r="S260" s="12">
        <v>40</v>
      </c>
      <c r="T260" s="12">
        <v>60</v>
      </c>
      <c r="U260" s="48">
        <v>40</v>
      </c>
      <c r="V260" s="48">
        <v>60</v>
      </c>
      <c r="W260" s="48" t="s">
        <v>12</v>
      </c>
      <c r="X260" s="48">
        <f>IF(AND(W260 = "Rep", M260&gt;L260),1,0)</f>
        <v>1</v>
      </c>
      <c r="Y260" s="49" t="s">
        <v>85</v>
      </c>
      <c r="Z260" s="49" t="s">
        <v>85</v>
      </c>
      <c r="AA260" s="49" t="s">
        <v>85</v>
      </c>
      <c r="AB260" s="49" t="s">
        <v>85</v>
      </c>
      <c r="AC260" s="49" t="s">
        <v>85</v>
      </c>
      <c r="AD260" s="49" t="s">
        <v>85</v>
      </c>
      <c r="AE260" s="32" t="s">
        <v>173</v>
      </c>
      <c r="AF260" s="32" t="s">
        <v>171</v>
      </c>
      <c r="AG260" s="32" t="s">
        <v>118</v>
      </c>
      <c r="AH260" s="32">
        <v>1</v>
      </c>
      <c r="AI260" s="32">
        <v>0</v>
      </c>
      <c r="AJ260" s="49" t="s">
        <v>85</v>
      </c>
      <c r="AK260" s="49" t="s">
        <v>85</v>
      </c>
      <c r="AL260" s="49" t="s">
        <v>85</v>
      </c>
      <c r="AM260" s="49" t="s">
        <v>85</v>
      </c>
      <c r="AN260" s="49" t="s">
        <v>85</v>
      </c>
      <c r="AO260" s="49" t="s">
        <v>85</v>
      </c>
      <c r="AP260" s="49" t="s">
        <v>85</v>
      </c>
      <c r="AQ260" s="49" t="s">
        <v>85</v>
      </c>
      <c r="AR260" s="49" t="s">
        <v>85</v>
      </c>
      <c r="AS260" s="49" t="s">
        <v>85</v>
      </c>
      <c r="AT260" s="49" t="s">
        <v>85</v>
      </c>
      <c r="AU260" s="49" t="s">
        <v>85</v>
      </c>
      <c r="AV260" s="49" t="s">
        <v>85</v>
      </c>
      <c r="AW260" s="49" t="s">
        <v>85</v>
      </c>
      <c r="AX260" s="49" t="s">
        <v>85</v>
      </c>
      <c r="AY260" s="49" t="s">
        <v>85</v>
      </c>
      <c r="AZ260" s="49" t="s">
        <v>85</v>
      </c>
      <c r="BA260" s="49" t="s">
        <v>85</v>
      </c>
      <c r="BB260" s="49" t="s">
        <v>85</v>
      </c>
      <c r="BC260" s="49" t="s">
        <v>85</v>
      </c>
      <c r="BD260" s="49" t="s">
        <v>85</v>
      </c>
      <c r="BE260" s="49" t="s">
        <v>85</v>
      </c>
      <c r="BF260" s="49" t="s">
        <v>85</v>
      </c>
      <c r="BG260" s="49" t="s">
        <v>85</v>
      </c>
      <c r="BH260" s="49" t="s">
        <v>85</v>
      </c>
      <c r="BI260" s="49" t="s">
        <v>85</v>
      </c>
      <c r="BJ260" s="49" t="s">
        <v>85</v>
      </c>
      <c r="BK260" s="49" t="s">
        <v>85</v>
      </c>
      <c r="BL260" s="49" t="s">
        <v>85</v>
      </c>
      <c r="BM260" s="49" t="s">
        <v>85</v>
      </c>
      <c r="BN260" s="49" t="s">
        <v>85</v>
      </c>
      <c r="BO260" s="49" t="s">
        <v>85</v>
      </c>
      <c r="BP260" s="49" t="s">
        <v>85</v>
      </c>
      <c r="BQ260" s="49" t="s">
        <v>85</v>
      </c>
      <c r="BR260" s="49" t="s">
        <v>85</v>
      </c>
      <c r="BS260" s="49" t="s">
        <v>85</v>
      </c>
      <c r="BT260" s="49" t="s">
        <v>85</v>
      </c>
      <c r="BU260" s="49" t="s">
        <v>85</v>
      </c>
      <c r="BV260" s="49" t="s">
        <v>85</v>
      </c>
      <c r="BW260" s="49" t="s">
        <v>85</v>
      </c>
      <c r="BX260" s="49" t="s">
        <v>85</v>
      </c>
      <c r="BY260" s="49" t="s">
        <v>85</v>
      </c>
      <c r="BZ260" s="49" t="s">
        <v>85</v>
      </c>
      <c r="CA260" s="49" t="s">
        <v>85</v>
      </c>
      <c r="CB260" s="49" t="s">
        <v>85</v>
      </c>
      <c r="CC260" s="49" t="s">
        <v>85</v>
      </c>
      <c r="CE260" s="1"/>
      <c r="CF260" s="1"/>
      <c r="CG260" s="1"/>
      <c r="CH260" s="1"/>
      <c r="CI260" s="1"/>
      <c r="CJ260" s="1"/>
      <c r="CK260" s="1"/>
    </row>
    <row r="261" spans="1:89">
      <c r="A261" s="44">
        <v>615</v>
      </c>
      <c r="B261" s="45" t="s">
        <v>197</v>
      </c>
      <c r="C261" s="9" t="s">
        <v>204</v>
      </c>
      <c r="D261" s="39" t="s">
        <v>82</v>
      </c>
      <c r="E261" s="39" t="s">
        <v>123</v>
      </c>
      <c r="F261" s="23" t="s">
        <v>205</v>
      </c>
      <c r="G261" s="39" t="s">
        <v>125</v>
      </c>
      <c r="H261" s="21">
        <f>E261-D261+1</f>
        <v>4</v>
      </c>
      <c r="I261" s="40" t="s">
        <v>206</v>
      </c>
      <c r="J261" s="40" t="s">
        <v>85</v>
      </c>
      <c r="K261" s="48">
        <v>409</v>
      </c>
      <c r="L261" s="22">
        <v>51</v>
      </c>
      <c r="M261" s="22">
        <v>47</v>
      </c>
      <c r="N261" s="22">
        <v>1</v>
      </c>
      <c r="O261" s="22">
        <v>1</v>
      </c>
      <c r="P261" s="13" t="s">
        <v>201</v>
      </c>
      <c r="Q261" s="22" t="s">
        <v>202</v>
      </c>
      <c r="R261" s="48" t="s">
        <v>88</v>
      </c>
      <c r="S261" s="12">
        <v>51</v>
      </c>
      <c r="T261" s="12">
        <v>49</v>
      </c>
      <c r="U261" s="48">
        <v>51</v>
      </c>
      <c r="V261" s="48">
        <v>49</v>
      </c>
      <c r="W261" s="48" t="s">
        <v>11</v>
      </c>
      <c r="X261" s="48">
        <f>IF(AND(W261 = "Dem", L261&gt;M261), 1, 0)</f>
        <v>1</v>
      </c>
      <c r="Y261" s="48" t="s">
        <v>85</v>
      </c>
      <c r="Z261" s="48" t="s">
        <v>85</v>
      </c>
      <c r="AA261" s="48" t="s">
        <v>85</v>
      </c>
      <c r="AB261" s="48" t="s">
        <v>85</v>
      </c>
      <c r="AC261" s="48" t="s">
        <v>85</v>
      </c>
      <c r="AD261" s="48" t="s">
        <v>85</v>
      </c>
      <c r="AE261" s="48" t="s">
        <v>207</v>
      </c>
      <c r="AF261" s="48" t="s">
        <v>208</v>
      </c>
      <c r="AG261" s="13" t="s">
        <v>89</v>
      </c>
      <c r="AH261" s="48">
        <v>1</v>
      </c>
      <c r="AI261" s="48">
        <v>1</v>
      </c>
      <c r="AJ261" s="48" t="s">
        <v>85</v>
      </c>
      <c r="AK261" s="48" t="s">
        <v>85</v>
      </c>
      <c r="AL261" s="48" t="s">
        <v>85</v>
      </c>
      <c r="AM261" s="48" t="s">
        <v>85</v>
      </c>
      <c r="AN261" s="48" t="s">
        <v>85</v>
      </c>
      <c r="AO261" s="48" t="s">
        <v>85</v>
      </c>
      <c r="AP261" s="48" t="s">
        <v>85</v>
      </c>
      <c r="AQ261" s="48" t="s">
        <v>85</v>
      </c>
      <c r="AR261" s="48" t="s">
        <v>85</v>
      </c>
      <c r="AS261" s="48" t="s">
        <v>85</v>
      </c>
      <c r="AT261" s="48" t="s">
        <v>85</v>
      </c>
      <c r="AU261" s="48" t="s">
        <v>85</v>
      </c>
      <c r="AV261" s="48" t="s">
        <v>85</v>
      </c>
      <c r="AW261" s="48" t="s">
        <v>85</v>
      </c>
      <c r="AX261" s="48" t="s">
        <v>85</v>
      </c>
      <c r="AY261" s="48" t="s">
        <v>85</v>
      </c>
      <c r="AZ261" s="48" t="s">
        <v>85</v>
      </c>
      <c r="BA261" s="48" t="s">
        <v>85</v>
      </c>
      <c r="BB261" s="48" t="s">
        <v>85</v>
      </c>
      <c r="BC261" s="48" t="s">
        <v>85</v>
      </c>
      <c r="BD261" s="48" t="s">
        <v>85</v>
      </c>
      <c r="BE261" s="48" t="s">
        <v>85</v>
      </c>
      <c r="BF261" s="48" t="s">
        <v>85</v>
      </c>
      <c r="BG261" s="48" t="s">
        <v>85</v>
      </c>
      <c r="BH261" s="48" t="s">
        <v>85</v>
      </c>
      <c r="BI261" s="48" t="s">
        <v>85</v>
      </c>
      <c r="BJ261" s="48" t="s">
        <v>85</v>
      </c>
      <c r="BK261" s="48" t="s">
        <v>85</v>
      </c>
      <c r="BL261" s="48" t="s">
        <v>85</v>
      </c>
      <c r="BM261" s="48" t="s">
        <v>85</v>
      </c>
      <c r="BN261" s="48" t="s">
        <v>85</v>
      </c>
      <c r="BO261" s="48" t="s">
        <v>85</v>
      </c>
      <c r="BP261" s="48" t="s">
        <v>85</v>
      </c>
      <c r="BQ261" s="48" t="s">
        <v>85</v>
      </c>
      <c r="BR261" s="48" t="s">
        <v>85</v>
      </c>
      <c r="BS261" s="48" t="s">
        <v>85</v>
      </c>
      <c r="BT261" s="48" t="s">
        <v>85</v>
      </c>
      <c r="BU261" s="48" t="s">
        <v>85</v>
      </c>
      <c r="BV261" s="48" t="s">
        <v>85</v>
      </c>
      <c r="BW261" s="48" t="s">
        <v>85</v>
      </c>
      <c r="BX261" s="48" t="s">
        <v>85</v>
      </c>
      <c r="BY261" s="48" t="s">
        <v>85</v>
      </c>
      <c r="BZ261" s="48" t="s">
        <v>85</v>
      </c>
      <c r="CA261" s="48" t="s">
        <v>85</v>
      </c>
      <c r="CB261" s="48" t="s">
        <v>85</v>
      </c>
      <c r="CC261" s="48" t="s">
        <v>85</v>
      </c>
      <c r="CD261" s="45"/>
      <c r="CE261" s="1"/>
      <c r="CF261" s="1"/>
      <c r="CG261" s="1"/>
      <c r="CH261" s="1"/>
      <c r="CI261" s="1"/>
      <c r="CJ261" s="1"/>
      <c r="CK261" s="1"/>
    </row>
    <row r="262" spans="1:89">
      <c r="A262" s="44">
        <v>561</v>
      </c>
      <c r="B262" s="45" t="s">
        <v>197</v>
      </c>
      <c r="C262" s="9" t="s">
        <v>231</v>
      </c>
      <c r="D262" s="39" t="s">
        <v>232</v>
      </c>
      <c r="E262" s="39" t="s">
        <v>132</v>
      </c>
      <c r="F262" s="23" t="s">
        <v>233</v>
      </c>
      <c r="G262" s="39" t="s">
        <v>132</v>
      </c>
      <c r="H262" s="40">
        <f>E262-D262+1</f>
        <v>17</v>
      </c>
      <c r="I262" s="40" t="s">
        <v>85</v>
      </c>
      <c r="J262" s="40" t="s">
        <v>85</v>
      </c>
      <c r="K262" s="40" t="s">
        <v>234</v>
      </c>
      <c r="L262" s="48">
        <v>51</v>
      </c>
      <c r="M262" s="48">
        <v>47</v>
      </c>
      <c r="N262" s="48" t="s">
        <v>85</v>
      </c>
      <c r="O262" s="48" t="s">
        <v>85</v>
      </c>
      <c r="P262" s="13" t="s">
        <v>201</v>
      </c>
      <c r="Q262" s="22" t="s">
        <v>202</v>
      </c>
      <c r="R262" s="22" t="s">
        <v>88</v>
      </c>
      <c r="S262" s="12">
        <v>51</v>
      </c>
      <c r="T262" s="12">
        <v>49</v>
      </c>
      <c r="U262" s="48">
        <v>51</v>
      </c>
      <c r="V262" s="48">
        <v>49</v>
      </c>
      <c r="W262" s="48" t="s">
        <v>11</v>
      </c>
      <c r="X262" s="48">
        <f>IF(AND(W262 = "Dem", L262&gt;M262), 1, 0)</f>
        <v>1</v>
      </c>
      <c r="Y262" s="48" t="s">
        <v>85</v>
      </c>
      <c r="Z262" s="48" t="s">
        <v>85</v>
      </c>
      <c r="AA262" s="48" t="s">
        <v>85</v>
      </c>
      <c r="AB262" s="48" t="s">
        <v>85</v>
      </c>
      <c r="AC262" s="48" t="s">
        <v>85</v>
      </c>
      <c r="AD262" s="48" t="s">
        <v>85</v>
      </c>
      <c r="AE262" s="48" t="s">
        <v>85</v>
      </c>
      <c r="AF262" s="13" t="s">
        <v>235</v>
      </c>
      <c r="AG262" s="13" t="s">
        <v>235</v>
      </c>
      <c r="AH262" s="22">
        <v>1</v>
      </c>
      <c r="AI262" s="48">
        <v>0</v>
      </c>
      <c r="AJ262" s="48" t="s">
        <v>85</v>
      </c>
      <c r="AK262" s="48" t="s">
        <v>85</v>
      </c>
      <c r="AL262" s="48" t="s">
        <v>85</v>
      </c>
      <c r="AM262" s="48" t="s">
        <v>85</v>
      </c>
      <c r="AN262" s="48" t="s">
        <v>85</v>
      </c>
      <c r="AO262" s="48" t="s">
        <v>85</v>
      </c>
      <c r="AP262" s="48" t="s">
        <v>85</v>
      </c>
      <c r="AQ262" s="48" t="s">
        <v>85</v>
      </c>
      <c r="AR262" s="48" t="s">
        <v>85</v>
      </c>
      <c r="AS262" s="48" t="s">
        <v>85</v>
      </c>
      <c r="AT262" s="48" t="s">
        <v>85</v>
      </c>
      <c r="AU262" s="48" t="s">
        <v>85</v>
      </c>
      <c r="AV262" s="48" t="s">
        <v>85</v>
      </c>
      <c r="AW262" s="48" t="s">
        <v>85</v>
      </c>
      <c r="AX262" s="48" t="s">
        <v>85</v>
      </c>
      <c r="AY262" s="48" t="s">
        <v>85</v>
      </c>
      <c r="AZ262" s="48" t="s">
        <v>85</v>
      </c>
      <c r="BA262" s="48" t="s">
        <v>85</v>
      </c>
      <c r="BB262" s="48" t="s">
        <v>85</v>
      </c>
      <c r="BC262" s="48" t="s">
        <v>85</v>
      </c>
      <c r="BD262" s="48" t="s">
        <v>85</v>
      </c>
      <c r="BE262" s="48" t="s">
        <v>85</v>
      </c>
      <c r="BF262" s="48" t="s">
        <v>85</v>
      </c>
      <c r="BG262" s="48" t="s">
        <v>85</v>
      </c>
      <c r="BH262" s="48" t="s">
        <v>85</v>
      </c>
      <c r="BI262" s="48" t="s">
        <v>85</v>
      </c>
      <c r="BJ262" s="48" t="s">
        <v>85</v>
      </c>
      <c r="BK262" s="48" t="s">
        <v>85</v>
      </c>
      <c r="BL262" s="48" t="s">
        <v>85</v>
      </c>
      <c r="BM262" s="48" t="s">
        <v>85</v>
      </c>
      <c r="BN262" s="48" t="s">
        <v>85</v>
      </c>
      <c r="BO262" s="22" t="s">
        <v>85</v>
      </c>
      <c r="BP262" s="48" t="s">
        <v>85</v>
      </c>
      <c r="BQ262" s="48" t="s">
        <v>85</v>
      </c>
      <c r="BR262" s="48" t="s">
        <v>85</v>
      </c>
      <c r="BS262" s="48" t="s">
        <v>85</v>
      </c>
      <c r="BT262" s="48" t="s">
        <v>85</v>
      </c>
      <c r="BU262" s="48" t="s">
        <v>85</v>
      </c>
      <c r="BV262" s="48" t="s">
        <v>85</v>
      </c>
      <c r="BW262" s="48" t="s">
        <v>85</v>
      </c>
      <c r="BX262" s="48" t="s">
        <v>85</v>
      </c>
      <c r="BY262" s="48" t="s">
        <v>85</v>
      </c>
      <c r="BZ262" s="48" t="s">
        <v>85</v>
      </c>
      <c r="CA262" s="48" t="s">
        <v>85</v>
      </c>
      <c r="CB262" s="48" t="s">
        <v>85</v>
      </c>
      <c r="CC262" s="48" t="s">
        <v>85</v>
      </c>
      <c r="CD262" s="45"/>
    </row>
    <row r="263" spans="1:89">
      <c r="A263" s="44">
        <v>541</v>
      </c>
      <c r="B263" s="45" t="s">
        <v>197</v>
      </c>
      <c r="C263" s="9" t="s">
        <v>238</v>
      </c>
      <c r="D263" s="39" t="s">
        <v>122</v>
      </c>
      <c r="E263" s="39" t="s">
        <v>82</v>
      </c>
      <c r="F263" s="39" t="s">
        <v>239</v>
      </c>
      <c r="G263" s="39" t="s">
        <v>82</v>
      </c>
      <c r="H263" s="40">
        <f>E263-D263+1</f>
        <v>3</v>
      </c>
      <c r="I263" s="40" t="s">
        <v>83</v>
      </c>
      <c r="J263" s="40" t="s">
        <v>85</v>
      </c>
      <c r="K263" s="40" t="s">
        <v>95</v>
      </c>
      <c r="L263" s="48">
        <v>48</v>
      </c>
      <c r="M263" s="48">
        <v>43</v>
      </c>
      <c r="N263" s="48">
        <v>4</v>
      </c>
      <c r="O263" s="48">
        <v>5</v>
      </c>
      <c r="P263" s="13" t="s">
        <v>201</v>
      </c>
      <c r="Q263" s="22" t="s">
        <v>202</v>
      </c>
      <c r="R263" s="48" t="s">
        <v>88</v>
      </c>
      <c r="S263" s="12">
        <v>51</v>
      </c>
      <c r="T263" s="12">
        <v>49</v>
      </c>
      <c r="U263" s="48">
        <v>51</v>
      </c>
      <c r="V263" s="48">
        <v>49</v>
      </c>
      <c r="W263" s="48" t="s">
        <v>11</v>
      </c>
      <c r="X263" s="48">
        <f>IF(AND(W263 = "Dem", L263&gt;M263), 1, 0)</f>
        <v>1</v>
      </c>
      <c r="Y263" s="48" t="s">
        <v>85</v>
      </c>
      <c r="Z263" s="48" t="s">
        <v>85</v>
      </c>
      <c r="AA263" s="48" t="s">
        <v>85</v>
      </c>
      <c r="AB263" s="48" t="s">
        <v>85</v>
      </c>
      <c r="AC263" s="48" t="s">
        <v>85</v>
      </c>
      <c r="AD263" s="48" t="s">
        <v>85</v>
      </c>
      <c r="AE263" s="13" t="s">
        <v>238</v>
      </c>
      <c r="AF263" s="13" t="s">
        <v>240</v>
      </c>
      <c r="AG263" s="48" t="s">
        <v>89</v>
      </c>
      <c r="AH263" s="48">
        <v>1</v>
      </c>
      <c r="AI263" s="48">
        <v>1</v>
      </c>
      <c r="AJ263" s="48" t="s">
        <v>85</v>
      </c>
      <c r="AK263" s="48" t="s">
        <v>85</v>
      </c>
      <c r="AL263" s="48" t="s">
        <v>85</v>
      </c>
      <c r="AM263" s="48" t="s">
        <v>85</v>
      </c>
      <c r="AN263" s="48" t="s">
        <v>85</v>
      </c>
      <c r="AO263" s="48" t="s">
        <v>85</v>
      </c>
      <c r="AP263" s="48" t="s">
        <v>85</v>
      </c>
      <c r="AQ263" s="48" t="s">
        <v>85</v>
      </c>
      <c r="AR263" s="48" t="s">
        <v>85</v>
      </c>
      <c r="AS263" s="48" t="s">
        <v>85</v>
      </c>
      <c r="AT263" s="48" t="s">
        <v>85</v>
      </c>
      <c r="AU263" s="48" t="s">
        <v>85</v>
      </c>
      <c r="AV263" s="48" t="s">
        <v>85</v>
      </c>
      <c r="AW263" s="48" t="s">
        <v>85</v>
      </c>
      <c r="AX263" s="48" t="s">
        <v>85</v>
      </c>
      <c r="AY263" s="48" t="s">
        <v>85</v>
      </c>
      <c r="AZ263" s="48" t="s">
        <v>85</v>
      </c>
      <c r="BA263" s="48" t="s">
        <v>85</v>
      </c>
      <c r="BB263" s="48" t="s">
        <v>85</v>
      </c>
      <c r="BC263" s="48" t="s">
        <v>85</v>
      </c>
      <c r="BD263" s="48" t="s">
        <v>85</v>
      </c>
      <c r="BE263" s="48" t="s">
        <v>85</v>
      </c>
      <c r="BF263" s="48" t="s">
        <v>85</v>
      </c>
      <c r="BG263" s="48" t="s">
        <v>85</v>
      </c>
      <c r="BH263" s="48" t="s">
        <v>85</v>
      </c>
      <c r="BI263" s="48" t="s">
        <v>85</v>
      </c>
      <c r="BJ263" s="48" t="s">
        <v>85</v>
      </c>
      <c r="BK263" s="48" t="s">
        <v>85</v>
      </c>
      <c r="BL263" s="48" t="s">
        <v>85</v>
      </c>
      <c r="BM263" s="48" t="s">
        <v>85</v>
      </c>
      <c r="BN263" s="48" t="s">
        <v>85</v>
      </c>
      <c r="BO263" s="48" t="s">
        <v>85</v>
      </c>
      <c r="BP263" s="48" t="s">
        <v>85</v>
      </c>
      <c r="BQ263" s="48" t="s">
        <v>85</v>
      </c>
      <c r="BR263" s="48" t="s">
        <v>85</v>
      </c>
      <c r="BS263" s="48" t="s">
        <v>85</v>
      </c>
      <c r="BT263" s="48" t="s">
        <v>85</v>
      </c>
      <c r="BU263" s="48" t="s">
        <v>85</v>
      </c>
      <c r="BV263" s="48" t="s">
        <v>85</v>
      </c>
      <c r="BW263" s="48" t="s">
        <v>85</v>
      </c>
      <c r="BX263" s="48" t="s">
        <v>85</v>
      </c>
      <c r="BY263" s="48" t="s">
        <v>85</v>
      </c>
      <c r="BZ263" s="48" t="s">
        <v>85</v>
      </c>
      <c r="CA263" s="48" t="s">
        <v>85</v>
      </c>
      <c r="CB263" s="48" t="s">
        <v>85</v>
      </c>
      <c r="CC263" s="48" t="s">
        <v>85</v>
      </c>
      <c r="CD263" s="45"/>
    </row>
    <row r="264" spans="1:89">
      <c r="A264" s="44">
        <v>336</v>
      </c>
      <c r="B264" s="45" t="s">
        <v>197</v>
      </c>
      <c r="C264" s="9" t="s">
        <v>317</v>
      </c>
      <c r="D264" s="39" t="s">
        <v>309</v>
      </c>
      <c r="E264" s="39" t="s">
        <v>159</v>
      </c>
      <c r="F264" s="39" t="s">
        <v>318</v>
      </c>
      <c r="G264" s="39" t="s">
        <v>188</v>
      </c>
      <c r="H264" s="40">
        <f>E264-D264+1</f>
        <v>8</v>
      </c>
      <c r="I264" s="40" t="s">
        <v>85</v>
      </c>
      <c r="J264" s="40" t="s">
        <v>85</v>
      </c>
      <c r="K264" s="40" t="s">
        <v>319</v>
      </c>
      <c r="L264" s="22">
        <v>50</v>
      </c>
      <c r="M264" s="22">
        <v>44</v>
      </c>
      <c r="N264" s="22" t="s">
        <v>85</v>
      </c>
      <c r="O264" s="22">
        <v>6</v>
      </c>
      <c r="P264" s="13" t="s">
        <v>201</v>
      </c>
      <c r="Q264" s="22" t="s">
        <v>202</v>
      </c>
      <c r="R264" s="22" t="s">
        <v>88</v>
      </c>
      <c r="S264" s="12">
        <v>51</v>
      </c>
      <c r="T264" s="12">
        <v>49</v>
      </c>
      <c r="U264" s="48">
        <v>51</v>
      </c>
      <c r="V264" s="48">
        <v>49</v>
      </c>
      <c r="W264" s="48" t="s">
        <v>11</v>
      </c>
      <c r="X264" s="48">
        <f>IF(AND(W264 = "Dem", L264&gt;M264), 1, 0)</f>
        <v>1</v>
      </c>
      <c r="Y264" s="48" t="s">
        <v>85</v>
      </c>
      <c r="Z264" s="48" t="s">
        <v>85</v>
      </c>
      <c r="AA264" s="48" t="s">
        <v>85</v>
      </c>
      <c r="AB264" s="48" t="s">
        <v>85</v>
      </c>
      <c r="AC264" s="48" t="s">
        <v>85</v>
      </c>
      <c r="AD264" s="22" t="s">
        <v>85</v>
      </c>
      <c r="AE264" s="13" t="s">
        <v>317</v>
      </c>
      <c r="AF264" s="48" t="s">
        <v>317</v>
      </c>
      <c r="AG264" s="48" t="s">
        <v>89</v>
      </c>
      <c r="AH264" s="22">
        <v>1</v>
      </c>
      <c r="AI264" s="48">
        <v>0</v>
      </c>
      <c r="AJ264" s="48">
        <v>1</v>
      </c>
      <c r="AK264" s="48">
        <v>1</v>
      </c>
      <c r="AL264" s="48">
        <v>0</v>
      </c>
      <c r="AM264" s="48">
        <v>0</v>
      </c>
      <c r="AN264" s="48">
        <v>0</v>
      </c>
      <c r="AO264" s="48">
        <v>0</v>
      </c>
      <c r="AP264" s="48">
        <v>1</v>
      </c>
      <c r="AQ264" s="48">
        <v>0</v>
      </c>
      <c r="AR264" s="48">
        <v>0</v>
      </c>
      <c r="AS264" s="48">
        <v>0</v>
      </c>
      <c r="AT264" s="48">
        <v>1</v>
      </c>
      <c r="AU264" s="48">
        <v>0</v>
      </c>
      <c r="AV264" s="48">
        <v>0</v>
      </c>
      <c r="AW264" s="48">
        <v>0</v>
      </c>
      <c r="AX264" s="48">
        <v>0</v>
      </c>
      <c r="AY264" s="48">
        <v>1</v>
      </c>
      <c r="AZ264" s="48">
        <v>0</v>
      </c>
      <c r="BA264" s="48">
        <v>0</v>
      </c>
      <c r="BB264" s="48">
        <v>0</v>
      </c>
      <c r="BC264" s="48">
        <v>0</v>
      </c>
      <c r="BD264" s="48">
        <v>0</v>
      </c>
      <c r="BE264" s="48">
        <v>0</v>
      </c>
      <c r="BF264" s="48">
        <v>0</v>
      </c>
      <c r="BG264" s="48">
        <v>0</v>
      </c>
      <c r="BH264" s="48">
        <v>0</v>
      </c>
      <c r="BI264" s="48">
        <v>0</v>
      </c>
      <c r="BJ264" s="48">
        <v>0</v>
      </c>
      <c r="BK264" s="48">
        <v>0</v>
      </c>
      <c r="BL264" s="48">
        <v>0</v>
      </c>
      <c r="BM264" s="48">
        <v>0</v>
      </c>
      <c r="BN264" s="48">
        <v>0</v>
      </c>
      <c r="BO264" s="48">
        <v>0</v>
      </c>
      <c r="BP264" s="48" t="s">
        <v>85</v>
      </c>
      <c r="BQ264" s="48" t="s">
        <v>85</v>
      </c>
      <c r="BR264" s="22">
        <v>34</v>
      </c>
      <c r="BS264" s="22">
        <v>37</v>
      </c>
      <c r="BT264" s="22" t="s">
        <v>85</v>
      </c>
      <c r="BU264" s="48" t="s">
        <v>85</v>
      </c>
      <c r="BV264" s="48" t="s">
        <v>85</v>
      </c>
      <c r="BW264" s="48" t="s">
        <v>85</v>
      </c>
      <c r="BX264" s="48" t="s">
        <v>85</v>
      </c>
      <c r="BY264" s="22" t="s">
        <v>85</v>
      </c>
      <c r="BZ264" s="48" t="s">
        <v>85</v>
      </c>
      <c r="CA264" s="48" t="s">
        <v>85</v>
      </c>
      <c r="CB264" s="48" t="s">
        <v>85</v>
      </c>
      <c r="CC264" s="22" t="s">
        <v>85</v>
      </c>
      <c r="CD264" s="45"/>
    </row>
    <row r="265" spans="1:89">
      <c r="A265" s="1">
        <v>167</v>
      </c>
      <c r="B265" s="1" t="s">
        <v>197</v>
      </c>
      <c r="C265" s="19" t="s">
        <v>397</v>
      </c>
      <c r="D265" s="20" t="s">
        <v>168</v>
      </c>
      <c r="E265" s="20" t="s">
        <v>170</v>
      </c>
      <c r="F265" s="20" t="s">
        <v>398</v>
      </c>
      <c r="G265" s="20" t="s">
        <v>394</v>
      </c>
      <c r="H265" s="40">
        <f>E265-D265+1</f>
        <v>3</v>
      </c>
      <c r="I265" s="48">
        <v>4.9000000000000004</v>
      </c>
      <c r="J265" s="40" t="s">
        <v>85</v>
      </c>
      <c r="K265" s="48">
        <v>400</v>
      </c>
      <c r="L265" s="22">
        <v>48</v>
      </c>
      <c r="M265" s="22">
        <v>48</v>
      </c>
      <c r="N265" s="22" t="s">
        <v>85</v>
      </c>
      <c r="O265" s="22">
        <v>4</v>
      </c>
      <c r="P265" s="48" t="s">
        <v>201</v>
      </c>
      <c r="Q265" s="22" t="s">
        <v>202</v>
      </c>
      <c r="R265" s="22" t="s">
        <v>88</v>
      </c>
      <c r="S265" s="12">
        <v>51</v>
      </c>
      <c r="T265" s="12">
        <v>49</v>
      </c>
      <c r="U265" s="48">
        <v>51</v>
      </c>
      <c r="V265" s="48">
        <v>49</v>
      </c>
      <c r="W265" s="48" t="s">
        <v>11</v>
      </c>
      <c r="X265" s="48">
        <f>IF(AND(W265 = "Dem", L265&gt;M265), 1, 0)</f>
        <v>0</v>
      </c>
      <c r="Y265" s="48" t="s">
        <v>85</v>
      </c>
      <c r="Z265" s="48" t="s">
        <v>85</v>
      </c>
      <c r="AA265" s="22" t="s">
        <v>85</v>
      </c>
      <c r="AB265" s="22" t="s">
        <v>85</v>
      </c>
      <c r="AC265" s="22" t="s">
        <v>85</v>
      </c>
      <c r="AD265" s="22" t="s">
        <v>85</v>
      </c>
      <c r="AE265" s="48" t="s">
        <v>399</v>
      </c>
      <c r="AF265" s="48" t="s">
        <v>399</v>
      </c>
      <c r="AG265" s="22" t="s">
        <v>12</v>
      </c>
      <c r="AH265" s="22">
        <v>1</v>
      </c>
      <c r="AI265" s="22">
        <v>0</v>
      </c>
      <c r="AJ265" s="22" t="s">
        <v>85</v>
      </c>
      <c r="AK265" s="22" t="s">
        <v>85</v>
      </c>
      <c r="AL265" s="22" t="s">
        <v>85</v>
      </c>
      <c r="AM265" s="22" t="s">
        <v>85</v>
      </c>
      <c r="AN265" s="22" t="s">
        <v>85</v>
      </c>
      <c r="AO265" s="22" t="s">
        <v>85</v>
      </c>
      <c r="AP265" s="22" t="s">
        <v>85</v>
      </c>
      <c r="AQ265" s="22" t="s">
        <v>85</v>
      </c>
      <c r="AR265" s="22" t="s">
        <v>85</v>
      </c>
      <c r="AS265" s="22" t="s">
        <v>85</v>
      </c>
      <c r="AT265" s="22" t="s">
        <v>85</v>
      </c>
      <c r="AU265" s="22" t="s">
        <v>85</v>
      </c>
      <c r="AV265" s="22" t="s">
        <v>85</v>
      </c>
      <c r="AW265" s="22" t="s">
        <v>85</v>
      </c>
      <c r="AX265" s="22" t="s">
        <v>85</v>
      </c>
      <c r="AY265" s="22" t="s">
        <v>85</v>
      </c>
      <c r="AZ265" s="22" t="s">
        <v>85</v>
      </c>
      <c r="BA265" s="22" t="s">
        <v>85</v>
      </c>
      <c r="BB265" s="22" t="s">
        <v>85</v>
      </c>
      <c r="BC265" s="22" t="s">
        <v>85</v>
      </c>
      <c r="BD265" s="22" t="s">
        <v>85</v>
      </c>
      <c r="BE265" s="22" t="s">
        <v>85</v>
      </c>
      <c r="BF265" s="22" t="s">
        <v>85</v>
      </c>
      <c r="BG265" s="22" t="s">
        <v>85</v>
      </c>
      <c r="BH265" s="22" t="s">
        <v>85</v>
      </c>
      <c r="BI265" s="22" t="s">
        <v>85</v>
      </c>
      <c r="BJ265" s="22" t="s">
        <v>85</v>
      </c>
      <c r="BK265" s="22" t="s">
        <v>85</v>
      </c>
      <c r="BL265" s="22" t="s">
        <v>85</v>
      </c>
      <c r="BM265" s="22" t="s">
        <v>85</v>
      </c>
      <c r="BN265" s="22" t="s">
        <v>85</v>
      </c>
      <c r="BO265" s="48" t="s">
        <v>85</v>
      </c>
      <c r="BP265" s="48" t="s">
        <v>85</v>
      </c>
      <c r="BQ265" s="48" t="s">
        <v>85</v>
      </c>
      <c r="BR265" s="48" t="s">
        <v>85</v>
      </c>
      <c r="BS265" s="48" t="s">
        <v>85</v>
      </c>
      <c r="BT265" s="48" t="s">
        <v>85</v>
      </c>
      <c r="BU265" s="48" t="s">
        <v>85</v>
      </c>
      <c r="BV265" s="48" t="s">
        <v>85</v>
      </c>
      <c r="BW265" s="48" t="s">
        <v>85</v>
      </c>
      <c r="BX265" s="48" t="s">
        <v>85</v>
      </c>
      <c r="BY265" s="48" t="s">
        <v>85</v>
      </c>
      <c r="BZ265" s="48" t="s">
        <v>85</v>
      </c>
      <c r="CA265" s="48" t="s">
        <v>85</v>
      </c>
      <c r="CB265" s="48" t="s">
        <v>85</v>
      </c>
      <c r="CC265" s="48" t="s">
        <v>85</v>
      </c>
      <c r="CD265" s="1"/>
    </row>
    <row r="266" spans="1:89">
      <c r="A266" s="7">
        <v>588</v>
      </c>
      <c r="B266" s="8" t="s">
        <v>462</v>
      </c>
      <c r="C266" s="9" t="s">
        <v>469</v>
      </c>
      <c r="D266" s="10" t="s">
        <v>82</v>
      </c>
      <c r="E266" s="10" t="s">
        <v>123</v>
      </c>
      <c r="F266" s="23" t="s">
        <v>205</v>
      </c>
      <c r="G266" s="10" t="s">
        <v>123</v>
      </c>
      <c r="H266" s="17">
        <f>E266-D266+1</f>
        <v>4</v>
      </c>
      <c r="I266" s="11" t="s">
        <v>144</v>
      </c>
      <c r="J266" s="40" t="s">
        <v>85</v>
      </c>
      <c r="K266" s="40" t="s">
        <v>293</v>
      </c>
      <c r="L266" s="12">
        <v>53</v>
      </c>
      <c r="M266" s="12">
        <v>42</v>
      </c>
      <c r="N266" s="12" t="s">
        <v>85</v>
      </c>
      <c r="O266" s="12" t="s">
        <v>85</v>
      </c>
      <c r="P266" s="13" t="s">
        <v>466</v>
      </c>
      <c r="Q266" s="12" t="s">
        <v>467</v>
      </c>
      <c r="R266" s="12" t="s">
        <v>88</v>
      </c>
      <c r="S266" s="12">
        <v>53</v>
      </c>
      <c r="T266" s="12">
        <v>44</v>
      </c>
      <c r="U266" s="48">
        <v>54</v>
      </c>
      <c r="V266" s="48">
        <v>44</v>
      </c>
      <c r="W266" s="48" t="s">
        <v>11</v>
      </c>
      <c r="X266" s="48">
        <f>IF(AND(W266 = "Dem", L266&gt;M266), 1, 0)</f>
        <v>1</v>
      </c>
      <c r="Y266" s="12" t="s">
        <v>85</v>
      </c>
      <c r="Z266" s="12" t="s">
        <v>85</v>
      </c>
      <c r="AA266" s="12" t="s">
        <v>85</v>
      </c>
      <c r="AB266" s="12" t="s">
        <v>85</v>
      </c>
      <c r="AC266" s="12" t="s">
        <v>85</v>
      </c>
      <c r="AD266" s="12" t="s">
        <v>85</v>
      </c>
      <c r="AE266" s="48" t="s">
        <v>470</v>
      </c>
      <c r="AF266" s="48" t="s">
        <v>471</v>
      </c>
      <c r="AG266" s="13" t="s">
        <v>89</v>
      </c>
      <c r="AH266" s="12">
        <v>1</v>
      </c>
      <c r="AI266" s="12">
        <v>0</v>
      </c>
      <c r="AJ266" s="12" t="s">
        <v>85</v>
      </c>
      <c r="AK266" s="12" t="s">
        <v>85</v>
      </c>
      <c r="AL266" s="12" t="s">
        <v>85</v>
      </c>
      <c r="AM266" s="12" t="s">
        <v>85</v>
      </c>
      <c r="AN266" s="12" t="s">
        <v>85</v>
      </c>
      <c r="AO266" s="12" t="s">
        <v>85</v>
      </c>
      <c r="AP266" s="12" t="s">
        <v>85</v>
      </c>
      <c r="AQ266" s="12" t="s">
        <v>85</v>
      </c>
      <c r="AR266" s="12" t="s">
        <v>85</v>
      </c>
      <c r="AS266" s="12" t="s">
        <v>85</v>
      </c>
      <c r="AT266" s="12" t="s">
        <v>85</v>
      </c>
      <c r="AU266" s="12" t="s">
        <v>85</v>
      </c>
      <c r="AV266" s="12" t="s">
        <v>85</v>
      </c>
      <c r="AW266" s="12" t="s">
        <v>85</v>
      </c>
      <c r="AX266" s="12" t="s">
        <v>85</v>
      </c>
      <c r="AY266" s="12" t="s">
        <v>85</v>
      </c>
      <c r="AZ266" s="12" t="s">
        <v>85</v>
      </c>
      <c r="BA266" s="12" t="s">
        <v>85</v>
      </c>
      <c r="BB266" s="12" t="s">
        <v>85</v>
      </c>
      <c r="BC266" s="12" t="s">
        <v>85</v>
      </c>
      <c r="BD266" s="12" t="s">
        <v>85</v>
      </c>
      <c r="BE266" s="12" t="s">
        <v>85</v>
      </c>
      <c r="BF266" s="12" t="s">
        <v>85</v>
      </c>
      <c r="BG266" s="12" t="s">
        <v>85</v>
      </c>
      <c r="BH266" s="12" t="s">
        <v>85</v>
      </c>
      <c r="BI266" s="12" t="s">
        <v>85</v>
      </c>
      <c r="BJ266" s="12" t="s">
        <v>85</v>
      </c>
      <c r="BK266" s="12" t="s">
        <v>85</v>
      </c>
      <c r="BL266" s="12" t="s">
        <v>85</v>
      </c>
      <c r="BM266" s="12" t="s">
        <v>85</v>
      </c>
      <c r="BN266" s="12" t="s">
        <v>85</v>
      </c>
      <c r="BO266" s="12" t="s">
        <v>85</v>
      </c>
      <c r="BP266" s="12" t="s">
        <v>85</v>
      </c>
      <c r="BQ266" s="12" t="s">
        <v>85</v>
      </c>
      <c r="BR266" s="12" t="s">
        <v>85</v>
      </c>
      <c r="BS266" s="12" t="s">
        <v>85</v>
      </c>
      <c r="BT266" s="12" t="s">
        <v>85</v>
      </c>
      <c r="BU266" s="12" t="s">
        <v>85</v>
      </c>
      <c r="BV266" s="12" t="s">
        <v>85</v>
      </c>
      <c r="BW266" s="12" t="s">
        <v>85</v>
      </c>
      <c r="BX266" s="12" t="s">
        <v>85</v>
      </c>
      <c r="BY266" s="43" t="s">
        <v>85</v>
      </c>
      <c r="BZ266" s="43" t="s">
        <v>85</v>
      </c>
      <c r="CA266" s="43" t="s">
        <v>85</v>
      </c>
      <c r="CB266" s="43" t="s">
        <v>85</v>
      </c>
      <c r="CC266" s="12" t="s">
        <v>85</v>
      </c>
      <c r="CD266" s="8"/>
      <c r="CE266" s="15"/>
      <c r="CF266" s="15"/>
      <c r="CG266" s="15"/>
      <c r="CH266" s="15"/>
      <c r="CI266" s="15"/>
      <c r="CJ266" s="15"/>
      <c r="CK266" s="18"/>
    </row>
    <row r="267" spans="1:89">
      <c r="A267" s="7">
        <v>620</v>
      </c>
      <c r="B267" s="8" t="s">
        <v>511</v>
      </c>
      <c r="C267" s="9" t="s">
        <v>515</v>
      </c>
      <c r="D267" s="10" t="s">
        <v>123</v>
      </c>
      <c r="E267" s="10" t="s">
        <v>123</v>
      </c>
      <c r="F267" s="23" t="s">
        <v>516</v>
      </c>
      <c r="G267" s="10" t="s">
        <v>125</v>
      </c>
      <c r="H267" s="11">
        <f>E267-D267+1</f>
        <v>1</v>
      </c>
      <c r="I267" s="11" t="s">
        <v>144</v>
      </c>
      <c r="J267" s="11" t="s">
        <v>85</v>
      </c>
      <c r="K267" s="48">
        <v>500</v>
      </c>
      <c r="L267" s="12">
        <v>47</v>
      </c>
      <c r="M267" s="12">
        <v>49</v>
      </c>
      <c r="N267" s="12">
        <v>3</v>
      </c>
      <c r="O267" s="12">
        <v>1</v>
      </c>
      <c r="P267" s="13" t="s">
        <v>513</v>
      </c>
      <c r="Q267" s="12" t="s">
        <v>514</v>
      </c>
      <c r="R267" s="12" t="s">
        <v>88</v>
      </c>
      <c r="S267" s="12">
        <v>47.9</v>
      </c>
      <c r="T267" s="12">
        <v>49.7</v>
      </c>
      <c r="U267" s="48">
        <v>48</v>
      </c>
      <c r="V267" s="48">
        <v>50</v>
      </c>
      <c r="W267" s="48" t="s">
        <v>12</v>
      </c>
      <c r="X267" s="48">
        <f>IF(AND(W267 = "Rep", M267&gt;L267),1,0)</f>
        <v>1</v>
      </c>
      <c r="Y267" s="12" t="s">
        <v>85</v>
      </c>
      <c r="Z267" s="12" t="s">
        <v>85</v>
      </c>
      <c r="AA267" s="12" t="s">
        <v>85</v>
      </c>
      <c r="AB267" s="12" t="s">
        <v>85</v>
      </c>
      <c r="AC267" s="12" t="s">
        <v>85</v>
      </c>
      <c r="AD267" s="12" t="s">
        <v>85</v>
      </c>
      <c r="AE267" s="48" t="s">
        <v>203</v>
      </c>
      <c r="AF267" s="48" t="s">
        <v>198</v>
      </c>
      <c r="AG267" s="13" t="s">
        <v>89</v>
      </c>
      <c r="AH267" s="12">
        <v>1</v>
      </c>
      <c r="AI267" s="12">
        <v>1</v>
      </c>
      <c r="AJ267" s="14" t="s">
        <v>85</v>
      </c>
      <c r="AK267" s="14" t="s">
        <v>85</v>
      </c>
      <c r="AL267" s="14" t="s">
        <v>85</v>
      </c>
      <c r="AM267" s="14" t="s">
        <v>85</v>
      </c>
      <c r="AN267" s="14" t="s">
        <v>85</v>
      </c>
      <c r="AO267" s="14" t="s">
        <v>85</v>
      </c>
      <c r="AP267" s="14" t="s">
        <v>85</v>
      </c>
      <c r="AQ267" s="14" t="s">
        <v>85</v>
      </c>
      <c r="AR267" s="14" t="s">
        <v>85</v>
      </c>
      <c r="AS267" s="14" t="s">
        <v>85</v>
      </c>
      <c r="AT267" s="14" t="s">
        <v>85</v>
      </c>
      <c r="AU267" s="14" t="s">
        <v>85</v>
      </c>
      <c r="AV267" s="14" t="s">
        <v>85</v>
      </c>
      <c r="AW267" s="14" t="s">
        <v>85</v>
      </c>
      <c r="AX267" s="14" t="s">
        <v>85</v>
      </c>
      <c r="AY267" s="14" t="s">
        <v>85</v>
      </c>
      <c r="AZ267" s="14" t="s">
        <v>85</v>
      </c>
      <c r="BA267" s="14" t="s">
        <v>85</v>
      </c>
      <c r="BB267" s="14" t="s">
        <v>85</v>
      </c>
      <c r="BC267" s="14" t="s">
        <v>85</v>
      </c>
      <c r="BD267" s="14" t="s">
        <v>85</v>
      </c>
      <c r="BE267" s="14" t="s">
        <v>85</v>
      </c>
      <c r="BF267" s="14" t="s">
        <v>85</v>
      </c>
      <c r="BG267" s="14" t="s">
        <v>85</v>
      </c>
      <c r="BH267" s="14" t="s">
        <v>85</v>
      </c>
      <c r="BI267" s="14" t="s">
        <v>85</v>
      </c>
      <c r="BJ267" s="14" t="s">
        <v>85</v>
      </c>
      <c r="BK267" s="14" t="s">
        <v>85</v>
      </c>
      <c r="BL267" s="14" t="s">
        <v>85</v>
      </c>
      <c r="BM267" s="14" t="s">
        <v>85</v>
      </c>
      <c r="BN267" s="14" t="s">
        <v>85</v>
      </c>
      <c r="BO267" s="14" t="s">
        <v>85</v>
      </c>
      <c r="BP267" s="14" t="s">
        <v>85</v>
      </c>
      <c r="BQ267" s="14" t="s">
        <v>85</v>
      </c>
      <c r="BR267" s="14">
        <v>40</v>
      </c>
      <c r="BS267" s="14">
        <v>43</v>
      </c>
      <c r="BT267" s="14">
        <v>5</v>
      </c>
      <c r="BU267" s="14" t="s">
        <v>85</v>
      </c>
      <c r="BV267" s="14" t="s">
        <v>85</v>
      </c>
      <c r="BW267" s="14" t="s">
        <v>85</v>
      </c>
      <c r="BX267" s="14" t="s">
        <v>85</v>
      </c>
      <c r="BY267" s="14">
        <v>65</v>
      </c>
      <c r="BZ267" s="14">
        <v>29</v>
      </c>
      <c r="CA267" s="14" t="s">
        <v>85</v>
      </c>
      <c r="CB267" s="14" t="s">
        <v>85</v>
      </c>
      <c r="CC267" s="14">
        <v>6</v>
      </c>
      <c r="CD267" s="8"/>
      <c r="CE267" s="15"/>
      <c r="CF267" s="15"/>
      <c r="CG267" s="15"/>
      <c r="CH267" s="15"/>
      <c r="CI267" s="15"/>
      <c r="CJ267" s="15"/>
      <c r="CK267" s="16"/>
    </row>
    <row r="268" spans="1:89">
      <c r="A268" s="7">
        <v>558</v>
      </c>
      <c r="B268" s="8" t="s">
        <v>511</v>
      </c>
      <c r="C268" s="9" t="s">
        <v>515</v>
      </c>
      <c r="D268" s="10" t="s">
        <v>80</v>
      </c>
      <c r="E268" s="10" t="s">
        <v>80</v>
      </c>
      <c r="F268" s="23" t="s">
        <v>519</v>
      </c>
      <c r="G268" s="10" t="s">
        <v>139</v>
      </c>
      <c r="H268" s="11">
        <f>E268-D268+1</f>
        <v>1</v>
      </c>
      <c r="I268" s="11" t="s">
        <v>219</v>
      </c>
      <c r="J268" s="11" t="s">
        <v>85</v>
      </c>
      <c r="K268" s="11" t="s">
        <v>520</v>
      </c>
      <c r="L268" s="12">
        <v>47</v>
      </c>
      <c r="M268" s="12">
        <v>47</v>
      </c>
      <c r="N268" s="12">
        <v>3</v>
      </c>
      <c r="O268" s="12">
        <v>3</v>
      </c>
      <c r="P268" s="13" t="s">
        <v>513</v>
      </c>
      <c r="Q268" s="14" t="s">
        <v>514</v>
      </c>
      <c r="R268" s="12" t="s">
        <v>88</v>
      </c>
      <c r="S268" s="12">
        <v>47.9</v>
      </c>
      <c r="T268" s="12">
        <v>49.7</v>
      </c>
      <c r="U268" s="48">
        <v>48</v>
      </c>
      <c r="V268" s="48">
        <v>50</v>
      </c>
      <c r="W268" s="48" t="s">
        <v>12</v>
      </c>
      <c r="X268" s="48">
        <f>IF(AND(W268 = "Rep", M268&gt;L268),1,0)</f>
        <v>0</v>
      </c>
      <c r="Y268" s="12" t="s">
        <v>85</v>
      </c>
      <c r="Z268" s="12" t="s">
        <v>85</v>
      </c>
      <c r="AA268" s="12" t="s">
        <v>85</v>
      </c>
      <c r="AB268" s="12" t="s">
        <v>85</v>
      </c>
      <c r="AC268" s="12" t="s">
        <v>85</v>
      </c>
      <c r="AD268" s="12" t="s">
        <v>85</v>
      </c>
      <c r="AE268" s="13" t="s">
        <v>521</v>
      </c>
      <c r="AF268" s="13" t="s">
        <v>515</v>
      </c>
      <c r="AG268" s="12" t="s">
        <v>89</v>
      </c>
      <c r="AH268" s="12">
        <v>1</v>
      </c>
      <c r="AI268" s="12">
        <v>1</v>
      </c>
      <c r="AJ268" s="14" t="s">
        <v>85</v>
      </c>
      <c r="AK268" s="14" t="s">
        <v>85</v>
      </c>
      <c r="AL268" s="14" t="s">
        <v>85</v>
      </c>
      <c r="AM268" s="14" t="s">
        <v>85</v>
      </c>
      <c r="AN268" s="14" t="s">
        <v>85</v>
      </c>
      <c r="AO268" s="14" t="s">
        <v>85</v>
      </c>
      <c r="AP268" s="14" t="s">
        <v>85</v>
      </c>
      <c r="AQ268" s="14" t="s">
        <v>85</v>
      </c>
      <c r="AR268" s="14" t="s">
        <v>85</v>
      </c>
      <c r="AS268" s="14" t="s">
        <v>85</v>
      </c>
      <c r="AT268" s="14" t="s">
        <v>85</v>
      </c>
      <c r="AU268" s="14" t="s">
        <v>85</v>
      </c>
      <c r="AV268" s="14" t="s">
        <v>85</v>
      </c>
      <c r="AW268" s="14" t="s">
        <v>85</v>
      </c>
      <c r="AX268" s="14" t="s">
        <v>85</v>
      </c>
      <c r="AY268" s="14" t="s">
        <v>85</v>
      </c>
      <c r="AZ268" s="14" t="s">
        <v>85</v>
      </c>
      <c r="BA268" s="14" t="s">
        <v>85</v>
      </c>
      <c r="BB268" s="14" t="s">
        <v>85</v>
      </c>
      <c r="BC268" s="14" t="s">
        <v>85</v>
      </c>
      <c r="BD268" s="14" t="s">
        <v>85</v>
      </c>
      <c r="BE268" s="14" t="s">
        <v>85</v>
      </c>
      <c r="BF268" s="14" t="s">
        <v>85</v>
      </c>
      <c r="BG268" s="14" t="s">
        <v>85</v>
      </c>
      <c r="BH268" s="14" t="s">
        <v>85</v>
      </c>
      <c r="BI268" s="14" t="s">
        <v>85</v>
      </c>
      <c r="BJ268" s="14" t="s">
        <v>85</v>
      </c>
      <c r="BK268" s="14" t="s">
        <v>85</v>
      </c>
      <c r="BL268" s="14" t="s">
        <v>85</v>
      </c>
      <c r="BM268" s="14" t="s">
        <v>85</v>
      </c>
      <c r="BN268" s="14" t="s">
        <v>85</v>
      </c>
      <c r="BO268" s="14" t="s">
        <v>85</v>
      </c>
      <c r="BP268" s="14" t="s">
        <v>85</v>
      </c>
      <c r="BQ268" s="14" t="s">
        <v>85</v>
      </c>
      <c r="BR268" s="14" t="s">
        <v>85</v>
      </c>
      <c r="BS268" s="14" t="s">
        <v>85</v>
      </c>
      <c r="BT268" s="14" t="s">
        <v>85</v>
      </c>
      <c r="BU268" s="14" t="s">
        <v>85</v>
      </c>
      <c r="BV268" s="14" t="s">
        <v>85</v>
      </c>
      <c r="BW268" s="14" t="s">
        <v>85</v>
      </c>
      <c r="BX268" s="14" t="s">
        <v>85</v>
      </c>
      <c r="BY268" s="14" t="s">
        <v>85</v>
      </c>
      <c r="BZ268" s="14" t="s">
        <v>85</v>
      </c>
      <c r="CA268" s="14" t="s">
        <v>85</v>
      </c>
      <c r="CB268" s="14" t="s">
        <v>85</v>
      </c>
      <c r="CC268" s="14" t="s">
        <v>85</v>
      </c>
      <c r="CD268" s="8"/>
      <c r="CE268" s="15"/>
      <c r="CF268" s="15"/>
      <c r="CG268" s="15"/>
      <c r="CH268" s="15"/>
      <c r="CI268" s="15"/>
      <c r="CJ268" s="15"/>
      <c r="CK268" s="18"/>
    </row>
    <row r="269" spans="1:89">
      <c r="A269" s="7">
        <v>479</v>
      </c>
      <c r="B269" s="8" t="s">
        <v>511</v>
      </c>
      <c r="C269" s="9" t="s">
        <v>515</v>
      </c>
      <c r="D269" s="10" t="s">
        <v>94</v>
      </c>
      <c r="E269" s="10" t="s">
        <v>94</v>
      </c>
      <c r="F269" s="39" t="s">
        <v>540</v>
      </c>
      <c r="G269" s="10" t="s">
        <v>137</v>
      </c>
      <c r="H269" s="11" t="s">
        <v>274</v>
      </c>
      <c r="I269" s="11" t="s">
        <v>144</v>
      </c>
      <c r="J269" s="11" t="s">
        <v>85</v>
      </c>
      <c r="K269" s="40" t="s">
        <v>267</v>
      </c>
      <c r="L269" s="12">
        <v>45</v>
      </c>
      <c r="M269" s="12">
        <v>50</v>
      </c>
      <c r="N269" s="12" t="s">
        <v>85</v>
      </c>
      <c r="O269" s="12" t="s">
        <v>85</v>
      </c>
      <c r="P269" s="13" t="s">
        <v>513</v>
      </c>
      <c r="Q269" s="12" t="s">
        <v>514</v>
      </c>
      <c r="R269" s="12" t="s">
        <v>88</v>
      </c>
      <c r="S269" s="12">
        <v>47.9</v>
      </c>
      <c r="T269" s="12">
        <v>49.7</v>
      </c>
      <c r="U269" s="48">
        <v>48</v>
      </c>
      <c r="V269" s="48">
        <v>50</v>
      </c>
      <c r="W269" s="48" t="s">
        <v>12</v>
      </c>
      <c r="X269" s="48">
        <f>IF(AND(W269 = "Rep", M269&gt;L269),1,0)</f>
        <v>1</v>
      </c>
      <c r="Y269" s="12" t="s">
        <v>85</v>
      </c>
      <c r="Z269" s="12" t="s">
        <v>85</v>
      </c>
      <c r="AA269" s="12" t="s">
        <v>85</v>
      </c>
      <c r="AB269" s="12" t="s">
        <v>85</v>
      </c>
      <c r="AC269" s="12" t="s">
        <v>85</v>
      </c>
      <c r="AD269" s="12" t="s">
        <v>85</v>
      </c>
      <c r="AE269" s="13" t="s">
        <v>541</v>
      </c>
      <c r="AF269" s="13" t="s">
        <v>542</v>
      </c>
      <c r="AG269" s="48" t="s">
        <v>89</v>
      </c>
      <c r="AH269" s="12">
        <v>1</v>
      </c>
      <c r="AI269" s="12">
        <v>1</v>
      </c>
      <c r="AJ269" s="14" t="s">
        <v>85</v>
      </c>
      <c r="AK269" s="14" t="s">
        <v>85</v>
      </c>
      <c r="AL269" s="14" t="s">
        <v>85</v>
      </c>
      <c r="AM269" s="14" t="s">
        <v>85</v>
      </c>
      <c r="AN269" s="14" t="s">
        <v>85</v>
      </c>
      <c r="AO269" s="14" t="s">
        <v>85</v>
      </c>
      <c r="AP269" s="14" t="s">
        <v>85</v>
      </c>
      <c r="AQ269" s="14" t="s">
        <v>85</v>
      </c>
      <c r="AR269" s="14" t="s">
        <v>85</v>
      </c>
      <c r="AS269" s="14" t="s">
        <v>85</v>
      </c>
      <c r="AT269" s="14" t="s">
        <v>85</v>
      </c>
      <c r="AU269" s="14" t="s">
        <v>85</v>
      </c>
      <c r="AV269" s="14" t="s">
        <v>85</v>
      </c>
      <c r="AW269" s="14" t="s">
        <v>85</v>
      </c>
      <c r="AX269" s="14" t="s">
        <v>85</v>
      </c>
      <c r="AY269" s="14" t="s">
        <v>85</v>
      </c>
      <c r="AZ269" s="14" t="s">
        <v>85</v>
      </c>
      <c r="BA269" s="14" t="s">
        <v>85</v>
      </c>
      <c r="BB269" s="14" t="s">
        <v>85</v>
      </c>
      <c r="BC269" s="14" t="s">
        <v>85</v>
      </c>
      <c r="BD269" s="14" t="s">
        <v>85</v>
      </c>
      <c r="BE269" s="14" t="s">
        <v>85</v>
      </c>
      <c r="BF269" s="14" t="s">
        <v>85</v>
      </c>
      <c r="BG269" s="14" t="s">
        <v>85</v>
      </c>
      <c r="BH269" s="14" t="s">
        <v>85</v>
      </c>
      <c r="BI269" s="14" t="s">
        <v>85</v>
      </c>
      <c r="BJ269" s="14" t="s">
        <v>85</v>
      </c>
      <c r="BK269" s="14" t="s">
        <v>85</v>
      </c>
      <c r="BL269" s="14" t="s">
        <v>85</v>
      </c>
      <c r="BM269" s="14" t="s">
        <v>85</v>
      </c>
      <c r="BN269" s="14" t="s">
        <v>85</v>
      </c>
      <c r="BO269" s="14" t="s">
        <v>85</v>
      </c>
      <c r="BP269" s="12" t="s">
        <v>85</v>
      </c>
      <c r="BQ269" s="12" t="s">
        <v>85</v>
      </c>
      <c r="BR269" s="12" t="s">
        <v>85</v>
      </c>
      <c r="BS269" s="12" t="s">
        <v>85</v>
      </c>
      <c r="BT269" s="12" t="s">
        <v>85</v>
      </c>
      <c r="BU269" s="12" t="s">
        <v>85</v>
      </c>
      <c r="BV269" s="12" t="s">
        <v>85</v>
      </c>
      <c r="BW269" s="12" t="s">
        <v>85</v>
      </c>
      <c r="BX269" s="12" t="s">
        <v>85</v>
      </c>
      <c r="BY269" s="12" t="s">
        <v>85</v>
      </c>
      <c r="BZ269" s="12" t="s">
        <v>85</v>
      </c>
      <c r="CA269" s="12" t="s">
        <v>85</v>
      </c>
      <c r="CB269" s="12" t="s">
        <v>85</v>
      </c>
      <c r="CC269" s="12" t="s">
        <v>85</v>
      </c>
      <c r="CD269" s="8"/>
      <c r="CE269" s="15"/>
      <c r="CF269" s="15"/>
      <c r="CG269" s="15"/>
      <c r="CH269" s="15"/>
      <c r="CI269" s="15"/>
      <c r="CJ269" s="15"/>
      <c r="CK269" s="16"/>
    </row>
    <row r="270" spans="1:89">
      <c r="A270" s="7">
        <v>439</v>
      </c>
      <c r="B270" s="8" t="s">
        <v>511</v>
      </c>
      <c r="C270" s="9" t="s">
        <v>548</v>
      </c>
      <c r="D270" s="10" t="s">
        <v>153</v>
      </c>
      <c r="E270" s="10" t="s">
        <v>106</v>
      </c>
      <c r="F270" s="39" t="s">
        <v>154</v>
      </c>
      <c r="G270" s="10" t="s">
        <v>94</v>
      </c>
      <c r="H270" s="11">
        <f>E270-D270+1</f>
        <v>4</v>
      </c>
      <c r="I270" s="11" t="s">
        <v>85</v>
      </c>
      <c r="J270" s="11" t="s">
        <v>85</v>
      </c>
      <c r="K270" s="40" t="s">
        <v>102</v>
      </c>
      <c r="L270" s="12">
        <v>48</v>
      </c>
      <c r="M270" s="12">
        <v>43</v>
      </c>
      <c r="N270" s="12">
        <v>6</v>
      </c>
      <c r="O270" s="12">
        <v>5</v>
      </c>
      <c r="P270" s="13" t="s">
        <v>513</v>
      </c>
      <c r="Q270" s="12" t="s">
        <v>514</v>
      </c>
      <c r="R270" s="12" t="s">
        <v>88</v>
      </c>
      <c r="S270" s="12">
        <v>47.9</v>
      </c>
      <c r="T270" s="12">
        <v>49.7</v>
      </c>
      <c r="U270" s="48">
        <v>48</v>
      </c>
      <c r="V270" s="48">
        <v>50</v>
      </c>
      <c r="W270" s="48" t="s">
        <v>12</v>
      </c>
      <c r="X270" s="48">
        <f>IF(AND(W270 = "Rep", M270&gt;L270),1,0)</f>
        <v>0</v>
      </c>
      <c r="Y270" s="12" t="s">
        <v>85</v>
      </c>
      <c r="Z270" s="12" t="s">
        <v>85</v>
      </c>
      <c r="AA270" s="12" t="s">
        <v>85</v>
      </c>
      <c r="AB270" s="12" t="s">
        <v>85</v>
      </c>
      <c r="AC270" s="12" t="s">
        <v>85</v>
      </c>
      <c r="AD270" s="12" t="s">
        <v>85</v>
      </c>
      <c r="AE270" s="13" t="s">
        <v>549</v>
      </c>
      <c r="AF270" s="13" t="s">
        <v>548</v>
      </c>
      <c r="AG270" s="48" t="s">
        <v>11</v>
      </c>
      <c r="AH270" s="12">
        <v>1</v>
      </c>
      <c r="AI270" s="12">
        <v>0</v>
      </c>
      <c r="AJ270" s="14" t="s">
        <v>85</v>
      </c>
      <c r="AK270" s="14" t="s">
        <v>85</v>
      </c>
      <c r="AL270" s="14" t="s">
        <v>85</v>
      </c>
      <c r="AM270" s="14" t="s">
        <v>85</v>
      </c>
      <c r="AN270" s="14" t="s">
        <v>85</v>
      </c>
      <c r="AO270" s="14" t="s">
        <v>85</v>
      </c>
      <c r="AP270" s="14" t="s">
        <v>85</v>
      </c>
      <c r="AQ270" s="14" t="s">
        <v>85</v>
      </c>
      <c r="AR270" s="14" t="s">
        <v>85</v>
      </c>
      <c r="AS270" s="14" t="s">
        <v>85</v>
      </c>
      <c r="AT270" s="14" t="s">
        <v>85</v>
      </c>
      <c r="AU270" s="14" t="s">
        <v>85</v>
      </c>
      <c r="AV270" s="14" t="s">
        <v>85</v>
      </c>
      <c r="AW270" s="14" t="s">
        <v>85</v>
      </c>
      <c r="AX270" s="14" t="s">
        <v>85</v>
      </c>
      <c r="AY270" s="14" t="s">
        <v>85</v>
      </c>
      <c r="AZ270" s="14" t="s">
        <v>85</v>
      </c>
      <c r="BA270" s="14" t="s">
        <v>85</v>
      </c>
      <c r="BB270" s="14" t="s">
        <v>85</v>
      </c>
      <c r="BC270" s="14" t="s">
        <v>85</v>
      </c>
      <c r="BD270" s="14" t="s">
        <v>85</v>
      </c>
      <c r="BE270" s="14" t="s">
        <v>85</v>
      </c>
      <c r="BF270" s="14" t="s">
        <v>85</v>
      </c>
      <c r="BG270" s="14" t="s">
        <v>85</v>
      </c>
      <c r="BH270" s="14" t="s">
        <v>85</v>
      </c>
      <c r="BI270" s="14" t="s">
        <v>85</v>
      </c>
      <c r="BJ270" s="14" t="s">
        <v>85</v>
      </c>
      <c r="BK270" s="14" t="s">
        <v>85</v>
      </c>
      <c r="BL270" s="14" t="s">
        <v>85</v>
      </c>
      <c r="BM270" s="14" t="s">
        <v>85</v>
      </c>
      <c r="BN270" s="14" t="s">
        <v>85</v>
      </c>
      <c r="BO270" s="14" t="s">
        <v>85</v>
      </c>
      <c r="BP270" s="12" t="s">
        <v>85</v>
      </c>
      <c r="BQ270" s="12" t="s">
        <v>85</v>
      </c>
      <c r="BR270" s="12" t="s">
        <v>85</v>
      </c>
      <c r="BS270" s="12" t="s">
        <v>85</v>
      </c>
      <c r="BT270" s="12" t="s">
        <v>85</v>
      </c>
      <c r="BU270" s="12" t="s">
        <v>85</v>
      </c>
      <c r="BV270" s="12" t="s">
        <v>85</v>
      </c>
      <c r="BW270" s="12" t="s">
        <v>85</v>
      </c>
      <c r="BX270" s="12" t="s">
        <v>85</v>
      </c>
      <c r="BY270" s="12">
        <v>60</v>
      </c>
      <c r="BZ270" s="12">
        <v>30</v>
      </c>
      <c r="CA270" s="12" t="s">
        <v>85</v>
      </c>
      <c r="CB270" s="12" t="s">
        <v>85</v>
      </c>
      <c r="CC270" s="12" t="s">
        <v>85</v>
      </c>
      <c r="CD270" s="8"/>
      <c r="CE270" s="15"/>
      <c r="CF270" s="15"/>
      <c r="CG270" s="15"/>
      <c r="CH270" s="15"/>
      <c r="CI270" s="15"/>
      <c r="CJ270" s="15"/>
      <c r="CK270" s="16"/>
    </row>
    <row r="271" spans="1:89">
      <c r="A271" s="7">
        <v>438</v>
      </c>
      <c r="B271" s="8" t="s">
        <v>511</v>
      </c>
      <c r="C271" s="9" t="s">
        <v>548</v>
      </c>
      <c r="D271" s="10" t="s">
        <v>153</v>
      </c>
      <c r="E271" s="10" t="s">
        <v>106</v>
      </c>
      <c r="F271" s="39" t="s">
        <v>154</v>
      </c>
      <c r="G271" s="10" t="s">
        <v>94</v>
      </c>
      <c r="H271" s="11">
        <f>E271-D271+1</f>
        <v>4</v>
      </c>
      <c r="I271" s="11" t="s">
        <v>85</v>
      </c>
      <c r="J271" s="40" t="s">
        <v>85</v>
      </c>
      <c r="K271" s="11" t="s">
        <v>102</v>
      </c>
      <c r="L271" s="12">
        <v>50</v>
      </c>
      <c r="M271" s="12">
        <v>45</v>
      </c>
      <c r="N271" s="12" t="s">
        <v>85</v>
      </c>
      <c r="O271" s="12">
        <v>5</v>
      </c>
      <c r="P271" s="13" t="s">
        <v>513</v>
      </c>
      <c r="Q271" s="12" t="s">
        <v>514</v>
      </c>
      <c r="R271" s="12" t="s">
        <v>88</v>
      </c>
      <c r="S271" s="12">
        <v>47.9</v>
      </c>
      <c r="T271" s="12">
        <v>49.7</v>
      </c>
      <c r="U271" s="48">
        <v>48</v>
      </c>
      <c r="V271" s="48">
        <v>50</v>
      </c>
      <c r="W271" s="48" t="s">
        <v>12</v>
      </c>
      <c r="X271" s="48">
        <f>IF(AND(W271 = "Rep", M271&gt;L271),1,0)</f>
        <v>0</v>
      </c>
      <c r="Y271" s="12" t="s">
        <v>85</v>
      </c>
      <c r="Z271" s="12" t="s">
        <v>85</v>
      </c>
      <c r="AA271" s="12" t="s">
        <v>85</v>
      </c>
      <c r="AB271" s="12" t="s">
        <v>85</v>
      </c>
      <c r="AC271" s="12" t="s">
        <v>85</v>
      </c>
      <c r="AD271" s="12" t="s">
        <v>85</v>
      </c>
      <c r="AE271" s="13" t="s">
        <v>549</v>
      </c>
      <c r="AF271" s="13" t="s">
        <v>548</v>
      </c>
      <c r="AG271" s="48" t="s">
        <v>11</v>
      </c>
      <c r="AH271" s="12">
        <v>1</v>
      </c>
      <c r="AI271" s="12">
        <v>0</v>
      </c>
      <c r="AJ271" s="14" t="s">
        <v>85</v>
      </c>
      <c r="AK271" s="14" t="s">
        <v>85</v>
      </c>
      <c r="AL271" s="14" t="s">
        <v>85</v>
      </c>
      <c r="AM271" s="14" t="s">
        <v>85</v>
      </c>
      <c r="AN271" s="14" t="s">
        <v>85</v>
      </c>
      <c r="AO271" s="14" t="s">
        <v>85</v>
      </c>
      <c r="AP271" s="14" t="s">
        <v>85</v>
      </c>
      <c r="AQ271" s="14" t="s">
        <v>85</v>
      </c>
      <c r="AR271" s="14" t="s">
        <v>85</v>
      </c>
      <c r="AS271" s="14" t="s">
        <v>85</v>
      </c>
      <c r="AT271" s="14" t="s">
        <v>85</v>
      </c>
      <c r="AU271" s="14" t="s">
        <v>85</v>
      </c>
      <c r="AV271" s="14" t="s">
        <v>85</v>
      </c>
      <c r="AW271" s="14" t="s">
        <v>85</v>
      </c>
      <c r="AX271" s="14" t="s">
        <v>85</v>
      </c>
      <c r="AY271" s="14" t="s">
        <v>85</v>
      </c>
      <c r="AZ271" s="14" t="s">
        <v>85</v>
      </c>
      <c r="BA271" s="14" t="s">
        <v>85</v>
      </c>
      <c r="BB271" s="14" t="s">
        <v>85</v>
      </c>
      <c r="BC271" s="14" t="s">
        <v>85</v>
      </c>
      <c r="BD271" s="14" t="s">
        <v>85</v>
      </c>
      <c r="BE271" s="14" t="s">
        <v>85</v>
      </c>
      <c r="BF271" s="14" t="s">
        <v>85</v>
      </c>
      <c r="BG271" s="14" t="s">
        <v>85</v>
      </c>
      <c r="BH271" s="14" t="s">
        <v>85</v>
      </c>
      <c r="BI271" s="14" t="s">
        <v>85</v>
      </c>
      <c r="BJ271" s="14" t="s">
        <v>85</v>
      </c>
      <c r="BK271" s="14" t="s">
        <v>85</v>
      </c>
      <c r="BL271" s="14" t="s">
        <v>85</v>
      </c>
      <c r="BM271" s="14" t="s">
        <v>85</v>
      </c>
      <c r="BN271" s="14" t="s">
        <v>85</v>
      </c>
      <c r="BO271" s="12" t="s">
        <v>85</v>
      </c>
      <c r="BP271" s="12" t="s">
        <v>85</v>
      </c>
      <c r="BQ271" s="12" t="s">
        <v>85</v>
      </c>
      <c r="BR271" s="14" t="s">
        <v>85</v>
      </c>
      <c r="BS271" s="14" t="s">
        <v>85</v>
      </c>
      <c r="BT271" s="14" t="s">
        <v>85</v>
      </c>
      <c r="BU271" s="14" t="s">
        <v>85</v>
      </c>
      <c r="BV271" s="14" t="s">
        <v>85</v>
      </c>
      <c r="BW271" s="14" t="s">
        <v>85</v>
      </c>
      <c r="BX271" s="14" t="s">
        <v>85</v>
      </c>
      <c r="BY271" s="14">
        <v>60</v>
      </c>
      <c r="BZ271" s="14">
        <v>30</v>
      </c>
      <c r="CA271" s="14" t="s">
        <v>85</v>
      </c>
      <c r="CB271" s="14" t="s">
        <v>85</v>
      </c>
      <c r="CC271" s="14" t="s">
        <v>85</v>
      </c>
      <c r="CD271" s="8"/>
      <c r="CE271" s="15"/>
      <c r="CF271" s="15"/>
      <c r="CG271" s="15"/>
      <c r="CH271" s="15"/>
      <c r="CI271" s="15"/>
      <c r="CJ271" s="15"/>
      <c r="CK271" s="16"/>
    </row>
    <row r="272" spans="1:89">
      <c r="A272" s="7">
        <v>354</v>
      </c>
      <c r="B272" s="8" t="s">
        <v>511</v>
      </c>
      <c r="C272" s="9" t="s">
        <v>567</v>
      </c>
      <c r="D272" s="10" t="s">
        <v>188</v>
      </c>
      <c r="E272" s="10" t="s">
        <v>188</v>
      </c>
      <c r="F272" s="10" t="s">
        <v>568</v>
      </c>
      <c r="G272" s="10" t="s">
        <v>105</v>
      </c>
      <c r="H272" s="11">
        <f>E272-D272+1</f>
        <v>1</v>
      </c>
      <c r="I272" s="11" t="s">
        <v>160</v>
      </c>
      <c r="J272" s="40" t="s">
        <v>85</v>
      </c>
      <c r="K272" s="11" t="s">
        <v>102</v>
      </c>
      <c r="L272" s="12">
        <v>46</v>
      </c>
      <c r="M272" s="12">
        <v>47</v>
      </c>
      <c r="N272" s="12">
        <v>2</v>
      </c>
      <c r="O272" s="12">
        <v>6</v>
      </c>
      <c r="P272" s="13" t="s">
        <v>513</v>
      </c>
      <c r="Q272" s="12" t="s">
        <v>514</v>
      </c>
      <c r="R272" s="12" t="s">
        <v>88</v>
      </c>
      <c r="S272" s="12">
        <v>47.9</v>
      </c>
      <c r="T272" s="12">
        <v>49.7</v>
      </c>
      <c r="U272" s="48">
        <v>48</v>
      </c>
      <c r="V272" s="48">
        <v>50</v>
      </c>
      <c r="W272" s="48" t="s">
        <v>12</v>
      </c>
      <c r="X272" s="48">
        <f>IF(AND(W272 = "Rep", M272&gt;L272),1,0)</f>
        <v>1</v>
      </c>
      <c r="Y272" s="12" t="s">
        <v>85</v>
      </c>
      <c r="Z272" s="12" t="s">
        <v>85</v>
      </c>
      <c r="AA272" s="12" t="s">
        <v>85</v>
      </c>
      <c r="AB272" s="12" t="s">
        <v>85</v>
      </c>
      <c r="AC272" s="12" t="s">
        <v>85</v>
      </c>
      <c r="AD272" s="12" t="s">
        <v>85</v>
      </c>
      <c r="AE272" s="13" t="s">
        <v>569</v>
      </c>
      <c r="AF272" s="13" t="s">
        <v>542</v>
      </c>
      <c r="AG272" s="12" t="s">
        <v>89</v>
      </c>
      <c r="AH272" s="12">
        <v>1</v>
      </c>
      <c r="AI272" s="12">
        <v>1</v>
      </c>
      <c r="AJ272" s="14">
        <v>1</v>
      </c>
      <c r="AK272" s="14">
        <v>1</v>
      </c>
      <c r="AL272" s="14">
        <v>1</v>
      </c>
      <c r="AM272" s="14">
        <v>0</v>
      </c>
      <c r="AN272" s="14">
        <v>0</v>
      </c>
      <c r="AO272" s="14">
        <v>0</v>
      </c>
      <c r="AP272" s="14">
        <v>0</v>
      </c>
      <c r="AQ272" s="14">
        <v>0</v>
      </c>
      <c r="AR272" s="14">
        <v>0</v>
      </c>
      <c r="AS272" s="14">
        <v>0</v>
      </c>
      <c r="AT272" s="14">
        <v>1</v>
      </c>
      <c r="AU272" s="14">
        <v>0</v>
      </c>
      <c r="AV272" s="14">
        <v>0</v>
      </c>
      <c r="AW272" s="14">
        <v>0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  <c r="BD272" s="14">
        <v>0</v>
      </c>
      <c r="BE272" s="14">
        <v>0</v>
      </c>
      <c r="BF272" s="14">
        <v>0</v>
      </c>
      <c r="BG272" s="14">
        <v>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2">
        <v>0</v>
      </c>
      <c r="BP272" s="12" t="s">
        <v>85</v>
      </c>
      <c r="BQ272" s="12" t="s">
        <v>85</v>
      </c>
      <c r="BR272" s="12">
        <v>41</v>
      </c>
      <c r="BS272" s="12">
        <v>49</v>
      </c>
      <c r="BT272" s="12">
        <v>8</v>
      </c>
      <c r="BU272" s="12" t="s">
        <v>85</v>
      </c>
      <c r="BV272" s="12" t="s">
        <v>85</v>
      </c>
      <c r="BW272" s="12" t="s">
        <v>85</v>
      </c>
      <c r="BX272" s="12" t="s">
        <v>85</v>
      </c>
      <c r="BY272" s="12">
        <v>64</v>
      </c>
      <c r="BZ272" s="12">
        <v>32</v>
      </c>
      <c r="CA272" s="12" t="s">
        <v>85</v>
      </c>
      <c r="CB272" s="12" t="s">
        <v>85</v>
      </c>
      <c r="CC272" s="12">
        <v>4</v>
      </c>
      <c r="CD272" s="8"/>
      <c r="CE272" s="15"/>
      <c r="CF272" s="15"/>
      <c r="CG272" s="15"/>
      <c r="CH272" s="15"/>
      <c r="CI272" s="15"/>
      <c r="CJ272" s="15"/>
      <c r="CK272" s="16"/>
    </row>
    <row r="273" spans="1:89">
      <c r="A273" s="7">
        <v>618</v>
      </c>
      <c r="B273" s="8" t="s">
        <v>633</v>
      </c>
      <c r="C273" s="9" t="s">
        <v>204</v>
      </c>
      <c r="D273" s="10" t="s">
        <v>82</v>
      </c>
      <c r="E273" s="10" t="s">
        <v>123</v>
      </c>
      <c r="F273" s="23" t="s">
        <v>205</v>
      </c>
      <c r="G273" s="10" t="s">
        <v>125</v>
      </c>
      <c r="H273" s="11">
        <f>E273-D273+1</f>
        <v>4</v>
      </c>
      <c r="I273" s="11" t="s">
        <v>206</v>
      </c>
      <c r="J273" s="40" t="s">
        <v>85</v>
      </c>
      <c r="K273" s="48">
        <v>1084</v>
      </c>
      <c r="L273" s="12">
        <v>48</v>
      </c>
      <c r="M273" s="12">
        <v>47</v>
      </c>
      <c r="N273" s="12">
        <v>2</v>
      </c>
      <c r="O273" s="12">
        <v>1</v>
      </c>
      <c r="P273" s="13" t="s">
        <v>634</v>
      </c>
      <c r="Q273" s="12" t="s">
        <v>635</v>
      </c>
      <c r="R273" s="12" t="s">
        <v>88</v>
      </c>
      <c r="S273" s="12">
        <v>45</v>
      </c>
      <c r="T273" s="12">
        <v>52</v>
      </c>
      <c r="U273" s="48">
        <f>100*ROUND(754859/1700130,2)</f>
        <v>44</v>
      </c>
      <c r="V273" s="48">
        <f>100*ROUND(864997/1700130,2)</f>
        <v>51</v>
      </c>
      <c r="W273" s="48" t="s">
        <v>12</v>
      </c>
      <c r="X273" s="48">
        <f>IF(AND(W273 = "Rep", M273&gt;L273),1,0)</f>
        <v>0</v>
      </c>
      <c r="Y273" s="12" t="s">
        <v>85</v>
      </c>
      <c r="Z273" s="12" t="s">
        <v>85</v>
      </c>
      <c r="AA273" s="12" t="s">
        <v>85</v>
      </c>
      <c r="AB273" s="12" t="s">
        <v>85</v>
      </c>
      <c r="AC273" s="12" t="s">
        <v>85</v>
      </c>
      <c r="AD273" s="12" t="s">
        <v>85</v>
      </c>
      <c r="AE273" s="48" t="s">
        <v>207</v>
      </c>
      <c r="AF273" s="48" t="s">
        <v>208</v>
      </c>
      <c r="AG273" s="13" t="s">
        <v>89</v>
      </c>
      <c r="AH273" s="12">
        <v>1</v>
      </c>
      <c r="AI273" s="12">
        <v>0</v>
      </c>
      <c r="AJ273" s="14" t="s">
        <v>85</v>
      </c>
      <c r="AK273" s="14" t="s">
        <v>85</v>
      </c>
      <c r="AL273" s="14" t="s">
        <v>85</v>
      </c>
      <c r="AM273" s="14" t="s">
        <v>85</v>
      </c>
      <c r="AN273" s="14" t="s">
        <v>85</v>
      </c>
      <c r="AO273" s="14" t="s">
        <v>85</v>
      </c>
      <c r="AP273" s="14" t="s">
        <v>85</v>
      </c>
      <c r="AQ273" s="14" t="s">
        <v>85</v>
      </c>
      <c r="AR273" s="14" t="s">
        <v>85</v>
      </c>
      <c r="AS273" s="14" t="s">
        <v>85</v>
      </c>
      <c r="AT273" s="14" t="s">
        <v>85</v>
      </c>
      <c r="AU273" s="14" t="s">
        <v>85</v>
      </c>
      <c r="AV273" s="14" t="s">
        <v>85</v>
      </c>
      <c r="AW273" s="14" t="s">
        <v>85</v>
      </c>
      <c r="AX273" s="14" t="s">
        <v>85</v>
      </c>
      <c r="AY273" s="14" t="s">
        <v>85</v>
      </c>
      <c r="AZ273" s="14" t="s">
        <v>85</v>
      </c>
      <c r="BA273" s="14" t="s">
        <v>85</v>
      </c>
      <c r="BB273" s="14" t="s">
        <v>85</v>
      </c>
      <c r="BC273" s="14" t="s">
        <v>85</v>
      </c>
      <c r="BD273" s="14" t="s">
        <v>85</v>
      </c>
      <c r="BE273" s="14" t="s">
        <v>85</v>
      </c>
      <c r="BF273" s="14" t="s">
        <v>85</v>
      </c>
      <c r="BG273" s="14" t="s">
        <v>85</v>
      </c>
      <c r="BH273" s="14" t="s">
        <v>85</v>
      </c>
      <c r="BI273" s="14" t="s">
        <v>85</v>
      </c>
      <c r="BJ273" s="14" t="s">
        <v>85</v>
      </c>
      <c r="BK273" s="14" t="s">
        <v>85</v>
      </c>
      <c r="BL273" s="14" t="s">
        <v>85</v>
      </c>
      <c r="BM273" s="14" t="s">
        <v>85</v>
      </c>
      <c r="BN273" s="14" t="s">
        <v>85</v>
      </c>
      <c r="BO273" s="12" t="s">
        <v>85</v>
      </c>
      <c r="BP273" s="12" t="s">
        <v>85</v>
      </c>
      <c r="BQ273" s="12" t="s">
        <v>85</v>
      </c>
      <c r="BR273" s="12" t="s">
        <v>85</v>
      </c>
      <c r="BS273" s="12" t="s">
        <v>85</v>
      </c>
      <c r="BT273" s="12" t="s">
        <v>85</v>
      </c>
      <c r="BU273" s="12" t="s">
        <v>85</v>
      </c>
      <c r="BV273" s="12" t="s">
        <v>85</v>
      </c>
      <c r="BW273" s="12" t="s">
        <v>85</v>
      </c>
      <c r="BX273" s="12" t="s">
        <v>85</v>
      </c>
      <c r="BY273" s="12" t="s">
        <v>85</v>
      </c>
      <c r="BZ273" s="12" t="s">
        <v>85</v>
      </c>
      <c r="CA273" s="12" t="s">
        <v>85</v>
      </c>
      <c r="CB273" s="12" t="s">
        <v>85</v>
      </c>
      <c r="CC273" s="12" t="s">
        <v>85</v>
      </c>
      <c r="CD273" s="8"/>
      <c r="CE273" s="15"/>
      <c r="CF273" s="15"/>
      <c r="CG273" s="15"/>
      <c r="CH273" s="15"/>
      <c r="CI273" s="15"/>
      <c r="CJ273" s="15"/>
      <c r="CK273" s="16"/>
    </row>
    <row r="274" spans="1:89">
      <c r="A274" s="7">
        <v>579</v>
      </c>
      <c r="B274" s="8" t="s">
        <v>633</v>
      </c>
      <c r="C274" s="9" t="s">
        <v>638</v>
      </c>
      <c r="D274" s="10" t="s">
        <v>139</v>
      </c>
      <c r="E274" s="10" t="s">
        <v>139</v>
      </c>
      <c r="F274" s="23" t="s">
        <v>639</v>
      </c>
      <c r="G274" s="10" t="s">
        <v>123</v>
      </c>
      <c r="H274" s="11">
        <f>E274-D274+1</f>
        <v>1</v>
      </c>
      <c r="I274" s="11" t="s">
        <v>576</v>
      </c>
      <c r="J274" s="40" t="s">
        <v>85</v>
      </c>
      <c r="K274" s="11" t="s">
        <v>319</v>
      </c>
      <c r="L274" s="12">
        <v>45</v>
      </c>
      <c r="M274" s="12">
        <v>51</v>
      </c>
      <c r="N274" s="12">
        <v>2</v>
      </c>
      <c r="O274" s="12">
        <v>3</v>
      </c>
      <c r="P274" s="13" t="s">
        <v>634</v>
      </c>
      <c r="Q274" s="12" t="s">
        <v>635</v>
      </c>
      <c r="R274" s="12" t="s">
        <v>88</v>
      </c>
      <c r="S274" s="12">
        <v>45</v>
      </c>
      <c r="T274" s="12">
        <v>52</v>
      </c>
      <c r="U274" s="48">
        <f>100*ROUND(754859/1700130,2)</f>
        <v>44</v>
      </c>
      <c r="V274" s="48">
        <f>100*ROUND(864997/1700130,2)</f>
        <v>51</v>
      </c>
      <c r="W274" s="48" t="s">
        <v>12</v>
      </c>
      <c r="X274" s="48">
        <f>IF(AND(W274 = "Rep", M274&gt;L274),1,0)</f>
        <v>1</v>
      </c>
      <c r="Y274" s="12" t="s">
        <v>85</v>
      </c>
      <c r="Z274" s="48" t="s">
        <v>85</v>
      </c>
      <c r="AA274" s="12" t="s">
        <v>85</v>
      </c>
      <c r="AB274" s="12" t="s">
        <v>85</v>
      </c>
      <c r="AC274" s="12" t="s">
        <v>85</v>
      </c>
      <c r="AD274" s="12" t="s">
        <v>85</v>
      </c>
      <c r="AE274" s="48" t="s">
        <v>638</v>
      </c>
      <c r="AF274" s="48" t="s">
        <v>638</v>
      </c>
      <c r="AG274" s="13" t="s">
        <v>12</v>
      </c>
      <c r="AH274" s="12">
        <v>1</v>
      </c>
      <c r="AI274" s="12" t="s">
        <v>85</v>
      </c>
      <c r="AJ274" s="12" t="s">
        <v>85</v>
      </c>
      <c r="AK274" s="12" t="s">
        <v>85</v>
      </c>
      <c r="AL274" s="12" t="s">
        <v>85</v>
      </c>
      <c r="AM274" s="12" t="s">
        <v>85</v>
      </c>
      <c r="AN274" s="12" t="s">
        <v>85</v>
      </c>
      <c r="AO274" s="12" t="s">
        <v>85</v>
      </c>
      <c r="AP274" s="12" t="s">
        <v>85</v>
      </c>
      <c r="AQ274" s="12" t="s">
        <v>85</v>
      </c>
      <c r="AR274" s="12" t="s">
        <v>85</v>
      </c>
      <c r="AS274" s="12" t="s">
        <v>85</v>
      </c>
      <c r="AT274" s="12" t="s">
        <v>85</v>
      </c>
      <c r="AU274" s="12" t="s">
        <v>85</v>
      </c>
      <c r="AV274" s="12" t="s">
        <v>85</v>
      </c>
      <c r="AW274" s="12" t="s">
        <v>85</v>
      </c>
      <c r="AX274" s="12" t="s">
        <v>85</v>
      </c>
      <c r="AY274" s="12" t="s">
        <v>85</v>
      </c>
      <c r="AZ274" s="12" t="s">
        <v>85</v>
      </c>
      <c r="BA274" s="12" t="s">
        <v>85</v>
      </c>
      <c r="BB274" s="12" t="s">
        <v>85</v>
      </c>
      <c r="BC274" s="12" t="s">
        <v>85</v>
      </c>
      <c r="BD274" s="12" t="s">
        <v>85</v>
      </c>
      <c r="BE274" s="12" t="s">
        <v>85</v>
      </c>
      <c r="BF274" s="12" t="s">
        <v>85</v>
      </c>
      <c r="BG274" s="12" t="s">
        <v>85</v>
      </c>
      <c r="BH274" s="12" t="s">
        <v>85</v>
      </c>
      <c r="BI274" s="12" t="s">
        <v>85</v>
      </c>
      <c r="BJ274" s="12" t="s">
        <v>85</v>
      </c>
      <c r="BK274" s="12" t="s">
        <v>85</v>
      </c>
      <c r="BL274" s="12" t="s">
        <v>85</v>
      </c>
      <c r="BM274" s="12" t="s">
        <v>85</v>
      </c>
      <c r="BN274" s="12" t="s">
        <v>85</v>
      </c>
      <c r="BO274" s="12" t="s">
        <v>85</v>
      </c>
      <c r="BP274" s="12" t="s">
        <v>85</v>
      </c>
      <c r="BQ274" s="12" t="s">
        <v>85</v>
      </c>
      <c r="BR274" s="12">
        <v>35</v>
      </c>
      <c r="BS274" s="12">
        <v>36</v>
      </c>
      <c r="BT274" s="12">
        <v>24</v>
      </c>
      <c r="BU274" s="12" t="s">
        <v>85</v>
      </c>
      <c r="BV274" s="12" t="s">
        <v>85</v>
      </c>
      <c r="BW274" s="12" t="s">
        <v>85</v>
      </c>
      <c r="BX274" s="12" t="s">
        <v>85</v>
      </c>
      <c r="BY274" s="12">
        <v>89</v>
      </c>
      <c r="BZ274" s="12">
        <v>7</v>
      </c>
      <c r="CA274" s="12" t="s">
        <v>85</v>
      </c>
      <c r="CB274" s="12" t="s">
        <v>85</v>
      </c>
      <c r="CC274" s="12">
        <v>5</v>
      </c>
      <c r="CD274" s="8"/>
      <c r="CE274" s="15"/>
      <c r="CF274" s="15"/>
      <c r="CG274" s="15"/>
      <c r="CH274" s="15"/>
      <c r="CI274" s="15"/>
      <c r="CJ274" s="15"/>
      <c r="CK274" s="16"/>
    </row>
    <row r="275" spans="1:89">
      <c r="A275" s="7">
        <v>619</v>
      </c>
      <c r="B275" s="8" t="s">
        <v>687</v>
      </c>
      <c r="C275" s="9" t="s">
        <v>688</v>
      </c>
      <c r="D275" s="10" t="s">
        <v>82</v>
      </c>
      <c r="E275" s="10" t="s">
        <v>123</v>
      </c>
      <c r="F275" s="23" t="s">
        <v>205</v>
      </c>
      <c r="G275" s="10" t="s">
        <v>125</v>
      </c>
      <c r="H275" s="17">
        <f>E275-D275+1</f>
        <v>4</v>
      </c>
      <c r="I275" s="11" t="s">
        <v>689</v>
      </c>
      <c r="J275" s="40" t="s">
        <v>85</v>
      </c>
      <c r="K275" s="48">
        <v>1208</v>
      </c>
      <c r="L275" s="12">
        <v>51</v>
      </c>
      <c r="M275" s="12">
        <v>26</v>
      </c>
      <c r="N275" s="12">
        <v>18</v>
      </c>
      <c r="O275" s="12">
        <v>4</v>
      </c>
      <c r="P275" s="13" t="s">
        <v>690</v>
      </c>
      <c r="Q275" s="12" t="s">
        <v>691</v>
      </c>
      <c r="R275" s="12" t="s">
        <v>88</v>
      </c>
      <c r="S275" s="12">
        <v>53</v>
      </c>
      <c r="T275" s="12">
        <v>41</v>
      </c>
      <c r="U275" s="48">
        <v>55</v>
      </c>
      <c r="V275" s="48">
        <v>39</v>
      </c>
      <c r="W275" s="48" t="s">
        <v>12</v>
      </c>
      <c r="X275" s="48">
        <f>IF(AND(W275 = "Rep", M275&gt;L275),1,0)</f>
        <v>0</v>
      </c>
      <c r="Y275" s="12" t="s">
        <v>85</v>
      </c>
      <c r="Z275" s="48" t="s">
        <v>85</v>
      </c>
      <c r="AA275" s="12" t="s">
        <v>85</v>
      </c>
      <c r="AB275" s="12" t="s">
        <v>85</v>
      </c>
      <c r="AC275" s="12" t="s">
        <v>85</v>
      </c>
      <c r="AD275" s="12" t="s">
        <v>85</v>
      </c>
      <c r="AE275" s="48" t="s">
        <v>688</v>
      </c>
      <c r="AF275" s="48" t="s">
        <v>688</v>
      </c>
      <c r="AG275" s="13" t="s">
        <v>89</v>
      </c>
      <c r="AH275" s="12">
        <v>1</v>
      </c>
      <c r="AI275" s="12">
        <v>0</v>
      </c>
      <c r="AJ275" s="14" t="s">
        <v>85</v>
      </c>
      <c r="AK275" s="14" t="s">
        <v>85</v>
      </c>
      <c r="AL275" s="14" t="s">
        <v>85</v>
      </c>
      <c r="AM275" s="14" t="s">
        <v>85</v>
      </c>
      <c r="AN275" s="14" t="s">
        <v>85</v>
      </c>
      <c r="AO275" s="14" t="s">
        <v>85</v>
      </c>
      <c r="AP275" s="14" t="s">
        <v>85</v>
      </c>
      <c r="AQ275" s="14" t="s">
        <v>85</v>
      </c>
      <c r="AR275" s="14" t="s">
        <v>85</v>
      </c>
      <c r="AS275" s="14" t="s">
        <v>85</v>
      </c>
      <c r="AT275" s="14" t="s">
        <v>85</v>
      </c>
      <c r="AU275" s="14" t="s">
        <v>85</v>
      </c>
      <c r="AV275" s="14" t="s">
        <v>85</v>
      </c>
      <c r="AW275" s="14" t="s">
        <v>85</v>
      </c>
      <c r="AX275" s="14" t="s">
        <v>85</v>
      </c>
      <c r="AY275" s="14" t="s">
        <v>85</v>
      </c>
      <c r="AZ275" s="14" t="s">
        <v>85</v>
      </c>
      <c r="BA275" s="14" t="s">
        <v>85</v>
      </c>
      <c r="BB275" s="14" t="s">
        <v>85</v>
      </c>
      <c r="BC275" s="14" t="s">
        <v>85</v>
      </c>
      <c r="BD275" s="14" t="s">
        <v>85</v>
      </c>
      <c r="BE275" s="14" t="s">
        <v>85</v>
      </c>
      <c r="BF275" s="14" t="s">
        <v>85</v>
      </c>
      <c r="BG275" s="14" t="s">
        <v>85</v>
      </c>
      <c r="BH275" s="14" t="s">
        <v>85</v>
      </c>
      <c r="BI275" s="14" t="s">
        <v>85</v>
      </c>
      <c r="BJ275" s="14" t="s">
        <v>85</v>
      </c>
      <c r="BK275" s="14" t="s">
        <v>85</v>
      </c>
      <c r="BL275" s="14" t="s">
        <v>85</v>
      </c>
      <c r="BM275" s="14" t="s">
        <v>85</v>
      </c>
      <c r="BN275" s="14" t="s">
        <v>85</v>
      </c>
      <c r="BO275" s="14" t="s">
        <v>85</v>
      </c>
      <c r="BP275" s="12" t="s">
        <v>85</v>
      </c>
      <c r="BQ275" s="12" t="s">
        <v>85</v>
      </c>
      <c r="BR275" s="12" t="s">
        <v>85</v>
      </c>
      <c r="BS275" s="12" t="s">
        <v>85</v>
      </c>
      <c r="BT275" s="12" t="s">
        <v>85</v>
      </c>
      <c r="BU275" s="12" t="s">
        <v>85</v>
      </c>
      <c r="BV275" s="12" t="s">
        <v>85</v>
      </c>
      <c r="BW275" s="12" t="s">
        <v>85</v>
      </c>
      <c r="BX275" s="12" t="s">
        <v>85</v>
      </c>
      <c r="BY275" s="12" t="s">
        <v>85</v>
      </c>
      <c r="BZ275" s="12" t="s">
        <v>85</v>
      </c>
      <c r="CA275" s="12" t="s">
        <v>85</v>
      </c>
      <c r="CB275" s="12" t="s">
        <v>85</v>
      </c>
      <c r="CC275" s="12" t="s">
        <v>85</v>
      </c>
      <c r="CD275" s="8"/>
      <c r="CE275" s="15"/>
      <c r="CF275" s="15"/>
      <c r="CG275" s="15"/>
      <c r="CH275" s="15"/>
      <c r="CI275" s="15"/>
      <c r="CJ275" s="15"/>
      <c r="CK275" s="18"/>
    </row>
    <row r="276" spans="1:89">
      <c r="A276" s="7">
        <v>602</v>
      </c>
      <c r="B276" s="8" t="s">
        <v>687</v>
      </c>
      <c r="C276" s="9" t="s">
        <v>692</v>
      </c>
      <c r="D276" s="37" t="s">
        <v>132</v>
      </c>
      <c r="E276" s="37" t="s">
        <v>123</v>
      </c>
      <c r="F276" s="23" t="s">
        <v>693</v>
      </c>
      <c r="G276" s="37" t="s">
        <v>125</v>
      </c>
      <c r="H276" s="17">
        <f>E276-D276+1</f>
        <v>2</v>
      </c>
      <c r="I276" s="11" t="s">
        <v>694</v>
      </c>
      <c r="J276" s="11" t="s">
        <v>85</v>
      </c>
      <c r="K276" s="48">
        <v>450</v>
      </c>
      <c r="L276" s="12">
        <v>52</v>
      </c>
      <c r="M276" s="12">
        <v>30</v>
      </c>
      <c r="N276" s="12">
        <v>4</v>
      </c>
      <c r="O276" s="43">
        <v>14</v>
      </c>
      <c r="P276" s="13" t="s">
        <v>690</v>
      </c>
      <c r="Q276" s="43" t="s">
        <v>691</v>
      </c>
      <c r="R276" s="12" t="s">
        <v>88</v>
      </c>
      <c r="S276" s="12">
        <v>53</v>
      </c>
      <c r="T276" s="12">
        <v>41</v>
      </c>
      <c r="U276" s="48">
        <v>55</v>
      </c>
      <c r="V276" s="48">
        <v>39</v>
      </c>
      <c r="W276" s="48" t="s">
        <v>12</v>
      </c>
      <c r="X276" s="48">
        <f>IF(AND(W276 = "Rep", M276&gt;L276),1,0)</f>
        <v>0</v>
      </c>
      <c r="Y276" s="12" t="s">
        <v>85</v>
      </c>
      <c r="Z276" s="12" t="s">
        <v>85</v>
      </c>
      <c r="AA276" s="12" t="s">
        <v>85</v>
      </c>
      <c r="AB276" s="12" t="s">
        <v>85</v>
      </c>
      <c r="AC276" s="12" t="s">
        <v>85</v>
      </c>
      <c r="AD276" s="12" t="s">
        <v>85</v>
      </c>
      <c r="AE276" s="48" t="s">
        <v>692</v>
      </c>
      <c r="AF276" s="48" t="s">
        <v>692</v>
      </c>
      <c r="AG276" s="13" t="s">
        <v>89</v>
      </c>
      <c r="AH276" s="12">
        <v>1</v>
      </c>
      <c r="AI276" s="12">
        <v>0</v>
      </c>
      <c r="AJ276" s="12">
        <v>1</v>
      </c>
      <c r="AK276" s="12">
        <v>1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 t="s">
        <v>85</v>
      </c>
      <c r="BQ276" s="12" t="s">
        <v>85</v>
      </c>
      <c r="BR276" s="12" t="s">
        <v>85</v>
      </c>
      <c r="BS276" s="12" t="s">
        <v>85</v>
      </c>
      <c r="BT276" s="12" t="s">
        <v>85</v>
      </c>
      <c r="BU276" s="12" t="s">
        <v>85</v>
      </c>
      <c r="BV276" s="12" t="s">
        <v>85</v>
      </c>
      <c r="BW276" s="12" t="s">
        <v>85</v>
      </c>
      <c r="BX276" s="12" t="s">
        <v>85</v>
      </c>
      <c r="BY276" s="12" t="s">
        <v>85</v>
      </c>
      <c r="BZ276" s="12" t="s">
        <v>85</v>
      </c>
      <c r="CA276" s="12" t="s">
        <v>85</v>
      </c>
      <c r="CB276" s="12" t="s">
        <v>85</v>
      </c>
      <c r="CC276" s="12" t="s">
        <v>85</v>
      </c>
      <c r="CD276" s="8"/>
      <c r="CE276" s="15"/>
      <c r="CF276" s="15"/>
      <c r="CG276" s="15"/>
      <c r="CH276" s="15"/>
      <c r="CI276" s="15"/>
      <c r="CJ276" s="15"/>
      <c r="CK276" s="18"/>
    </row>
    <row r="277" spans="1:89">
      <c r="A277" s="7">
        <v>347</v>
      </c>
      <c r="B277" s="8" t="s">
        <v>710</v>
      </c>
      <c r="C277" s="9" t="s">
        <v>702</v>
      </c>
      <c r="D277" s="10" t="s">
        <v>337</v>
      </c>
      <c r="E277" s="10" t="s">
        <v>97</v>
      </c>
      <c r="F277" s="10" t="s">
        <v>703</v>
      </c>
      <c r="G277" s="10" t="s">
        <v>294</v>
      </c>
      <c r="H277" s="11">
        <f>E277-D277+1</f>
        <v>2</v>
      </c>
      <c r="I277" s="11" t="s">
        <v>83</v>
      </c>
      <c r="J277" s="11" t="s">
        <v>85</v>
      </c>
      <c r="K277" s="11" t="s">
        <v>704</v>
      </c>
      <c r="L277" s="12">
        <v>45</v>
      </c>
      <c r="M277" s="12">
        <v>42</v>
      </c>
      <c r="N277" s="12">
        <v>2</v>
      </c>
      <c r="O277" s="12">
        <v>11</v>
      </c>
      <c r="P277" s="13" t="s">
        <v>695</v>
      </c>
      <c r="Q277" s="14" t="s">
        <v>696</v>
      </c>
      <c r="R277" s="12" t="s">
        <v>88</v>
      </c>
      <c r="S277" s="12">
        <v>42</v>
      </c>
      <c r="T277" s="12">
        <v>54</v>
      </c>
      <c r="U277" s="48">
        <v>42</v>
      </c>
      <c r="V277" s="48">
        <v>53</v>
      </c>
      <c r="W277" s="48" t="s">
        <v>12</v>
      </c>
      <c r="X277" s="48">
        <f>IF(AND(W277 = "Rep", M277&gt;L277),1,0)</f>
        <v>0</v>
      </c>
      <c r="Y277" s="12" t="s">
        <v>85</v>
      </c>
      <c r="Z277" s="12" t="s">
        <v>85</v>
      </c>
      <c r="AA277" s="12" t="s">
        <v>85</v>
      </c>
      <c r="AB277" s="12" t="s">
        <v>85</v>
      </c>
      <c r="AC277" s="12" t="s">
        <v>85</v>
      </c>
      <c r="AD277" s="12" t="s">
        <v>85</v>
      </c>
      <c r="AE277" s="13" t="s">
        <v>705</v>
      </c>
      <c r="AF277" s="13" t="s">
        <v>705</v>
      </c>
      <c r="AG277" s="12" t="s">
        <v>89</v>
      </c>
      <c r="AH277" s="12">
        <v>1</v>
      </c>
      <c r="AI277" s="12">
        <v>0</v>
      </c>
      <c r="AJ277" s="12" t="s">
        <v>85</v>
      </c>
      <c r="AK277" s="12" t="s">
        <v>85</v>
      </c>
      <c r="AL277" s="12" t="s">
        <v>85</v>
      </c>
      <c r="AM277" s="12" t="s">
        <v>85</v>
      </c>
      <c r="AN277" s="12" t="s">
        <v>85</v>
      </c>
      <c r="AO277" s="12" t="s">
        <v>85</v>
      </c>
      <c r="AP277" s="12" t="s">
        <v>85</v>
      </c>
      <c r="AQ277" s="12" t="s">
        <v>85</v>
      </c>
      <c r="AR277" s="12" t="s">
        <v>85</v>
      </c>
      <c r="AS277" s="12" t="s">
        <v>85</v>
      </c>
      <c r="AT277" s="12" t="s">
        <v>85</v>
      </c>
      <c r="AU277" s="12" t="s">
        <v>85</v>
      </c>
      <c r="AV277" s="12" t="s">
        <v>85</v>
      </c>
      <c r="AW277" s="12" t="s">
        <v>85</v>
      </c>
      <c r="AX277" s="12" t="s">
        <v>85</v>
      </c>
      <c r="AY277" s="12" t="s">
        <v>85</v>
      </c>
      <c r="AZ277" s="12" t="s">
        <v>85</v>
      </c>
      <c r="BA277" s="12" t="s">
        <v>85</v>
      </c>
      <c r="BB277" s="12" t="s">
        <v>85</v>
      </c>
      <c r="BC277" s="12" t="s">
        <v>85</v>
      </c>
      <c r="BD277" s="12" t="s">
        <v>85</v>
      </c>
      <c r="BE277" s="12" t="s">
        <v>85</v>
      </c>
      <c r="BF277" s="12" t="s">
        <v>85</v>
      </c>
      <c r="BG277" s="12" t="s">
        <v>85</v>
      </c>
      <c r="BH277" s="12" t="s">
        <v>85</v>
      </c>
      <c r="BI277" s="12" t="s">
        <v>85</v>
      </c>
      <c r="BJ277" s="12" t="s">
        <v>85</v>
      </c>
      <c r="BK277" s="12" t="s">
        <v>85</v>
      </c>
      <c r="BL277" s="12" t="s">
        <v>85</v>
      </c>
      <c r="BM277" s="12" t="s">
        <v>85</v>
      </c>
      <c r="BN277" s="12" t="s">
        <v>85</v>
      </c>
      <c r="BO277" s="12" t="s">
        <v>85</v>
      </c>
      <c r="BP277" s="12" t="s">
        <v>85</v>
      </c>
      <c r="BQ277" s="12" t="s">
        <v>85</v>
      </c>
      <c r="BR277" s="12" t="s">
        <v>85</v>
      </c>
      <c r="BS277" s="12" t="s">
        <v>85</v>
      </c>
      <c r="BT277" s="12" t="s">
        <v>85</v>
      </c>
      <c r="BU277" s="12" t="s">
        <v>85</v>
      </c>
      <c r="BV277" s="12" t="s">
        <v>85</v>
      </c>
      <c r="BW277" s="12" t="s">
        <v>85</v>
      </c>
      <c r="BX277" s="12" t="s">
        <v>85</v>
      </c>
      <c r="BY277" s="12" t="s">
        <v>85</v>
      </c>
      <c r="BZ277" s="12" t="s">
        <v>85</v>
      </c>
      <c r="CA277" s="12" t="s">
        <v>85</v>
      </c>
      <c r="CB277" s="12" t="s">
        <v>85</v>
      </c>
      <c r="CC277" s="12" t="s">
        <v>85</v>
      </c>
      <c r="CD277" s="8"/>
      <c r="CE277" s="15"/>
      <c r="CF277" s="15"/>
      <c r="CG277" s="15"/>
      <c r="CH277" s="15"/>
      <c r="CI277" s="15"/>
      <c r="CJ277" s="15"/>
      <c r="CK277" s="18"/>
    </row>
    <row r="278" spans="1:89">
      <c r="A278" s="7">
        <v>303</v>
      </c>
      <c r="B278" s="8" t="s">
        <v>710</v>
      </c>
      <c r="C278" s="24" t="s">
        <v>700</v>
      </c>
      <c r="D278" s="10" t="s">
        <v>338</v>
      </c>
      <c r="E278" s="10" t="s">
        <v>349</v>
      </c>
      <c r="F278" s="10" t="s">
        <v>707</v>
      </c>
      <c r="G278" s="10" t="s">
        <v>97</v>
      </c>
      <c r="H278" s="11">
        <f>E278-D278+1</f>
        <v>2</v>
      </c>
      <c r="I278" s="11" t="s">
        <v>83</v>
      </c>
      <c r="J278" s="40" t="s">
        <v>85</v>
      </c>
      <c r="K278" s="11" t="s">
        <v>708</v>
      </c>
      <c r="L278" s="12">
        <v>39</v>
      </c>
      <c r="M278" s="12">
        <v>43</v>
      </c>
      <c r="N278" s="12">
        <v>2</v>
      </c>
      <c r="O278" s="12">
        <v>16</v>
      </c>
      <c r="P278" s="48" t="s">
        <v>695</v>
      </c>
      <c r="Q278" s="14" t="s">
        <v>696</v>
      </c>
      <c r="R278" s="12" t="s">
        <v>88</v>
      </c>
      <c r="S278" s="12">
        <v>42</v>
      </c>
      <c r="T278" s="12">
        <v>54</v>
      </c>
      <c r="U278" s="48">
        <v>42</v>
      </c>
      <c r="V278" s="48">
        <v>53</v>
      </c>
      <c r="W278" s="48" t="s">
        <v>12</v>
      </c>
      <c r="X278" s="48">
        <f>IF(AND(W278 = "Rep", M278&gt;L278),1,0)</f>
        <v>1</v>
      </c>
      <c r="Y278" s="12" t="s">
        <v>85</v>
      </c>
      <c r="Z278" s="12" t="s">
        <v>85</v>
      </c>
      <c r="AA278" s="12" t="s">
        <v>85</v>
      </c>
      <c r="AB278" s="12" t="s">
        <v>85</v>
      </c>
      <c r="AC278" s="12" t="s">
        <v>85</v>
      </c>
      <c r="AD278" s="12" t="s">
        <v>85</v>
      </c>
      <c r="AE278" s="34" t="s">
        <v>700</v>
      </c>
      <c r="AF278" s="34" t="s">
        <v>700</v>
      </c>
      <c r="AG278" s="12" t="s">
        <v>12</v>
      </c>
      <c r="AH278" s="12">
        <v>1</v>
      </c>
      <c r="AI278" s="12">
        <v>0</v>
      </c>
      <c r="AJ278" s="14" t="s">
        <v>85</v>
      </c>
      <c r="AK278" s="14" t="s">
        <v>85</v>
      </c>
      <c r="AL278" s="14" t="s">
        <v>85</v>
      </c>
      <c r="AM278" s="14" t="s">
        <v>85</v>
      </c>
      <c r="AN278" s="14" t="s">
        <v>85</v>
      </c>
      <c r="AO278" s="14" t="s">
        <v>85</v>
      </c>
      <c r="AP278" s="14" t="s">
        <v>85</v>
      </c>
      <c r="AQ278" s="14" t="s">
        <v>85</v>
      </c>
      <c r="AR278" s="14" t="s">
        <v>85</v>
      </c>
      <c r="AS278" s="14" t="s">
        <v>85</v>
      </c>
      <c r="AT278" s="14" t="s">
        <v>85</v>
      </c>
      <c r="AU278" s="14" t="s">
        <v>85</v>
      </c>
      <c r="AV278" s="14" t="s">
        <v>85</v>
      </c>
      <c r="AW278" s="14" t="s">
        <v>85</v>
      </c>
      <c r="AX278" s="14" t="s">
        <v>85</v>
      </c>
      <c r="AY278" s="14" t="s">
        <v>85</v>
      </c>
      <c r="AZ278" s="14" t="s">
        <v>85</v>
      </c>
      <c r="BA278" s="14" t="s">
        <v>85</v>
      </c>
      <c r="BB278" s="14" t="s">
        <v>85</v>
      </c>
      <c r="BC278" s="14" t="s">
        <v>85</v>
      </c>
      <c r="BD278" s="14" t="s">
        <v>85</v>
      </c>
      <c r="BE278" s="14" t="s">
        <v>85</v>
      </c>
      <c r="BF278" s="14" t="s">
        <v>85</v>
      </c>
      <c r="BG278" s="14" t="s">
        <v>85</v>
      </c>
      <c r="BH278" s="14" t="s">
        <v>85</v>
      </c>
      <c r="BI278" s="14" t="s">
        <v>85</v>
      </c>
      <c r="BJ278" s="14" t="s">
        <v>85</v>
      </c>
      <c r="BK278" s="14" t="s">
        <v>85</v>
      </c>
      <c r="BL278" s="14" t="s">
        <v>85</v>
      </c>
      <c r="BM278" s="14" t="s">
        <v>85</v>
      </c>
      <c r="BN278" s="14" t="s">
        <v>85</v>
      </c>
      <c r="BO278" s="14" t="s">
        <v>85</v>
      </c>
      <c r="BP278" s="14" t="s">
        <v>85</v>
      </c>
      <c r="BQ278" s="14" t="s">
        <v>85</v>
      </c>
      <c r="BR278" s="14" t="s">
        <v>85</v>
      </c>
      <c r="BS278" s="14" t="s">
        <v>85</v>
      </c>
      <c r="BT278" s="14" t="s">
        <v>85</v>
      </c>
      <c r="BU278" s="14" t="s">
        <v>85</v>
      </c>
      <c r="BV278" s="14" t="s">
        <v>85</v>
      </c>
      <c r="BW278" s="14" t="s">
        <v>85</v>
      </c>
      <c r="BX278" s="14" t="s">
        <v>85</v>
      </c>
      <c r="BY278" s="14" t="s">
        <v>85</v>
      </c>
      <c r="BZ278" s="14" t="s">
        <v>85</v>
      </c>
      <c r="CA278" s="14" t="s">
        <v>85</v>
      </c>
      <c r="CB278" s="14" t="s">
        <v>85</v>
      </c>
      <c r="CC278" s="14" t="s">
        <v>85</v>
      </c>
      <c r="CD278" s="8"/>
      <c r="CE278" s="15"/>
      <c r="CF278" s="15"/>
      <c r="CG278" s="15"/>
      <c r="CH278" s="15"/>
      <c r="CI278" s="15"/>
      <c r="CJ278" s="15"/>
      <c r="CK278" s="18"/>
    </row>
    <row r="279" spans="1:89">
      <c r="A279" s="7">
        <v>462</v>
      </c>
      <c r="B279" s="8" t="s">
        <v>713</v>
      </c>
      <c r="C279" s="9" t="s">
        <v>147</v>
      </c>
      <c r="D279" s="10" t="s">
        <v>91</v>
      </c>
      <c r="E279" s="10" t="s">
        <v>92</v>
      </c>
      <c r="F279" s="10" t="s">
        <v>93</v>
      </c>
      <c r="G279" s="10" t="s">
        <v>131</v>
      </c>
      <c r="H279" s="11">
        <f>E279-D279+1</f>
        <v>2</v>
      </c>
      <c r="I279" s="11" t="s">
        <v>718</v>
      </c>
      <c r="J279" s="40" t="s">
        <v>85</v>
      </c>
      <c r="K279" s="11" t="s">
        <v>719</v>
      </c>
      <c r="L279" s="12">
        <v>40</v>
      </c>
      <c r="M279" s="12">
        <v>50</v>
      </c>
      <c r="N279" s="12">
        <v>5</v>
      </c>
      <c r="O279" s="12">
        <v>5</v>
      </c>
      <c r="P279" s="13" t="s">
        <v>715</v>
      </c>
      <c r="Q279" s="14" t="s">
        <v>716</v>
      </c>
      <c r="R279" s="12" t="s">
        <v>88</v>
      </c>
      <c r="S279" s="12">
        <v>38</v>
      </c>
      <c r="T279" s="12">
        <v>58</v>
      </c>
      <c r="U279" s="48">
        <f>100*ROUND(816257/(1233315+816257+85386+70+18+9+1+1),2)</f>
        <v>38</v>
      </c>
      <c r="V279" s="48">
        <f>100*ROUND(1233315/(1233315+816257+85386+70+18+9+1+1),2)</f>
        <v>57.999999999999993</v>
      </c>
      <c r="W279" s="48" t="s">
        <v>12</v>
      </c>
      <c r="X279" s="48">
        <f>IF(AND(W279 = "Rep", M279&gt;L279),1,0)</f>
        <v>1</v>
      </c>
      <c r="Y279" s="12" t="s">
        <v>85</v>
      </c>
      <c r="Z279" s="12" t="s">
        <v>85</v>
      </c>
      <c r="AA279" s="12" t="s">
        <v>85</v>
      </c>
      <c r="AB279" s="12" t="s">
        <v>85</v>
      </c>
      <c r="AC279" s="12" t="s">
        <v>85</v>
      </c>
      <c r="AD279" s="12" t="s">
        <v>85</v>
      </c>
      <c r="AE279" s="13" t="s">
        <v>151</v>
      </c>
      <c r="AF279" s="13" t="s">
        <v>151</v>
      </c>
      <c r="AG279" s="12" t="s">
        <v>89</v>
      </c>
      <c r="AH279" s="12">
        <v>1</v>
      </c>
      <c r="AI279" s="12">
        <v>0</v>
      </c>
      <c r="AJ279" s="14" t="s">
        <v>85</v>
      </c>
      <c r="AK279" s="14" t="s">
        <v>85</v>
      </c>
      <c r="AL279" s="14" t="s">
        <v>85</v>
      </c>
      <c r="AM279" s="14" t="s">
        <v>85</v>
      </c>
      <c r="AN279" s="14" t="s">
        <v>85</v>
      </c>
      <c r="AO279" s="14" t="s">
        <v>85</v>
      </c>
      <c r="AP279" s="14" t="s">
        <v>85</v>
      </c>
      <c r="AQ279" s="14" t="s">
        <v>85</v>
      </c>
      <c r="AR279" s="14" t="s">
        <v>85</v>
      </c>
      <c r="AS279" s="14" t="s">
        <v>85</v>
      </c>
      <c r="AT279" s="14" t="s">
        <v>85</v>
      </c>
      <c r="AU279" s="14" t="s">
        <v>85</v>
      </c>
      <c r="AV279" s="14" t="s">
        <v>85</v>
      </c>
      <c r="AW279" s="14" t="s">
        <v>85</v>
      </c>
      <c r="AX279" s="14" t="s">
        <v>85</v>
      </c>
      <c r="AY279" s="14" t="s">
        <v>85</v>
      </c>
      <c r="AZ279" s="14" t="s">
        <v>85</v>
      </c>
      <c r="BA279" s="14" t="s">
        <v>85</v>
      </c>
      <c r="BB279" s="14" t="s">
        <v>85</v>
      </c>
      <c r="BC279" s="14" t="s">
        <v>85</v>
      </c>
      <c r="BD279" s="14" t="s">
        <v>85</v>
      </c>
      <c r="BE279" s="14" t="s">
        <v>85</v>
      </c>
      <c r="BF279" s="14" t="s">
        <v>85</v>
      </c>
      <c r="BG279" s="14" t="s">
        <v>85</v>
      </c>
      <c r="BH279" s="14" t="s">
        <v>85</v>
      </c>
      <c r="BI279" s="14" t="s">
        <v>85</v>
      </c>
      <c r="BJ279" s="14" t="s">
        <v>85</v>
      </c>
      <c r="BK279" s="14" t="s">
        <v>85</v>
      </c>
      <c r="BL279" s="14" t="s">
        <v>85</v>
      </c>
      <c r="BM279" s="14" t="s">
        <v>85</v>
      </c>
      <c r="BN279" s="14" t="s">
        <v>85</v>
      </c>
      <c r="BO279" s="14" t="s">
        <v>85</v>
      </c>
      <c r="BP279" s="14" t="s">
        <v>85</v>
      </c>
      <c r="BQ279" s="14" t="s">
        <v>85</v>
      </c>
      <c r="BR279" s="14">
        <v>42</v>
      </c>
      <c r="BS279" s="14">
        <v>48</v>
      </c>
      <c r="BT279" s="14">
        <v>8</v>
      </c>
      <c r="BU279" s="14" t="s">
        <v>85</v>
      </c>
      <c r="BV279" s="14" t="s">
        <v>85</v>
      </c>
      <c r="BW279" s="14" t="s">
        <v>85</v>
      </c>
      <c r="BX279" s="14" t="s">
        <v>85</v>
      </c>
      <c r="BY279" s="14">
        <v>86</v>
      </c>
      <c r="BZ279" s="14">
        <v>6</v>
      </c>
      <c r="CA279" s="14">
        <v>2</v>
      </c>
      <c r="CB279" s="14">
        <v>1</v>
      </c>
      <c r="CC279" s="14">
        <v>1</v>
      </c>
      <c r="CD279" s="8"/>
      <c r="CE279" s="15"/>
      <c r="CF279" s="15"/>
      <c r="CG279" s="15"/>
      <c r="CH279" s="15"/>
      <c r="CI279" s="15"/>
      <c r="CJ279" s="15"/>
      <c r="CK279" s="18"/>
    </row>
    <row r="280" spans="1:89">
      <c r="A280" s="7">
        <v>607</v>
      </c>
      <c r="B280" s="8" t="s">
        <v>741</v>
      </c>
      <c r="C280" s="9" t="s">
        <v>742</v>
      </c>
      <c r="D280" s="10" t="s">
        <v>137</v>
      </c>
      <c r="E280" s="10" t="s">
        <v>139</v>
      </c>
      <c r="F280" s="23" t="s">
        <v>225</v>
      </c>
      <c r="G280" s="10" t="s">
        <v>125</v>
      </c>
      <c r="H280" s="11">
        <f>E280-D280+1</f>
        <v>8</v>
      </c>
      <c r="I280" s="11" t="s">
        <v>85</v>
      </c>
      <c r="J280" s="40" t="s">
        <v>85</v>
      </c>
      <c r="K280" s="48">
        <v>929</v>
      </c>
      <c r="L280" s="12">
        <v>60</v>
      </c>
      <c r="M280" s="12">
        <v>29</v>
      </c>
      <c r="N280" s="12">
        <v>3</v>
      </c>
      <c r="O280" s="12">
        <v>5</v>
      </c>
      <c r="P280" s="13" t="s">
        <v>743</v>
      </c>
      <c r="Q280" s="14" t="s">
        <v>744</v>
      </c>
      <c r="R280" s="12" t="s">
        <v>88</v>
      </c>
      <c r="S280" s="12">
        <v>66</v>
      </c>
      <c r="T280" s="12">
        <v>33</v>
      </c>
      <c r="U280" s="48">
        <v>66</v>
      </c>
      <c r="V280" s="48">
        <v>33</v>
      </c>
      <c r="W280" s="48" t="s">
        <v>11</v>
      </c>
      <c r="X280" s="48">
        <f>IF(AND(W280 = "Dem", L280&gt;M280), 1, 0)</f>
        <v>1</v>
      </c>
      <c r="Y280" s="12" t="s">
        <v>85</v>
      </c>
      <c r="Z280" s="48" t="s">
        <v>85</v>
      </c>
      <c r="AA280" s="12" t="s">
        <v>85</v>
      </c>
      <c r="AB280" s="12" t="s">
        <v>85</v>
      </c>
      <c r="AC280" s="12" t="s">
        <v>85</v>
      </c>
      <c r="AD280" s="12" t="s">
        <v>85</v>
      </c>
      <c r="AE280" s="48" t="s">
        <v>742</v>
      </c>
      <c r="AF280" s="48" t="s">
        <v>742</v>
      </c>
      <c r="AG280" s="13" t="s">
        <v>89</v>
      </c>
      <c r="AH280" s="12">
        <v>1</v>
      </c>
      <c r="AI280" s="12">
        <v>0</v>
      </c>
      <c r="AJ280" s="12" t="s">
        <v>85</v>
      </c>
      <c r="AK280" s="12" t="s">
        <v>85</v>
      </c>
      <c r="AL280" s="12" t="s">
        <v>85</v>
      </c>
      <c r="AM280" s="12" t="s">
        <v>85</v>
      </c>
      <c r="AN280" s="12" t="s">
        <v>85</v>
      </c>
      <c r="AO280" s="12" t="s">
        <v>85</v>
      </c>
      <c r="AP280" s="12" t="s">
        <v>85</v>
      </c>
      <c r="AQ280" s="12" t="s">
        <v>85</v>
      </c>
      <c r="AR280" s="12" t="s">
        <v>85</v>
      </c>
      <c r="AS280" s="12" t="s">
        <v>85</v>
      </c>
      <c r="AT280" s="12" t="s">
        <v>85</v>
      </c>
      <c r="AU280" s="12" t="s">
        <v>85</v>
      </c>
      <c r="AV280" s="12" t="s">
        <v>85</v>
      </c>
      <c r="AW280" s="12" t="s">
        <v>85</v>
      </c>
      <c r="AX280" s="12" t="s">
        <v>85</v>
      </c>
      <c r="AY280" s="12" t="s">
        <v>85</v>
      </c>
      <c r="AZ280" s="12" t="s">
        <v>85</v>
      </c>
      <c r="BA280" s="12" t="s">
        <v>85</v>
      </c>
      <c r="BB280" s="12" t="s">
        <v>85</v>
      </c>
      <c r="BC280" s="12" t="s">
        <v>85</v>
      </c>
      <c r="BD280" s="12" t="s">
        <v>85</v>
      </c>
      <c r="BE280" s="12" t="s">
        <v>85</v>
      </c>
      <c r="BF280" s="12" t="s">
        <v>85</v>
      </c>
      <c r="BG280" s="12" t="s">
        <v>85</v>
      </c>
      <c r="BH280" s="12" t="s">
        <v>85</v>
      </c>
      <c r="BI280" s="12" t="s">
        <v>85</v>
      </c>
      <c r="BJ280" s="12" t="s">
        <v>85</v>
      </c>
      <c r="BK280" s="12" t="s">
        <v>85</v>
      </c>
      <c r="BL280" s="12" t="s">
        <v>85</v>
      </c>
      <c r="BM280" s="12" t="s">
        <v>85</v>
      </c>
      <c r="BN280" s="12" t="s">
        <v>85</v>
      </c>
      <c r="BO280" s="12" t="s">
        <v>85</v>
      </c>
      <c r="BP280" s="14" t="s">
        <v>85</v>
      </c>
      <c r="BQ280" s="14" t="s">
        <v>85</v>
      </c>
      <c r="BR280" s="14">
        <v>38</v>
      </c>
      <c r="BS280" s="14">
        <v>16</v>
      </c>
      <c r="BT280" s="14">
        <v>16</v>
      </c>
      <c r="BU280" s="14" t="s">
        <v>85</v>
      </c>
      <c r="BV280" s="14">
        <v>17</v>
      </c>
      <c r="BW280" s="14">
        <v>11</v>
      </c>
      <c r="BX280" s="14" t="s">
        <v>85</v>
      </c>
      <c r="BY280" s="14">
        <v>78</v>
      </c>
      <c r="BZ280" s="14" t="s">
        <v>85</v>
      </c>
      <c r="CA280" s="14" t="s">
        <v>85</v>
      </c>
      <c r="CB280" s="14" t="s">
        <v>85</v>
      </c>
      <c r="CC280" s="14">
        <v>22</v>
      </c>
      <c r="CD280" s="8"/>
      <c r="CE280" s="15"/>
      <c r="CF280" s="15"/>
      <c r="CG280" s="15"/>
      <c r="CH280" s="15"/>
      <c r="CI280" s="15"/>
      <c r="CJ280" s="15"/>
      <c r="CK280" s="18"/>
    </row>
    <row r="281" spans="1:89">
      <c r="A281" s="7">
        <v>306</v>
      </c>
      <c r="B281" s="8" t="s">
        <v>745</v>
      </c>
      <c r="C281" s="24" t="s">
        <v>746</v>
      </c>
      <c r="D281" s="10" t="s">
        <v>349</v>
      </c>
      <c r="E281" s="10" t="s">
        <v>305</v>
      </c>
      <c r="F281" s="10" t="s">
        <v>747</v>
      </c>
      <c r="G281" s="10" t="s">
        <v>254</v>
      </c>
      <c r="H281" s="11">
        <f>E281-D281+1</f>
        <v>2</v>
      </c>
      <c r="I281" s="11" t="s">
        <v>532</v>
      </c>
      <c r="J281" s="11" t="s">
        <v>85</v>
      </c>
      <c r="K281" s="40" t="s">
        <v>748</v>
      </c>
      <c r="L281" s="12">
        <v>50</v>
      </c>
      <c r="M281" s="12">
        <v>40</v>
      </c>
      <c r="N281" s="12" t="s">
        <v>85</v>
      </c>
      <c r="O281" s="12">
        <v>10</v>
      </c>
      <c r="P281" s="48" t="s">
        <v>743</v>
      </c>
      <c r="Q281" s="12" t="s">
        <v>744</v>
      </c>
      <c r="R281" s="12" t="s">
        <v>88</v>
      </c>
      <c r="S281" s="12">
        <v>66</v>
      </c>
      <c r="T281" s="12">
        <v>33</v>
      </c>
      <c r="U281" s="48">
        <v>66</v>
      </c>
      <c r="V281" s="48">
        <v>33</v>
      </c>
      <c r="W281" s="48" t="s">
        <v>11</v>
      </c>
      <c r="X281" s="48">
        <f>IF(AND(W281 = "Dem", L281&gt;M281), 1, 0)</f>
        <v>1</v>
      </c>
      <c r="Y281" s="14" t="s">
        <v>85</v>
      </c>
      <c r="Z281" s="48" t="s">
        <v>85</v>
      </c>
      <c r="AA281" s="12" t="s">
        <v>85</v>
      </c>
      <c r="AB281" s="12" t="s">
        <v>85</v>
      </c>
      <c r="AC281" s="12" t="s">
        <v>85</v>
      </c>
      <c r="AD281" s="12" t="s">
        <v>85</v>
      </c>
      <c r="AE281" s="34" t="s">
        <v>746</v>
      </c>
      <c r="AF281" s="34" t="s">
        <v>746</v>
      </c>
      <c r="AG281" s="12" t="s">
        <v>89</v>
      </c>
      <c r="AH281" s="12">
        <v>1</v>
      </c>
      <c r="AI281" s="12">
        <v>0</v>
      </c>
      <c r="AJ281" s="14" t="s">
        <v>85</v>
      </c>
      <c r="AK281" s="14" t="s">
        <v>85</v>
      </c>
      <c r="AL281" s="14" t="s">
        <v>85</v>
      </c>
      <c r="AM281" s="14" t="s">
        <v>85</v>
      </c>
      <c r="AN281" s="14" t="s">
        <v>85</v>
      </c>
      <c r="AO281" s="14" t="s">
        <v>85</v>
      </c>
      <c r="AP281" s="14" t="s">
        <v>85</v>
      </c>
      <c r="AQ281" s="14" t="s">
        <v>85</v>
      </c>
      <c r="AR281" s="14" t="s">
        <v>85</v>
      </c>
      <c r="AS281" s="14" t="s">
        <v>85</v>
      </c>
      <c r="AT281" s="14" t="s">
        <v>85</v>
      </c>
      <c r="AU281" s="14" t="s">
        <v>85</v>
      </c>
      <c r="AV281" s="14" t="s">
        <v>85</v>
      </c>
      <c r="AW281" s="14" t="s">
        <v>85</v>
      </c>
      <c r="AX281" s="14" t="s">
        <v>85</v>
      </c>
      <c r="AY281" s="14" t="s">
        <v>85</v>
      </c>
      <c r="AZ281" s="14" t="s">
        <v>85</v>
      </c>
      <c r="BA281" s="14" t="s">
        <v>85</v>
      </c>
      <c r="BB281" s="14" t="s">
        <v>85</v>
      </c>
      <c r="BC281" s="14" t="s">
        <v>85</v>
      </c>
      <c r="BD281" s="14" t="s">
        <v>85</v>
      </c>
      <c r="BE281" s="14" t="s">
        <v>85</v>
      </c>
      <c r="BF281" s="14" t="s">
        <v>85</v>
      </c>
      <c r="BG281" s="14" t="s">
        <v>85</v>
      </c>
      <c r="BH281" s="14" t="s">
        <v>85</v>
      </c>
      <c r="BI281" s="14" t="s">
        <v>85</v>
      </c>
      <c r="BJ281" s="14" t="s">
        <v>85</v>
      </c>
      <c r="BK281" s="14" t="s">
        <v>85</v>
      </c>
      <c r="BL281" s="14" t="s">
        <v>85</v>
      </c>
      <c r="BM281" s="14" t="s">
        <v>85</v>
      </c>
      <c r="BN281" s="14" t="s">
        <v>85</v>
      </c>
      <c r="BO281" s="14" t="s">
        <v>85</v>
      </c>
      <c r="BP281" s="14" t="s">
        <v>85</v>
      </c>
      <c r="BQ281" s="14" t="s">
        <v>85</v>
      </c>
      <c r="BR281" s="12">
        <v>33</v>
      </c>
      <c r="BS281" s="12">
        <v>12</v>
      </c>
      <c r="BT281" s="12">
        <v>55</v>
      </c>
      <c r="BU281" s="12" t="s">
        <v>85</v>
      </c>
      <c r="BV281" s="12" t="s">
        <v>85</v>
      </c>
      <c r="BW281" s="12" t="s">
        <v>85</v>
      </c>
      <c r="BX281" s="12" t="s">
        <v>85</v>
      </c>
      <c r="BY281" s="12" t="s">
        <v>85</v>
      </c>
      <c r="BZ281" s="12" t="s">
        <v>85</v>
      </c>
      <c r="CA281" s="12" t="s">
        <v>85</v>
      </c>
      <c r="CB281" s="12" t="s">
        <v>85</v>
      </c>
      <c r="CC281" s="12" t="s">
        <v>85</v>
      </c>
      <c r="CD281" s="8"/>
      <c r="CE281" s="15"/>
      <c r="CF281" s="15"/>
      <c r="CG281" s="15"/>
      <c r="CH281" s="15"/>
      <c r="CI281" s="15"/>
      <c r="CJ281" s="15"/>
      <c r="CK281" s="18"/>
    </row>
    <row r="282" spans="1:89">
      <c r="A282" s="7">
        <v>637</v>
      </c>
      <c r="B282" s="8" t="s">
        <v>749</v>
      </c>
      <c r="C282" s="9" t="s">
        <v>204</v>
      </c>
      <c r="D282" s="10" t="s">
        <v>82</v>
      </c>
      <c r="E282" s="10" t="s">
        <v>125</v>
      </c>
      <c r="F282" s="23" t="s">
        <v>750</v>
      </c>
      <c r="G282" s="10" t="s">
        <v>125</v>
      </c>
      <c r="H282" s="17">
        <f>E282-D282+1</f>
        <v>5</v>
      </c>
      <c r="I282" s="11" t="s">
        <v>83</v>
      </c>
      <c r="J282" s="40" t="s">
        <v>85</v>
      </c>
      <c r="K282" s="48">
        <v>1024</v>
      </c>
      <c r="L282" s="12">
        <v>54</v>
      </c>
      <c r="M282" s="12">
        <v>46</v>
      </c>
      <c r="N282" s="12" t="s">
        <v>85</v>
      </c>
      <c r="O282" s="12" t="s">
        <v>85</v>
      </c>
      <c r="P282" s="13" t="s">
        <v>751</v>
      </c>
      <c r="Q282" s="12" t="s">
        <v>752</v>
      </c>
      <c r="R282" s="12" t="s">
        <v>88</v>
      </c>
      <c r="S282" s="12">
        <v>43</v>
      </c>
      <c r="T282" s="12">
        <v>51</v>
      </c>
      <c r="U282" s="48">
        <v>42</v>
      </c>
      <c r="V282" s="48">
        <v>50</v>
      </c>
      <c r="W282" s="48" t="s">
        <v>12</v>
      </c>
      <c r="X282" s="48">
        <f>IF(AND(W282 = "Rep", M282&gt;L282),1,0)</f>
        <v>0</v>
      </c>
      <c r="Y282" s="12" t="s">
        <v>85</v>
      </c>
      <c r="Z282" s="48" t="s">
        <v>85</v>
      </c>
      <c r="AA282" s="48" t="s">
        <v>85</v>
      </c>
      <c r="AB282" s="48" t="s">
        <v>85</v>
      </c>
      <c r="AC282" s="48" t="s">
        <v>85</v>
      </c>
      <c r="AD282" s="12" t="s">
        <v>85</v>
      </c>
      <c r="AE282" s="48" t="s">
        <v>207</v>
      </c>
      <c r="AF282" s="48" t="s">
        <v>208</v>
      </c>
      <c r="AG282" s="13" t="s">
        <v>89</v>
      </c>
      <c r="AH282" s="12">
        <v>1</v>
      </c>
      <c r="AI282" s="12">
        <v>0</v>
      </c>
      <c r="AJ282" s="12" t="s">
        <v>85</v>
      </c>
      <c r="AK282" s="12" t="s">
        <v>85</v>
      </c>
      <c r="AL282" s="12" t="s">
        <v>85</v>
      </c>
      <c r="AM282" s="12" t="s">
        <v>85</v>
      </c>
      <c r="AN282" s="12" t="s">
        <v>85</v>
      </c>
      <c r="AO282" s="12" t="s">
        <v>85</v>
      </c>
      <c r="AP282" s="12" t="s">
        <v>85</v>
      </c>
      <c r="AQ282" s="12" t="s">
        <v>85</v>
      </c>
      <c r="AR282" s="12" t="s">
        <v>85</v>
      </c>
      <c r="AS282" s="12" t="s">
        <v>85</v>
      </c>
      <c r="AT282" s="12" t="s">
        <v>85</v>
      </c>
      <c r="AU282" s="12" t="s">
        <v>85</v>
      </c>
      <c r="AV282" s="12" t="s">
        <v>85</v>
      </c>
      <c r="AW282" s="12" t="s">
        <v>85</v>
      </c>
      <c r="AX282" s="12" t="s">
        <v>85</v>
      </c>
      <c r="AY282" s="12" t="s">
        <v>85</v>
      </c>
      <c r="AZ282" s="12" t="s">
        <v>85</v>
      </c>
      <c r="BA282" s="12" t="s">
        <v>85</v>
      </c>
      <c r="BB282" s="12" t="s">
        <v>85</v>
      </c>
      <c r="BC282" s="12" t="s">
        <v>85</v>
      </c>
      <c r="BD282" s="12" t="s">
        <v>85</v>
      </c>
      <c r="BE282" s="12" t="s">
        <v>85</v>
      </c>
      <c r="BF282" s="12" t="s">
        <v>85</v>
      </c>
      <c r="BG282" s="12" t="s">
        <v>85</v>
      </c>
      <c r="BH282" s="12" t="s">
        <v>85</v>
      </c>
      <c r="BI282" s="12" t="s">
        <v>85</v>
      </c>
      <c r="BJ282" s="12" t="s">
        <v>85</v>
      </c>
      <c r="BK282" s="12" t="s">
        <v>85</v>
      </c>
      <c r="BL282" s="12" t="s">
        <v>85</v>
      </c>
      <c r="BM282" s="12" t="s">
        <v>85</v>
      </c>
      <c r="BN282" s="12" t="s">
        <v>85</v>
      </c>
      <c r="BO282" s="12" t="s">
        <v>85</v>
      </c>
      <c r="BP282" s="12">
        <v>40</v>
      </c>
      <c r="BQ282" s="12">
        <v>46</v>
      </c>
      <c r="BR282" s="12">
        <v>36</v>
      </c>
      <c r="BS282" s="12">
        <v>31</v>
      </c>
      <c r="BT282" s="12">
        <v>33</v>
      </c>
      <c r="BU282" s="12">
        <v>28</v>
      </c>
      <c r="BV282" s="12">
        <v>22</v>
      </c>
      <c r="BW282" s="12">
        <v>13</v>
      </c>
      <c r="BX282" s="12">
        <v>26</v>
      </c>
      <c r="BY282" s="12">
        <v>91</v>
      </c>
      <c r="BZ282" s="12">
        <v>2</v>
      </c>
      <c r="CA282" s="12">
        <v>2</v>
      </c>
      <c r="CB282" s="12" t="s">
        <v>85</v>
      </c>
      <c r="CC282" s="12">
        <v>5</v>
      </c>
      <c r="CD282" s="8" t="s">
        <v>753</v>
      </c>
      <c r="CE282" s="15"/>
      <c r="CF282" s="15"/>
      <c r="CG282" s="15"/>
      <c r="CH282" s="15"/>
      <c r="CI282" s="15"/>
      <c r="CJ282" s="15"/>
      <c r="CK282" s="18"/>
    </row>
    <row r="283" spans="1:89">
      <c r="A283" s="44">
        <v>636</v>
      </c>
      <c r="B283" s="38" t="s">
        <v>749</v>
      </c>
      <c r="C283" s="9" t="s">
        <v>204</v>
      </c>
      <c r="D283" s="39" t="s">
        <v>82</v>
      </c>
      <c r="E283" s="39" t="s">
        <v>125</v>
      </c>
      <c r="F283" s="23" t="s">
        <v>750</v>
      </c>
      <c r="G283" s="39" t="s">
        <v>125</v>
      </c>
      <c r="H283" s="21">
        <f>E283-D283+1</f>
        <v>5</v>
      </c>
      <c r="I283" s="40" t="s">
        <v>83</v>
      </c>
      <c r="J283" s="40" t="s">
        <v>85</v>
      </c>
      <c r="K283" s="48">
        <v>1024</v>
      </c>
      <c r="L283" s="14">
        <v>46</v>
      </c>
      <c r="M283" s="14">
        <v>42</v>
      </c>
      <c r="N283" s="14">
        <v>9</v>
      </c>
      <c r="O283" s="14">
        <v>1</v>
      </c>
      <c r="P283" s="13" t="s">
        <v>751</v>
      </c>
      <c r="Q283" s="14" t="s">
        <v>752</v>
      </c>
      <c r="R283" s="14" t="s">
        <v>88</v>
      </c>
      <c r="S283" s="12">
        <v>43</v>
      </c>
      <c r="T283" s="12">
        <v>51</v>
      </c>
      <c r="U283" s="48">
        <v>42</v>
      </c>
      <c r="V283" s="48">
        <v>50</v>
      </c>
      <c r="W283" s="48" t="s">
        <v>12</v>
      </c>
      <c r="X283" s="48">
        <f>IF(AND(W283 = "Rep", M283&gt;L283),1,0)</f>
        <v>0</v>
      </c>
      <c r="Y283" s="14" t="s">
        <v>85</v>
      </c>
      <c r="Z283" s="14" t="s">
        <v>85</v>
      </c>
      <c r="AA283" s="14" t="s">
        <v>85</v>
      </c>
      <c r="AB283" s="14" t="s">
        <v>85</v>
      </c>
      <c r="AC283" s="14" t="s">
        <v>85</v>
      </c>
      <c r="AD283" s="14" t="s">
        <v>85</v>
      </c>
      <c r="AE283" s="48" t="s">
        <v>207</v>
      </c>
      <c r="AF283" s="48" t="s">
        <v>208</v>
      </c>
      <c r="AG283" s="13" t="s">
        <v>89</v>
      </c>
      <c r="AH283" s="14">
        <v>1</v>
      </c>
      <c r="AI283" s="14">
        <v>0</v>
      </c>
      <c r="AJ283" s="14" t="s">
        <v>85</v>
      </c>
      <c r="AK283" s="14" t="s">
        <v>85</v>
      </c>
      <c r="AL283" s="14" t="s">
        <v>85</v>
      </c>
      <c r="AM283" s="14" t="s">
        <v>85</v>
      </c>
      <c r="AN283" s="14" t="s">
        <v>85</v>
      </c>
      <c r="AO283" s="14" t="s">
        <v>85</v>
      </c>
      <c r="AP283" s="14" t="s">
        <v>85</v>
      </c>
      <c r="AQ283" s="14" t="s">
        <v>85</v>
      </c>
      <c r="AR283" s="14" t="s">
        <v>85</v>
      </c>
      <c r="AS283" s="14" t="s">
        <v>85</v>
      </c>
      <c r="AT283" s="14" t="s">
        <v>85</v>
      </c>
      <c r="AU283" s="14" t="s">
        <v>85</v>
      </c>
      <c r="AV283" s="14" t="s">
        <v>85</v>
      </c>
      <c r="AW283" s="14" t="s">
        <v>85</v>
      </c>
      <c r="AX283" s="14" t="s">
        <v>85</v>
      </c>
      <c r="AY283" s="14" t="s">
        <v>85</v>
      </c>
      <c r="AZ283" s="14" t="s">
        <v>85</v>
      </c>
      <c r="BA283" s="14" t="s">
        <v>85</v>
      </c>
      <c r="BB283" s="14" t="s">
        <v>85</v>
      </c>
      <c r="BC283" s="14" t="s">
        <v>85</v>
      </c>
      <c r="BD283" s="14" t="s">
        <v>85</v>
      </c>
      <c r="BE283" s="14" t="s">
        <v>85</v>
      </c>
      <c r="BF283" s="14" t="s">
        <v>85</v>
      </c>
      <c r="BG283" s="14" t="s">
        <v>85</v>
      </c>
      <c r="BH283" s="14" t="s">
        <v>85</v>
      </c>
      <c r="BI283" s="14" t="s">
        <v>85</v>
      </c>
      <c r="BJ283" s="14" t="s">
        <v>85</v>
      </c>
      <c r="BK283" s="14" t="s">
        <v>85</v>
      </c>
      <c r="BL283" s="14" t="s">
        <v>85</v>
      </c>
      <c r="BM283" s="14" t="s">
        <v>85</v>
      </c>
      <c r="BN283" s="14" t="s">
        <v>85</v>
      </c>
      <c r="BO283" s="14" t="s">
        <v>85</v>
      </c>
      <c r="BP283" s="14">
        <v>40</v>
      </c>
      <c r="BQ283" s="14">
        <v>46</v>
      </c>
      <c r="BR283" s="14">
        <v>36</v>
      </c>
      <c r="BS283" s="14">
        <v>31</v>
      </c>
      <c r="BT283" s="14">
        <v>33</v>
      </c>
      <c r="BU283" s="14">
        <v>28</v>
      </c>
      <c r="BV283" s="14">
        <v>22</v>
      </c>
      <c r="BW283" s="14">
        <v>13</v>
      </c>
      <c r="BX283" s="14">
        <v>26</v>
      </c>
      <c r="BY283" s="14">
        <v>91</v>
      </c>
      <c r="BZ283" s="14">
        <v>2</v>
      </c>
      <c r="CA283" s="14">
        <v>2</v>
      </c>
      <c r="CB283" s="14" t="s">
        <v>85</v>
      </c>
      <c r="CC283" s="14">
        <v>5</v>
      </c>
      <c r="CD283" s="38" t="s">
        <v>753</v>
      </c>
      <c r="CE283" s="1"/>
      <c r="CF283" s="1"/>
      <c r="CG283" s="1"/>
      <c r="CH283" s="1"/>
      <c r="CI283" s="1"/>
      <c r="CJ283" s="1"/>
      <c r="CK283" s="38"/>
    </row>
    <row r="284" spans="1:89">
      <c r="A284" s="44">
        <v>327</v>
      </c>
      <c r="B284" s="45" t="s">
        <v>749</v>
      </c>
      <c r="C284" s="9" t="s">
        <v>763</v>
      </c>
      <c r="D284" s="39" t="s">
        <v>335</v>
      </c>
      <c r="E284" s="39" t="s">
        <v>98</v>
      </c>
      <c r="F284" s="39" t="s">
        <v>764</v>
      </c>
      <c r="G284" s="39" t="s">
        <v>310</v>
      </c>
      <c r="H284" s="21">
        <f>E284-D284+1</f>
        <v>10</v>
      </c>
      <c r="I284" s="40" t="s">
        <v>85</v>
      </c>
      <c r="J284" s="40" t="s">
        <v>85</v>
      </c>
      <c r="K284" s="40" t="s">
        <v>765</v>
      </c>
      <c r="L284" s="22">
        <v>44</v>
      </c>
      <c r="M284" s="22">
        <v>43</v>
      </c>
      <c r="N284" s="22">
        <v>4</v>
      </c>
      <c r="O284" s="22">
        <v>8</v>
      </c>
      <c r="P284" s="48" t="s">
        <v>751</v>
      </c>
      <c r="Q284" s="22" t="s">
        <v>752</v>
      </c>
      <c r="R284" s="22" t="s">
        <v>88</v>
      </c>
      <c r="S284" s="12">
        <v>43</v>
      </c>
      <c r="T284" s="12">
        <v>51</v>
      </c>
      <c r="U284" s="48">
        <v>42</v>
      </c>
      <c r="V284" s="48">
        <v>50</v>
      </c>
      <c r="W284" s="48" t="s">
        <v>12</v>
      </c>
      <c r="X284" s="48">
        <f>IF(AND(W284 = "Rep", M284&gt;L284),1,0)</f>
        <v>0</v>
      </c>
      <c r="Y284" s="22" t="s">
        <v>85</v>
      </c>
      <c r="Z284" s="22" t="s">
        <v>85</v>
      </c>
      <c r="AA284" s="22" t="s">
        <v>85</v>
      </c>
      <c r="AB284" s="22" t="s">
        <v>85</v>
      </c>
      <c r="AC284" s="22" t="s">
        <v>85</v>
      </c>
      <c r="AD284" s="22" t="s">
        <v>85</v>
      </c>
      <c r="AE284" s="48" t="s">
        <v>763</v>
      </c>
      <c r="AF284" s="48" t="s">
        <v>763</v>
      </c>
      <c r="AG284" s="22" t="s">
        <v>89</v>
      </c>
      <c r="AH284" s="22">
        <v>1</v>
      </c>
      <c r="AI284" s="22">
        <v>0</v>
      </c>
      <c r="AJ284" s="22">
        <v>1</v>
      </c>
      <c r="AK284" s="22">
        <v>1</v>
      </c>
      <c r="AL284" s="22">
        <v>0</v>
      </c>
      <c r="AM284" s="22">
        <v>1</v>
      </c>
      <c r="AN284" s="22">
        <v>0</v>
      </c>
      <c r="AO284" s="22">
        <v>1</v>
      </c>
      <c r="AP284" s="22">
        <v>0</v>
      </c>
      <c r="AQ284" s="22">
        <v>0</v>
      </c>
      <c r="AR284" s="22">
        <v>0</v>
      </c>
      <c r="AS284" s="22">
        <v>0</v>
      </c>
      <c r="AT284" s="22">
        <v>0</v>
      </c>
      <c r="AU284" s="22">
        <v>0</v>
      </c>
      <c r="AV284" s="22">
        <v>0</v>
      </c>
      <c r="AW284" s="22">
        <v>0</v>
      </c>
      <c r="AX284" s="22">
        <v>1</v>
      </c>
      <c r="AY284" s="22">
        <v>1</v>
      </c>
      <c r="AZ284" s="22">
        <v>0</v>
      </c>
      <c r="BA284" s="22">
        <v>0</v>
      </c>
      <c r="BB284" s="22">
        <v>0</v>
      </c>
      <c r="BC284" s="22">
        <v>0</v>
      </c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2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</v>
      </c>
      <c r="BO284" s="22">
        <v>0</v>
      </c>
      <c r="BP284" s="22" t="s">
        <v>85</v>
      </c>
      <c r="BQ284" s="22" t="s">
        <v>85</v>
      </c>
      <c r="BR284" s="22">
        <v>38</v>
      </c>
      <c r="BS284" s="22">
        <v>28</v>
      </c>
      <c r="BT284" s="22">
        <v>33</v>
      </c>
      <c r="BU284" s="22" t="s">
        <v>85</v>
      </c>
      <c r="BV284" s="22" t="s">
        <v>85</v>
      </c>
      <c r="BW284" s="22" t="s">
        <v>85</v>
      </c>
      <c r="BX284" s="22" t="s">
        <v>85</v>
      </c>
      <c r="BY284" s="22" t="s">
        <v>85</v>
      </c>
      <c r="BZ284" s="22" t="s">
        <v>85</v>
      </c>
      <c r="CA284" s="22" t="s">
        <v>85</v>
      </c>
      <c r="CB284" s="22" t="s">
        <v>85</v>
      </c>
      <c r="CC284" s="22" t="s">
        <v>85</v>
      </c>
      <c r="CD284" s="45"/>
      <c r="CE284" s="1"/>
      <c r="CF284" s="1"/>
      <c r="CG284" s="1"/>
      <c r="CH284" s="1"/>
      <c r="CI284" s="1"/>
      <c r="CJ284" s="1"/>
      <c r="CK284" s="1"/>
    </row>
    <row r="285" spans="1:89">
      <c r="A285" s="44">
        <v>326</v>
      </c>
      <c r="B285" s="45" t="s">
        <v>749</v>
      </c>
      <c r="C285" s="24" t="s">
        <v>763</v>
      </c>
      <c r="D285" s="39" t="s">
        <v>335</v>
      </c>
      <c r="E285" s="39" t="s">
        <v>98</v>
      </c>
      <c r="F285" s="39" t="s">
        <v>764</v>
      </c>
      <c r="G285" s="39" t="s">
        <v>310</v>
      </c>
      <c r="H285" s="21">
        <f>E285-D285+1</f>
        <v>10</v>
      </c>
      <c r="I285" s="40" t="s">
        <v>85</v>
      </c>
      <c r="J285" s="40" t="s">
        <v>85</v>
      </c>
      <c r="K285" s="40" t="s">
        <v>267</v>
      </c>
      <c r="L285" s="22">
        <v>43</v>
      </c>
      <c r="M285" s="22">
        <v>42</v>
      </c>
      <c r="N285" s="22">
        <v>4</v>
      </c>
      <c r="O285" s="22">
        <v>8</v>
      </c>
      <c r="P285" s="48" t="s">
        <v>751</v>
      </c>
      <c r="Q285" s="22" t="s">
        <v>752</v>
      </c>
      <c r="R285" s="22" t="s">
        <v>177</v>
      </c>
      <c r="S285" s="12">
        <v>43</v>
      </c>
      <c r="T285" s="12">
        <v>51</v>
      </c>
      <c r="U285" s="48">
        <v>42</v>
      </c>
      <c r="V285" s="48">
        <v>50</v>
      </c>
      <c r="W285" s="48" t="s">
        <v>12</v>
      </c>
      <c r="X285" s="48">
        <f>IF(AND(W285 = "Rep", M285&gt;L285),1,0)</f>
        <v>0</v>
      </c>
      <c r="Y285" s="48" t="s">
        <v>85</v>
      </c>
      <c r="Z285" s="48" t="s">
        <v>85</v>
      </c>
      <c r="AA285" s="48" t="s">
        <v>85</v>
      </c>
      <c r="AB285" s="48" t="s">
        <v>85</v>
      </c>
      <c r="AC285" s="22" t="s">
        <v>85</v>
      </c>
      <c r="AD285" s="22" t="s">
        <v>85</v>
      </c>
      <c r="AE285" s="48" t="s">
        <v>763</v>
      </c>
      <c r="AF285" s="48" t="s">
        <v>763</v>
      </c>
      <c r="AG285" s="48" t="s">
        <v>89</v>
      </c>
      <c r="AH285" s="48">
        <v>1</v>
      </c>
      <c r="AI285" s="48">
        <v>0</v>
      </c>
      <c r="AJ285" s="48">
        <v>1</v>
      </c>
      <c r="AK285" s="48">
        <v>1</v>
      </c>
      <c r="AL285" s="48">
        <v>0</v>
      </c>
      <c r="AM285" s="48">
        <v>1</v>
      </c>
      <c r="AN285" s="48">
        <v>0</v>
      </c>
      <c r="AO285" s="48">
        <v>1</v>
      </c>
      <c r="AP285" s="48">
        <v>0</v>
      </c>
      <c r="AQ285" s="48">
        <v>0</v>
      </c>
      <c r="AR285" s="48">
        <v>0</v>
      </c>
      <c r="AS285" s="48">
        <v>0</v>
      </c>
      <c r="AT285" s="48">
        <v>0</v>
      </c>
      <c r="AU285" s="48">
        <v>0</v>
      </c>
      <c r="AV285" s="48">
        <v>0</v>
      </c>
      <c r="AW285" s="48">
        <v>0</v>
      </c>
      <c r="AX285" s="48">
        <v>1</v>
      </c>
      <c r="AY285" s="48">
        <v>1</v>
      </c>
      <c r="AZ285" s="48">
        <v>0</v>
      </c>
      <c r="BA285" s="48">
        <v>0</v>
      </c>
      <c r="BB285" s="48">
        <v>0</v>
      </c>
      <c r="BC285" s="48">
        <v>0</v>
      </c>
      <c r="BD285" s="48">
        <v>0</v>
      </c>
      <c r="BE285" s="48">
        <v>0</v>
      </c>
      <c r="BF285" s="48">
        <v>0</v>
      </c>
      <c r="BG285" s="48">
        <v>0</v>
      </c>
      <c r="BH285" s="48">
        <v>0</v>
      </c>
      <c r="BI285" s="48">
        <v>0</v>
      </c>
      <c r="BJ285" s="48">
        <v>0</v>
      </c>
      <c r="BK285" s="48">
        <v>0</v>
      </c>
      <c r="BL285" s="48">
        <v>0</v>
      </c>
      <c r="BM285" s="48">
        <v>0</v>
      </c>
      <c r="BN285" s="48">
        <v>0</v>
      </c>
      <c r="BO285" s="48">
        <v>0</v>
      </c>
      <c r="BP285" s="48" t="s">
        <v>85</v>
      </c>
      <c r="BQ285" s="48" t="s">
        <v>85</v>
      </c>
      <c r="BR285" s="48">
        <v>36</v>
      </c>
      <c r="BS285" s="48">
        <v>27</v>
      </c>
      <c r="BT285" s="48">
        <v>34</v>
      </c>
      <c r="BU285" s="48" t="s">
        <v>85</v>
      </c>
      <c r="BV285" s="48" t="s">
        <v>85</v>
      </c>
      <c r="BW285" s="48" t="s">
        <v>85</v>
      </c>
      <c r="BX285" s="48" t="s">
        <v>85</v>
      </c>
      <c r="BY285" s="48" t="s">
        <v>85</v>
      </c>
      <c r="BZ285" s="48" t="s">
        <v>85</v>
      </c>
      <c r="CA285" s="48" t="s">
        <v>85</v>
      </c>
      <c r="CB285" s="48" t="s">
        <v>85</v>
      </c>
      <c r="CC285" s="48" t="s">
        <v>85</v>
      </c>
      <c r="CD285" s="45"/>
      <c r="CE285" s="1"/>
      <c r="CF285" s="1"/>
      <c r="CG285" s="1"/>
      <c r="CH285" s="1"/>
      <c r="CI285" s="1"/>
      <c r="CJ285" s="1"/>
      <c r="CK285" s="1"/>
    </row>
    <row r="286" spans="1:89">
      <c r="A286" s="1">
        <v>151</v>
      </c>
      <c r="B286" s="1" t="s">
        <v>749</v>
      </c>
      <c r="C286" s="19" t="s">
        <v>763</v>
      </c>
      <c r="D286" s="20" t="s">
        <v>422</v>
      </c>
      <c r="E286" s="20" t="s">
        <v>401</v>
      </c>
      <c r="F286" s="20" t="s">
        <v>776</v>
      </c>
      <c r="G286" s="20" t="s">
        <v>407</v>
      </c>
      <c r="H286" s="21">
        <f>E286-D286+1</f>
        <v>13</v>
      </c>
      <c r="I286" s="32" t="s">
        <v>85</v>
      </c>
      <c r="J286" s="32" t="s">
        <v>85</v>
      </c>
      <c r="K286" s="48">
        <v>499</v>
      </c>
      <c r="L286" s="22">
        <v>43</v>
      </c>
      <c r="M286" s="22">
        <v>35</v>
      </c>
      <c r="N286" s="22">
        <v>5</v>
      </c>
      <c r="O286" s="22">
        <v>14</v>
      </c>
      <c r="P286" s="48" t="s">
        <v>751</v>
      </c>
      <c r="Q286" s="22" t="s">
        <v>752</v>
      </c>
      <c r="R286" s="32" t="s">
        <v>177</v>
      </c>
      <c r="S286" s="12">
        <v>43</v>
      </c>
      <c r="T286" s="12">
        <v>51</v>
      </c>
      <c r="U286" s="48">
        <v>42</v>
      </c>
      <c r="V286" s="48">
        <v>50</v>
      </c>
      <c r="W286" s="48" t="s">
        <v>12</v>
      </c>
      <c r="X286" s="48">
        <f>IF(AND(W286 = "Rep", M286&gt;L286),1,0)</f>
        <v>0</v>
      </c>
      <c r="Y286" s="32" t="s">
        <v>85</v>
      </c>
      <c r="Z286" s="32" t="s">
        <v>85</v>
      </c>
      <c r="AA286" s="32" t="s">
        <v>85</v>
      </c>
      <c r="AB286" s="32" t="s">
        <v>85</v>
      </c>
      <c r="AC286" s="32" t="s">
        <v>85</v>
      </c>
      <c r="AD286" s="32" t="s">
        <v>85</v>
      </c>
      <c r="AE286" s="32" t="s">
        <v>763</v>
      </c>
      <c r="AF286" s="32" t="s">
        <v>763</v>
      </c>
      <c r="AG286" s="32" t="s">
        <v>89</v>
      </c>
      <c r="AH286" s="32">
        <v>1</v>
      </c>
      <c r="AI286" s="32">
        <v>1</v>
      </c>
      <c r="AJ286" s="32" t="s">
        <v>85</v>
      </c>
      <c r="AK286" s="32" t="s">
        <v>85</v>
      </c>
      <c r="AL286" s="32" t="s">
        <v>85</v>
      </c>
      <c r="AM286" s="32" t="s">
        <v>85</v>
      </c>
      <c r="AN286" s="32" t="s">
        <v>85</v>
      </c>
      <c r="AO286" s="32" t="s">
        <v>85</v>
      </c>
      <c r="AP286" s="32" t="s">
        <v>85</v>
      </c>
      <c r="AQ286" s="32" t="s">
        <v>85</v>
      </c>
      <c r="AR286" s="32" t="s">
        <v>85</v>
      </c>
      <c r="AS286" s="32" t="s">
        <v>85</v>
      </c>
      <c r="AT286" s="32" t="s">
        <v>85</v>
      </c>
      <c r="AU286" s="32" t="s">
        <v>85</v>
      </c>
      <c r="AV286" s="32" t="s">
        <v>85</v>
      </c>
      <c r="AW286" s="32" t="s">
        <v>85</v>
      </c>
      <c r="AX286" s="32" t="s">
        <v>85</v>
      </c>
      <c r="AY286" s="32" t="s">
        <v>85</v>
      </c>
      <c r="AZ286" s="32" t="s">
        <v>85</v>
      </c>
      <c r="BA286" s="32" t="s">
        <v>85</v>
      </c>
      <c r="BB286" s="32" t="s">
        <v>85</v>
      </c>
      <c r="BC286" s="32" t="s">
        <v>85</v>
      </c>
      <c r="BD286" s="32" t="s">
        <v>85</v>
      </c>
      <c r="BE286" s="32" t="s">
        <v>85</v>
      </c>
      <c r="BF286" s="32" t="s">
        <v>85</v>
      </c>
      <c r="BG286" s="32" t="s">
        <v>85</v>
      </c>
      <c r="BH286" s="32" t="s">
        <v>85</v>
      </c>
      <c r="BI286" s="32" t="s">
        <v>85</v>
      </c>
      <c r="BJ286" s="32" t="s">
        <v>85</v>
      </c>
      <c r="BK286" s="32" t="s">
        <v>85</v>
      </c>
      <c r="BL286" s="32" t="s">
        <v>85</v>
      </c>
      <c r="BM286" s="32" t="s">
        <v>85</v>
      </c>
      <c r="BN286" s="32" t="s">
        <v>85</v>
      </c>
      <c r="BO286" s="32" t="s">
        <v>85</v>
      </c>
      <c r="BP286" s="32" t="s">
        <v>85</v>
      </c>
      <c r="BQ286" s="32" t="s">
        <v>85</v>
      </c>
      <c r="BR286" s="32">
        <v>36</v>
      </c>
      <c r="BS286" s="32">
        <v>27</v>
      </c>
      <c r="BT286" s="32" t="s">
        <v>85</v>
      </c>
      <c r="BU286" s="32" t="s">
        <v>85</v>
      </c>
      <c r="BV286" s="32" t="s">
        <v>85</v>
      </c>
      <c r="BW286" s="32" t="s">
        <v>85</v>
      </c>
      <c r="BX286" s="32" t="s">
        <v>85</v>
      </c>
      <c r="BY286" s="32" t="s">
        <v>85</v>
      </c>
      <c r="BZ286" s="32" t="s">
        <v>85</v>
      </c>
      <c r="CA286" s="32" t="s">
        <v>85</v>
      </c>
      <c r="CB286" s="32" t="s">
        <v>85</v>
      </c>
      <c r="CC286" s="32" t="s">
        <v>85</v>
      </c>
      <c r="CD286" s="1"/>
      <c r="CE286" s="1"/>
      <c r="CF286" s="1"/>
      <c r="CG286" s="1"/>
      <c r="CH286" s="1"/>
      <c r="CI286" s="1"/>
      <c r="CJ286" s="1"/>
      <c r="CK286" s="1"/>
    </row>
    <row r="287" spans="1:89">
      <c r="A287" s="26">
        <v>54</v>
      </c>
      <c r="B287" s="26" t="s">
        <v>749</v>
      </c>
      <c r="C287" s="19" t="s">
        <v>780</v>
      </c>
      <c r="D287" s="27">
        <v>44002</v>
      </c>
      <c r="E287" s="27">
        <v>44006</v>
      </c>
      <c r="F287" s="26" t="s">
        <v>781</v>
      </c>
      <c r="G287" s="27">
        <v>44014</v>
      </c>
      <c r="H287" s="32">
        <v>5</v>
      </c>
      <c r="I287" s="49" t="s">
        <v>85</v>
      </c>
      <c r="J287" s="49" t="s">
        <v>85</v>
      </c>
      <c r="K287" s="32">
        <v>600</v>
      </c>
      <c r="L287" s="32">
        <v>37</v>
      </c>
      <c r="M287" s="32">
        <v>45</v>
      </c>
      <c r="N287" s="32">
        <v>4</v>
      </c>
      <c r="O287" s="49" t="s">
        <v>85</v>
      </c>
      <c r="P287" s="32" t="s">
        <v>751</v>
      </c>
      <c r="Q287" s="32" t="s">
        <v>752</v>
      </c>
      <c r="R287" s="32" t="s">
        <v>177</v>
      </c>
      <c r="S287" s="12">
        <v>43</v>
      </c>
      <c r="T287" s="12">
        <v>51</v>
      </c>
      <c r="U287" s="48">
        <v>42</v>
      </c>
      <c r="V287" s="48">
        <v>50</v>
      </c>
      <c r="W287" s="48" t="s">
        <v>12</v>
      </c>
      <c r="X287" s="48">
        <f>IF(AND(W287 = "Rep", M287&gt;L287),1,0)</f>
        <v>1</v>
      </c>
      <c r="Y287" s="49" t="s">
        <v>85</v>
      </c>
      <c r="Z287" s="49" t="s">
        <v>85</v>
      </c>
      <c r="AA287" s="49" t="s">
        <v>85</v>
      </c>
      <c r="AB287" s="49" t="s">
        <v>85</v>
      </c>
      <c r="AC287" s="49" t="s">
        <v>85</v>
      </c>
      <c r="AD287" s="49" t="s">
        <v>85</v>
      </c>
      <c r="AE287" s="32" t="s">
        <v>782</v>
      </c>
      <c r="AF287" s="32" t="s">
        <v>780</v>
      </c>
      <c r="AG287" s="32" t="s">
        <v>118</v>
      </c>
      <c r="AH287" s="32">
        <v>1</v>
      </c>
      <c r="AI287" s="32">
        <v>0</v>
      </c>
      <c r="AJ287" s="49" t="s">
        <v>85</v>
      </c>
      <c r="AK287" s="49" t="s">
        <v>85</v>
      </c>
      <c r="AL287" s="49" t="s">
        <v>85</v>
      </c>
      <c r="AM287" s="49" t="s">
        <v>85</v>
      </c>
      <c r="AN287" s="49" t="s">
        <v>85</v>
      </c>
      <c r="AO287" s="49" t="s">
        <v>85</v>
      </c>
      <c r="AP287" s="49" t="s">
        <v>85</v>
      </c>
      <c r="AQ287" s="49" t="s">
        <v>85</v>
      </c>
      <c r="AR287" s="49" t="s">
        <v>85</v>
      </c>
      <c r="AS287" s="49" t="s">
        <v>85</v>
      </c>
      <c r="AT287" s="49" t="s">
        <v>85</v>
      </c>
      <c r="AU287" s="49" t="s">
        <v>85</v>
      </c>
      <c r="AV287" s="49" t="s">
        <v>85</v>
      </c>
      <c r="AW287" s="49" t="s">
        <v>85</v>
      </c>
      <c r="AX287" s="49" t="s">
        <v>85</v>
      </c>
      <c r="AY287" s="49" t="s">
        <v>85</v>
      </c>
      <c r="AZ287" s="49" t="s">
        <v>85</v>
      </c>
      <c r="BA287" s="49" t="s">
        <v>85</v>
      </c>
      <c r="BB287" s="49" t="s">
        <v>85</v>
      </c>
      <c r="BC287" s="49" t="s">
        <v>85</v>
      </c>
      <c r="BD287" s="49" t="s">
        <v>85</v>
      </c>
      <c r="BE287" s="49" t="s">
        <v>85</v>
      </c>
      <c r="BF287" s="49" t="s">
        <v>85</v>
      </c>
      <c r="BG287" s="49" t="s">
        <v>85</v>
      </c>
      <c r="BH287" s="49" t="s">
        <v>85</v>
      </c>
      <c r="BI287" s="49" t="s">
        <v>85</v>
      </c>
      <c r="BJ287" s="49" t="s">
        <v>85</v>
      </c>
      <c r="BK287" s="49" t="s">
        <v>85</v>
      </c>
      <c r="BL287" s="49" t="s">
        <v>85</v>
      </c>
      <c r="BM287" s="49" t="s">
        <v>85</v>
      </c>
      <c r="BN287" s="49" t="s">
        <v>85</v>
      </c>
      <c r="BO287" s="49" t="s">
        <v>85</v>
      </c>
      <c r="BP287" s="49" t="s">
        <v>85</v>
      </c>
      <c r="BQ287" s="49" t="s">
        <v>85</v>
      </c>
      <c r="BR287" s="49" t="s">
        <v>85</v>
      </c>
      <c r="BS287" s="49" t="s">
        <v>85</v>
      </c>
      <c r="BT287" s="49" t="s">
        <v>85</v>
      </c>
      <c r="BU287" s="49" t="s">
        <v>85</v>
      </c>
      <c r="BV287" s="49" t="s">
        <v>85</v>
      </c>
      <c r="BW287" s="49" t="s">
        <v>85</v>
      </c>
      <c r="BX287" s="49" t="s">
        <v>85</v>
      </c>
      <c r="BY287" s="49" t="s">
        <v>85</v>
      </c>
      <c r="BZ287" s="49" t="s">
        <v>85</v>
      </c>
      <c r="CA287" s="49" t="s">
        <v>85</v>
      </c>
      <c r="CB287" s="49" t="s">
        <v>85</v>
      </c>
      <c r="CC287" s="49" t="s">
        <v>85</v>
      </c>
      <c r="CD287" s="26" t="s">
        <v>783</v>
      </c>
      <c r="CE287" s="1"/>
      <c r="CF287" s="1"/>
      <c r="CG287" s="1"/>
      <c r="CH287" s="1"/>
      <c r="CI287" s="1"/>
      <c r="CJ287" s="1"/>
      <c r="CK287" s="1"/>
    </row>
    <row r="288" spans="1:89">
      <c r="A288" s="44">
        <v>616</v>
      </c>
      <c r="B288" s="45" t="s">
        <v>784</v>
      </c>
      <c r="C288" s="9" t="s">
        <v>204</v>
      </c>
      <c r="D288" s="39" t="s">
        <v>82</v>
      </c>
      <c r="E288" s="39" t="s">
        <v>123</v>
      </c>
      <c r="F288" s="23" t="s">
        <v>205</v>
      </c>
      <c r="G288" s="39" t="s">
        <v>125</v>
      </c>
      <c r="H288" s="21">
        <f>E288-D288+1</f>
        <v>4</v>
      </c>
      <c r="I288" s="40" t="s">
        <v>206</v>
      </c>
      <c r="J288" s="40" t="s">
        <v>85</v>
      </c>
      <c r="K288" s="48">
        <v>383</v>
      </c>
      <c r="L288" s="22">
        <v>51</v>
      </c>
      <c r="M288" s="22">
        <v>46</v>
      </c>
      <c r="N288" s="22">
        <v>2</v>
      </c>
      <c r="O288" s="22">
        <v>1</v>
      </c>
      <c r="P288" s="13" t="s">
        <v>786</v>
      </c>
      <c r="Q288" s="22" t="s">
        <v>787</v>
      </c>
      <c r="R288" s="48" t="s">
        <v>88</v>
      </c>
      <c r="S288" s="12">
        <v>50</v>
      </c>
      <c r="T288" s="12">
        <v>48</v>
      </c>
      <c r="U288" s="48">
        <v>50</v>
      </c>
      <c r="V288" s="48">
        <v>48</v>
      </c>
      <c r="W288" s="48" t="s">
        <v>11</v>
      </c>
      <c r="X288" s="48">
        <f>IF(AND(W288 = "Dem", L288&gt;M288), 1, 0)</f>
        <v>1</v>
      </c>
      <c r="Y288" s="48" t="s">
        <v>85</v>
      </c>
      <c r="Z288" s="48" t="s">
        <v>85</v>
      </c>
      <c r="AA288" s="48" t="s">
        <v>85</v>
      </c>
      <c r="AB288" s="48" t="s">
        <v>85</v>
      </c>
      <c r="AC288" s="48" t="s">
        <v>85</v>
      </c>
      <c r="AD288" s="48" t="s">
        <v>85</v>
      </c>
      <c r="AE288" s="48" t="s">
        <v>207</v>
      </c>
      <c r="AF288" s="48" t="s">
        <v>208</v>
      </c>
      <c r="AG288" s="13" t="s">
        <v>89</v>
      </c>
      <c r="AH288" s="48">
        <v>1</v>
      </c>
      <c r="AI288" s="48">
        <v>1</v>
      </c>
      <c r="AJ288" s="48" t="s">
        <v>85</v>
      </c>
      <c r="AK288" s="48" t="s">
        <v>85</v>
      </c>
      <c r="AL288" s="48" t="s">
        <v>85</v>
      </c>
      <c r="AM288" s="48" t="s">
        <v>85</v>
      </c>
      <c r="AN288" s="48" t="s">
        <v>85</v>
      </c>
      <c r="AO288" s="48" t="s">
        <v>85</v>
      </c>
      <c r="AP288" s="48" t="s">
        <v>85</v>
      </c>
      <c r="AQ288" s="48" t="s">
        <v>85</v>
      </c>
      <c r="AR288" s="48" t="s">
        <v>85</v>
      </c>
      <c r="AS288" s="48" t="s">
        <v>85</v>
      </c>
      <c r="AT288" s="48" t="s">
        <v>85</v>
      </c>
      <c r="AU288" s="48" t="s">
        <v>85</v>
      </c>
      <c r="AV288" s="48" t="s">
        <v>85</v>
      </c>
      <c r="AW288" s="48" t="s">
        <v>85</v>
      </c>
      <c r="AX288" s="48" t="s">
        <v>85</v>
      </c>
      <c r="AY288" s="48" t="s">
        <v>85</v>
      </c>
      <c r="AZ288" s="48" t="s">
        <v>85</v>
      </c>
      <c r="BA288" s="48" t="s">
        <v>85</v>
      </c>
      <c r="BB288" s="48" t="s">
        <v>85</v>
      </c>
      <c r="BC288" s="48" t="s">
        <v>85</v>
      </c>
      <c r="BD288" s="48" t="s">
        <v>85</v>
      </c>
      <c r="BE288" s="48" t="s">
        <v>85</v>
      </c>
      <c r="BF288" s="48" t="s">
        <v>85</v>
      </c>
      <c r="BG288" s="48" t="s">
        <v>85</v>
      </c>
      <c r="BH288" s="48" t="s">
        <v>85</v>
      </c>
      <c r="BI288" s="48" t="s">
        <v>85</v>
      </c>
      <c r="BJ288" s="48" t="s">
        <v>85</v>
      </c>
      <c r="BK288" s="48" t="s">
        <v>85</v>
      </c>
      <c r="BL288" s="48" t="s">
        <v>85</v>
      </c>
      <c r="BM288" s="48" t="s">
        <v>85</v>
      </c>
      <c r="BN288" s="48" t="s">
        <v>85</v>
      </c>
      <c r="BO288" s="48" t="s">
        <v>85</v>
      </c>
      <c r="BP288" s="48" t="s">
        <v>85</v>
      </c>
      <c r="BQ288" s="48" t="s">
        <v>85</v>
      </c>
      <c r="BR288" s="48" t="s">
        <v>85</v>
      </c>
      <c r="BS288" s="48" t="s">
        <v>85</v>
      </c>
      <c r="BT288" s="48" t="s">
        <v>85</v>
      </c>
      <c r="BU288" s="48" t="s">
        <v>85</v>
      </c>
      <c r="BV288" s="48" t="s">
        <v>85</v>
      </c>
      <c r="BW288" s="48" t="s">
        <v>85</v>
      </c>
      <c r="BX288" s="48" t="s">
        <v>85</v>
      </c>
      <c r="BY288" s="48" t="s">
        <v>85</v>
      </c>
      <c r="BZ288" s="48" t="s">
        <v>85</v>
      </c>
      <c r="CA288" s="48" t="s">
        <v>85</v>
      </c>
      <c r="CB288" s="48" t="s">
        <v>85</v>
      </c>
      <c r="CC288" s="48" t="s">
        <v>85</v>
      </c>
      <c r="CD288" s="45"/>
      <c r="CE288" s="1"/>
      <c r="CF288" s="1"/>
      <c r="CG288" s="1"/>
      <c r="CH288" s="1"/>
      <c r="CI288" s="1"/>
      <c r="CJ288" s="1"/>
      <c r="CK288" s="1"/>
    </row>
    <row r="289" spans="1:89">
      <c r="A289" s="44">
        <v>603</v>
      </c>
      <c r="B289" s="45" t="s">
        <v>784</v>
      </c>
      <c r="C289" s="9" t="s">
        <v>692</v>
      </c>
      <c r="D289" s="39" t="s">
        <v>132</v>
      </c>
      <c r="E289" s="39" t="s">
        <v>123</v>
      </c>
      <c r="F289" s="23" t="s">
        <v>693</v>
      </c>
      <c r="G289" s="39" t="s">
        <v>125</v>
      </c>
      <c r="H289" s="21">
        <f>E289-D289+1</f>
        <v>2</v>
      </c>
      <c r="I289" s="40" t="s">
        <v>694</v>
      </c>
      <c r="J289" s="40" t="s">
        <v>85</v>
      </c>
      <c r="K289" s="48">
        <v>450</v>
      </c>
      <c r="L289" s="22">
        <v>52</v>
      </c>
      <c r="M289" s="22">
        <v>37</v>
      </c>
      <c r="N289" s="22">
        <v>2</v>
      </c>
      <c r="O289" s="22">
        <v>10</v>
      </c>
      <c r="P289" s="13" t="s">
        <v>786</v>
      </c>
      <c r="Q289" s="22" t="s">
        <v>787</v>
      </c>
      <c r="R289" s="48" t="s">
        <v>88</v>
      </c>
      <c r="S289" s="12">
        <v>50</v>
      </c>
      <c r="T289" s="12">
        <v>48</v>
      </c>
      <c r="U289" s="48">
        <v>50</v>
      </c>
      <c r="V289" s="48">
        <v>48</v>
      </c>
      <c r="W289" s="48" t="s">
        <v>11</v>
      </c>
      <c r="X289" s="48">
        <f>IF(AND(W289 = "Dem", L289&gt;M289), 1, 0)</f>
        <v>1</v>
      </c>
      <c r="Y289" s="48" t="s">
        <v>85</v>
      </c>
      <c r="Z289" s="48" t="s">
        <v>85</v>
      </c>
      <c r="AA289" s="48" t="s">
        <v>85</v>
      </c>
      <c r="AB289" s="48" t="s">
        <v>85</v>
      </c>
      <c r="AC289" s="48" t="s">
        <v>85</v>
      </c>
      <c r="AD289" s="48" t="s">
        <v>85</v>
      </c>
      <c r="AE289" s="48" t="s">
        <v>692</v>
      </c>
      <c r="AF289" s="48" t="s">
        <v>692</v>
      </c>
      <c r="AG289" s="13" t="s">
        <v>89</v>
      </c>
      <c r="AH289" s="48">
        <v>1</v>
      </c>
      <c r="AI289" s="48">
        <v>0</v>
      </c>
      <c r="AJ289" s="48">
        <v>1</v>
      </c>
      <c r="AK289" s="48">
        <v>1</v>
      </c>
      <c r="AL289" s="48">
        <v>0</v>
      </c>
      <c r="AM289" s="48">
        <v>0</v>
      </c>
      <c r="AN289" s="48">
        <v>0</v>
      </c>
      <c r="AO289" s="48">
        <v>0</v>
      </c>
      <c r="AP289" s="48">
        <v>0</v>
      </c>
      <c r="AQ289" s="48">
        <v>0</v>
      </c>
      <c r="AR289" s="48">
        <v>0</v>
      </c>
      <c r="AS289" s="48">
        <v>0</v>
      </c>
      <c r="AT289" s="48">
        <v>0</v>
      </c>
      <c r="AU289" s="48">
        <v>0</v>
      </c>
      <c r="AV289" s="48">
        <v>0</v>
      </c>
      <c r="AW289" s="48">
        <v>0</v>
      </c>
      <c r="AX289" s="48">
        <v>0</v>
      </c>
      <c r="AY289" s="48">
        <v>0</v>
      </c>
      <c r="AZ289" s="48">
        <v>0</v>
      </c>
      <c r="BA289" s="48">
        <v>0</v>
      </c>
      <c r="BB289" s="48">
        <v>0</v>
      </c>
      <c r="BC289" s="48">
        <v>0</v>
      </c>
      <c r="BD289" s="48">
        <v>0</v>
      </c>
      <c r="BE289" s="48">
        <v>0</v>
      </c>
      <c r="BF289" s="48">
        <v>0</v>
      </c>
      <c r="BG289" s="48">
        <v>0</v>
      </c>
      <c r="BH289" s="48">
        <v>0</v>
      </c>
      <c r="BI289" s="48">
        <v>0</v>
      </c>
      <c r="BJ289" s="48">
        <v>0</v>
      </c>
      <c r="BK289" s="48">
        <v>0</v>
      </c>
      <c r="BL289" s="48">
        <v>0</v>
      </c>
      <c r="BM289" s="48">
        <v>0</v>
      </c>
      <c r="BN289" s="48">
        <v>0</v>
      </c>
      <c r="BO289" s="48">
        <v>0</v>
      </c>
      <c r="BP289" s="48" t="s">
        <v>85</v>
      </c>
      <c r="BQ289" s="48" t="s">
        <v>85</v>
      </c>
      <c r="BR289" s="48" t="s">
        <v>85</v>
      </c>
      <c r="BS289" s="48" t="s">
        <v>85</v>
      </c>
      <c r="BT289" s="48" t="s">
        <v>85</v>
      </c>
      <c r="BU289" s="48" t="s">
        <v>85</v>
      </c>
      <c r="BV289" s="48" t="s">
        <v>85</v>
      </c>
      <c r="BW289" s="48" t="s">
        <v>85</v>
      </c>
      <c r="BX289" s="48" t="s">
        <v>85</v>
      </c>
      <c r="BY289" s="48" t="s">
        <v>85</v>
      </c>
      <c r="BZ289" s="48" t="s">
        <v>85</v>
      </c>
      <c r="CA289" s="48" t="s">
        <v>85</v>
      </c>
      <c r="CB289" s="48" t="s">
        <v>85</v>
      </c>
      <c r="CC289" s="48" t="s">
        <v>85</v>
      </c>
      <c r="CD289" s="45"/>
      <c r="CE289" s="1"/>
      <c r="CF289" s="1"/>
      <c r="CG289" s="1"/>
      <c r="CH289" s="1"/>
      <c r="CI289" s="1"/>
      <c r="CJ289" s="1"/>
      <c r="CK289" s="1"/>
    </row>
    <row r="290" spans="1:89">
      <c r="A290" s="44">
        <v>496</v>
      </c>
      <c r="B290" s="45" t="s">
        <v>784</v>
      </c>
      <c r="C290" s="9" t="s">
        <v>814</v>
      </c>
      <c r="D290" s="39" t="s">
        <v>250</v>
      </c>
      <c r="E290" s="39" t="s">
        <v>79</v>
      </c>
      <c r="F290" s="39" t="s">
        <v>815</v>
      </c>
      <c r="G290" s="39" t="s">
        <v>122</v>
      </c>
      <c r="H290" s="21">
        <f>E290-D290+1</f>
        <v>3</v>
      </c>
      <c r="I290" s="40" t="s">
        <v>816</v>
      </c>
      <c r="J290" s="40" t="s">
        <v>85</v>
      </c>
      <c r="K290" s="40" t="s">
        <v>817</v>
      </c>
      <c r="L290" s="22">
        <v>48</v>
      </c>
      <c r="M290" s="22">
        <v>46</v>
      </c>
      <c r="N290" s="22">
        <v>3</v>
      </c>
      <c r="O290" s="22">
        <v>3</v>
      </c>
      <c r="P290" s="13" t="s">
        <v>786</v>
      </c>
      <c r="Q290" s="22" t="s">
        <v>787</v>
      </c>
      <c r="R290" s="48" t="s">
        <v>85</v>
      </c>
      <c r="S290" s="12">
        <v>50</v>
      </c>
      <c r="T290" s="12">
        <v>48</v>
      </c>
      <c r="U290" s="48">
        <v>50</v>
      </c>
      <c r="V290" s="48">
        <v>48</v>
      </c>
      <c r="W290" s="48" t="s">
        <v>11</v>
      </c>
      <c r="X290" s="48">
        <f>IF(AND(W290 = "Dem", L290&gt;M290), 1, 0)</f>
        <v>1</v>
      </c>
      <c r="Y290" s="48" t="s">
        <v>85</v>
      </c>
      <c r="Z290" s="48" t="s">
        <v>85</v>
      </c>
      <c r="AA290" s="48" t="s">
        <v>85</v>
      </c>
      <c r="AB290" s="48" t="s">
        <v>85</v>
      </c>
      <c r="AC290" s="48" t="s">
        <v>85</v>
      </c>
      <c r="AD290" s="48" t="s">
        <v>85</v>
      </c>
      <c r="AE290" s="48" t="s">
        <v>85</v>
      </c>
      <c r="AF290" s="48" t="s">
        <v>818</v>
      </c>
      <c r="AG290" s="48" t="s">
        <v>12</v>
      </c>
      <c r="AH290" s="48">
        <v>1</v>
      </c>
      <c r="AI290" s="48">
        <v>0</v>
      </c>
      <c r="AJ290" s="48" t="s">
        <v>85</v>
      </c>
      <c r="AK290" s="48" t="s">
        <v>85</v>
      </c>
      <c r="AL290" s="48" t="s">
        <v>85</v>
      </c>
      <c r="AM290" s="48" t="s">
        <v>85</v>
      </c>
      <c r="AN290" s="48" t="s">
        <v>85</v>
      </c>
      <c r="AO290" s="48" t="s">
        <v>85</v>
      </c>
      <c r="AP290" s="48" t="s">
        <v>85</v>
      </c>
      <c r="AQ290" s="48" t="s">
        <v>85</v>
      </c>
      <c r="AR290" s="48" t="s">
        <v>85</v>
      </c>
      <c r="AS290" s="48" t="s">
        <v>85</v>
      </c>
      <c r="AT290" s="48" t="s">
        <v>85</v>
      </c>
      <c r="AU290" s="48" t="s">
        <v>85</v>
      </c>
      <c r="AV290" s="48" t="s">
        <v>85</v>
      </c>
      <c r="AW290" s="48" t="s">
        <v>85</v>
      </c>
      <c r="AX290" s="48" t="s">
        <v>85</v>
      </c>
      <c r="AY290" s="48" t="s">
        <v>85</v>
      </c>
      <c r="AZ290" s="48" t="s">
        <v>85</v>
      </c>
      <c r="BA290" s="48" t="s">
        <v>85</v>
      </c>
      <c r="BB290" s="48" t="s">
        <v>85</v>
      </c>
      <c r="BC290" s="48" t="s">
        <v>85</v>
      </c>
      <c r="BD290" s="48" t="s">
        <v>85</v>
      </c>
      <c r="BE290" s="48" t="s">
        <v>85</v>
      </c>
      <c r="BF290" s="48" t="s">
        <v>85</v>
      </c>
      <c r="BG290" s="48" t="s">
        <v>85</v>
      </c>
      <c r="BH290" s="48" t="s">
        <v>85</v>
      </c>
      <c r="BI290" s="48" t="s">
        <v>85</v>
      </c>
      <c r="BJ290" s="48" t="s">
        <v>85</v>
      </c>
      <c r="BK290" s="48" t="s">
        <v>85</v>
      </c>
      <c r="BL290" s="48" t="s">
        <v>85</v>
      </c>
      <c r="BM290" s="48" t="s">
        <v>85</v>
      </c>
      <c r="BN290" s="48" t="s">
        <v>85</v>
      </c>
      <c r="BO290" s="48" t="s">
        <v>85</v>
      </c>
      <c r="BP290" s="48" t="s">
        <v>85</v>
      </c>
      <c r="BQ290" s="48" t="s">
        <v>85</v>
      </c>
      <c r="BR290" s="48" t="s">
        <v>85</v>
      </c>
      <c r="BS290" s="48" t="s">
        <v>85</v>
      </c>
      <c r="BT290" s="48" t="s">
        <v>85</v>
      </c>
      <c r="BU290" s="48" t="s">
        <v>85</v>
      </c>
      <c r="BV290" s="48" t="s">
        <v>85</v>
      </c>
      <c r="BW290" s="48" t="s">
        <v>85</v>
      </c>
      <c r="BX290" s="48" t="s">
        <v>85</v>
      </c>
      <c r="BY290" s="48">
        <v>82</v>
      </c>
      <c r="BZ290" s="48">
        <v>13</v>
      </c>
      <c r="CA290" s="48">
        <v>2</v>
      </c>
      <c r="CB290" s="48">
        <v>2</v>
      </c>
      <c r="CC290" s="48">
        <v>1</v>
      </c>
      <c r="CD290" s="45"/>
      <c r="CE290" s="1"/>
      <c r="CF290" s="1"/>
      <c r="CG290" s="1"/>
      <c r="CH290" s="1"/>
      <c r="CI290" s="1"/>
      <c r="CJ290" s="1"/>
      <c r="CK290" s="1"/>
    </row>
    <row r="291" spans="1:89">
      <c r="A291" s="44">
        <v>451</v>
      </c>
      <c r="B291" s="45" t="s">
        <v>784</v>
      </c>
      <c r="C291" s="9" t="s">
        <v>818</v>
      </c>
      <c r="D291" s="39" t="s">
        <v>232</v>
      </c>
      <c r="E291" s="39" t="s">
        <v>100</v>
      </c>
      <c r="F291" s="39" t="s">
        <v>823</v>
      </c>
      <c r="G291" s="39" t="s">
        <v>131</v>
      </c>
      <c r="H291" s="21">
        <f>E291-D291+1</f>
        <v>4</v>
      </c>
      <c r="I291" s="21" t="s">
        <v>824</v>
      </c>
      <c r="J291" s="40" t="s">
        <v>85</v>
      </c>
      <c r="K291" s="40" t="s">
        <v>825</v>
      </c>
      <c r="L291" s="22">
        <v>48</v>
      </c>
      <c r="M291" s="22">
        <v>50</v>
      </c>
      <c r="N291" s="22">
        <v>1</v>
      </c>
      <c r="O291" s="22">
        <v>1</v>
      </c>
      <c r="P291" s="13" t="s">
        <v>786</v>
      </c>
      <c r="Q291" s="22" t="s">
        <v>787</v>
      </c>
      <c r="R291" s="22" t="s">
        <v>88</v>
      </c>
      <c r="S291" s="12">
        <v>50</v>
      </c>
      <c r="T291" s="12">
        <v>48</v>
      </c>
      <c r="U291" s="48">
        <v>50</v>
      </c>
      <c r="V291" s="48">
        <v>48</v>
      </c>
      <c r="W291" s="48" t="s">
        <v>11</v>
      </c>
      <c r="X291" s="48">
        <f>IF(AND(W291 = "Dem", L291&gt;M291), 1, 0)</f>
        <v>0</v>
      </c>
      <c r="Y291" s="48" t="s">
        <v>85</v>
      </c>
      <c r="Z291" s="48" t="s">
        <v>85</v>
      </c>
      <c r="AA291" s="48" t="s">
        <v>85</v>
      </c>
      <c r="AB291" s="48" t="s">
        <v>85</v>
      </c>
      <c r="AC291" s="48" t="s">
        <v>85</v>
      </c>
      <c r="AD291" s="48" t="s">
        <v>85</v>
      </c>
      <c r="AE291" s="13" t="s">
        <v>826</v>
      </c>
      <c r="AF291" s="48" t="s">
        <v>818</v>
      </c>
      <c r="AG291" s="48" t="s">
        <v>12</v>
      </c>
      <c r="AH291" s="48">
        <v>1</v>
      </c>
      <c r="AI291" s="48">
        <v>0</v>
      </c>
      <c r="AJ291" s="48" t="s">
        <v>85</v>
      </c>
      <c r="AK291" s="48" t="s">
        <v>85</v>
      </c>
      <c r="AL291" s="48" t="s">
        <v>85</v>
      </c>
      <c r="AM291" s="22" t="s">
        <v>85</v>
      </c>
      <c r="AN291" s="22" t="s">
        <v>85</v>
      </c>
      <c r="AO291" s="22" t="s">
        <v>85</v>
      </c>
      <c r="AP291" s="22" t="s">
        <v>85</v>
      </c>
      <c r="AQ291" s="22" t="s">
        <v>85</v>
      </c>
      <c r="AR291" s="22" t="s">
        <v>85</v>
      </c>
      <c r="AS291" s="22" t="s">
        <v>85</v>
      </c>
      <c r="AT291" s="22" t="s">
        <v>85</v>
      </c>
      <c r="AU291" s="22" t="s">
        <v>85</v>
      </c>
      <c r="AV291" s="22" t="s">
        <v>85</v>
      </c>
      <c r="AW291" s="22" t="s">
        <v>85</v>
      </c>
      <c r="AX291" s="22" t="s">
        <v>85</v>
      </c>
      <c r="AY291" s="22" t="s">
        <v>85</v>
      </c>
      <c r="AZ291" s="22" t="s">
        <v>85</v>
      </c>
      <c r="BA291" s="22" t="s">
        <v>85</v>
      </c>
      <c r="BB291" s="22" t="s">
        <v>85</v>
      </c>
      <c r="BC291" s="22" t="s">
        <v>85</v>
      </c>
      <c r="BD291" s="22" t="s">
        <v>85</v>
      </c>
      <c r="BE291" s="22" t="s">
        <v>85</v>
      </c>
      <c r="BF291" s="22" t="s">
        <v>85</v>
      </c>
      <c r="BG291" s="22" t="s">
        <v>85</v>
      </c>
      <c r="BH291" s="22" t="s">
        <v>85</v>
      </c>
      <c r="BI291" s="22" t="s">
        <v>85</v>
      </c>
      <c r="BJ291" s="22" t="s">
        <v>85</v>
      </c>
      <c r="BK291" s="22" t="s">
        <v>85</v>
      </c>
      <c r="BL291" s="22" t="s">
        <v>85</v>
      </c>
      <c r="BM291" s="22" t="s">
        <v>85</v>
      </c>
      <c r="BN291" s="22" t="s">
        <v>85</v>
      </c>
      <c r="BO291" s="22" t="s">
        <v>85</v>
      </c>
      <c r="BP291" s="48" t="s">
        <v>85</v>
      </c>
      <c r="BQ291" s="48" t="s">
        <v>85</v>
      </c>
      <c r="BR291" s="48" t="s">
        <v>85</v>
      </c>
      <c r="BS291" s="48" t="s">
        <v>85</v>
      </c>
      <c r="BT291" s="48" t="s">
        <v>85</v>
      </c>
      <c r="BU291" s="48" t="s">
        <v>85</v>
      </c>
      <c r="BV291" s="48" t="s">
        <v>85</v>
      </c>
      <c r="BW291" s="48" t="s">
        <v>85</v>
      </c>
      <c r="BX291" s="48" t="s">
        <v>85</v>
      </c>
      <c r="BY291" s="48">
        <v>82</v>
      </c>
      <c r="BZ291" s="48">
        <v>13</v>
      </c>
      <c r="CA291" s="48">
        <v>2</v>
      </c>
      <c r="CB291" s="48">
        <v>2</v>
      </c>
      <c r="CC291" s="48">
        <v>1</v>
      </c>
      <c r="CD291" s="45"/>
      <c r="CE291" s="1"/>
      <c r="CF291" s="1"/>
      <c r="CG291" s="1"/>
      <c r="CH291" s="1"/>
      <c r="CI291" s="1"/>
      <c r="CJ291" s="1"/>
      <c r="CK291" s="1"/>
    </row>
    <row r="292" spans="1:89">
      <c r="A292" s="44">
        <v>412</v>
      </c>
      <c r="B292" s="45" t="s">
        <v>784</v>
      </c>
      <c r="C292" s="9" t="s">
        <v>818</v>
      </c>
      <c r="D292" s="39" t="s">
        <v>153</v>
      </c>
      <c r="E292" s="39" t="s">
        <v>232</v>
      </c>
      <c r="F292" s="39" t="s">
        <v>835</v>
      </c>
      <c r="G292" s="39" t="s">
        <v>243</v>
      </c>
      <c r="H292" s="40">
        <f>E292-D292+1</f>
        <v>5</v>
      </c>
      <c r="I292" s="40" t="s">
        <v>816</v>
      </c>
      <c r="J292" s="40" t="s">
        <v>85</v>
      </c>
      <c r="K292" s="40" t="s">
        <v>817</v>
      </c>
      <c r="L292" s="48">
        <v>47</v>
      </c>
      <c r="M292" s="48">
        <v>48</v>
      </c>
      <c r="N292" s="48">
        <v>3</v>
      </c>
      <c r="O292" s="48">
        <v>3</v>
      </c>
      <c r="P292" s="13" t="s">
        <v>786</v>
      </c>
      <c r="Q292" s="48" t="s">
        <v>787</v>
      </c>
      <c r="R292" s="48" t="s">
        <v>88</v>
      </c>
      <c r="S292" s="12">
        <v>50</v>
      </c>
      <c r="T292" s="12">
        <v>48</v>
      </c>
      <c r="U292" s="48">
        <v>50</v>
      </c>
      <c r="V292" s="48">
        <v>48</v>
      </c>
      <c r="W292" s="48" t="s">
        <v>11</v>
      </c>
      <c r="X292" s="48">
        <f>IF(AND(W292 = "Dem", L292&gt;M292), 1, 0)</f>
        <v>0</v>
      </c>
      <c r="Y292" s="48" t="s">
        <v>85</v>
      </c>
      <c r="Z292" s="22" t="s">
        <v>85</v>
      </c>
      <c r="AA292" s="48" t="s">
        <v>85</v>
      </c>
      <c r="AB292" s="48" t="s">
        <v>85</v>
      </c>
      <c r="AC292" s="48" t="s">
        <v>85</v>
      </c>
      <c r="AD292" s="22" t="s">
        <v>85</v>
      </c>
      <c r="AE292" s="48" t="s">
        <v>818</v>
      </c>
      <c r="AF292" s="48" t="s">
        <v>818</v>
      </c>
      <c r="AG292" s="48" t="s">
        <v>12</v>
      </c>
      <c r="AH292" s="48">
        <v>1</v>
      </c>
      <c r="AI292" s="48">
        <v>1</v>
      </c>
      <c r="AJ292" s="48" t="s">
        <v>85</v>
      </c>
      <c r="AK292" s="48" t="s">
        <v>85</v>
      </c>
      <c r="AL292" s="48" t="s">
        <v>85</v>
      </c>
      <c r="AM292" s="48" t="s">
        <v>85</v>
      </c>
      <c r="AN292" s="48" t="s">
        <v>85</v>
      </c>
      <c r="AO292" s="48" t="s">
        <v>85</v>
      </c>
      <c r="AP292" s="48" t="s">
        <v>85</v>
      </c>
      <c r="AQ292" s="48" t="s">
        <v>85</v>
      </c>
      <c r="AR292" s="48" t="s">
        <v>85</v>
      </c>
      <c r="AS292" s="48" t="s">
        <v>85</v>
      </c>
      <c r="AT292" s="48" t="s">
        <v>85</v>
      </c>
      <c r="AU292" s="48" t="s">
        <v>85</v>
      </c>
      <c r="AV292" s="48" t="s">
        <v>85</v>
      </c>
      <c r="AW292" s="48" t="s">
        <v>85</v>
      </c>
      <c r="AX292" s="48" t="s">
        <v>85</v>
      </c>
      <c r="AY292" s="48" t="s">
        <v>85</v>
      </c>
      <c r="AZ292" s="48" t="s">
        <v>85</v>
      </c>
      <c r="BA292" s="48" t="s">
        <v>85</v>
      </c>
      <c r="BB292" s="48" t="s">
        <v>85</v>
      </c>
      <c r="BC292" s="48" t="s">
        <v>85</v>
      </c>
      <c r="BD292" s="48" t="s">
        <v>85</v>
      </c>
      <c r="BE292" s="48" t="s">
        <v>85</v>
      </c>
      <c r="BF292" s="48" t="s">
        <v>85</v>
      </c>
      <c r="BG292" s="48" t="s">
        <v>85</v>
      </c>
      <c r="BH292" s="48" t="s">
        <v>85</v>
      </c>
      <c r="BI292" s="48" t="s">
        <v>85</v>
      </c>
      <c r="BJ292" s="48" t="s">
        <v>85</v>
      </c>
      <c r="BK292" s="48" t="s">
        <v>85</v>
      </c>
      <c r="BL292" s="48" t="s">
        <v>85</v>
      </c>
      <c r="BM292" s="48" t="s">
        <v>85</v>
      </c>
      <c r="BN292" s="48" t="s">
        <v>85</v>
      </c>
      <c r="BO292" s="22" t="s">
        <v>85</v>
      </c>
      <c r="BP292" s="48" t="s">
        <v>85</v>
      </c>
      <c r="BQ292" s="48" t="s">
        <v>85</v>
      </c>
      <c r="BR292" s="48" t="s">
        <v>85</v>
      </c>
      <c r="BS292" s="48" t="s">
        <v>85</v>
      </c>
      <c r="BT292" s="48" t="s">
        <v>85</v>
      </c>
      <c r="BU292" s="22" t="s">
        <v>85</v>
      </c>
      <c r="BV292" s="22" t="s">
        <v>85</v>
      </c>
      <c r="BW292" s="22" t="s">
        <v>85</v>
      </c>
      <c r="BX292" s="22" t="s">
        <v>85</v>
      </c>
      <c r="BY292" s="48">
        <v>82</v>
      </c>
      <c r="BZ292" s="48">
        <v>13</v>
      </c>
      <c r="CA292" s="48">
        <v>2</v>
      </c>
      <c r="CB292" s="48">
        <v>2</v>
      </c>
      <c r="CC292" s="48">
        <v>1</v>
      </c>
      <c r="CD292" s="45"/>
      <c r="CE292" s="1"/>
      <c r="CF292" s="1"/>
      <c r="CG292" s="1"/>
      <c r="CH292" s="1"/>
      <c r="CI292" s="1"/>
      <c r="CJ292" s="1"/>
      <c r="CK292" s="1"/>
    </row>
    <row r="293" spans="1:89">
      <c r="A293" s="44">
        <v>339</v>
      </c>
      <c r="B293" s="45" t="s">
        <v>784</v>
      </c>
      <c r="C293" s="9" t="s">
        <v>814</v>
      </c>
      <c r="D293" s="39" t="s">
        <v>157</v>
      </c>
      <c r="E293" s="39" t="s">
        <v>159</v>
      </c>
      <c r="F293" s="39" t="s">
        <v>270</v>
      </c>
      <c r="G293" s="39" t="s">
        <v>188</v>
      </c>
      <c r="H293" s="40">
        <f>E293-D293+1</f>
        <v>3</v>
      </c>
      <c r="I293" s="40" t="s">
        <v>229</v>
      </c>
      <c r="J293" s="40" t="s">
        <v>85</v>
      </c>
      <c r="K293" s="40" t="s">
        <v>850</v>
      </c>
      <c r="L293" s="48">
        <v>48</v>
      </c>
      <c r="M293" s="48">
        <v>46</v>
      </c>
      <c r="N293" s="48" t="s">
        <v>85</v>
      </c>
      <c r="O293" s="48" t="s">
        <v>85</v>
      </c>
      <c r="P293" s="13" t="s">
        <v>786</v>
      </c>
      <c r="Q293" s="48" t="s">
        <v>787</v>
      </c>
      <c r="R293" s="48" t="s">
        <v>177</v>
      </c>
      <c r="S293" s="12">
        <v>50</v>
      </c>
      <c r="T293" s="12">
        <v>48</v>
      </c>
      <c r="U293" s="48">
        <v>50</v>
      </c>
      <c r="V293" s="48">
        <v>48</v>
      </c>
      <c r="W293" s="48" t="s">
        <v>11</v>
      </c>
      <c r="X293" s="48">
        <f>IF(AND(W293 = "Dem", L293&gt;M293), 1, 0)</f>
        <v>1</v>
      </c>
      <c r="Y293" s="48" t="s">
        <v>85</v>
      </c>
      <c r="Z293" s="48" t="s">
        <v>85</v>
      </c>
      <c r="AA293" s="48" t="s">
        <v>85</v>
      </c>
      <c r="AB293" s="48" t="s">
        <v>85</v>
      </c>
      <c r="AC293" s="48" t="s">
        <v>85</v>
      </c>
      <c r="AD293" s="48" t="s">
        <v>85</v>
      </c>
      <c r="AE293" s="13" t="s">
        <v>851</v>
      </c>
      <c r="AF293" s="48"/>
      <c r="AG293" s="48" t="s">
        <v>12</v>
      </c>
      <c r="AH293" s="48">
        <v>1</v>
      </c>
      <c r="AI293" s="48">
        <v>0</v>
      </c>
      <c r="AJ293" s="48" t="s">
        <v>85</v>
      </c>
      <c r="AK293" s="48" t="s">
        <v>85</v>
      </c>
      <c r="AL293" s="48" t="s">
        <v>85</v>
      </c>
      <c r="AM293" s="48" t="s">
        <v>85</v>
      </c>
      <c r="AN293" s="48" t="s">
        <v>85</v>
      </c>
      <c r="AO293" s="48" t="s">
        <v>85</v>
      </c>
      <c r="AP293" s="48" t="s">
        <v>85</v>
      </c>
      <c r="AQ293" s="48" t="s">
        <v>85</v>
      </c>
      <c r="AR293" s="48" t="s">
        <v>85</v>
      </c>
      <c r="AS293" s="48" t="s">
        <v>85</v>
      </c>
      <c r="AT293" s="48" t="s">
        <v>85</v>
      </c>
      <c r="AU293" s="48" t="s">
        <v>85</v>
      </c>
      <c r="AV293" s="48" t="s">
        <v>85</v>
      </c>
      <c r="AW293" s="48" t="s">
        <v>85</v>
      </c>
      <c r="AX293" s="48" t="s">
        <v>85</v>
      </c>
      <c r="AY293" s="48" t="s">
        <v>85</v>
      </c>
      <c r="AZ293" s="48" t="s">
        <v>85</v>
      </c>
      <c r="BA293" s="48" t="s">
        <v>85</v>
      </c>
      <c r="BB293" s="48" t="s">
        <v>85</v>
      </c>
      <c r="BC293" s="48" t="s">
        <v>85</v>
      </c>
      <c r="BD293" s="48" t="s">
        <v>85</v>
      </c>
      <c r="BE293" s="48" t="s">
        <v>85</v>
      </c>
      <c r="BF293" s="48" t="s">
        <v>85</v>
      </c>
      <c r="BG293" s="48" t="s">
        <v>85</v>
      </c>
      <c r="BH293" s="48" t="s">
        <v>85</v>
      </c>
      <c r="BI293" s="48" t="s">
        <v>85</v>
      </c>
      <c r="BJ293" s="48" t="s">
        <v>85</v>
      </c>
      <c r="BK293" s="48" t="s">
        <v>85</v>
      </c>
      <c r="BL293" s="48" t="s">
        <v>85</v>
      </c>
      <c r="BM293" s="48" t="s">
        <v>85</v>
      </c>
      <c r="BN293" s="48" t="s">
        <v>85</v>
      </c>
      <c r="BO293" s="48" t="s">
        <v>85</v>
      </c>
      <c r="BP293" s="48" t="s">
        <v>85</v>
      </c>
      <c r="BQ293" s="48" t="s">
        <v>85</v>
      </c>
      <c r="BR293" s="48" t="s">
        <v>85</v>
      </c>
      <c r="BS293" s="48" t="s">
        <v>85</v>
      </c>
      <c r="BT293" s="48" t="s">
        <v>85</v>
      </c>
      <c r="BU293" s="48" t="s">
        <v>85</v>
      </c>
      <c r="BV293" s="48" t="s">
        <v>85</v>
      </c>
      <c r="BW293" s="48" t="s">
        <v>85</v>
      </c>
      <c r="BX293" s="48" t="s">
        <v>85</v>
      </c>
      <c r="BY293" s="48" t="s">
        <v>85</v>
      </c>
      <c r="BZ293" s="48" t="s">
        <v>85</v>
      </c>
      <c r="CA293" s="48" t="s">
        <v>85</v>
      </c>
      <c r="CB293" s="48" t="s">
        <v>85</v>
      </c>
      <c r="CC293" s="48" t="s">
        <v>85</v>
      </c>
      <c r="CD293" s="45"/>
    </row>
    <row r="294" spans="1:89">
      <c r="A294" s="44">
        <v>313</v>
      </c>
      <c r="B294" s="45" t="s">
        <v>784</v>
      </c>
      <c r="C294" s="24" t="s">
        <v>818</v>
      </c>
      <c r="D294" s="39" t="s">
        <v>328</v>
      </c>
      <c r="E294" s="39" t="s">
        <v>309</v>
      </c>
      <c r="F294" s="39" t="s">
        <v>859</v>
      </c>
      <c r="G294" s="39" t="s">
        <v>254</v>
      </c>
      <c r="H294" s="40">
        <f>E294-D294+1</f>
        <v>3</v>
      </c>
      <c r="I294" s="40" t="s">
        <v>860</v>
      </c>
      <c r="J294" s="40" t="s">
        <v>85</v>
      </c>
      <c r="K294" s="40" t="s">
        <v>861</v>
      </c>
      <c r="L294" s="48">
        <v>48</v>
      </c>
      <c r="M294" s="48">
        <v>47</v>
      </c>
      <c r="N294" s="48">
        <v>2</v>
      </c>
      <c r="O294" s="48">
        <v>4</v>
      </c>
      <c r="P294" s="48" t="s">
        <v>786</v>
      </c>
      <c r="Q294" s="48" t="s">
        <v>787</v>
      </c>
      <c r="R294" s="48" t="s">
        <v>88</v>
      </c>
      <c r="S294" s="12">
        <v>50</v>
      </c>
      <c r="T294" s="12">
        <v>48</v>
      </c>
      <c r="U294" s="48">
        <v>50</v>
      </c>
      <c r="V294" s="48">
        <v>48</v>
      </c>
      <c r="W294" s="48" t="s">
        <v>11</v>
      </c>
      <c r="X294" s="48">
        <f>IF(AND(W294 = "Dem", L294&gt;M294), 1, 0)</f>
        <v>1</v>
      </c>
      <c r="Y294" s="48" t="s">
        <v>85</v>
      </c>
      <c r="Z294" s="48" t="s">
        <v>85</v>
      </c>
      <c r="AA294" s="48" t="s">
        <v>85</v>
      </c>
      <c r="AB294" s="48" t="s">
        <v>85</v>
      </c>
      <c r="AC294" s="48" t="s">
        <v>85</v>
      </c>
      <c r="AD294" s="48" t="s">
        <v>85</v>
      </c>
      <c r="AE294" s="34" t="s">
        <v>826</v>
      </c>
      <c r="AF294" s="34" t="s">
        <v>818</v>
      </c>
      <c r="AG294" s="48" t="s">
        <v>12</v>
      </c>
      <c r="AH294" s="48">
        <v>1</v>
      </c>
      <c r="AI294" s="48">
        <v>0</v>
      </c>
      <c r="AJ294" s="48" t="s">
        <v>85</v>
      </c>
      <c r="AK294" s="48" t="s">
        <v>85</v>
      </c>
      <c r="AL294" s="48" t="s">
        <v>85</v>
      </c>
      <c r="AM294" s="48" t="s">
        <v>85</v>
      </c>
      <c r="AN294" s="48" t="s">
        <v>85</v>
      </c>
      <c r="AO294" s="48" t="s">
        <v>85</v>
      </c>
      <c r="AP294" s="48" t="s">
        <v>85</v>
      </c>
      <c r="AQ294" s="48" t="s">
        <v>85</v>
      </c>
      <c r="AR294" s="48" t="s">
        <v>85</v>
      </c>
      <c r="AS294" s="48" t="s">
        <v>85</v>
      </c>
      <c r="AT294" s="48" t="s">
        <v>85</v>
      </c>
      <c r="AU294" s="48" t="s">
        <v>85</v>
      </c>
      <c r="AV294" s="48" t="s">
        <v>85</v>
      </c>
      <c r="AW294" s="48" t="s">
        <v>85</v>
      </c>
      <c r="AX294" s="48" t="s">
        <v>85</v>
      </c>
      <c r="AY294" s="48" t="s">
        <v>85</v>
      </c>
      <c r="AZ294" s="48" t="s">
        <v>85</v>
      </c>
      <c r="BA294" s="48" t="s">
        <v>85</v>
      </c>
      <c r="BB294" s="48" t="s">
        <v>85</v>
      </c>
      <c r="BC294" s="48" t="s">
        <v>85</v>
      </c>
      <c r="BD294" s="48" t="s">
        <v>85</v>
      </c>
      <c r="BE294" s="48" t="s">
        <v>85</v>
      </c>
      <c r="BF294" s="48" t="s">
        <v>85</v>
      </c>
      <c r="BG294" s="48" t="s">
        <v>85</v>
      </c>
      <c r="BH294" s="48" t="s">
        <v>85</v>
      </c>
      <c r="BI294" s="48" t="s">
        <v>85</v>
      </c>
      <c r="BJ294" s="48" t="s">
        <v>85</v>
      </c>
      <c r="BK294" s="48" t="s">
        <v>85</v>
      </c>
      <c r="BL294" s="48" t="s">
        <v>85</v>
      </c>
      <c r="BM294" s="48" t="s">
        <v>85</v>
      </c>
      <c r="BN294" s="48" t="s">
        <v>85</v>
      </c>
      <c r="BO294" s="48" t="s">
        <v>85</v>
      </c>
      <c r="BP294" s="48" t="s">
        <v>85</v>
      </c>
      <c r="BQ294" s="48" t="s">
        <v>85</v>
      </c>
      <c r="BR294" s="48" t="s">
        <v>85</v>
      </c>
      <c r="BS294" s="48" t="s">
        <v>85</v>
      </c>
      <c r="BT294" s="48" t="s">
        <v>85</v>
      </c>
      <c r="BU294" s="48" t="s">
        <v>85</v>
      </c>
      <c r="BV294" s="48" t="s">
        <v>85</v>
      </c>
      <c r="BW294" s="48" t="s">
        <v>85</v>
      </c>
      <c r="BX294" s="48" t="s">
        <v>85</v>
      </c>
      <c r="BY294" s="48">
        <v>82</v>
      </c>
      <c r="BZ294" s="48">
        <v>13</v>
      </c>
      <c r="CA294" s="48">
        <v>2</v>
      </c>
      <c r="CB294" s="48">
        <v>2</v>
      </c>
      <c r="CC294" s="48">
        <v>1</v>
      </c>
      <c r="CD294" s="45"/>
    </row>
    <row r="295" spans="1:89">
      <c r="A295" s="7">
        <v>296</v>
      </c>
      <c r="B295" s="8" t="s">
        <v>784</v>
      </c>
      <c r="C295" s="24" t="s">
        <v>818</v>
      </c>
      <c r="D295" s="10" t="s">
        <v>332</v>
      </c>
      <c r="E295" s="10" t="s">
        <v>335</v>
      </c>
      <c r="F295" s="39" t="s">
        <v>862</v>
      </c>
      <c r="G295" s="10" t="s">
        <v>309</v>
      </c>
      <c r="H295" s="11">
        <f>E295-D295+1</f>
        <v>3</v>
      </c>
      <c r="I295" s="11" t="s">
        <v>860</v>
      </c>
      <c r="J295" s="40" t="s">
        <v>85</v>
      </c>
      <c r="K295" s="40" t="s">
        <v>863</v>
      </c>
      <c r="L295" s="12">
        <v>47</v>
      </c>
      <c r="M295" s="12">
        <v>47</v>
      </c>
      <c r="N295" s="12">
        <v>2</v>
      </c>
      <c r="O295" s="12">
        <v>4</v>
      </c>
      <c r="P295" s="48" t="s">
        <v>786</v>
      </c>
      <c r="Q295" s="12" t="s">
        <v>787</v>
      </c>
      <c r="R295" s="12" t="s">
        <v>88</v>
      </c>
      <c r="S295" s="12">
        <v>50</v>
      </c>
      <c r="T295" s="12">
        <v>48</v>
      </c>
      <c r="U295" s="48">
        <v>50</v>
      </c>
      <c r="V295" s="48">
        <v>48</v>
      </c>
      <c r="W295" s="48" t="s">
        <v>11</v>
      </c>
      <c r="X295" s="48">
        <f>IF(AND(W295 = "Dem", L295&gt;M295), 1, 0)</f>
        <v>0</v>
      </c>
      <c r="Y295" s="12" t="s">
        <v>85</v>
      </c>
      <c r="Z295" s="48" t="s">
        <v>85</v>
      </c>
      <c r="AA295" s="12" t="s">
        <v>85</v>
      </c>
      <c r="AB295" s="12" t="s">
        <v>85</v>
      </c>
      <c r="AC295" s="12" t="s">
        <v>85</v>
      </c>
      <c r="AD295" s="12" t="s">
        <v>85</v>
      </c>
      <c r="AE295" s="34" t="s">
        <v>818</v>
      </c>
      <c r="AF295" s="34" t="s">
        <v>818</v>
      </c>
      <c r="AG295" s="12" t="s">
        <v>89</v>
      </c>
      <c r="AH295" s="12">
        <v>1</v>
      </c>
      <c r="AI295" s="12">
        <v>1</v>
      </c>
      <c r="AJ295" s="12" t="s">
        <v>85</v>
      </c>
      <c r="AK295" s="12" t="s">
        <v>85</v>
      </c>
      <c r="AL295" s="12" t="s">
        <v>85</v>
      </c>
      <c r="AM295" s="12" t="s">
        <v>85</v>
      </c>
      <c r="AN295" s="12" t="s">
        <v>85</v>
      </c>
      <c r="AO295" s="12" t="s">
        <v>85</v>
      </c>
      <c r="AP295" s="12" t="s">
        <v>85</v>
      </c>
      <c r="AQ295" s="12" t="s">
        <v>85</v>
      </c>
      <c r="AR295" s="12" t="s">
        <v>85</v>
      </c>
      <c r="AS295" s="12" t="s">
        <v>85</v>
      </c>
      <c r="AT295" s="12" t="s">
        <v>85</v>
      </c>
      <c r="AU295" s="12" t="s">
        <v>85</v>
      </c>
      <c r="AV295" s="12" t="s">
        <v>85</v>
      </c>
      <c r="AW295" s="12" t="s">
        <v>85</v>
      </c>
      <c r="AX295" s="12" t="s">
        <v>85</v>
      </c>
      <c r="AY295" s="12" t="s">
        <v>85</v>
      </c>
      <c r="AZ295" s="12" t="s">
        <v>85</v>
      </c>
      <c r="BA295" s="12" t="s">
        <v>85</v>
      </c>
      <c r="BB295" s="12" t="s">
        <v>85</v>
      </c>
      <c r="BC295" s="12" t="s">
        <v>85</v>
      </c>
      <c r="BD295" s="12" t="s">
        <v>85</v>
      </c>
      <c r="BE295" s="12" t="s">
        <v>85</v>
      </c>
      <c r="BF295" s="12" t="s">
        <v>85</v>
      </c>
      <c r="BG295" s="12" t="s">
        <v>85</v>
      </c>
      <c r="BH295" s="12" t="s">
        <v>85</v>
      </c>
      <c r="BI295" s="12" t="s">
        <v>85</v>
      </c>
      <c r="BJ295" s="12" t="s">
        <v>85</v>
      </c>
      <c r="BK295" s="12" t="s">
        <v>85</v>
      </c>
      <c r="BL295" s="12" t="s">
        <v>85</v>
      </c>
      <c r="BM295" s="12" t="s">
        <v>85</v>
      </c>
      <c r="BN295" s="12" t="s">
        <v>85</v>
      </c>
      <c r="BO295" s="12" t="s">
        <v>85</v>
      </c>
      <c r="BP295" s="12" t="s">
        <v>85</v>
      </c>
      <c r="BQ295" s="12" t="s">
        <v>85</v>
      </c>
      <c r="BR295" s="12" t="s">
        <v>85</v>
      </c>
      <c r="BS295" s="12" t="s">
        <v>85</v>
      </c>
      <c r="BT295" s="12" t="s">
        <v>85</v>
      </c>
      <c r="BU295" s="12" t="s">
        <v>85</v>
      </c>
      <c r="BV295" s="12" t="s">
        <v>85</v>
      </c>
      <c r="BW295" s="12" t="s">
        <v>85</v>
      </c>
      <c r="BX295" s="12" t="s">
        <v>85</v>
      </c>
      <c r="BY295" s="12">
        <v>82</v>
      </c>
      <c r="BZ295" s="12">
        <v>13</v>
      </c>
      <c r="CA295" s="12">
        <v>2</v>
      </c>
      <c r="CB295" s="12">
        <v>2</v>
      </c>
      <c r="CC295" s="12">
        <v>1</v>
      </c>
      <c r="CD295" s="8"/>
      <c r="CE295" s="15"/>
      <c r="CF295" s="15"/>
      <c r="CG295" s="15"/>
      <c r="CH295" s="15"/>
      <c r="CI295" s="15"/>
      <c r="CJ295" s="15"/>
      <c r="CK295" s="16"/>
    </row>
    <row r="296" spans="1:89">
      <c r="A296" s="7">
        <v>268</v>
      </c>
      <c r="B296" s="8" t="s">
        <v>784</v>
      </c>
      <c r="C296" s="24" t="s">
        <v>845</v>
      </c>
      <c r="D296" s="10" t="s">
        <v>375</v>
      </c>
      <c r="E296" s="10" t="s">
        <v>166</v>
      </c>
      <c r="F296" s="39" t="s">
        <v>868</v>
      </c>
      <c r="G296" s="10" t="s">
        <v>332</v>
      </c>
      <c r="H296" s="11">
        <f>E296-D296+1</f>
        <v>14</v>
      </c>
      <c r="I296" s="11" t="s">
        <v>85</v>
      </c>
      <c r="J296" s="11" t="s">
        <v>85</v>
      </c>
      <c r="K296" s="40" t="s">
        <v>85</v>
      </c>
      <c r="L296" s="12">
        <v>46</v>
      </c>
      <c r="M296" s="12">
        <v>41</v>
      </c>
      <c r="N296" s="12" t="s">
        <v>85</v>
      </c>
      <c r="O296" s="12">
        <v>13</v>
      </c>
      <c r="P296" s="48" t="s">
        <v>786</v>
      </c>
      <c r="Q296" s="12" t="s">
        <v>787</v>
      </c>
      <c r="R296" s="12" t="s">
        <v>85</v>
      </c>
      <c r="S296" s="12">
        <v>50</v>
      </c>
      <c r="T296" s="12">
        <v>48</v>
      </c>
      <c r="U296" s="48">
        <v>50</v>
      </c>
      <c r="V296" s="48">
        <v>48</v>
      </c>
      <c r="W296" s="48" t="s">
        <v>11</v>
      </c>
      <c r="X296" s="48">
        <f>IF(AND(W296 = "Dem", L296&gt;M296), 1, 0)</f>
        <v>1</v>
      </c>
      <c r="Y296" s="12" t="s">
        <v>85</v>
      </c>
      <c r="Z296" s="12" t="s">
        <v>85</v>
      </c>
      <c r="AA296" s="12" t="s">
        <v>85</v>
      </c>
      <c r="AB296" s="12" t="s">
        <v>85</v>
      </c>
      <c r="AC296" s="12" t="s">
        <v>85</v>
      </c>
      <c r="AD296" s="12" t="s">
        <v>85</v>
      </c>
      <c r="AE296" s="48" t="s">
        <v>85</v>
      </c>
      <c r="AF296" s="48" t="s">
        <v>869</v>
      </c>
      <c r="AG296" s="48" t="s">
        <v>89</v>
      </c>
      <c r="AH296" s="12">
        <v>1</v>
      </c>
      <c r="AI296" s="12">
        <v>0</v>
      </c>
      <c r="AJ296" s="14" t="s">
        <v>85</v>
      </c>
      <c r="AK296" s="14" t="s">
        <v>85</v>
      </c>
      <c r="AL296" s="14" t="s">
        <v>85</v>
      </c>
      <c r="AM296" s="14" t="s">
        <v>85</v>
      </c>
      <c r="AN296" s="14" t="s">
        <v>85</v>
      </c>
      <c r="AO296" s="14" t="s">
        <v>85</v>
      </c>
      <c r="AP296" s="14" t="s">
        <v>85</v>
      </c>
      <c r="AQ296" s="14" t="s">
        <v>85</v>
      </c>
      <c r="AR296" s="14" t="s">
        <v>85</v>
      </c>
      <c r="AS296" s="14" t="s">
        <v>85</v>
      </c>
      <c r="AT296" s="14" t="s">
        <v>85</v>
      </c>
      <c r="AU296" s="14" t="s">
        <v>85</v>
      </c>
      <c r="AV296" s="14" t="s">
        <v>85</v>
      </c>
      <c r="AW296" s="14" t="s">
        <v>85</v>
      </c>
      <c r="AX296" s="14" t="s">
        <v>85</v>
      </c>
      <c r="AY296" s="14" t="s">
        <v>85</v>
      </c>
      <c r="AZ296" s="14" t="s">
        <v>85</v>
      </c>
      <c r="BA296" s="14" t="s">
        <v>85</v>
      </c>
      <c r="BB296" s="14" t="s">
        <v>85</v>
      </c>
      <c r="BC296" s="14" t="s">
        <v>85</v>
      </c>
      <c r="BD296" s="14" t="s">
        <v>85</v>
      </c>
      <c r="BE296" s="14" t="s">
        <v>85</v>
      </c>
      <c r="BF296" s="14" t="s">
        <v>85</v>
      </c>
      <c r="BG296" s="14" t="s">
        <v>85</v>
      </c>
      <c r="BH296" s="14" t="s">
        <v>85</v>
      </c>
      <c r="BI296" s="14" t="s">
        <v>85</v>
      </c>
      <c r="BJ296" s="14" t="s">
        <v>85</v>
      </c>
      <c r="BK296" s="14" t="s">
        <v>85</v>
      </c>
      <c r="BL296" s="14" t="s">
        <v>85</v>
      </c>
      <c r="BM296" s="14" t="s">
        <v>85</v>
      </c>
      <c r="BN296" s="14" t="s">
        <v>85</v>
      </c>
      <c r="BO296" s="14" t="s">
        <v>85</v>
      </c>
      <c r="BP296" s="14" t="s">
        <v>85</v>
      </c>
      <c r="BQ296" s="14" t="s">
        <v>85</v>
      </c>
      <c r="BR296" s="14" t="s">
        <v>85</v>
      </c>
      <c r="BS296" s="14" t="s">
        <v>85</v>
      </c>
      <c r="BT296" s="14" t="s">
        <v>85</v>
      </c>
      <c r="BU296" s="14" t="s">
        <v>85</v>
      </c>
      <c r="BV296" s="14" t="s">
        <v>85</v>
      </c>
      <c r="BW296" s="14" t="s">
        <v>85</v>
      </c>
      <c r="BX296" s="14" t="s">
        <v>85</v>
      </c>
      <c r="BY296" s="14" t="s">
        <v>85</v>
      </c>
      <c r="BZ296" s="14" t="s">
        <v>85</v>
      </c>
      <c r="CA296" s="14" t="s">
        <v>85</v>
      </c>
      <c r="CB296" s="14" t="s">
        <v>85</v>
      </c>
      <c r="CC296" s="14" t="s">
        <v>85</v>
      </c>
      <c r="CD296" s="8"/>
      <c r="CE296" s="15"/>
      <c r="CF296" s="15"/>
      <c r="CG296" s="15"/>
      <c r="CH296" s="15"/>
      <c r="CI296" s="15"/>
      <c r="CJ296" s="15"/>
      <c r="CK296" s="16"/>
    </row>
    <row r="297" spans="1:89">
      <c r="A297" s="1">
        <v>195</v>
      </c>
      <c r="B297" s="1" t="s">
        <v>784</v>
      </c>
      <c r="C297" s="19" t="s">
        <v>875</v>
      </c>
      <c r="D297" s="20" t="s">
        <v>389</v>
      </c>
      <c r="E297" s="20" t="s">
        <v>496</v>
      </c>
      <c r="F297" s="20" t="s">
        <v>876</v>
      </c>
      <c r="G297" s="20" t="s">
        <v>371</v>
      </c>
      <c r="H297" s="11">
        <f>E297-D297+1</f>
        <v>3</v>
      </c>
      <c r="I297" s="11" t="s">
        <v>85</v>
      </c>
      <c r="J297" s="11" t="s">
        <v>85</v>
      </c>
      <c r="K297" s="48">
        <v>600</v>
      </c>
      <c r="L297" s="12">
        <v>44</v>
      </c>
      <c r="M297" s="12">
        <v>41</v>
      </c>
      <c r="N297" s="12" t="s">
        <v>85</v>
      </c>
      <c r="O297" s="12">
        <v>14</v>
      </c>
      <c r="P297" s="48" t="s">
        <v>786</v>
      </c>
      <c r="Q297" s="12" t="s">
        <v>787</v>
      </c>
      <c r="R297" s="12" t="s">
        <v>88</v>
      </c>
      <c r="S297" s="12">
        <v>50</v>
      </c>
      <c r="T297" s="12">
        <v>48</v>
      </c>
      <c r="U297" s="48">
        <v>50</v>
      </c>
      <c r="V297" s="48">
        <v>48</v>
      </c>
      <c r="W297" s="48" t="s">
        <v>11</v>
      </c>
      <c r="X297" s="48">
        <f>IF(AND(W297 = "Dem", L297&gt;M297), 1, 0)</f>
        <v>1</v>
      </c>
      <c r="Y297" s="12" t="s">
        <v>85</v>
      </c>
      <c r="Z297" s="12" t="s">
        <v>85</v>
      </c>
      <c r="AA297" s="12" t="s">
        <v>85</v>
      </c>
      <c r="AB297" s="12" t="s">
        <v>85</v>
      </c>
      <c r="AC297" s="12" t="s">
        <v>85</v>
      </c>
      <c r="AD297" s="12" t="s">
        <v>85</v>
      </c>
      <c r="AE297" s="48" t="s">
        <v>877</v>
      </c>
      <c r="AF297" s="48" t="s">
        <v>805</v>
      </c>
      <c r="AG297" s="48" t="s">
        <v>89</v>
      </c>
      <c r="AH297" s="12">
        <v>1</v>
      </c>
      <c r="AI297" s="12">
        <v>1</v>
      </c>
      <c r="AJ297" s="14" t="s">
        <v>85</v>
      </c>
      <c r="AK297" s="14" t="s">
        <v>85</v>
      </c>
      <c r="AL297" s="14" t="s">
        <v>85</v>
      </c>
      <c r="AM297" s="14" t="s">
        <v>85</v>
      </c>
      <c r="AN297" s="14" t="s">
        <v>85</v>
      </c>
      <c r="AO297" s="14" t="s">
        <v>85</v>
      </c>
      <c r="AP297" s="14" t="s">
        <v>85</v>
      </c>
      <c r="AQ297" s="14" t="s">
        <v>85</v>
      </c>
      <c r="AR297" s="14" t="s">
        <v>85</v>
      </c>
      <c r="AS297" s="14" t="s">
        <v>85</v>
      </c>
      <c r="AT297" s="14" t="s">
        <v>85</v>
      </c>
      <c r="AU297" s="14" t="s">
        <v>85</v>
      </c>
      <c r="AV297" s="14" t="s">
        <v>85</v>
      </c>
      <c r="AW297" s="14" t="s">
        <v>85</v>
      </c>
      <c r="AX297" s="14" t="s">
        <v>85</v>
      </c>
      <c r="AY297" s="14" t="s">
        <v>85</v>
      </c>
      <c r="AZ297" s="14" t="s">
        <v>85</v>
      </c>
      <c r="BA297" s="14" t="s">
        <v>85</v>
      </c>
      <c r="BB297" s="14" t="s">
        <v>85</v>
      </c>
      <c r="BC297" s="14" t="s">
        <v>85</v>
      </c>
      <c r="BD297" s="14" t="s">
        <v>85</v>
      </c>
      <c r="BE297" s="14" t="s">
        <v>85</v>
      </c>
      <c r="BF297" s="14" t="s">
        <v>85</v>
      </c>
      <c r="BG297" s="14" t="s">
        <v>85</v>
      </c>
      <c r="BH297" s="14" t="s">
        <v>85</v>
      </c>
      <c r="BI297" s="14" t="s">
        <v>85</v>
      </c>
      <c r="BJ297" s="14" t="s">
        <v>85</v>
      </c>
      <c r="BK297" s="14" t="s">
        <v>85</v>
      </c>
      <c r="BL297" s="14" t="s">
        <v>85</v>
      </c>
      <c r="BM297" s="14" t="s">
        <v>85</v>
      </c>
      <c r="BN297" s="14" t="s">
        <v>85</v>
      </c>
      <c r="BO297" s="14" t="s">
        <v>85</v>
      </c>
      <c r="BP297" s="14" t="s">
        <v>85</v>
      </c>
      <c r="BQ297" s="14" t="s">
        <v>85</v>
      </c>
      <c r="BR297" s="14" t="s">
        <v>85</v>
      </c>
      <c r="BS297" s="14" t="s">
        <v>85</v>
      </c>
      <c r="BT297" s="14" t="s">
        <v>85</v>
      </c>
      <c r="BU297" s="14" t="s">
        <v>85</v>
      </c>
      <c r="BV297" s="14" t="s">
        <v>85</v>
      </c>
      <c r="BW297" s="14" t="s">
        <v>85</v>
      </c>
      <c r="BX297" s="14" t="s">
        <v>85</v>
      </c>
      <c r="BY297" s="14" t="s">
        <v>85</v>
      </c>
      <c r="BZ297" s="14" t="s">
        <v>85</v>
      </c>
      <c r="CA297" s="14" t="s">
        <v>85</v>
      </c>
      <c r="CB297" s="14" t="s">
        <v>85</v>
      </c>
      <c r="CC297" s="14" t="s">
        <v>85</v>
      </c>
      <c r="CD297" s="1"/>
      <c r="CE297" s="15"/>
      <c r="CF297" s="15"/>
      <c r="CG297" s="15"/>
      <c r="CH297" s="15"/>
      <c r="CI297" s="15"/>
      <c r="CJ297" s="15"/>
      <c r="CK297" s="16"/>
    </row>
    <row r="298" spans="1:89">
      <c r="A298" s="1">
        <v>189</v>
      </c>
      <c r="B298" s="26" t="s">
        <v>784</v>
      </c>
      <c r="C298" s="19" t="s">
        <v>878</v>
      </c>
      <c r="D298" s="20" t="s">
        <v>407</v>
      </c>
      <c r="E298" s="20" t="s">
        <v>879</v>
      </c>
      <c r="F298" s="20" t="s">
        <v>880</v>
      </c>
      <c r="G298" s="20" t="s">
        <v>382</v>
      </c>
      <c r="H298" s="11">
        <f>E298-D298+1</f>
        <v>5</v>
      </c>
      <c r="I298" s="11" t="s">
        <v>85</v>
      </c>
      <c r="J298" s="40" t="s">
        <v>85</v>
      </c>
      <c r="K298" s="32">
        <v>600</v>
      </c>
      <c r="L298" s="12">
        <v>53</v>
      </c>
      <c r="M298" s="12">
        <v>39</v>
      </c>
      <c r="N298" s="12" t="s">
        <v>85</v>
      </c>
      <c r="O298" s="12">
        <v>8</v>
      </c>
      <c r="P298" s="48" t="s">
        <v>786</v>
      </c>
      <c r="Q298" s="12" t="s">
        <v>787</v>
      </c>
      <c r="R298" s="32" t="s">
        <v>88</v>
      </c>
      <c r="S298" s="12">
        <v>50</v>
      </c>
      <c r="T298" s="12">
        <v>48</v>
      </c>
      <c r="U298" s="48">
        <v>50</v>
      </c>
      <c r="V298" s="48">
        <v>48</v>
      </c>
      <c r="W298" s="48" t="s">
        <v>11</v>
      </c>
      <c r="X298" s="48">
        <f>IF(AND(W298 = "Dem", L298&gt;M298), 1, 0)</f>
        <v>1</v>
      </c>
      <c r="Y298" s="32" t="s">
        <v>85</v>
      </c>
      <c r="Z298" s="32" t="s">
        <v>85</v>
      </c>
      <c r="AA298" s="32" t="s">
        <v>85</v>
      </c>
      <c r="AB298" s="12" t="s">
        <v>85</v>
      </c>
      <c r="AC298" s="12" t="s">
        <v>85</v>
      </c>
      <c r="AD298" s="12" t="s">
        <v>85</v>
      </c>
      <c r="AE298" s="32" t="s">
        <v>878</v>
      </c>
      <c r="AF298" s="32" t="s">
        <v>878</v>
      </c>
      <c r="AG298" s="32" t="s">
        <v>89</v>
      </c>
      <c r="AH298" s="32">
        <v>1</v>
      </c>
      <c r="AI298" s="32">
        <v>0</v>
      </c>
      <c r="AJ298" s="32" t="s">
        <v>85</v>
      </c>
      <c r="AK298" s="32" t="s">
        <v>85</v>
      </c>
      <c r="AL298" s="32" t="s">
        <v>85</v>
      </c>
      <c r="AM298" s="32" t="s">
        <v>85</v>
      </c>
      <c r="AN298" s="32" t="s">
        <v>85</v>
      </c>
      <c r="AO298" s="32" t="s">
        <v>85</v>
      </c>
      <c r="AP298" s="32" t="s">
        <v>85</v>
      </c>
      <c r="AQ298" s="32" t="s">
        <v>85</v>
      </c>
      <c r="AR298" s="32" t="s">
        <v>85</v>
      </c>
      <c r="AS298" s="32" t="s">
        <v>85</v>
      </c>
      <c r="AT298" s="32" t="s">
        <v>85</v>
      </c>
      <c r="AU298" s="32" t="s">
        <v>85</v>
      </c>
      <c r="AV298" s="32" t="s">
        <v>85</v>
      </c>
      <c r="AW298" s="32" t="s">
        <v>85</v>
      </c>
      <c r="AX298" s="32" t="s">
        <v>85</v>
      </c>
      <c r="AY298" s="32" t="s">
        <v>85</v>
      </c>
      <c r="AZ298" s="32" t="s">
        <v>85</v>
      </c>
      <c r="BA298" s="32" t="s">
        <v>85</v>
      </c>
      <c r="BB298" s="32" t="s">
        <v>85</v>
      </c>
      <c r="BC298" s="32" t="s">
        <v>85</v>
      </c>
      <c r="BD298" s="32" t="s">
        <v>85</v>
      </c>
      <c r="BE298" s="32" t="s">
        <v>85</v>
      </c>
      <c r="BF298" s="32" t="s">
        <v>85</v>
      </c>
      <c r="BG298" s="32" t="s">
        <v>85</v>
      </c>
      <c r="BH298" s="32" t="s">
        <v>85</v>
      </c>
      <c r="BI298" s="32" t="s">
        <v>85</v>
      </c>
      <c r="BJ298" s="32" t="s">
        <v>85</v>
      </c>
      <c r="BK298" s="32" t="s">
        <v>85</v>
      </c>
      <c r="BL298" s="32" t="s">
        <v>85</v>
      </c>
      <c r="BM298" s="32" t="s">
        <v>85</v>
      </c>
      <c r="BN298" s="32" t="s">
        <v>85</v>
      </c>
      <c r="BO298" s="32" t="s">
        <v>85</v>
      </c>
      <c r="BP298" s="32" t="s">
        <v>85</v>
      </c>
      <c r="BQ298" s="32" t="s">
        <v>85</v>
      </c>
      <c r="BR298" s="32" t="s">
        <v>85</v>
      </c>
      <c r="BS298" s="32" t="s">
        <v>85</v>
      </c>
      <c r="BT298" s="32" t="s">
        <v>85</v>
      </c>
      <c r="BU298" s="32" t="s">
        <v>85</v>
      </c>
      <c r="BV298" s="32" t="s">
        <v>85</v>
      </c>
      <c r="BW298" s="32" t="s">
        <v>85</v>
      </c>
      <c r="BX298" s="32" t="s">
        <v>85</v>
      </c>
      <c r="BY298" s="32" t="s">
        <v>85</v>
      </c>
      <c r="BZ298" s="32" t="s">
        <v>85</v>
      </c>
      <c r="CA298" s="32" t="s">
        <v>85</v>
      </c>
      <c r="CB298" s="32" t="s">
        <v>85</v>
      </c>
      <c r="CC298" s="32" t="s">
        <v>85</v>
      </c>
      <c r="CD298" s="1"/>
      <c r="CE298" s="15"/>
      <c r="CF298" s="15"/>
      <c r="CG298" s="15"/>
      <c r="CH298" s="15"/>
      <c r="CI298" s="15"/>
      <c r="CJ298" s="15"/>
      <c r="CK298" s="16"/>
    </row>
    <row r="299" spans="1:89">
      <c r="A299" s="1">
        <v>187</v>
      </c>
      <c r="B299" s="1" t="s">
        <v>784</v>
      </c>
      <c r="C299" s="19" t="s">
        <v>814</v>
      </c>
      <c r="D299" s="20" t="s">
        <v>389</v>
      </c>
      <c r="E299" s="20" t="s">
        <v>496</v>
      </c>
      <c r="F299" s="20" t="s">
        <v>876</v>
      </c>
      <c r="G299" s="20" t="s">
        <v>382</v>
      </c>
      <c r="H299" s="11">
        <f>E299-D299+1</f>
        <v>3</v>
      </c>
      <c r="I299" s="11" t="s">
        <v>85</v>
      </c>
      <c r="J299" s="40" t="s">
        <v>85</v>
      </c>
      <c r="K299" s="48">
        <v>569</v>
      </c>
      <c r="L299" s="12">
        <v>47</v>
      </c>
      <c r="M299" s="12">
        <v>46</v>
      </c>
      <c r="N299" s="12">
        <v>3</v>
      </c>
      <c r="O299" s="12">
        <v>4</v>
      </c>
      <c r="P299" s="48" t="s">
        <v>786</v>
      </c>
      <c r="Q299" s="12" t="s">
        <v>787</v>
      </c>
      <c r="R299" s="12" t="s">
        <v>177</v>
      </c>
      <c r="S299" s="12">
        <v>50</v>
      </c>
      <c r="T299" s="12">
        <v>48</v>
      </c>
      <c r="U299" s="48">
        <v>50</v>
      </c>
      <c r="V299" s="48">
        <v>48</v>
      </c>
      <c r="W299" s="48" t="s">
        <v>11</v>
      </c>
      <c r="X299" s="48">
        <f>IF(AND(W299 = "Dem", L299&gt;M299), 1, 0)</f>
        <v>1</v>
      </c>
      <c r="Y299" s="12" t="s">
        <v>85</v>
      </c>
      <c r="Z299" s="12" t="s">
        <v>85</v>
      </c>
      <c r="AA299" s="12" t="s">
        <v>85</v>
      </c>
      <c r="AB299" s="12" t="s">
        <v>85</v>
      </c>
      <c r="AC299" s="12" t="s">
        <v>85</v>
      </c>
      <c r="AD299" s="12" t="s">
        <v>85</v>
      </c>
      <c r="AE299" s="48" t="s">
        <v>851</v>
      </c>
      <c r="AF299" s="48" t="s">
        <v>814</v>
      </c>
      <c r="AG299" s="48" t="s">
        <v>12</v>
      </c>
      <c r="AH299" s="12">
        <v>1</v>
      </c>
      <c r="AI299" s="12">
        <v>0</v>
      </c>
      <c r="AJ299" s="14" t="s">
        <v>85</v>
      </c>
      <c r="AK299" s="14" t="s">
        <v>85</v>
      </c>
      <c r="AL299" s="14" t="s">
        <v>85</v>
      </c>
      <c r="AM299" s="14" t="s">
        <v>85</v>
      </c>
      <c r="AN299" s="14" t="s">
        <v>85</v>
      </c>
      <c r="AO299" s="14" t="s">
        <v>85</v>
      </c>
      <c r="AP299" s="14" t="s">
        <v>85</v>
      </c>
      <c r="AQ299" s="14" t="s">
        <v>85</v>
      </c>
      <c r="AR299" s="14" t="s">
        <v>85</v>
      </c>
      <c r="AS299" s="14" t="s">
        <v>85</v>
      </c>
      <c r="AT299" s="14" t="s">
        <v>85</v>
      </c>
      <c r="AU299" s="14" t="s">
        <v>85</v>
      </c>
      <c r="AV299" s="14" t="s">
        <v>85</v>
      </c>
      <c r="AW299" s="14" t="s">
        <v>85</v>
      </c>
      <c r="AX299" s="14" t="s">
        <v>85</v>
      </c>
      <c r="AY299" s="14" t="s">
        <v>85</v>
      </c>
      <c r="AZ299" s="14" t="s">
        <v>85</v>
      </c>
      <c r="BA299" s="14" t="s">
        <v>85</v>
      </c>
      <c r="BB299" s="14" t="s">
        <v>85</v>
      </c>
      <c r="BC299" s="14" t="s">
        <v>85</v>
      </c>
      <c r="BD299" s="14" t="s">
        <v>85</v>
      </c>
      <c r="BE299" s="14" t="s">
        <v>85</v>
      </c>
      <c r="BF299" s="14" t="s">
        <v>85</v>
      </c>
      <c r="BG299" s="14" t="s">
        <v>85</v>
      </c>
      <c r="BH299" s="14" t="s">
        <v>85</v>
      </c>
      <c r="BI299" s="14" t="s">
        <v>85</v>
      </c>
      <c r="BJ299" s="14" t="s">
        <v>85</v>
      </c>
      <c r="BK299" s="14" t="s">
        <v>85</v>
      </c>
      <c r="BL299" s="14" t="s">
        <v>85</v>
      </c>
      <c r="BM299" s="14" t="s">
        <v>85</v>
      </c>
      <c r="BN299" s="14" t="s">
        <v>85</v>
      </c>
      <c r="BO299" s="12" t="s">
        <v>85</v>
      </c>
      <c r="BP299" s="12" t="s">
        <v>85</v>
      </c>
      <c r="BQ299" s="12" t="s">
        <v>85</v>
      </c>
      <c r="BR299" s="12" t="s">
        <v>85</v>
      </c>
      <c r="BS299" s="12" t="s">
        <v>85</v>
      </c>
      <c r="BT299" s="12" t="s">
        <v>85</v>
      </c>
      <c r="BU299" s="12" t="s">
        <v>85</v>
      </c>
      <c r="BV299" s="12" t="s">
        <v>85</v>
      </c>
      <c r="BW299" s="12" t="s">
        <v>85</v>
      </c>
      <c r="BX299" s="12" t="s">
        <v>85</v>
      </c>
      <c r="BY299" s="12" t="s">
        <v>85</v>
      </c>
      <c r="BZ299" s="12" t="s">
        <v>85</v>
      </c>
      <c r="CA299" s="12" t="s">
        <v>85</v>
      </c>
      <c r="CB299" s="12" t="s">
        <v>85</v>
      </c>
      <c r="CC299" s="12" t="s">
        <v>85</v>
      </c>
      <c r="CD299" s="1"/>
      <c r="CE299" s="15"/>
      <c r="CF299" s="15"/>
      <c r="CG299" s="15"/>
      <c r="CH299" s="15"/>
      <c r="CI299" s="15"/>
      <c r="CJ299" s="15"/>
      <c r="CK299" s="16"/>
    </row>
    <row r="300" spans="1:89">
      <c r="A300" s="1">
        <v>177</v>
      </c>
      <c r="B300" s="1" t="s">
        <v>784</v>
      </c>
      <c r="C300" s="19" t="s">
        <v>818</v>
      </c>
      <c r="D300" s="20" t="s">
        <v>601</v>
      </c>
      <c r="E300" s="20" t="s">
        <v>883</v>
      </c>
      <c r="F300" s="20" t="s">
        <v>884</v>
      </c>
      <c r="G300" s="20" t="s">
        <v>114</v>
      </c>
      <c r="H300" s="11">
        <f>E300-D300+1</f>
        <v>10</v>
      </c>
      <c r="I300" s="32">
        <v>2.98</v>
      </c>
      <c r="J300" s="11" t="s">
        <v>85</v>
      </c>
      <c r="K300" s="32">
        <v>1048</v>
      </c>
      <c r="L300" s="12">
        <v>47</v>
      </c>
      <c r="M300" s="12">
        <v>48</v>
      </c>
      <c r="N300" s="12">
        <v>2</v>
      </c>
      <c r="O300" s="12">
        <v>3</v>
      </c>
      <c r="P300" s="48" t="s">
        <v>786</v>
      </c>
      <c r="Q300" s="12" t="s">
        <v>787</v>
      </c>
      <c r="R300" s="12" t="s">
        <v>88</v>
      </c>
      <c r="S300" s="12">
        <v>50</v>
      </c>
      <c r="T300" s="12">
        <v>48</v>
      </c>
      <c r="U300" s="48">
        <v>50</v>
      </c>
      <c r="V300" s="48">
        <v>48</v>
      </c>
      <c r="W300" s="48" t="s">
        <v>11</v>
      </c>
      <c r="X300" s="48">
        <f>IF(AND(W300 = "Dem", L300&gt;M300), 1, 0)</f>
        <v>0</v>
      </c>
      <c r="Y300" s="32" t="s">
        <v>85</v>
      </c>
      <c r="Z300" s="32" t="s">
        <v>85</v>
      </c>
      <c r="AA300" s="32" t="s">
        <v>85</v>
      </c>
      <c r="AB300" s="32" t="s">
        <v>85</v>
      </c>
      <c r="AC300" s="32" t="s">
        <v>85</v>
      </c>
      <c r="AD300" s="32" t="s">
        <v>85</v>
      </c>
      <c r="AE300" s="32" t="s">
        <v>818</v>
      </c>
      <c r="AF300" s="32" t="s">
        <v>818</v>
      </c>
      <c r="AG300" s="32" t="s">
        <v>89</v>
      </c>
      <c r="AH300" s="32">
        <v>1</v>
      </c>
      <c r="AI300" s="12">
        <v>1</v>
      </c>
      <c r="AJ300" s="32" t="s">
        <v>85</v>
      </c>
      <c r="AK300" s="32" t="s">
        <v>85</v>
      </c>
      <c r="AL300" s="32" t="s">
        <v>85</v>
      </c>
      <c r="AM300" s="32" t="s">
        <v>85</v>
      </c>
      <c r="AN300" s="32" t="s">
        <v>85</v>
      </c>
      <c r="AO300" s="32" t="s">
        <v>85</v>
      </c>
      <c r="AP300" s="32" t="s">
        <v>85</v>
      </c>
      <c r="AQ300" s="32" t="s">
        <v>85</v>
      </c>
      <c r="AR300" s="32" t="s">
        <v>85</v>
      </c>
      <c r="AS300" s="32" t="s">
        <v>85</v>
      </c>
      <c r="AT300" s="32" t="s">
        <v>85</v>
      </c>
      <c r="AU300" s="32" t="s">
        <v>85</v>
      </c>
      <c r="AV300" s="32" t="s">
        <v>85</v>
      </c>
      <c r="AW300" s="32" t="s">
        <v>85</v>
      </c>
      <c r="AX300" s="32" t="s">
        <v>85</v>
      </c>
      <c r="AY300" s="32" t="s">
        <v>85</v>
      </c>
      <c r="AZ300" s="32" t="s">
        <v>85</v>
      </c>
      <c r="BA300" s="32" t="s">
        <v>85</v>
      </c>
      <c r="BB300" s="32" t="s">
        <v>85</v>
      </c>
      <c r="BC300" s="32" t="s">
        <v>85</v>
      </c>
      <c r="BD300" s="32" t="s">
        <v>85</v>
      </c>
      <c r="BE300" s="32" t="s">
        <v>85</v>
      </c>
      <c r="BF300" s="32" t="s">
        <v>85</v>
      </c>
      <c r="BG300" s="32" t="s">
        <v>85</v>
      </c>
      <c r="BH300" s="32" t="s">
        <v>85</v>
      </c>
      <c r="BI300" s="32" t="s">
        <v>85</v>
      </c>
      <c r="BJ300" s="32" t="s">
        <v>85</v>
      </c>
      <c r="BK300" s="32" t="s">
        <v>85</v>
      </c>
      <c r="BL300" s="32" t="s">
        <v>85</v>
      </c>
      <c r="BM300" s="32" t="s">
        <v>85</v>
      </c>
      <c r="BN300" s="32" t="s">
        <v>85</v>
      </c>
      <c r="BO300" s="32" t="s">
        <v>85</v>
      </c>
      <c r="BP300" s="32" t="s">
        <v>85</v>
      </c>
      <c r="BQ300" s="32" t="s">
        <v>85</v>
      </c>
      <c r="BR300" s="32" t="s">
        <v>85</v>
      </c>
      <c r="BS300" s="32" t="s">
        <v>85</v>
      </c>
      <c r="BT300" s="32" t="s">
        <v>85</v>
      </c>
      <c r="BU300" s="32" t="s">
        <v>85</v>
      </c>
      <c r="BV300" s="32" t="s">
        <v>85</v>
      </c>
      <c r="BW300" s="32" t="s">
        <v>85</v>
      </c>
      <c r="BX300" s="32" t="s">
        <v>85</v>
      </c>
      <c r="BY300" s="32">
        <v>82</v>
      </c>
      <c r="BZ300" s="32">
        <v>13</v>
      </c>
      <c r="CA300" s="32">
        <v>2</v>
      </c>
      <c r="CB300" s="32">
        <v>2</v>
      </c>
      <c r="CC300" s="32">
        <v>1</v>
      </c>
      <c r="CD300" s="1"/>
      <c r="CE300" s="15"/>
      <c r="CF300" s="15"/>
      <c r="CG300" s="15"/>
      <c r="CH300" s="15"/>
      <c r="CI300" s="15"/>
      <c r="CJ300" s="15"/>
      <c r="CK300" s="16"/>
    </row>
    <row r="301" spans="1:89">
      <c r="A301" s="1">
        <v>163</v>
      </c>
      <c r="B301" s="1" t="s">
        <v>784</v>
      </c>
      <c r="C301" s="19" t="s">
        <v>814</v>
      </c>
      <c r="D301" s="20" t="s">
        <v>405</v>
      </c>
      <c r="E301" s="20" t="s">
        <v>597</v>
      </c>
      <c r="F301" s="20" t="s">
        <v>598</v>
      </c>
      <c r="G301" s="20" t="s">
        <v>394</v>
      </c>
      <c r="H301" s="11">
        <f>E301-D301+1</f>
        <v>4</v>
      </c>
      <c r="I301" s="48">
        <v>4.0999999999999996</v>
      </c>
      <c r="J301" s="40" t="s">
        <v>85</v>
      </c>
      <c r="K301" s="48">
        <v>602</v>
      </c>
      <c r="L301" s="12">
        <v>49</v>
      </c>
      <c r="M301" s="12">
        <v>44</v>
      </c>
      <c r="N301" s="12" t="s">
        <v>85</v>
      </c>
      <c r="O301" s="12" t="s">
        <v>85</v>
      </c>
      <c r="P301" s="48" t="s">
        <v>786</v>
      </c>
      <c r="Q301" s="12" t="s">
        <v>787</v>
      </c>
      <c r="R301" s="12" t="s">
        <v>177</v>
      </c>
      <c r="S301" s="12">
        <v>50</v>
      </c>
      <c r="T301" s="12">
        <v>48</v>
      </c>
      <c r="U301" s="48">
        <v>50</v>
      </c>
      <c r="V301" s="48">
        <v>48</v>
      </c>
      <c r="W301" s="48" t="s">
        <v>11</v>
      </c>
      <c r="X301" s="48">
        <f>IF(AND(W301 = "Dem", L301&gt;M301), 1, 0)</f>
        <v>1</v>
      </c>
      <c r="Y301" s="12" t="s">
        <v>85</v>
      </c>
      <c r="Z301" s="12" t="s">
        <v>85</v>
      </c>
      <c r="AA301" s="12" t="s">
        <v>85</v>
      </c>
      <c r="AB301" s="12" t="s">
        <v>85</v>
      </c>
      <c r="AC301" s="12" t="s">
        <v>85</v>
      </c>
      <c r="AD301" s="12" t="s">
        <v>85</v>
      </c>
      <c r="AE301" s="48" t="s">
        <v>851</v>
      </c>
      <c r="AF301" s="48" t="s">
        <v>814</v>
      </c>
      <c r="AG301" s="48" t="s">
        <v>12</v>
      </c>
      <c r="AH301" s="12">
        <v>1</v>
      </c>
      <c r="AI301" s="12">
        <v>0</v>
      </c>
      <c r="AJ301" s="14" t="s">
        <v>85</v>
      </c>
      <c r="AK301" s="14" t="s">
        <v>85</v>
      </c>
      <c r="AL301" s="14" t="s">
        <v>85</v>
      </c>
      <c r="AM301" s="14" t="s">
        <v>85</v>
      </c>
      <c r="AN301" s="14" t="s">
        <v>85</v>
      </c>
      <c r="AO301" s="14" t="s">
        <v>85</v>
      </c>
      <c r="AP301" s="14" t="s">
        <v>85</v>
      </c>
      <c r="AQ301" s="14" t="s">
        <v>85</v>
      </c>
      <c r="AR301" s="14" t="s">
        <v>85</v>
      </c>
      <c r="AS301" s="14" t="s">
        <v>85</v>
      </c>
      <c r="AT301" s="14" t="s">
        <v>85</v>
      </c>
      <c r="AU301" s="14" t="s">
        <v>85</v>
      </c>
      <c r="AV301" s="14" t="s">
        <v>85</v>
      </c>
      <c r="AW301" s="14" t="s">
        <v>85</v>
      </c>
      <c r="AX301" s="14" t="s">
        <v>85</v>
      </c>
      <c r="AY301" s="14" t="s">
        <v>85</v>
      </c>
      <c r="AZ301" s="14" t="s">
        <v>85</v>
      </c>
      <c r="BA301" s="14" t="s">
        <v>85</v>
      </c>
      <c r="BB301" s="14" t="s">
        <v>85</v>
      </c>
      <c r="BC301" s="14" t="s">
        <v>85</v>
      </c>
      <c r="BD301" s="14" t="s">
        <v>85</v>
      </c>
      <c r="BE301" s="14" t="s">
        <v>85</v>
      </c>
      <c r="BF301" s="14" t="s">
        <v>85</v>
      </c>
      <c r="BG301" s="14" t="s">
        <v>85</v>
      </c>
      <c r="BH301" s="14" t="s">
        <v>85</v>
      </c>
      <c r="BI301" s="14" t="s">
        <v>85</v>
      </c>
      <c r="BJ301" s="14" t="s">
        <v>85</v>
      </c>
      <c r="BK301" s="14" t="s">
        <v>85</v>
      </c>
      <c r="BL301" s="14" t="s">
        <v>85</v>
      </c>
      <c r="BM301" s="14" t="s">
        <v>85</v>
      </c>
      <c r="BN301" s="14" t="s">
        <v>85</v>
      </c>
      <c r="BO301" s="12" t="s">
        <v>85</v>
      </c>
      <c r="BP301" s="12" t="s">
        <v>85</v>
      </c>
      <c r="BQ301" s="12" t="s">
        <v>85</v>
      </c>
      <c r="BR301" s="12" t="s">
        <v>85</v>
      </c>
      <c r="BS301" s="12" t="s">
        <v>85</v>
      </c>
      <c r="BT301" s="12" t="s">
        <v>85</v>
      </c>
      <c r="BU301" s="12" t="s">
        <v>85</v>
      </c>
      <c r="BV301" s="12" t="s">
        <v>85</v>
      </c>
      <c r="BW301" s="12" t="s">
        <v>85</v>
      </c>
      <c r="BX301" s="12" t="s">
        <v>85</v>
      </c>
      <c r="BY301" s="12" t="s">
        <v>85</v>
      </c>
      <c r="BZ301" s="12" t="s">
        <v>85</v>
      </c>
      <c r="CA301" s="12" t="s">
        <v>85</v>
      </c>
      <c r="CB301" s="12" t="s">
        <v>85</v>
      </c>
      <c r="CC301" s="12" t="s">
        <v>85</v>
      </c>
      <c r="CD301" s="1"/>
      <c r="CE301" s="15"/>
      <c r="CF301" s="15"/>
      <c r="CG301" s="15"/>
      <c r="CH301" s="15"/>
      <c r="CI301" s="15"/>
      <c r="CJ301" s="15"/>
      <c r="CK301" s="16"/>
    </row>
    <row r="302" spans="1:89">
      <c r="A302" s="1">
        <v>129</v>
      </c>
      <c r="B302" s="1" t="s">
        <v>784</v>
      </c>
      <c r="C302" s="19" t="s">
        <v>878</v>
      </c>
      <c r="D302" s="20" t="s">
        <v>888</v>
      </c>
      <c r="E302" s="20" t="s">
        <v>889</v>
      </c>
      <c r="F302" s="20" t="s">
        <v>890</v>
      </c>
      <c r="G302" s="20" t="s">
        <v>673</v>
      </c>
      <c r="H302" s="11">
        <f>E302-D302+1</f>
        <v>4</v>
      </c>
      <c r="I302" s="32" t="s">
        <v>85</v>
      </c>
      <c r="J302" s="32" t="s">
        <v>85</v>
      </c>
      <c r="K302" s="48">
        <v>600</v>
      </c>
      <c r="L302" s="12">
        <v>51</v>
      </c>
      <c r="M302" s="12">
        <v>40</v>
      </c>
      <c r="N302" s="12" t="s">
        <v>85</v>
      </c>
      <c r="O302" s="12">
        <v>9</v>
      </c>
      <c r="P302" s="48" t="s">
        <v>786</v>
      </c>
      <c r="Q302" s="12" t="s">
        <v>787</v>
      </c>
      <c r="R302" s="32" t="s">
        <v>88</v>
      </c>
      <c r="S302" s="12">
        <v>50</v>
      </c>
      <c r="T302" s="12">
        <v>48</v>
      </c>
      <c r="U302" s="48">
        <v>50</v>
      </c>
      <c r="V302" s="48">
        <v>48</v>
      </c>
      <c r="W302" s="48" t="s">
        <v>11</v>
      </c>
      <c r="X302" s="48">
        <f>IF(AND(W302 = "Dem", L302&gt;M302), 1, 0)</f>
        <v>1</v>
      </c>
      <c r="Y302" s="32" t="s">
        <v>85</v>
      </c>
      <c r="Z302" s="32" t="s">
        <v>85</v>
      </c>
      <c r="AA302" s="32" t="s">
        <v>85</v>
      </c>
      <c r="AB302" s="32" t="s">
        <v>85</v>
      </c>
      <c r="AC302" s="32" t="s">
        <v>85</v>
      </c>
      <c r="AD302" s="32" t="s">
        <v>85</v>
      </c>
      <c r="AE302" s="32" t="s">
        <v>85</v>
      </c>
      <c r="AF302" s="32" t="s">
        <v>878</v>
      </c>
      <c r="AG302" s="32" t="s">
        <v>118</v>
      </c>
      <c r="AH302" s="32">
        <v>1</v>
      </c>
      <c r="AI302" s="32">
        <v>0</v>
      </c>
      <c r="AJ302" s="32" t="s">
        <v>85</v>
      </c>
      <c r="AK302" s="32" t="s">
        <v>85</v>
      </c>
      <c r="AL302" s="32" t="s">
        <v>85</v>
      </c>
      <c r="AM302" s="32" t="s">
        <v>85</v>
      </c>
      <c r="AN302" s="32" t="s">
        <v>85</v>
      </c>
      <c r="AO302" s="32" t="s">
        <v>85</v>
      </c>
      <c r="AP302" s="32" t="s">
        <v>85</v>
      </c>
      <c r="AQ302" s="32" t="s">
        <v>85</v>
      </c>
      <c r="AR302" s="32" t="s">
        <v>85</v>
      </c>
      <c r="AS302" s="32" t="s">
        <v>85</v>
      </c>
      <c r="AT302" s="32" t="s">
        <v>85</v>
      </c>
      <c r="AU302" s="32" t="s">
        <v>85</v>
      </c>
      <c r="AV302" s="32" t="s">
        <v>85</v>
      </c>
      <c r="AW302" s="32" t="s">
        <v>85</v>
      </c>
      <c r="AX302" s="32" t="s">
        <v>85</v>
      </c>
      <c r="AY302" s="32" t="s">
        <v>85</v>
      </c>
      <c r="AZ302" s="32" t="s">
        <v>85</v>
      </c>
      <c r="BA302" s="32" t="s">
        <v>85</v>
      </c>
      <c r="BB302" s="32" t="s">
        <v>85</v>
      </c>
      <c r="BC302" s="32" t="s">
        <v>85</v>
      </c>
      <c r="BD302" s="32" t="s">
        <v>85</v>
      </c>
      <c r="BE302" s="32" t="s">
        <v>85</v>
      </c>
      <c r="BF302" s="32" t="s">
        <v>85</v>
      </c>
      <c r="BG302" s="32" t="s">
        <v>85</v>
      </c>
      <c r="BH302" s="32" t="s">
        <v>85</v>
      </c>
      <c r="BI302" s="32" t="s">
        <v>85</v>
      </c>
      <c r="BJ302" s="32" t="s">
        <v>85</v>
      </c>
      <c r="BK302" s="32" t="s">
        <v>85</v>
      </c>
      <c r="BL302" s="32" t="s">
        <v>85</v>
      </c>
      <c r="BM302" s="32" t="s">
        <v>85</v>
      </c>
      <c r="BN302" s="32" t="s">
        <v>85</v>
      </c>
      <c r="BO302" s="32" t="s">
        <v>85</v>
      </c>
      <c r="BP302" s="32" t="s">
        <v>85</v>
      </c>
      <c r="BQ302" s="32" t="s">
        <v>85</v>
      </c>
      <c r="BR302" s="32">
        <v>44</v>
      </c>
      <c r="BS302" s="32">
        <v>35</v>
      </c>
      <c r="BT302" s="32">
        <v>21</v>
      </c>
      <c r="BU302" s="32">
        <v>39</v>
      </c>
      <c r="BV302" s="32">
        <v>8</v>
      </c>
      <c r="BW302" s="32">
        <v>4</v>
      </c>
      <c r="BX302" s="32">
        <v>33</v>
      </c>
      <c r="BY302" s="32" t="s">
        <v>85</v>
      </c>
      <c r="BZ302" s="32" t="s">
        <v>85</v>
      </c>
      <c r="CA302" s="32" t="s">
        <v>85</v>
      </c>
      <c r="CB302" s="32" t="s">
        <v>85</v>
      </c>
      <c r="CC302" s="32" t="s">
        <v>85</v>
      </c>
      <c r="CD302" s="1"/>
      <c r="CE302" s="15"/>
      <c r="CF302" s="15"/>
      <c r="CG302" s="15"/>
      <c r="CH302" s="15"/>
      <c r="CI302" s="15"/>
      <c r="CJ302" s="15"/>
      <c r="CK302" s="16"/>
    </row>
    <row r="303" spans="1:89">
      <c r="A303" s="26">
        <v>37</v>
      </c>
      <c r="B303" s="26" t="s">
        <v>784</v>
      </c>
      <c r="C303" s="19" t="s">
        <v>878</v>
      </c>
      <c r="D303" s="27">
        <v>43999</v>
      </c>
      <c r="E303" s="27">
        <v>44002</v>
      </c>
      <c r="F303" s="26" t="s">
        <v>901</v>
      </c>
      <c r="G303" s="27">
        <v>44007</v>
      </c>
      <c r="H303" s="32">
        <v>4</v>
      </c>
      <c r="I303" s="48">
        <v>3</v>
      </c>
      <c r="J303" s="49" t="s">
        <v>85</v>
      </c>
      <c r="K303" s="48">
        <v>600</v>
      </c>
      <c r="L303" s="12">
        <v>51</v>
      </c>
      <c r="M303" s="12">
        <v>38</v>
      </c>
      <c r="N303" s="49" t="s">
        <v>85</v>
      </c>
      <c r="O303" s="12">
        <v>12</v>
      </c>
      <c r="P303" s="48" t="s">
        <v>786</v>
      </c>
      <c r="Q303" s="12" t="s">
        <v>787</v>
      </c>
      <c r="R303" s="32" t="s">
        <v>88</v>
      </c>
      <c r="S303" s="12">
        <v>50</v>
      </c>
      <c r="T303" s="12">
        <v>48</v>
      </c>
      <c r="U303" s="48">
        <v>50</v>
      </c>
      <c r="V303" s="48">
        <v>48</v>
      </c>
      <c r="W303" s="48" t="s">
        <v>11</v>
      </c>
      <c r="X303" s="48">
        <f>IF(AND(W303 = "Dem", L303&gt;M303), 1, 0)</f>
        <v>1</v>
      </c>
      <c r="Y303" s="49" t="s">
        <v>85</v>
      </c>
      <c r="Z303" s="49" t="s">
        <v>85</v>
      </c>
      <c r="AA303" s="32">
        <v>0</v>
      </c>
      <c r="AB303" s="32">
        <v>1</v>
      </c>
      <c r="AC303" s="32">
        <v>0</v>
      </c>
      <c r="AD303" s="32">
        <v>30</v>
      </c>
      <c r="AE303" s="32" t="s">
        <v>878</v>
      </c>
      <c r="AF303" s="32" t="s">
        <v>878</v>
      </c>
      <c r="AG303" s="32" t="s">
        <v>118</v>
      </c>
      <c r="AH303" s="32">
        <v>1</v>
      </c>
      <c r="AI303" s="32">
        <v>0</v>
      </c>
      <c r="AJ303" s="49" t="s">
        <v>85</v>
      </c>
      <c r="AK303" s="49" t="s">
        <v>85</v>
      </c>
      <c r="AL303" s="49" t="s">
        <v>85</v>
      </c>
      <c r="AM303" s="49" t="s">
        <v>85</v>
      </c>
      <c r="AN303" s="49" t="s">
        <v>85</v>
      </c>
      <c r="AO303" s="49" t="s">
        <v>85</v>
      </c>
      <c r="AP303" s="49" t="s">
        <v>85</v>
      </c>
      <c r="AQ303" s="49" t="s">
        <v>85</v>
      </c>
      <c r="AR303" s="49" t="s">
        <v>85</v>
      </c>
      <c r="AS303" s="49" t="s">
        <v>85</v>
      </c>
      <c r="AT303" s="49" t="s">
        <v>85</v>
      </c>
      <c r="AU303" s="49" t="s">
        <v>85</v>
      </c>
      <c r="AV303" s="49" t="s">
        <v>85</v>
      </c>
      <c r="AW303" s="49" t="s">
        <v>85</v>
      </c>
      <c r="AX303" s="49" t="s">
        <v>85</v>
      </c>
      <c r="AY303" s="49" t="s">
        <v>85</v>
      </c>
      <c r="AZ303" s="49" t="s">
        <v>85</v>
      </c>
      <c r="BA303" s="49" t="s">
        <v>85</v>
      </c>
      <c r="BB303" s="49" t="s">
        <v>85</v>
      </c>
      <c r="BC303" s="49" t="s">
        <v>85</v>
      </c>
      <c r="BD303" s="49" t="s">
        <v>85</v>
      </c>
      <c r="BE303" s="49" t="s">
        <v>85</v>
      </c>
      <c r="BF303" s="49" t="s">
        <v>85</v>
      </c>
      <c r="BG303" s="49" t="s">
        <v>85</v>
      </c>
      <c r="BH303" s="49" t="s">
        <v>85</v>
      </c>
      <c r="BI303" s="49" t="s">
        <v>85</v>
      </c>
      <c r="BJ303" s="49" t="s">
        <v>85</v>
      </c>
      <c r="BK303" s="49" t="s">
        <v>85</v>
      </c>
      <c r="BL303" s="49" t="s">
        <v>85</v>
      </c>
      <c r="BM303" s="49" t="s">
        <v>85</v>
      </c>
      <c r="BN303" s="49" t="s">
        <v>85</v>
      </c>
      <c r="BO303" s="49" t="s">
        <v>85</v>
      </c>
      <c r="BP303" s="49" t="s">
        <v>85</v>
      </c>
      <c r="BQ303" s="49" t="s">
        <v>85</v>
      </c>
      <c r="BR303" s="32">
        <v>48</v>
      </c>
      <c r="BS303" s="32">
        <v>33</v>
      </c>
      <c r="BT303" s="32">
        <v>20</v>
      </c>
      <c r="BU303" s="32">
        <v>31</v>
      </c>
      <c r="BV303" s="32">
        <v>11</v>
      </c>
      <c r="BW303" s="32">
        <v>7</v>
      </c>
      <c r="BX303" s="32">
        <v>22</v>
      </c>
      <c r="BY303" s="49" t="s">
        <v>85</v>
      </c>
      <c r="BZ303" s="49" t="s">
        <v>85</v>
      </c>
      <c r="CA303" s="49" t="s">
        <v>85</v>
      </c>
      <c r="CB303" s="49" t="s">
        <v>85</v>
      </c>
      <c r="CC303" s="49" t="s">
        <v>85</v>
      </c>
      <c r="CE303" s="15"/>
      <c r="CF303" s="15"/>
      <c r="CG303" s="15"/>
      <c r="CH303" s="15"/>
      <c r="CI303" s="15"/>
      <c r="CJ303" s="15"/>
      <c r="CK303" s="16"/>
    </row>
    <row r="304" spans="1:89">
      <c r="A304" s="1">
        <v>5</v>
      </c>
      <c r="B304" s="26" t="s">
        <v>784</v>
      </c>
      <c r="C304" s="19" t="s">
        <v>878</v>
      </c>
      <c r="D304" s="27">
        <v>43952</v>
      </c>
      <c r="E304" s="27">
        <v>43956</v>
      </c>
      <c r="F304" s="26" t="s">
        <v>911</v>
      </c>
      <c r="G304" s="27">
        <v>43972</v>
      </c>
      <c r="H304" s="32">
        <v>5</v>
      </c>
      <c r="I304" s="48">
        <v>3</v>
      </c>
      <c r="J304" s="49" t="s">
        <v>85</v>
      </c>
      <c r="K304" s="32">
        <v>600</v>
      </c>
      <c r="L304" s="32">
        <v>48</v>
      </c>
      <c r="M304" s="32">
        <v>36</v>
      </c>
      <c r="N304" s="49" t="s">
        <v>85</v>
      </c>
      <c r="O304" s="32">
        <v>15</v>
      </c>
      <c r="P304" s="32" t="s">
        <v>786</v>
      </c>
      <c r="Q304" s="32" t="s">
        <v>787</v>
      </c>
      <c r="R304" s="32" t="s">
        <v>88</v>
      </c>
      <c r="S304" s="12">
        <v>50</v>
      </c>
      <c r="T304" s="12">
        <v>48</v>
      </c>
      <c r="U304" s="48">
        <v>50</v>
      </c>
      <c r="V304" s="48">
        <v>48</v>
      </c>
      <c r="W304" s="48" t="s">
        <v>11</v>
      </c>
      <c r="X304" s="48">
        <f>IF(AND(W304 = "Dem", L304&gt;M304), 1, 0)</f>
        <v>1</v>
      </c>
      <c r="Y304" s="49" t="s">
        <v>85</v>
      </c>
      <c r="Z304" s="49" t="s">
        <v>85</v>
      </c>
      <c r="AA304" s="32">
        <v>0</v>
      </c>
      <c r="AB304" s="32">
        <v>1</v>
      </c>
      <c r="AC304" s="32">
        <v>0</v>
      </c>
      <c r="AD304" s="32">
        <v>30</v>
      </c>
      <c r="AE304" s="32" t="s">
        <v>878</v>
      </c>
      <c r="AF304" s="32" t="s">
        <v>878</v>
      </c>
      <c r="AG304" s="32" t="s">
        <v>118</v>
      </c>
      <c r="AH304" s="32">
        <v>1</v>
      </c>
      <c r="AI304" s="32">
        <v>0</v>
      </c>
      <c r="AJ304" s="49" t="s">
        <v>85</v>
      </c>
      <c r="AK304" s="49" t="s">
        <v>85</v>
      </c>
      <c r="AL304" s="49" t="s">
        <v>85</v>
      </c>
      <c r="AM304" s="49" t="s">
        <v>85</v>
      </c>
      <c r="AN304" s="49" t="s">
        <v>85</v>
      </c>
      <c r="AO304" s="49" t="s">
        <v>85</v>
      </c>
      <c r="AP304" s="49" t="s">
        <v>85</v>
      </c>
      <c r="AQ304" s="49" t="s">
        <v>85</v>
      </c>
      <c r="AR304" s="49" t="s">
        <v>85</v>
      </c>
      <c r="AS304" s="49" t="s">
        <v>85</v>
      </c>
      <c r="AT304" s="49" t="s">
        <v>85</v>
      </c>
      <c r="AU304" s="49" t="s">
        <v>85</v>
      </c>
      <c r="AV304" s="49" t="s">
        <v>85</v>
      </c>
      <c r="AW304" s="49" t="s">
        <v>85</v>
      </c>
      <c r="AX304" s="49" t="s">
        <v>85</v>
      </c>
      <c r="AY304" s="49" t="s">
        <v>85</v>
      </c>
      <c r="AZ304" s="49" t="s">
        <v>85</v>
      </c>
      <c r="BA304" s="49" t="s">
        <v>85</v>
      </c>
      <c r="BB304" s="49" t="s">
        <v>85</v>
      </c>
      <c r="BC304" s="49" t="s">
        <v>85</v>
      </c>
      <c r="BD304" s="49" t="s">
        <v>85</v>
      </c>
      <c r="BE304" s="49" t="s">
        <v>85</v>
      </c>
      <c r="BF304" s="49" t="s">
        <v>85</v>
      </c>
      <c r="BG304" s="49" t="s">
        <v>85</v>
      </c>
      <c r="BH304" s="49" t="s">
        <v>85</v>
      </c>
      <c r="BI304" s="49" t="s">
        <v>85</v>
      </c>
      <c r="BJ304" s="49" t="s">
        <v>85</v>
      </c>
      <c r="BK304" s="49" t="s">
        <v>85</v>
      </c>
      <c r="BL304" s="49" t="s">
        <v>85</v>
      </c>
      <c r="BM304" s="49" t="s">
        <v>85</v>
      </c>
      <c r="BN304" s="49" t="s">
        <v>85</v>
      </c>
      <c r="BO304" s="49" t="s">
        <v>85</v>
      </c>
      <c r="BP304" s="49" t="s">
        <v>85</v>
      </c>
      <c r="BQ304" s="49" t="s">
        <v>85</v>
      </c>
      <c r="BR304" s="32">
        <v>31</v>
      </c>
      <c r="BS304" s="32">
        <v>30</v>
      </c>
      <c r="BT304" s="32">
        <v>39</v>
      </c>
      <c r="BU304" s="32">
        <v>26</v>
      </c>
      <c r="BV304" s="32">
        <v>12</v>
      </c>
      <c r="BW304" s="32">
        <v>12</v>
      </c>
      <c r="BX304" s="32">
        <v>26</v>
      </c>
      <c r="BY304" s="49" t="s">
        <v>85</v>
      </c>
      <c r="BZ304" s="49" t="s">
        <v>85</v>
      </c>
      <c r="CA304" s="49" t="s">
        <v>85</v>
      </c>
      <c r="CB304" s="49" t="s">
        <v>85</v>
      </c>
      <c r="CC304" s="49" t="s">
        <v>85</v>
      </c>
      <c r="CD304" s="26" t="s">
        <v>458</v>
      </c>
      <c r="CE304" s="15"/>
      <c r="CF304" s="15"/>
      <c r="CG304" s="15"/>
      <c r="CH304" s="15"/>
      <c r="CI304" s="15"/>
      <c r="CJ304" s="15"/>
      <c r="CK304" s="16"/>
    </row>
    <row r="305" spans="1:89">
      <c r="A305" s="7">
        <v>604</v>
      </c>
      <c r="B305" s="8" t="s">
        <v>917</v>
      </c>
      <c r="C305" s="9" t="s">
        <v>692</v>
      </c>
      <c r="D305" s="10" t="s">
        <v>132</v>
      </c>
      <c r="E305" s="10" t="s">
        <v>123</v>
      </c>
      <c r="F305" s="23" t="s">
        <v>693</v>
      </c>
      <c r="G305" s="10" t="s">
        <v>125</v>
      </c>
      <c r="H305" s="11">
        <f>E305-D305+1</f>
        <v>2</v>
      </c>
      <c r="I305" s="11" t="s">
        <v>694</v>
      </c>
      <c r="J305" s="40" t="s">
        <v>85</v>
      </c>
      <c r="K305" s="48">
        <v>450</v>
      </c>
      <c r="L305" s="12">
        <v>50</v>
      </c>
      <c r="M305" s="12">
        <v>39</v>
      </c>
      <c r="N305" s="12">
        <v>2</v>
      </c>
      <c r="O305" s="12">
        <v>9</v>
      </c>
      <c r="P305" s="13" t="s">
        <v>919</v>
      </c>
      <c r="Q305" s="12" t="s">
        <v>920</v>
      </c>
      <c r="R305" s="12" t="s">
        <v>88</v>
      </c>
      <c r="S305" s="12">
        <v>49</v>
      </c>
      <c r="T305" s="12">
        <v>44</v>
      </c>
      <c r="U305" s="48">
        <v>49</v>
      </c>
      <c r="V305" s="48">
        <v>44</v>
      </c>
      <c r="W305" s="48" t="s">
        <v>11</v>
      </c>
      <c r="X305" s="48">
        <f>IF(AND(W305 = "Dem", L305&gt;M305), 1, 0)</f>
        <v>1</v>
      </c>
      <c r="Y305" s="12" t="s">
        <v>85</v>
      </c>
      <c r="Z305" s="48" t="s">
        <v>85</v>
      </c>
      <c r="AA305" s="12" t="s">
        <v>85</v>
      </c>
      <c r="AB305" s="12" t="s">
        <v>85</v>
      </c>
      <c r="AC305" s="12" t="s">
        <v>85</v>
      </c>
      <c r="AD305" s="12" t="s">
        <v>85</v>
      </c>
      <c r="AE305" s="48" t="s">
        <v>692</v>
      </c>
      <c r="AF305" s="48" t="s">
        <v>692</v>
      </c>
      <c r="AG305" s="13" t="s">
        <v>89</v>
      </c>
      <c r="AH305" s="12">
        <v>1</v>
      </c>
      <c r="AI305" s="12">
        <v>0</v>
      </c>
      <c r="AJ305" s="12">
        <v>1</v>
      </c>
      <c r="AK305" s="12">
        <v>1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0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  <c r="BP305" s="12" t="s">
        <v>85</v>
      </c>
      <c r="BQ305" s="12" t="s">
        <v>85</v>
      </c>
      <c r="BR305" s="12" t="s">
        <v>85</v>
      </c>
      <c r="BS305" s="12" t="s">
        <v>85</v>
      </c>
      <c r="BT305" s="12" t="s">
        <v>85</v>
      </c>
      <c r="BU305" s="12" t="s">
        <v>85</v>
      </c>
      <c r="BV305" s="12" t="s">
        <v>85</v>
      </c>
      <c r="BW305" s="12" t="s">
        <v>85</v>
      </c>
      <c r="BX305" s="12" t="s">
        <v>85</v>
      </c>
      <c r="BY305" s="12" t="s">
        <v>85</v>
      </c>
      <c r="BZ305" s="12" t="s">
        <v>85</v>
      </c>
      <c r="CA305" s="12" t="s">
        <v>85</v>
      </c>
      <c r="CB305" s="12" t="s">
        <v>85</v>
      </c>
      <c r="CC305" s="12" t="s">
        <v>85</v>
      </c>
      <c r="CD305" s="8"/>
      <c r="CE305" s="15"/>
      <c r="CF305" s="15"/>
      <c r="CG305" s="15"/>
      <c r="CH305" s="15"/>
      <c r="CI305" s="15"/>
      <c r="CJ305" s="15"/>
      <c r="CK305" s="16"/>
    </row>
    <row r="306" spans="1:89">
      <c r="A306" s="7">
        <v>441</v>
      </c>
      <c r="B306" s="8" t="s">
        <v>917</v>
      </c>
      <c r="C306" s="9" t="s">
        <v>487</v>
      </c>
      <c r="D306" s="10" t="s">
        <v>108</v>
      </c>
      <c r="E306" s="10" t="s">
        <v>92</v>
      </c>
      <c r="F306" s="10" t="s">
        <v>928</v>
      </c>
      <c r="G306" s="10" t="s">
        <v>94</v>
      </c>
      <c r="H306" s="11">
        <f>E306-D306+1</f>
        <v>5</v>
      </c>
      <c r="I306" s="11" t="s">
        <v>357</v>
      </c>
      <c r="J306" s="40" t="s">
        <v>85</v>
      </c>
      <c r="K306" s="11" t="s">
        <v>722</v>
      </c>
      <c r="L306" s="12">
        <v>43</v>
      </c>
      <c r="M306" s="12">
        <v>42</v>
      </c>
      <c r="N306" s="12">
        <v>3</v>
      </c>
      <c r="O306" s="12">
        <v>12</v>
      </c>
      <c r="P306" s="13" t="s">
        <v>919</v>
      </c>
      <c r="Q306" s="12" t="s">
        <v>920</v>
      </c>
      <c r="R306" s="12" t="s">
        <v>88</v>
      </c>
      <c r="S306" s="12">
        <v>49</v>
      </c>
      <c r="T306" s="12">
        <v>44</v>
      </c>
      <c r="U306" s="48">
        <v>49</v>
      </c>
      <c r="V306" s="48">
        <v>44</v>
      </c>
      <c r="W306" s="48" t="s">
        <v>11</v>
      </c>
      <c r="X306" s="48">
        <f>IF(AND(W306 = "Dem", L306&gt;M306), 1, 0)</f>
        <v>1</v>
      </c>
      <c r="Y306" s="12" t="s">
        <v>85</v>
      </c>
      <c r="Z306" s="48" t="s">
        <v>85</v>
      </c>
      <c r="AA306" s="12" t="s">
        <v>85</v>
      </c>
      <c r="AB306" s="12" t="s">
        <v>85</v>
      </c>
      <c r="AC306" s="12" t="s">
        <v>85</v>
      </c>
      <c r="AD306" s="12" t="s">
        <v>85</v>
      </c>
      <c r="AE306" s="13" t="s">
        <v>929</v>
      </c>
      <c r="AF306" s="13" t="s">
        <v>487</v>
      </c>
      <c r="AG306" s="12" t="s">
        <v>89</v>
      </c>
      <c r="AH306" s="12">
        <v>1</v>
      </c>
      <c r="AI306" s="12">
        <v>1</v>
      </c>
      <c r="AJ306" s="12" t="s">
        <v>85</v>
      </c>
      <c r="AK306" s="12" t="s">
        <v>85</v>
      </c>
      <c r="AL306" s="12" t="s">
        <v>85</v>
      </c>
      <c r="AM306" s="12" t="s">
        <v>85</v>
      </c>
      <c r="AN306" s="12" t="s">
        <v>85</v>
      </c>
      <c r="AO306" s="12" t="s">
        <v>85</v>
      </c>
      <c r="AP306" s="12" t="s">
        <v>85</v>
      </c>
      <c r="AQ306" s="12" t="s">
        <v>85</v>
      </c>
      <c r="AR306" s="12" t="s">
        <v>85</v>
      </c>
      <c r="AS306" s="12" t="s">
        <v>85</v>
      </c>
      <c r="AT306" s="12" t="s">
        <v>85</v>
      </c>
      <c r="AU306" s="12" t="s">
        <v>85</v>
      </c>
      <c r="AV306" s="12" t="s">
        <v>85</v>
      </c>
      <c r="AW306" s="12" t="s">
        <v>85</v>
      </c>
      <c r="AX306" s="12" t="s">
        <v>85</v>
      </c>
      <c r="AY306" s="12" t="s">
        <v>85</v>
      </c>
      <c r="AZ306" s="12" t="s">
        <v>85</v>
      </c>
      <c r="BA306" s="12" t="s">
        <v>85</v>
      </c>
      <c r="BB306" s="12" t="s">
        <v>85</v>
      </c>
      <c r="BC306" s="12" t="s">
        <v>85</v>
      </c>
      <c r="BD306" s="12" t="s">
        <v>85</v>
      </c>
      <c r="BE306" s="12" t="s">
        <v>85</v>
      </c>
      <c r="BF306" s="12" t="s">
        <v>85</v>
      </c>
      <c r="BG306" s="12" t="s">
        <v>85</v>
      </c>
      <c r="BH306" s="12" t="s">
        <v>85</v>
      </c>
      <c r="BI306" s="12" t="s">
        <v>85</v>
      </c>
      <c r="BJ306" s="12" t="s">
        <v>85</v>
      </c>
      <c r="BK306" s="12" t="s">
        <v>85</v>
      </c>
      <c r="BL306" s="12" t="s">
        <v>85</v>
      </c>
      <c r="BM306" s="12" t="s">
        <v>85</v>
      </c>
      <c r="BN306" s="12" t="s">
        <v>85</v>
      </c>
      <c r="BO306" s="12" t="s">
        <v>85</v>
      </c>
      <c r="BP306" s="12">
        <v>41</v>
      </c>
      <c r="BQ306" s="12">
        <v>38</v>
      </c>
      <c r="BR306" s="12">
        <v>35</v>
      </c>
      <c r="BS306" s="12">
        <v>38</v>
      </c>
      <c r="BT306" s="12">
        <v>23</v>
      </c>
      <c r="BU306" s="12" t="s">
        <v>85</v>
      </c>
      <c r="BV306" s="12" t="s">
        <v>85</v>
      </c>
      <c r="BW306" s="12" t="s">
        <v>85</v>
      </c>
      <c r="BX306" s="12" t="s">
        <v>85</v>
      </c>
      <c r="BY306" s="12">
        <v>88</v>
      </c>
      <c r="BZ306" s="12">
        <v>4</v>
      </c>
      <c r="CA306" s="12">
        <v>4</v>
      </c>
      <c r="CB306" s="12">
        <v>4</v>
      </c>
      <c r="CC306" s="12" t="s">
        <v>85</v>
      </c>
      <c r="CD306" s="8"/>
      <c r="CE306" s="15"/>
      <c r="CF306" s="15"/>
      <c r="CG306" s="15"/>
      <c r="CH306" s="15"/>
      <c r="CI306" s="15"/>
      <c r="CJ306" s="15"/>
      <c r="CK306" s="16"/>
    </row>
    <row r="307" spans="1:89">
      <c r="A307" s="7">
        <v>245</v>
      </c>
      <c r="B307" s="8" t="s">
        <v>941</v>
      </c>
      <c r="C307" s="24" t="s">
        <v>946</v>
      </c>
      <c r="D307" s="10" t="s">
        <v>114</v>
      </c>
      <c r="E307" s="10" t="s">
        <v>379</v>
      </c>
      <c r="F307" s="10" t="s">
        <v>947</v>
      </c>
      <c r="G307" s="10" t="s">
        <v>504</v>
      </c>
      <c r="H307" s="11">
        <f>E307-D307+1</f>
        <v>3</v>
      </c>
      <c r="I307" s="11" t="s">
        <v>160</v>
      </c>
      <c r="J307" s="40" t="s">
        <v>85</v>
      </c>
      <c r="K307" s="48">
        <v>600</v>
      </c>
      <c r="L307" s="12">
        <v>40</v>
      </c>
      <c r="M307" s="12">
        <v>41</v>
      </c>
      <c r="N307" s="12" t="s">
        <v>85</v>
      </c>
      <c r="O307" s="12">
        <v>18</v>
      </c>
      <c r="P307" s="48" t="s">
        <v>942</v>
      </c>
      <c r="Q307" s="12" t="s">
        <v>943</v>
      </c>
      <c r="R307" s="12" t="s">
        <v>88</v>
      </c>
      <c r="S307" s="12">
        <v>42</v>
      </c>
      <c r="T307" s="12">
        <v>56</v>
      </c>
      <c r="U307" s="48">
        <v>44</v>
      </c>
      <c r="V307" s="48">
        <v>54</v>
      </c>
      <c r="W307" s="48" t="s">
        <v>12</v>
      </c>
      <c r="X307" s="48">
        <f>IF(AND(W307 = "Rep", M307&gt;L307),1,0)</f>
        <v>1</v>
      </c>
      <c r="Y307" s="12" t="s">
        <v>85</v>
      </c>
      <c r="Z307" s="48" t="s">
        <v>85</v>
      </c>
      <c r="AA307" s="12" t="s">
        <v>85</v>
      </c>
      <c r="AB307" s="12" t="s">
        <v>85</v>
      </c>
      <c r="AC307" s="12" t="s">
        <v>85</v>
      </c>
      <c r="AD307" s="12">
        <v>54</v>
      </c>
      <c r="AE307" s="48" t="s">
        <v>948</v>
      </c>
      <c r="AF307" s="48" t="s">
        <v>948</v>
      </c>
      <c r="AG307" s="12" t="s">
        <v>12</v>
      </c>
      <c r="AH307" s="12">
        <v>1</v>
      </c>
      <c r="AI307" s="12">
        <v>0</v>
      </c>
      <c r="AJ307" s="12">
        <v>1</v>
      </c>
      <c r="AK307" s="12">
        <v>1</v>
      </c>
      <c r="AL307" s="12">
        <v>1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1</v>
      </c>
      <c r="AU307" s="12">
        <v>1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0</v>
      </c>
      <c r="BE307" s="12">
        <v>0</v>
      </c>
      <c r="BF307" s="12">
        <v>0</v>
      </c>
      <c r="BG307" s="12">
        <v>0</v>
      </c>
      <c r="BH307" s="12">
        <v>0</v>
      </c>
      <c r="BI307" s="12">
        <v>0</v>
      </c>
      <c r="BJ307" s="12">
        <v>1</v>
      </c>
      <c r="BK307" s="12">
        <v>0</v>
      </c>
      <c r="BL307" s="12">
        <v>0</v>
      </c>
      <c r="BM307" s="12">
        <v>0</v>
      </c>
      <c r="BN307" s="12">
        <v>0</v>
      </c>
      <c r="BO307" s="12">
        <v>0</v>
      </c>
      <c r="BP307" s="12" t="s">
        <v>85</v>
      </c>
      <c r="BQ307" s="12" t="s">
        <v>85</v>
      </c>
      <c r="BR307" s="12">
        <v>35</v>
      </c>
      <c r="BS307" s="12">
        <v>44</v>
      </c>
      <c r="BT307" s="12">
        <v>17</v>
      </c>
      <c r="BU307" s="12" t="s">
        <v>85</v>
      </c>
      <c r="BV307" s="12" t="s">
        <v>85</v>
      </c>
      <c r="BW307" s="12" t="s">
        <v>85</v>
      </c>
      <c r="BX307" s="12" t="s">
        <v>85</v>
      </c>
      <c r="BY307" s="12">
        <v>61</v>
      </c>
      <c r="BZ307" s="12">
        <v>29</v>
      </c>
      <c r="CA307" s="12" t="s">
        <v>85</v>
      </c>
      <c r="CB307" s="12" t="s">
        <v>85</v>
      </c>
      <c r="CC307" s="12">
        <v>6</v>
      </c>
      <c r="CD307" s="8"/>
      <c r="CE307" s="15"/>
      <c r="CF307" s="15"/>
      <c r="CG307" s="15"/>
      <c r="CH307" s="15"/>
      <c r="CI307" s="15"/>
      <c r="CJ307" s="15"/>
      <c r="CK307" s="16"/>
    </row>
    <row r="308" spans="1:89">
      <c r="A308" s="7">
        <v>635</v>
      </c>
      <c r="B308" s="8" t="s">
        <v>953</v>
      </c>
      <c r="C308" s="9" t="s">
        <v>204</v>
      </c>
      <c r="D308" s="10" t="s">
        <v>82</v>
      </c>
      <c r="E308" s="10" t="s">
        <v>125</v>
      </c>
      <c r="F308" s="23" t="s">
        <v>750</v>
      </c>
      <c r="G308" s="10" t="s">
        <v>125</v>
      </c>
      <c r="H308" s="11">
        <f>E308-D308+1</f>
        <v>5</v>
      </c>
      <c r="I308" s="11" t="s">
        <v>83</v>
      </c>
      <c r="J308" s="40" t="s">
        <v>85</v>
      </c>
      <c r="K308" s="48">
        <v>920</v>
      </c>
      <c r="L308" s="12">
        <v>46</v>
      </c>
      <c r="M308" s="12">
        <v>50</v>
      </c>
      <c r="N308" s="12">
        <v>1</v>
      </c>
      <c r="O308" s="12">
        <v>1</v>
      </c>
      <c r="P308" s="13" t="s">
        <v>954</v>
      </c>
      <c r="Q308" s="12" t="s">
        <v>955</v>
      </c>
      <c r="R308" s="12" t="s">
        <v>88</v>
      </c>
      <c r="S308" s="12">
        <v>55</v>
      </c>
      <c r="T308" s="12">
        <v>49</v>
      </c>
      <c r="U308" s="48">
        <v>45</v>
      </c>
      <c r="V308" s="48">
        <v>55</v>
      </c>
      <c r="W308" s="48" t="s">
        <v>12</v>
      </c>
      <c r="X308" s="48">
        <f>IF(AND(W308 = "Rep", M308&gt;L308),1,0)</f>
        <v>1</v>
      </c>
      <c r="Y308" s="12" t="s">
        <v>85</v>
      </c>
      <c r="Z308" s="48" t="s">
        <v>85</v>
      </c>
      <c r="AA308" s="12" t="s">
        <v>85</v>
      </c>
      <c r="AB308" s="12" t="s">
        <v>85</v>
      </c>
      <c r="AC308" s="12" t="s">
        <v>85</v>
      </c>
      <c r="AD308" s="12" t="s">
        <v>85</v>
      </c>
      <c r="AE308" s="48" t="s">
        <v>207</v>
      </c>
      <c r="AF308" s="48" t="s">
        <v>208</v>
      </c>
      <c r="AG308" s="13" t="s">
        <v>89</v>
      </c>
      <c r="AH308" s="12">
        <v>1</v>
      </c>
      <c r="AI308" s="12">
        <v>0</v>
      </c>
      <c r="AJ308" s="12" t="s">
        <v>85</v>
      </c>
      <c r="AK308" s="12" t="s">
        <v>85</v>
      </c>
      <c r="AL308" s="12" t="s">
        <v>85</v>
      </c>
      <c r="AM308" s="12" t="s">
        <v>85</v>
      </c>
      <c r="AN308" s="12" t="s">
        <v>85</v>
      </c>
      <c r="AO308" s="12" t="s">
        <v>85</v>
      </c>
      <c r="AP308" s="12" t="s">
        <v>85</v>
      </c>
      <c r="AQ308" s="12" t="s">
        <v>85</v>
      </c>
      <c r="AR308" s="12" t="s">
        <v>85</v>
      </c>
      <c r="AS308" s="12" t="s">
        <v>85</v>
      </c>
      <c r="AT308" s="12" t="s">
        <v>85</v>
      </c>
      <c r="AU308" s="12" t="s">
        <v>85</v>
      </c>
      <c r="AV308" s="12" t="s">
        <v>85</v>
      </c>
      <c r="AW308" s="12" t="s">
        <v>85</v>
      </c>
      <c r="AX308" s="12" t="s">
        <v>85</v>
      </c>
      <c r="AY308" s="12" t="s">
        <v>85</v>
      </c>
      <c r="AZ308" s="12" t="s">
        <v>85</v>
      </c>
      <c r="BA308" s="12" t="s">
        <v>85</v>
      </c>
      <c r="BB308" s="12" t="s">
        <v>85</v>
      </c>
      <c r="BC308" s="12" t="s">
        <v>85</v>
      </c>
      <c r="BD308" s="12" t="s">
        <v>85</v>
      </c>
      <c r="BE308" s="12" t="s">
        <v>85</v>
      </c>
      <c r="BF308" s="12" t="s">
        <v>85</v>
      </c>
      <c r="BG308" s="12" t="s">
        <v>85</v>
      </c>
      <c r="BH308" s="12" t="s">
        <v>85</v>
      </c>
      <c r="BI308" s="12" t="s">
        <v>85</v>
      </c>
      <c r="BJ308" s="12" t="s">
        <v>85</v>
      </c>
      <c r="BK308" s="12" t="s">
        <v>85</v>
      </c>
      <c r="BL308" s="12" t="s">
        <v>85</v>
      </c>
      <c r="BM308" s="12" t="s">
        <v>85</v>
      </c>
      <c r="BN308" s="12" t="s">
        <v>85</v>
      </c>
      <c r="BO308" s="12" t="s">
        <v>85</v>
      </c>
      <c r="BP308" s="12">
        <v>50</v>
      </c>
      <c r="BQ308" s="12">
        <v>34</v>
      </c>
      <c r="BR308" s="12">
        <v>31</v>
      </c>
      <c r="BS308" s="12">
        <v>36</v>
      </c>
      <c r="BT308" s="12">
        <v>33</v>
      </c>
      <c r="BU308" s="12">
        <v>24</v>
      </c>
      <c r="BV308" s="12">
        <v>16</v>
      </c>
      <c r="BW308" s="12">
        <v>20</v>
      </c>
      <c r="BX308" s="12">
        <v>30</v>
      </c>
      <c r="BY308" s="12">
        <v>89</v>
      </c>
      <c r="BZ308" s="12">
        <v>1</v>
      </c>
      <c r="CA308" s="12">
        <v>3</v>
      </c>
      <c r="CB308" s="12">
        <v>1</v>
      </c>
      <c r="CC308" s="12">
        <v>3</v>
      </c>
      <c r="CD308" s="8" t="s">
        <v>753</v>
      </c>
      <c r="CE308" s="15"/>
      <c r="CF308" s="15"/>
      <c r="CG308" s="15"/>
      <c r="CH308" s="15"/>
      <c r="CI308" s="15"/>
      <c r="CJ308" s="15"/>
      <c r="CK308" s="16"/>
    </row>
    <row r="309" spans="1:89">
      <c r="A309" s="7">
        <v>383</v>
      </c>
      <c r="B309" s="8" t="s">
        <v>953</v>
      </c>
      <c r="C309" s="9" t="s">
        <v>963</v>
      </c>
      <c r="D309" s="10" t="s">
        <v>348</v>
      </c>
      <c r="E309" s="10" t="s">
        <v>301</v>
      </c>
      <c r="F309" s="10" t="s">
        <v>964</v>
      </c>
      <c r="G309" s="10" t="s">
        <v>106</v>
      </c>
      <c r="H309" s="11">
        <f>E309-D309+1</f>
        <v>19</v>
      </c>
      <c r="I309" s="11" t="s">
        <v>222</v>
      </c>
      <c r="J309" s="40" t="s">
        <v>85</v>
      </c>
      <c r="K309" s="11" t="s">
        <v>965</v>
      </c>
      <c r="L309" s="12">
        <v>49</v>
      </c>
      <c r="M309" s="12">
        <v>47</v>
      </c>
      <c r="N309" s="12">
        <v>1</v>
      </c>
      <c r="O309" s="12">
        <v>3</v>
      </c>
      <c r="P309" s="13" t="s">
        <v>954</v>
      </c>
      <c r="Q309" s="12" t="s">
        <v>955</v>
      </c>
      <c r="R309" s="12" t="s">
        <v>88</v>
      </c>
      <c r="S309" s="12">
        <v>55</v>
      </c>
      <c r="T309" s="12">
        <v>49</v>
      </c>
      <c r="U309" s="48">
        <v>45</v>
      </c>
      <c r="V309" s="48">
        <v>55</v>
      </c>
      <c r="W309" s="48" t="s">
        <v>12</v>
      </c>
      <c r="X309" s="48">
        <f>IF(AND(W309 = "Rep", M309&gt;L309),1,0)</f>
        <v>0</v>
      </c>
      <c r="Y309" s="12" t="s">
        <v>85</v>
      </c>
      <c r="Z309" s="48" t="s">
        <v>85</v>
      </c>
      <c r="AA309" s="48" t="s">
        <v>85</v>
      </c>
      <c r="AB309" s="48" t="s">
        <v>85</v>
      </c>
      <c r="AC309" s="48" t="s">
        <v>85</v>
      </c>
      <c r="AD309" s="12" t="s">
        <v>85</v>
      </c>
      <c r="AE309" s="13" t="s">
        <v>966</v>
      </c>
      <c r="AF309" s="32" t="s">
        <v>966</v>
      </c>
      <c r="AG309" s="12" t="s">
        <v>89</v>
      </c>
      <c r="AH309" s="12">
        <v>1</v>
      </c>
      <c r="AI309" s="12">
        <v>0</v>
      </c>
      <c r="AJ309" s="14" t="s">
        <v>85</v>
      </c>
      <c r="AK309" s="14" t="s">
        <v>85</v>
      </c>
      <c r="AL309" s="14" t="s">
        <v>85</v>
      </c>
      <c r="AM309" s="14" t="s">
        <v>85</v>
      </c>
      <c r="AN309" s="14" t="s">
        <v>85</v>
      </c>
      <c r="AO309" s="14" t="s">
        <v>85</v>
      </c>
      <c r="AP309" s="14" t="s">
        <v>85</v>
      </c>
      <c r="AQ309" s="14" t="s">
        <v>85</v>
      </c>
      <c r="AR309" s="14" t="s">
        <v>85</v>
      </c>
      <c r="AS309" s="14" t="s">
        <v>85</v>
      </c>
      <c r="AT309" s="14" t="s">
        <v>85</v>
      </c>
      <c r="AU309" s="14" t="s">
        <v>85</v>
      </c>
      <c r="AV309" s="14" t="s">
        <v>85</v>
      </c>
      <c r="AW309" s="14" t="s">
        <v>85</v>
      </c>
      <c r="AX309" s="14" t="s">
        <v>85</v>
      </c>
      <c r="AY309" s="14" t="s">
        <v>85</v>
      </c>
      <c r="AZ309" s="14" t="s">
        <v>85</v>
      </c>
      <c r="BA309" s="14" t="s">
        <v>85</v>
      </c>
      <c r="BB309" s="14" t="s">
        <v>85</v>
      </c>
      <c r="BC309" s="14" t="s">
        <v>85</v>
      </c>
      <c r="BD309" s="14" t="s">
        <v>85</v>
      </c>
      <c r="BE309" s="14" t="s">
        <v>85</v>
      </c>
      <c r="BF309" s="14" t="s">
        <v>85</v>
      </c>
      <c r="BG309" s="14" t="s">
        <v>85</v>
      </c>
      <c r="BH309" s="14" t="s">
        <v>85</v>
      </c>
      <c r="BI309" s="14" t="s">
        <v>85</v>
      </c>
      <c r="BJ309" s="14" t="s">
        <v>85</v>
      </c>
      <c r="BK309" s="14" t="s">
        <v>85</v>
      </c>
      <c r="BL309" s="14" t="s">
        <v>85</v>
      </c>
      <c r="BM309" s="14" t="s">
        <v>85</v>
      </c>
      <c r="BN309" s="14" t="s">
        <v>85</v>
      </c>
      <c r="BO309" s="14" t="s">
        <v>85</v>
      </c>
      <c r="BP309" s="12" t="s">
        <v>85</v>
      </c>
      <c r="BQ309" s="12" t="s">
        <v>85</v>
      </c>
      <c r="BR309" s="12" t="s">
        <v>85</v>
      </c>
      <c r="BS309" s="12" t="s">
        <v>85</v>
      </c>
      <c r="BT309" s="12" t="s">
        <v>85</v>
      </c>
      <c r="BU309" s="12" t="s">
        <v>85</v>
      </c>
      <c r="BV309" s="12" t="s">
        <v>85</v>
      </c>
      <c r="BW309" s="12" t="s">
        <v>85</v>
      </c>
      <c r="BX309" s="12" t="s">
        <v>85</v>
      </c>
      <c r="BY309" s="12" t="s">
        <v>85</v>
      </c>
      <c r="BZ309" s="12" t="s">
        <v>85</v>
      </c>
      <c r="CA309" s="12" t="s">
        <v>85</v>
      </c>
      <c r="CB309" s="12" t="s">
        <v>85</v>
      </c>
      <c r="CC309" s="12" t="s">
        <v>85</v>
      </c>
      <c r="CD309" s="8"/>
      <c r="CE309" s="15"/>
      <c r="CF309" s="15"/>
      <c r="CG309" s="15"/>
      <c r="CH309" s="15"/>
      <c r="CI309" s="15"/>
      <c r="CJ309" s="15"/>
      <c r="CK309" s="16"/>
    </row>
    <row r="310" spans="1:89">
      <c r="A310" s="7">
        <v>617</v>
      </c>
      <c r="B310" s="8" t="s">
        <v>976</v>
      </c>
      <c r="C310" s="9" t="s">
        <v>204</v>
      </c>
      <c r="D310" s="10" t="s">
        <v>82</v>
      </c>
      <c r="E310" s="10" t="s">
        <v>123</v>
      </c>
      <c r="F310" s="23" t="s">
        <v>205</v>
      </c>
      <c r="G310" s="10" t="s">
        <v>125</v>
      </c>
      <c r="H310" s="11">
        <f>E310-D310+1</f>
        <v>4</v>
      </c>
      <c r="I310" s="11" t="s">
        <v>206</v>
      </c>
      <c r="J310" s="40" t="s">
        <v>85</v>
      </c>
      <c r="K310" s="48">
        <v>473</v>
      </c>
      <c r="L310" s="12">
        <v>50</v>
      </c>
      <c r="M310" s="12">
        <v>46</v>
      </c>
      <c r="N310" s="12">
        <v>2</v>
      </c>
      <c r="O310" s="12">
        <v>1</v>
      </c>
      <c r="P310" s="13" t="s">
        <v>977</v>
      </c>
      <c r="Q310" s="12" t="s">
        <v>978</v>
      </c>
      <c r="R310" s="12" t="s">
        <v>88</v>
      </c>
      <c r="S310" s="12">
        <v>47</v>
      </c>
      <c r="T310" s="12">
        <v>49</v>
      </c>
      <c r="U310" s="48">
        <v>47</v>
      </c>
      <c r="V310" s="48">
        <v>49</v>
      </c>
      <c r="W310" s="48" t="s">
        <v>12</v>
      </c>
      <c r="X310" s="48">
        <f>IF(AND(W310 = "Rep", M310&gt;L310),1,0)</f>
        <v>0</v>
      </c>
      <c r="Y310" s="12" t="s">
        <v>85</v>
      </c>
      <c r="Z310" s="48" t="s">
        <v>85</v>
      </c>
      <c r="AA310" s="12" t="s">
        <v>85</v>
      </c>
      <c r="AB310" s="12" t="s">
        <v>85</v>
      </c>
      <c r="AC310" s="12" t="s">
        <v>85</v>
      </c>
      <c r="AD310" s="12" t="s">
        <v>85</v>
      </c>
      <c r="AE310" s="48" t="s">
        <v>207</v>
      </c>
      <c r="AF310" s="48" t="s">
        <v>208</v>
      </c>
      <c r="AG310" s="13" t="s">
        <v>89</v>
      </c>
      <c r="AH310" s="12">
        <v>1</v>
      </c>
      <c r="AI310" s="12">
        <v>1</v>
      </c>
      <c r="AJ310" s="12" t="s">
        <v>85</v>
      </c>
      <c r="AK310" s="12" t="s">
        <v>85</v>
      </c>
      <c r="AL310" s="12" t="s">
        <v>85</v>
      </c>
      <c r="AM310" s="12" t="s">
        <v>85</v>
      </c>
      <c r="AN310" s="12" t="s">
        <v>85</v>
      </c>
      <c r="AO310" s="12" t="s">
        <v>85</v>
      </c>
      <c r="AP310" s="12" t="s">
        <v>85</v>
      </c>
      <c r="AQ310" s="12" t="s">
        <v>85</v>
      </c>
      <c r="AR310" s="12" t="s">
        <v>85</v>
      </c>
      <c r="AS310" s="12" t="s">
        <v>85</v>
      </c>
      <c r="AT310" s="12" t="s">
        <v>85</v>
      </c>
      <c r="AU310" s="12" t="s">
        <v>85</v>
      </c>
      <c r="AV310" s="12" t="s">
        <v>85</v>
      </c>
      <c r="AW310" s="12" t="s">
        <v>85</v>
      </c>
      <c r="AX310" s="12" t="s">
        <v>85</v>
      </c>
      <c r="AY310" s="12" t="s">
        <v>85</v>
      </c>
      <c r="AZ310" s="12" t="s">
        <v>85</v>
      </c>
      <c r="BA310" s="12" t="s">
        <v>85</v>
      </c>
      <c r="BB310" s="12" t="s">
        <v>85</v>
      </c>
      <c r="BC310" s="12" t="s">
        <v>85</v>
      </c>
      <c r="BD310" s="12" t="s">
        <v>85</v>
      </c>
      <c r="BE310" s="12" t="s">
        <v>85</v>
      </c>
      <c r="BF310" s="12" t="s">
        <v>85</v>
      </c>
      <c r="BG310" s="12" t="s">
        <v>85</v>
      </c>
      <c r="BH310" s="12" t="s">
        <v>85</v>
      </c>
      <c r="BI310" s="12" t="s">
        <v>85</v>
      </c>
      <c r="BJ310" s="12" t="s">
        <v>85</v>
      </c>
      <c r="BK310" s="12" t="s">
        <v>85</v>
      </c>
      <c r="BL310" s="12" t="s">
        <v>85</v>
      </c>
      <c r="BM310" s="12" t="s">
        <v>85</v>
      </c>
      <c r="BN310" s="12" t="s">
        <v>85</v>
      </c>
      <c r="BO310" s="12" t="s">
        <v>85</v>
      </c>
      <c r="BP310" s="12" t="s">
        <v>85</v>
      </c>
      <c r="BQ310" s="12" t="s">
        <v>85</v>
      </c>
      <c r="BR310" s="12" t="s">
        <v>85</v>
      </c>
      <c r="BS310" s="12" t="s">
        <v>85</v>
      </c>
      <c r="BT310" s="12" t="s">
        <v>85</v>
      </c>
      <c r="BU310" s="12" t="s">
        <v>85</v>
      </c>
      <c r="BV310" s="12" t="s">
        <v>85</v>
      </c>
      <c r="BW310" s="12" t="s">
        <v>85</v>
      </c>
      <c r="BX310" s="12" t="s">
        <v>85</v>
      </c>
      <c r="BY310" s="12" t="s">
        <v>85</v>
      </c>
      <c r="BZ310" s="12" t="s">
        <v>85</v>
      </c>
      <c r="CA310" s="12" t="s">
        <v>85</v>
      </c>
      <c r="CB310" s="12" t="s">
        <v>85</v>
      </c>
      <c r="CC310" s="12" t="s">
        <v>85</v>
      </c>
      <c r="CD310" s="8"/>
      <c r="CE310" s="15"/>
      <c r="CF310" s="15"/>
      <c r="CG310" s="15"/>
      <c r="CH310" s="15"/>
      <c r="CI310" s="15"/>
      <c r="CJ310" s="15"/>
      <c r="CK310" s="16"/>
    </row>
    <row r="311" spans="1:89">
      <c r="A311" s="7">
        <v>559</v>
      </c>
      <c r="B311" s="8" t="s">
        <v>976</v>
      </c>
      <c r="C311" s="9" t="s">
        <v>238</v>
      </c>
      <c r="D311" s="10" t="s">
        <v>80</v>
      </c>
      <c r="E311" s="10" t="s">
        <v>82</v>
      </c>
      <c r="F311" s="23" t="s">
        <v>986</v>
      </c>
      <c r="G311" s="10" t="s">
        <v>139</v>
      </c>
      <c r="H311" s="11">
        <f>E311-D311+1</f>
        <v>2</v>
      </c>
      <c r="I311" s="11" t="s">
        <v>83</v>
      </c>
      <c r="J311" s="40" t="s">
        <v>85</v>
      </c>
      <c r="K311" s="11" t="s">
        <v>95</v>
      </c>
      <c r="L311" s="12">
        <v>47</v>
      </c>
      <c r="M311" s="12">
        <v>44</v>
      </c>
      <c r="N311" s="12">
        <v>3</v>
      </c>
      <c r="O311" s="12">
        <v>6</v>
      </c>
      <c r="P311" s="13" t="s">
        <v>977</v>
      </c>
      <c r="Q311" s="12" t="s">
        <v>978</v>
      </c>
      <c r="R311" s="12" t="s">
        <v>88</v>
      </c>
      <c r="S311" s="12">
        <v>47</v>
      </c>
      <c r="T311" s="12">
        <v>49</v>
      </c>
      <c r="U311" s="48">
        <v>47</v>
      </c>
      <c r="V311" s="48">
        <v>49</v>
      </c>
      <c r="W311" s="48" t="s">
        <v>12</v>
      </c>
      <c r="X311" s="48">
        <f>IF(AND(W311 = "Rep", M311&gt;L311),1,0)</f>
        <v>0</v>
      </c>
      <c r="Y311" s="12" t="s">
        <v>85</v>
      </c>
      <c r="Z311" s="12" t="s">
        <v>85</v>
      </c>
      <c r="AA311" s="12" t="s">
        <v>85</v>
      </c>
      <c r="AB311" s="12" t="s">
        <v>85</v>
      </c>
      <c r="AC311" s="12" t="s">
        <v>85</v>
      </c>
      <c r="AD311" s="12" t="s">
        <v>85</v>
      </c>
      <c r="AE311" s="13" t="s">
        <v>238</v>
      </c>
      <c r="AF311" s="13" t="s">
        <v>240</v>
      </c>
      <c r="AG311" s="12" t="s">
        <v>89</v>
      </c>
      <c r="AH311" s="12">
        <v>1</v>
      </c>
      <c r="AI311" s="12">
        <v>1</v>
      </c>
      <c r="AJ311" s="12" t="s">
        <v>85</v>
      </c>
      <c r="AK311" s="12" t="s">
        <v>85</v>
      </c>
      <c r="AL311" s="12" t="s">
        <v>85</v>
      </c>
      <c r="AM311" s="12" t="s">
        <v>85</v>
      </c>
      <c r="AN311" s="12" t="s">
        <v>85</v>
      </c>
      <c r="AO311" s="12" t="s">
        <v>85</v>
      </c>
      <c r="AP311" s="12" t="s">
        <v>85</v>
      </c>
      <c r="AQ311" s="12" t="s">
        <v>85</v>
      </c>
      <c r="AR311" s="12" t="s">
        <v>85</v>
      </c>
      <c r="AS311" s="12" t="s">
        <v>85</v>
      </c>
      <c r="AT311" s="12" t="s">
        <v>85</v>
      </c>
      <c r="AU311" s="12" t="s">
        <v>85</v>
      </c>
      <c r="AV311" s="12" t="s">
        <v>85</v>
      </c>
      <c r="AW311" s="12" t="s">
        <v>85</v>
      </c>
      <c r="AX311" s="12" t="s">
        <v>85</v>
      </c>
      <c r="AY311" s="12" t="s">
        <v>85</v>
      </c>
      <c r="AZ311" s="12" t="s">
        <v>85</v>
      </c>
      <c r="BA311" s="12" t="s">
        <v>85</v>
      </c>
      <c r="BB311" s="12" t="s">
        <v>85</v>
      </c>
      <c r="BC311" s="12" t="s">
        <v>85</v>
      </c>
      <c r="BD311" s="12" t="s">
        <v>85</v>
      </c>
      <c r="BE311" s="12" t="s">
        <v>85</v>
      </c>
      <c r="BF311" s="12" t="s">
        <v>85</v>
      </c>
      <c r="BG311" s="12" t="s">
        <v>85</v>
      </c>
      <c r="BH311" s="12" t="s">
        <v>85</v>
      </c>
      <c r="BI311" s="12" t="s">
        <v>85</v>
      </c>
      <c r="BJ311" s="12" t="s">
        <v>85</v>
      </c>
      <c r="BK311" s="12" t="s">
        <v>85</v>
      </c>
      <c r="BL311" s="12" t="s">
        <v>85</v>
      </c>
      <c r="BM311" s="12" t="s">
        <v>85</v>
      </c>
      <c r="BN311" s="12" t="s">
        <v>85</v>
      </c>
      <c r="BO311" s="12" t="s">
        <v>85</v>
      </c>
      <c r="BP311" s="12" t="s">
        <v>85</v>
      </c>
      <c r="BQ311" s="12" t="s">
        <v>85</v>
      </c>
      <c r="BR311" s="12" t="s">
        <v>85</v>
      </c>
      <c r="BS311" s="12" t="s">
        <v>85</v>
      </c>
      <c r="BT311" s="12" t="s">
        <v>85</v>
      </c>
      <c r="BU311" s="12" t="s">
        <v>85</v>
      </c>
      <c r="BV311" s="12" t="s">
        <v>85</v>
      </c>
      <c r="BW311" s="12" t="s">
        <v>85</v>
      </c>
      <c r="BX311" s="12" t="s">
        <v>85</v>
      </c>
      <c r="BY311" s="12" t="s">
        <v>85</v>
      </c>
      <c r="BZ311" s="12" t="s">
        <v>85</v>
      </c>
      <c r="CA311" s="12" t="s">
        <v>85</v>
      </c>
      <c r="CB311" s="12" t="s">
        <v>85</v>
      </c>
      <c r="CC311" s="12" t="s">
        <v>85</v>
      </c>
      <c r="CD311" s="8"/>
      <c r="CE311" s="15"/>
      <c r="CF311" s="15"/>
      <c r="CG311" s="15"/>
      <c r="CH311" s="15"/>
      <c r="CI311" s="15"/>
      <c r="CJ311" s="15"/>
      <c r="CK311" s="16"/>
    </row>
    <row r="312" spans="1:89">
      <c r="A312" s="7">
        <v>478</v>
      </c>
      <c r="B312" s="8" t="s">
        <v>976</v>
      </c>
      <c r="C312" s="9" t="s">
        <v>238</v>
      </c>
      <c r="D312" s="10" t="s">
        <v>92</v>
      </c>
      <c r="E312" s="10" t="s">
        <v>94</v>
      </c>
      <c r="F312" s="10" t="s">
        <v>1005</v>
      </c>
      <c r="G312" s="10" t="s">
        <v>137</v>
      </c>
      <c r="H312" s="11">
        <f>E312-D312+1</f>
        <v>2</v>
      </c>
      <c r="I312" s="11" t="s">
        <v>83</v>
      </c>
      <c r="J312" s="40" t="s">
        <v>85</v>
      </c>
      <c r="K312" s="11" t="s">
        <v>95</v>
      </c>
      <c r="L312" s="12">
        <v>45</v>
      </c>
      <c r="M312" s="12">
        <v>45</v>
      </c>
      <c r="N312" s="12">
        <v>4</v>
      </c>
      <c r="O312" s="12">
        <v>6</v>
      </c>
      <c r="P312" s="13" t="s">
        <v>977</v>
      </c>
      <c r="Q312" s="12" t="s">
        <v>978</v>
      </c>
      <c r="R312" s="12" t="s">
        <v>88</v>
      </c>
      <c r="S312" s="12">
        <v>47</v>
      </c>
      <c r="T312" s="12">
        <v>49</v>
      </c>
      <c r="U312" s="48">
        <v>47</v>
      </c>
      <c r="V312" s="48">
        <v>49</v>
      </c>
      <c r="W312" s="48" t="s">
        <v>12</v>
      </c>
      <c r="X312" s="48">
        <f>IF(AND(W312 = "Rep", M312&gt;L312),1,0)</f>
        <v>0</v>
      </c>
      <c r="Y312" s="12" t="s">
        <v>85</v>
      </c>
      <c r="Z312" s="12" t="s">
        <v>85</v>
      </c>
      <c r="AA312" s="12" t="s">
        <v>85</v>
      </c>
      <c r="AB312" s="12" t="s">
        <v>85</v>
      </c>
      <c r="AC312" s="12" t="s">
        <v>85</v>
      </c>
      <c r="AD312" s="12" t="s">
        <v>85</v>
      </c>
      <c r="AE312" s="13" t="s">
        <v>238</v>
      </c>
      <c r="AF312" s="13" t="s">
        <v>238</v>
      </c>
      <c r="AG312" s="12" t="s">
        <v>89</v>
      </c>
      <c r="AH312" s="12">
        <v>1</v>
      </c>
      <c r="AI312" s="12">
        <v>1</v>
      </c>
      <c r="AJ312" s="12" t="s">
        <v>85</v>
      </c>
      <c r="AK312" s="12" t="s">
        <v>85</v>
      </c>
      <c r="AL312" s="12" t="s">
        <v>85</v>
      </c>
      <c r="AM312" s="12" t="s">
        <v>85</v>
      </c>
      <c r="AN312" s="12" t="s">
        <v>85</v>
      </c>
      <c r="AO312" s="12" t="s">
        <v>85</v>
      </c>
      <c r="AP312" s="12" t="s">
        <v>85</v>
      </c>
      <c r="AQ312" s="12" t="s">
        <v>85</v>
      </c>
      <c r="AR312" s="12" t="s">
        <v>85</v>
      </c>
      <c r="AS312" s="12" t="s">
        <v>85</v>
      </c>
      <c r="AT312" s="12" t="s">
        <v>85</v>
      </c>
      <c r="AU312" s="12" t="s">
        <v>85</v>
      </c>
      <c r="AV312" s="12" t="s">
        <v>85</v>
      </c>
      <c r="AW312" s="12" t="s">
        <v>85</v>
      </c>
      <c r="AX312" s="12" t="s">
        <v>85</v>
      </c>
      <c r="AY312" s="12" t="s">
        <v>85</v>
      </c>
      <c r="AZ312" s="12" t="s">
        <v>85</v>
      </c>
      <c r="BA312" s="12" t="s">
        <v>85</v>
      </c>
      <c r="BB312" s="12" t="s">
        <v>85</v>
      </c>
      <c r="BC312" s="12" t="s">
        <v>85</v>
      </c>
      <c r="BD312" s="12" t="s">
        <v>85</v>
      </c>
      <c r="BE312" s="12" t="s">
        <v>85</v>
      </c>
      <c r="BF312" s="12" t="s">
        <v>85</v>
      </c>
      <c r="BG312" s="12" t="s">
        <v>85</v>
      </c>
      <c r="BH312" s="12" t="s">
        <v>85</v>
      </c>
      <c r="BI312" s="12" t="s">
        <v>85</v>
      </c>
      <c r="BJ312" s="12" t="s">
        <v>85</v>
      </c>
      <c r="BK312" s="12" t="s">
        <v>85</v>
      </c>
      <c r="BL312" s="12" t="s">
        <v>85</v>
      </c>
      <c r="BM312" s="12" t="s">
        <v>85</v>
      </c>
      <c r="BN312" s="12" t="s">
        <v>85</v>
      </c>
      <c r="BO312" s="12" t="s">
        <v>85</v>
      </c>
      <c r="BP312" s="12" t="s">
        <v>85</v>
      </c>
      <c r="BQ312" s="12" t="s">
        <v>85</v>
      </c>
      <c r="BR312" s="12" t="s">
        <v>85</v>
      </c>
      <c r="BS312" s="12" t="s">
        <v>85</v>
      </c>
      <c r="BT312" s="12" t="s">
        <v>85</v>
      </c>
      <c r="BU312" s="12" t="s">
        <v>85</v>
      </c>
      <c r="BV312" s="12" t="s">
        <v>85</v>
      </c>
      <c r="BW312" s="12" t="s">
        <v>85</v>
      </c>
      <c r="BX312" s="12" t="s">
        <v>85</v>
      </c>
      <c r="BY312" s="12" t="s">
        <v>85</v>
      </c>
      <c r="BZ312" s="12" t="s">
        <v>85</v>
      </c>
      <c r="CA312" s="12" t="s">
        <v>85</v>
      </c>
      <c r="CB312" s="12" t="s">
        <v>85</v>
      </c>
      <c r="CC312" s="12" t="s">
        <v>85</v>
      </c>
      <c r="CD312" s="8"/>
      <c r="CE312" s="15"/>
      <c r="CF312" s="15"/>
      <c r="CG312" s="15"/>
      <c r="CH312" s="15"/>
      <c r="CI312" s="15"/>
      <c r="CJ312" s="15"/>
      <c r="CK312" s="16"/>
    </row>
    <row r="313" spans="1:89">
      <c r="A313" s="7">
        <v>298</v>
      </c>
      <c r="B313" s="8" t="s">
        <v>976</v>
      </c>
      <c r="C313" s="24" t="s">
        <v>1030</v>
      </c>
      <c r="D313" s="10" t="s">
        <v>341</v>
      </c>
      <c r="E313" s="10" t="s">
        <v>335</v>
      </c>
      <c r="F313" s="10" t="s">
        <v>1031</v>
      </c>
      <c r="G313" s="10" t="s">
        <v>337</v>
      </c>
      <c r="H313" s="11">
        <f>E313-D313+1</f>
        <v>8</v>
      </c>
      <c r="I313" s="11" t="s">
        <v>229</v>
      </c>
      <c r="J313" s="40" t="s">
        <v>85</v>
      </c>
      <c r="K313" s="11" t="s">
        <v>1032</v>
      </c>
      <c r="L313" s="12">
        <v>49</v>
      </c>
      <c r="M313" s="12">
        <v>43</v>
      </c>
      <c r="N313" s="12">
        <v>1</v>
      </c>
      <c r="O313" s="12">
        <v>7</v>
      </c>
      <c r="P313" s="48" t="s">
        <v>977</v>
      </c>
      <c r="Q313" s="12" t="s">
        <v>978</v>
      </c>
      <c r="R313" s="12" t="s">
        <v>88</v>
      </c>
      <c r="S313" s="12">
        <v>47</v>
      </c>
      <c r="T313" s="12">
        <v>49</v>
      </c>
      <c r="U313" s="48">
        <v>47</v>
      </c>
      <c r="V313" s="48">
        <v>49</v>
      </c>
      <c r="W313" s="48" t="s">
        <v>12</v>
      </c>
      <c r="X313" s="48">
        <f>IF(AND(W313 = "Rep", M313&gt;L313),1,0)</f>
        <v>0</v>
      </c>
      <c r="Y313" s="12" t="s">
        <v>85</v>
      </c>
      <c r="Z313" s="48" t="s">
        <v>85</v>
      </c>
      <c r="AA313" s="12" t="s">
        <v>85</v>
      </c>
      <c r="AB313" s="12" t="s">
        <v>85</v>
      </c>
      <c r="AC313" s="12" t="s">
        <v>85</v>
      </c>
      <c r="AD313" s="12" t="s">
        <v>85</v>
      </c>
      <c r="AE313" s="34" t="s">
        <v>1033</v>
      </c>
      <c r="AF313" s="34" t="s">
        <v>285</v>
      </c>
      <c r="AG313" s="12" t="s">
        <v>89</v>
      </c>
      <c r="AH313" s="12">
        <v>1</v>
      </c>
      <c r="AI313" s="12">
        <v>1</v>
      </c>
      <c r="AJ313" s="12">
        <v>1</v>
      </c>
      <c r="AK313" s="12">
        <v>1</v>
      </c>
      <c r="AL313" s="12">
        <v>1</v>
      </c>
      <c r="AM313" s="12">
        <v>1</v>
      </c>
      <c r="AN313" s="12">
        <v>0</v>
      </c>
      <c r="AO313" s="12">
        <v>0</v>
      </c>
      <c r="AP313" s="12">
        <v>1</v>
      </c>
      <c r="AQ313" s="12">
        <v>0</v>
      </c>
      <c r="AR313" s="12">
        <v>0</v>
      </c>
      <c r="AS313" s="12">
        <v>0</v>
      </c>
      <c r="AT313" s="12">
        <v>1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1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 t="s">
        <v>85</v>
      </c>
      <c r="BQ313" s="12" t="s">
        <v>85</v>
      </c>
      <c r="BR313" s="12" t="s">
        <v>85</v>
      </c>
      <c r="BS313" s="12" t="s">
        <v>85</v>
      </c>
      <c r="BT313" s="12" t="s">
        <v>85</v>
      </c>
      <c r="BU313" s="12" t="s">
        <v>85</v>
      </c>
      <c r="BV313" s="12" t="s">
        <v>85</v>
      </c>
      <c r="BW313" s="12" t="s">
        <v>85</v>
      </c>
      <c r="BX313" s="12" t="s">
        <v>85</v>
      </c>
      <c r="BY313" s="12" t="s">
        <v>85</v>
      </c>
      <c r="BZ313" s="12" t="s">
        <v>85</v>
      </c>
      <c r="CA313" s="12" t="s">
        <v>85</v>
      </c>
      <c r="CB313" s="12" t="s">
        <v>85</v>
      </c>
      <c r="CC313" s="12" t="s">
        <v>85</v>
      </c>
      <c r="CD313" s="8"/>
      <c r="CE313" s="15"/>
      <c r="CF313" s="15"/>
      <c r="CG313" s="15"/>
      <c r="CH313" s="15"/>
      <c r="CI313" s="15"/>
      <c r="CJ313" s="15"/>
      <c r="CK313" s="16"/>
    </row>
    <row r="314" spans="1:89">
      <c r="A314" s="45">
        <v>221</v>
      </c>
      <c r="B314" s="8" t="s">
        <v>976</v>
      </c>
      <c r="C314" s="24" t="s">
        <v>818</v>
      </c>
      <c r="D314" s="10" t="s">
        <v>375</v>
      </c>
      <c r="E314" s="10" t="s">
        <v>163</v>
      </c>
      <c r="F314" s="10" t="s">
        <v>1045</v>
      </c>
      <c r="G314" s="10" t="s">
        <v>348</v>
      </c>
      <c r="H314" s="11">
        <f>E314-D314+1</f>
        <v>3</v>
      </c>
      <c r="I314" s="11" t="s">
        <v>860</v>
      </c>
      <c r="J314" s="11" t="s">
        <v>85</v>
      </c>
      <c r="K314" s="48">
        <v>1046</v>
      </c>
      <c r="L314" s="12">
        <v>46</v>
      </c>
      <c r="M314" s="12">
        <v>45</v>
      </c>
      <c r="N314" s="12">
        <v>3</v>
      </c>
      <c r="O314" s="12">
        <v>5</v>
      </c>
      <c r="P314" s="48" t="s">
        <v>977</v>
      </c>
      <c r="Q314" s="12" t="s">
        <v>978</v>
      </c>
      <c r="R314" s="12" t="s">
        <v>88</v>
      </c>
      <c r="S314" s="12">
        <v>47</v>
      </c>
      <c r="T314" s="12">
        <v>49</v>
      </c>
      <c r="U314" s="48">
        <v>47</v>
      </c>
      <c r="V314" s="48">
        <v>49</v>
      </c>
      <c r="W314" s="48" t="s">
        <v>12</v>
      </c>
      <c r="X314" s="48">
        <f>IF(AND(W314 = "Rep", M314&gt;L314),1,0)</f>
        <v>0</v>
      </c>
      <c r="Y314" s="12" t="s">
        <v>85</v>
      </c>
      <c r="Z314" s="12" t="s">
        <v>85</v>
      </c>
      <c r="AA314" s="12" t="s">
        <v>85</v>
      </c>
      <c r="AB314" s="12" t="s">
        <v>85</v>
      </c>
      <c r="AC314" s="12" t="s">
        <v>85</v>
      </c>
      <c r="AD314" s="12" t="s">
        <v>85</v>
      </c>
      <c r="AE314" s="48" t="s">
        <v>85</v>
      </c>
      <c r="AF314" s="48" t="s">
        <v>1046</v>
      </c>
      <c r="AG314" s="12" t="s">
        <v>89</v>
      </c>
      <c r="AH314" s="12">
        <v>1</v>
      </c>
      <c r="AI314" s="12">
        <v>1</v>
      </c>
      <c r="AJ314" s="12" t="s">
        <v>85</v>
      </c>
      <c r="AK314" s="12" t="s">
        <v>85</v>
      </c>
      <c r="AL314" s="12" t="s">
        <v>85</v>
      </c>
      <c r="AM314" s="12" t="s">
        <v>85</v>
      </c>
      <c r="AN314" s="12" t="s">
        <v>85</v>
      </c>
      <c r="AO314" s="12" t="s">
        <v>85</v>
      </c>
      <c r="AP314" s="12" t="s">
        <v>85</v>
      </c>
      <c r="AQ314" s="12" t="s">
        <v>85</v>
      </c>
      <c r="AR314" s="12" t="s">
        <v>85</v>
      </c>
      <c r="AS314" s="12" t="s">
        <v>85</v>
      </c>
      <c r="AT314" s="12" t="s">
        <v>85</v>
      </c>
      <c r="AU314" s="12" t="s">
        <v>85</v>
      </c>
      <c r="AV314" s="12" t="s">
        <v>85</v>
      </c>
      <c r="AW314" s="12" t="s">
        <v>85</v>
      </c>
      <c r="AX314" s="12" t="s">
        <v>85</v>
      </c>
      <c r="AY314" s="12" t="s">
        <v>85</v>
      </c>
      <c r="AZ314" s="12" t="s">
        <v>85</v>
      </c>
      <c r="BA314" s="12" t="s">
        <v>85</v>
      </c>
      <c r="BB314" s="12" t="s">
        <v>85</v>
      </c>
      <c r="BC314" s="12" t="s">
        <v>85</v>
      </c>
      <c r="BD314" s="12" t="s">
        <v>85</v>
      </c>
      <c r="BE314" s="12" t="s">
        <v>85</v>
      </c>
      <c r="BF314" s="12" t="s">
        <v>85</v>
      </c>
      <c r="BG314" s="12" t="s">
        <v>85</v>
      </c>
      <c r="BH314" s="12" t="s">
        <v>85</v>
      </c>
      <c r="BI314" s="12" t="s">
        <v>85</v>
      </c>
      <c r="BJ314" s="12" t="s">
        <v>85</v>
      </c>
      <c r="BK314" s="12" t="s">
        <v>85</v>
      </c>
      <c r="BL314" s="12" t="s">
        <v>85</v>
      </c>
      <c r="BM314" s="12" t="s">
        <v>85</v>
      </c>
      <c r="BN314" s="12" t="s">
        <v>85</v>
      </c>
      <c r="BO314" s="12" t="s">
        <v>85</v>
      </c>
      <c r="BP314" s="12" t="s">
        <v>85</v>
      </c>
      <c r="BQ314" s="12" t="s">
        <v>85</v>
      </c>
      <c r="BR314" s="12" t="s">
        <v>85</v>
      </c>
      <c r="BS314" s="12" t="s">
        <v>85</v>
      </c>
      <c r="BT314" s="12" t="s">
        <v>85</v>
      </c>
      <c r="BU314" s="12" t="s">
        <v>85</v>
      </c>
      <c r="BV314" s="12" t="s">
        <v>85</v>
      </c>
      <c r="BW314" s="12" t="s">
        <v>85</v>
      </c>
      <c r="BX314" s="12" t="s">
        <v>85</v>
      </c>
      <c r="BY314" s="12">
        <v>69</v>
      </c>
      <c r="BZ314" s="12">
        <v>24</v>
      </c>
      <c r="CA314" s="12">
        <v>4</v>
      </c>
      <c r="CB314" s="12">
        <v>3</v>
      </c>
      <c r="CC314" s="12">
        <v>1</v>
      </c>
      <c r="CD314" s="8"/>
      <c r="CE314" s="15"/>
      <c r="CF314" s="15"/>
      <c r="CG314" s="15"/>
      <c r="CH314" s="15"/>
      <c r="CI314" s="15"/>
      <c r="CJ314" s="15"/>
      <c r="CK314" s="16"/>
    </row>
    <row r="315" spans="1:89">
      <c r="A315" s="7">
        <v>463</v>
      </c>
      <c r="B315" s="8" t="s">
        <v>1079</v>
      </c>
      <c r="C315" s="9" t="s">
        <v>147</v>
      </c>
      <c r="D315" s="10" t="s">
        <v>91</v>
      </c>
      <c r="E315" s="10" t="s">
        <v>94</v>
      </c>
      <c r="F315" s="10" t="s">
        <v>646</v>
      </c>
      <c r="G315" s="10" t="s">
        <v>131</v>
      </c>
      <c r="H315" s="11">
        <f>E315-D315+1</f>
        <v>3</v>
      </c>
      <c r="I315" s="11" t="s">
        <v>1080</v>
      </c>
      <c r="J315" s="11" t="s">
        <v>85</v>
      </c>
      <c r="K315" s="11" t="s">
        <v>722</v>
      </c>
      <c r="L315" s="12">
        <v>18</v>
      </c>
      <c r="M315" s="12">
        <v>47</v>
      </c>
      <c r="N315" s="12">
        <v>6</v>
      </c>
      <c r="O315" s="12">
        <v>28</v>
      </c>
      <c r="P315" s="13" t="s">
        <v>1081</v>
      </c>
      <c r="Q315" s="12" t="s">
        <v>1082</v>
      </c>
      <c r="R315" s="12" t="s">
        <v>88</v>
      </c>
      <c r="S315" s="12">
        <v>35</v>
      </c>
      <c r="T315" s="12">
        <v>65</v>
      </c>
      <c r="U315" s="48">
        <v>26</v>
      </c>
      <c r="V315" s="48">
        <v>67</v>
      </c>
      <c r="W315" s="48" t="s">
        <v>12</v>
      </c>
      <c r="X315" s="48">
        <f>IF(AND(W315 = "Rep", M315&gt;L315),1,0)</f>
        <v>1</v>
      </c>
      <c r="Y315" s="12" t="s">
        <v>85</v>
      </c>
      <c r="Z315" s="12" t="s">
        <v>85</v>
      </c>
      <c r="AA315" s="12" t="s">
        <v>85</v>
      </c>
      <c r="AB315" s="12" t="s">
        <v>85</v>
      </c>
      <c r="AC315" s="12" t="s">
        <v>85</v>
      </c>
      <c r="AD315" s="12" t="s">
        <v>85</v>
      </c>
      <c r="AE315" s="13" t="s">
        <v>151</v>
      </c>
      <c r="AF315" s="13" t="s">
        <v>151</v>
      </c>
      <c r="AG315" s="12" t="s">
        <v>89</v>
      </c>
      <c r="AH315" s="12">
        <v>1</v>
      </c>
      <c r="AI315" s="12">
        <v>0</v>
      </c>
      <c r="AJ315" s="12" t="s">
        <v>85</v>
      </c>
      <c r="AK315" s="12" t="s">
        <v>85</v>
      </c>
      <c r="AL315" s="12" t="s">
        <v>85</v>
      </c>
      <c r="AM315" s="12" t="s">
        <v>85</v>
      </c>
      <c r="AN315" s="12" t="s">
        <v>85</v>
      </c>
      <c r="AO315" s="12" t="s">
        <v>85</v>
      </c>
      <c r="AP315" s="12" t="s">
        <v>85</v>
      </c>
      <c r="AQ315" s="12" t="s">
        <v>85</v>
      </c>
      <c r="AR315" s="12" t="s">
        <v>85</v>
      </c>
      <c r="AS315" s="12" t="s">
        <v>85</v>
      </c>
      <c r="AT315" s="12" t="s">
        <v>85</v>
      </c>
      <c r="AU315" s="12" t="s">
        <v>85</v>
      </c>
      <c r="AV315" s="12" t="s">
        <v>85</v>
      </c>
      <c r="AW315" s="12" t="s">
        <v>85</v>
      </c>
      <c r="AX315" s="12" t="s">
        <v>85</v>
      </c>
      <c r="AY315" s="12" t="s">
        <v>85</v>
      </c>
      <c r="AZ315" s="12" t="s">
        <v>85</v>
      </c>
      <c r="BA315" s="12" t="s">
        <v>85</v>
      </c>
      <c r="BB315" s="12" t="s">
        <v>85</v>
      </c>
      <c r="BC315" s="12" t="s">
        <v>85</v>
      </c>
      <c r="BD315" s="12" t="s">
        <v>85</v>
      </c>
      <c r="BE315" s="12" t="s">
        <v>85</v>
      </c>
      <c r="BF315" s="12" t="s">
        <v>85</v>
      </c>
      <c r="BG315" s="12" t="s">
        <v>85</v>
      </c>
      <c r="BH315" s="12" t="s">
        <v>85</v>
      </c>
      <c r="BI315" s="12" t="s">
        <v>85</v>
      </c>
      <c r="BJ315" s="12" t="s">
        <v>85</v>
      </c>
      <c r="BK315" s="12" t="s">
        <v>85</v>
      </c>
      <c r="BL315" s="12" t="s">
        <v>85</v>
      </c>
      <c r="BM315" s="12" t="s">
        <v>85</v>
      </c>
      <c r="BN315" s="12" t="s">
        <v>85</v>
      </c>
      <c r="BO315" s="12" t="s">
        <v>85</v>
      </c>
      <c r="BP315" s="12" t="s">
        <v>85</v>
      </c>
      <c r="BQ315" s="12" t="s">
        <v>85</v>
      </c>
      <c r="BR315" s="14">
        <v>29</v>
      </c>
      <c r="BS315" s="14">
        <v>52</v>
      </c>
      <c r="BT315" s="14">
        <v>13</v>
      </c>
      <c r="BU315" s="14" t="s">
        <v>85</v>
      </c>
      <c r="BV315" s="14" t="s">
        <v>85</v>
      </c>
      <c r="BW315" s="14" t="s">
        <v>85</v>
      </c>
      <c r="BX315" s="14" t="s">
        <v>85</v>
      </c>
      <c r="BY315" s="14">
        <v>80</v>
      </c>
      <c r="BZ315" s="14">
        <v>2</v>
      </c>
      <c r="CA315" s="14">
        <v>3</v>
      </c>
      <c r="CB315" s="14">
        <v>1</v>
      </c>
      <c r="CC315" s="14" t="s">
        <v>85</v>
      </c>
      <c r="CD315" s="8"/>
      <c r="CE315" s="15"/>
      <c r="CF315" s="15"/>
      <c r="CG315" s="15"/>
      <c r="CH315" s="15"/>
      <c r="CI315" s="15"/>
      <c r="CJ315" s="15"/>
      <c r="CK315" s="16"/>
    </row>
    <row r="316" spans="1:89">
      <c r="A316" s="7">
        <v>538</v>
      </c>
      <c r="B316" s="8" t="s">
        <v>1083</v>
      </c>
      <c r="C316" s="9" t="s">
        <v>187</v>
      </c>
      <c r="D316" s="10" t="s">
        <v>79</v>
      </c>
      <c r="E316" s="10" t="s">
        <v>80</v>
      </c>
      <c r="F316" s="10" t="s">
        <v>81</v>
      </c>
      <c r="G316" s="10" t="s">
        <v>82</v>
      </c>
      <c r="H316" s="17">
        <f>E316-D316+1</f>
        <v>3</v>
      </c>
      <c r="I316" s="11" t="s">
        <v>160</v>
      </c>
      <c r="J316" s="40" t="s">
        <v>85</v>
      </c>
      <c r="K316" s="11" t="s">
        <v>102</v>
      </c>
      <c r="L316" s="12">
        <v>57</v>
      </c>
      <c r="M316" s="12">
        <v>40</v>
      </c>
      <c r="N316" s="12" t="s">
        <v>85</v>
      </c>
      <c r="O316" s="12">
        <v>3</v>
      </c>
      <c r="P316" s="13" t="s">
        <v>1084</v>
      </c>
      <c r="Q316" s="12" t="s">
        <v>1085</v>
      </c>
      <c r="R316" s="12" t="s">
        <v>88</v>
      </c>
      <c r="S316" s="12">
        <v>57</v>
      </c>
      <c r="T316" s="12">
        <v>41</v>
      </c>
      <c r="U316" s="48">
        <f>100*ROUND(450778/(326229+450778+18421+486),2)</f>
        <v>56.999999999999993</v>
      </c>
      <c r="V316" s="48">
        <f>100*ROUND(326229/(326229+450778+18421+486),2)</f>
        <v>41</v>
      </c>
      <c r="W316" s="48" t="s">
        <v>11</v>
      </c>
      <c r="X316" s="48">
        <f>IF(AND(W316 = "Dem", L316&gt;M316), 1, 0)</f>
        <v>1</v>
      </c>
      <c r="Y316" s="12" t="s">
        <v>85</v>
      </c>
      <c r="Z316" s="48" t="s">
        <v>85</v>
      </c>
      <c r="AA316" s="12" t="s">
        <v>85</v>
      </c>
      <c r="AB316" s="12" t="s">
        <v>85</v>
      </c>
      <c r="AC316" s="12" t="s">
        <v>85</v>
      </c>
      <c r="AD316" s="12" t="s">
        <v>85</v>
      </c>
      <c r="AE316" s="13" t="s">
        <v>187</v>
      </c>
      <c r="AF316" s="13" t="s">
        <v>187</v>
      </c>
      <c r="AG316" s="12" t="s">
        <v>89</v>
      </c>
      <c r="AH316" s="12">
        <v>1</v>
      </c>
      <c r="AI316" s="12">
        <v>0</v>
      </c>
      <c r="AJ316" s="12" t="s">
        <v>85</v>
      </c>
      <c r="AK316" s="12" t="s">
        <v>85</v>
      </c>
      <c r="AL316" s="12" t="s">
        <v>85</v>
      </c>
      <c r="AM316" s="12" t="s">
        <v>85</v>
      </c>
      <c r="AN316" s="12" t="s">
        <v>85</v>
      </c>
      <c r="AO316" s="12" t="s">
        <v>85</v>
      </c>
      <c r="AP316" s="12" t="s">
        <v>85</v>
      </c>
      <c r="AQ316" s="12" t="s">
        <v>85</v>
      </c>
      <c r="AR316" s="12" t="s">
        <v>85</v>
      </c>
      <c r="AS316" s="12" t="s">
        <v>85</v>
      </c>
      <c r="AT316" s="12" t="s">
        <v>85</v>
      </c>
      <c r="AU316" s="12" t="s">
        <v>85</v>
      </c>
      <c r="AV316" s="12" t="s">
        <v>85</v>
      </c>
      <c r="AW316" s="12" t="s">
        <v>85</v>
      </c>
      <c r="AX316" s="12" t="s">
        <v>85</v>
      </c>
      <c r="AY316" s="12" t="s">
        <v>85</v>
      </c>
      <c r="AZ316" s="12" t="s">
        <v>85</v>
      </c>
      <c r="BA316" s="12" t="s">
        <v>85</v>
      </c>
      <c r="BB316" s="12" t="s">
        <v>85</v>
      </c>
      <c r="BC316" s="12" t="s">
        <v>85</v>
      </c>
      <c r="BD316" s="12" t="s">
        <v>85</v>
      </c>
      <c r="BE316" s="12" t="s">
        <v>85</v>
      </c>
      <c r="BF316" s="12" t="s">
        <v>85</v>
      </c>
      <c r="BG316" s="12" t="s">
        <v>85</v>
      </c>
      <c r="BH316" s="12" t="s">
        <v>85</v>
      </c>
      <c r="BI316" s="12" t="s">
        <v>85</v>
      </c>
      <c r="BJ316" s="12" t="s">
        <v>85</v>
      </c>
      <c r="BK316" s="12" t="s">
        <v>85</v>
      </c>
      <c r="BL316" s="12" t="s">
        <v>85</v>
      </c>
      <c r="BM316" s="12" t="s">
        <v>85</v>
      </c>
      <c r="BN316" s="12" t="s">
        <v>85</v>
      </c>
      <c r="BO316" s="12" t="s">
        <v>85</v>
      </c>
      <c r="BP316" s="12" t="s">
        <v>85</v>
      </c>
      <c r="BQ316" s="12" t="s">
        <v>85</v>
      </c>
      <c r="BR316" s="12" t="s">
        <v>85</v>
      </c>
      <c r="BS316" s="12" t="s">
        <v>85</v>
      </c>
      <c r="BT316" s="12" t="s">
        <v>85</v>
      </c>
      <c r="BU316" s="12" t="s">
        <v>85</v>
      </c>
      <c r="BV316" s="12" t="s">
        <v>85</v>
      </c>
      <c r="BW316" s="12" t="s">
        <v>85</v>
      </c>
      <c r="BX316" s="12" t="s">
        <v>85</v>
      </c>
      <c r="BY316" s="12" t="s">
        <v>85</v>
      </c>
      <c r="BZ316" s="12" t="s">
        <v>85</v>
      </c>
      <c r="CA316" s="12" t="s">
        <v>85</v>
      </c>
      <c r="CB316" s="12" t="s">
        <v>85</v>
      </c>
      <c r="CC316" s="12" t="s">
        <v>85</v>
      </c>
      <c r="CD316" s="8"/>
      <c r="CE316" s="15"/>
      <c r="CF316" s="15"/>
      <c r="CG316" s="15"/>
      <c r="CH316" s="15"/>
      <c r="CI316" s="15"/>
      <c r="CJ316" s="15"/>
      <c r="CK316" s="16"/>
    </row>
    <row r="317" spans="1:89">
      <c r="A317" s="7">
        <v>297</v>
      </c>
      <c r="B317" s="8" t="s">
        <v>1083</v>
      </c>
      <c r="C317" s="24" t="s">
        <v>1030</v>
      </c>
      <c r="D317" s="10" t="s">
        <v>305</v>
      </c>
      <c r="E317" s="10" t="s">
        <v>335</v>
      </c>
      <c r="F317" s="10" t="s">
        <v>1097</v>
      </c>
      <c r="G317" s="10" t="s">
        <v>337</v>
      </c>
      <c r="H317" s="17">
        <f>E317-D317+1</f>
        <v>9</v>
      </c>
      <c r="I317" s="11" t="s">
        <v>1098</v>
      </c>
      <c r="J317" s="40" t="s">
        <v>85</v>
      </c>
      <c r="K317" s="11" t="s">
        <v>925</v>
      </c>
      <c r="L317" s="12">
        <v>56</v>
      </c>
      <c r="M317" s="12">
        <v>37</v>
      </c>
      <c r="N317" s="12">
        <v>1</v>
      </c>
      <c r="O317" s="12">
        <v>6</v>
      </c>
      <c r="P317" s="48" t="s">
        <v>1084</v>
      </c>
      <c r="Q317" s="12" t="s">
        <v>1092</v>
      </c>
      <c r="R317" s="12" t="s">
        <v>88</v>
      </c>
      <c r="S317" s="12">
        <v>57</v>
      </c>
      <c r="T317" s="12">
        <v>41</v>
      </c>
      <c r="U317" s="48">
        <f>100*ROUND(450778/(326229+450778+18421+486),2)</f>
        <v>56.999999999999993</v>
      </c>
      <c r="V317" s="48">
        <f>100*ROUND(326229/(326229+450778+18421+486),2)</f>
        <v>41</v>
      </c>
      <c r="W317" s="48" t="s">
        <v>11</v>
      </c>
      <c r="X317" s="48">
        <f>IF(AND(W317 = "Dem", L317&gt;M317), 1, 0)</f>
        <v>1</v>
      </c>
      <c r="Y317" s="12" t="s">
        <v>85</v>
      </c>
      <c r="Z317" s="12" t="s">
        <v>85</v>
      </c>
      <c r="AA317" s="12" t="s">
        <v>85</v>
      </c>
      <c r="AB317" s="12" t="s">
        <v>85</v>
      </c>
      <c r="AC317" s="12" t="s">
        <v>85</v>
      </c>
      <c r="AD317" s="12" t="s">
        <v>85</v>
      </c>
      <c r="AE317" s="34" t="s">
        <v>1033</v>
      </c>
      <c r="AF317" s="34" t="s">
        <v>285</v>
      </c>
      <c r="AG317" s="12" t="s">
        <v>89</v>
      </c>
      <c r="AH317" s="12">
        <v>1</v>
      </c>
      <c r="AI317" s="12">
        <v>1</v>
      </c>
      <c r="AJ317" s="12">
        <v>1</v>
      </c>
      <c r="AK317" s="12">
        <v>1</v>
      </c>
      <c r="AL317" s="12">
        <v>1</v>
      </c>
      <c r="AM317" s="12">
        <v>1</v>
      </c>
      <c r="AN317" s="12">
        <v>0</v>
      </c>
      <c r="AO317" s="12">
        <v>0</v>
      </c>
      <c r="AP317" s="12">
        <v>1</v>
      </c>
      <c r="AQ317" s="12">
        <v>0</v>
      </c>
      <c r="AR317" s="12">
        <v>0</v>
      </c>
      <c r="AS317" s="12">
        <v>0</v>
      </c>
      <c r="AT317" s="12">
        <v>1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1</v>
      </c>
      <c r="BD317" s="12">
        <v>0</v>
      </c>
      <c r="BE317" s="12">
        <v>0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 t="s">
        <v>85</v>
      </c>
      <c r="BQ317" s="12" t="s">
        <v>85</v>
      </c>
      <c r="BR317" s="12" t="s">
        <v>85</v>
      </c>
      <c r="BS317" s="12" t="s">
        <v>85</v>
      </c>
      <c r="BT317" s="12" t="s">
        <v>85</v>
      </c>
      <c r="BU317" s="12" t="s">
        <v>85</v>
      </c>
      <c r="BV317" s="12" t="s">
        <v>85</v>
      </c>
      <c r="BW317" s="12" t="s">
        <v>85</v>
      </c>
      <c r="BX317" s="12" t="s">
        <v>85</v>
      </c>
      <c r="BY317" s="12" t="s">
        <v>85</v>
      </c>
      <c r="BZ317" s="12" t="s">
        <v>85</v>
      </c>
      <c r="CA317" s="12" t="s">
        <v>85</v>
      </c>
      <c r="CB317" s="12" t="s">
        <v>85</v>
      </c>
      <c r="CC317" s="12" t="s">
        <v>85</v>
      </c>
      <c r="CD317" s="8"/>
      <c r="CE317" s="15"/>
      <c r="CF317" s="15"/>
      <c r="CG317" s="15"/>
      <c r="CH317" s="15"/>
      <c r="CI317" s="15"/>
      <c r="CJ317" s="15"/>
      <c r="CK317" s="16"/>
    </row>
    <row r="318" spans="1:89">
      <c r="A318" s="7">
        <v>605</v>
      </c>
      <c r="B318" s="8" t="s">
        <v>1099</v>
      </c>
      <c r="C318" s="9" t="s">
        <v>692</v>
      </c>
      <c r="D318" s="10" t="s">
        <v>132</v>
      </c>
      <c r="E318" s="10" t="s">
        <v>123</v>
      </c>
      <c r="F318" s="23" t="s">
        <v>693</v>
      </c>
      <c r="G318" s="10" t="s">
        <v>125</v>
      </c>
      <c r="H318" s="17">
        <f>E318-D318+1</f>
        <v>2</v>
      </c>
      <c r="I318" s="11" t="s">
        <v>694</v>
      </c>
      <c r="J318" s="40" t="s">
        <v>85</v>
      </c>
      <c r="K318" s="48">
        <v>450</v>
      </c>
      <c r="L318" s="12">
        <v>62</v>
      </c>
      <c r="M318" s="12">
        <v>36</v>
      </c>
      <c r="N318" s="12" t="s">
        <v>85</v>
      </c>
      <c r="O318" s="12">
        <v>2</v>
      </c>
      <c r="P318" s="13" t="s">
        <v>1100</v>
      </c>
      <c r="Q318" s="12" t="s">
        <v>1101</v>
      </c>
      <c r="R318" s="12" t="s">
        <v>88</v>
      </c>
      <c r="S318" s="12">
        <v>57</v>
      </c>
      <c r="T318" s="12">
        <v>41</v>
      </c>
      <c r="U318" s="48">
        <f>100*ROUND(2541178/(2541178+1817052+38288+32290+11632),2)</f>
        <v>56.999999999999993</v>
      </c>
      <c r="V318" s="48">
        <f>100*ROUND(1817052/(2541178+1817052+38288+32290+11632),2)</f>
        <v>41</v>
      </c>
      <c r="W318" s="48" t="s">
        <v>11</v>
      </c>
      <c r="X318" s="48">
        <f>IF(AND(W318 = "Dem", L318&gt;M318), 1, 0)</f>
        <v>1</v>
      </c>
      <c r="Y318" s="12" t="s">
        <v>85</v>
      </c>
      <c r="Z318" s="12" t="s">
        <v>85</v>
      </c>
      <c r="AA318" s="12" t="s">
        <v>85</v>
      </c>
      <c r="AB318" s="12" t="s">
        <v>85</v>
      </c>
      <c r="AC318" s="12" t="s">
        <v>85</v>
      </c>
      <c r="AD318" s="12" t="s">
        <v>85</v>
      </c>
      <c r="AE318" s="12" t="s">
        <v>692</v>
      </c>
      <c r="AF318" s="48" t="s">
        <v>692</v>
      </c>
      <c r="AG318" s="13" t="s">
        <v>89</v>
      </c>
      <c r="AH318" s="12">
        <v>1</v>
      </c>
      <c r="AI318" s="12">
        <v>0</v>
      </c>
      <c r="AJ318" s="12">
        <v>1</v>
      </c>
      <c r="AK318" s="12">
        <v>1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 t="s">
        <v>85</v>
      </c>
      <c r="BQ318" s="12" t="s">
        <v>85</v>
      </c>
      <c r="BR318" s="12" t="s">
        <v>85</v>
      </c>
      <c r="BS318" s="12" t="s">
        <v>85</v>
      </c>
      <c r="BT318" s="12" t="s">
        <v>85</v>
      </c>
      <c r="BU318" s="12" t="s">
        <v>85</v>
      </c>
      <c r="BV318" s="12" t="s">
        <v>85</v>
      </c>
      <c r="BW318" s="12" t="s">
        <v>85</v>
      </c>
      <c r="BX318" s="12" t="s">
        <v>85</v>
      </c>
      <c r="BY318" s="12" t="s">
        <v>85</v>
      </c>
      <c r="BZ318" s="12" t="s">
        <v>85</v>
      </c>
      <c r="CA318" s="12" t="s">
        <v>85</v>
      </c>
      <c r="CB318" s="12" t="s">
        <v>85</v>
      </c>
      <c r="CC318" s="12" t="s">
        <v>85</v>
      </c>
      <c r="CD318" s="8"/>
      <c r="CE318" s="15"/>
      <c r="CF318" s="15"/>
      <c r="CG318" s="15"/>
      <c r="CH318" s="15"/>
      <c r="CI318" s="15"/>
      <c r="CJ318" s="15"/>
      <c r="CK318" s="16"/>
    </row>
    <row r="319" spans="1:89">
      <c r="A319" s="7">
        <v>405</v>
      </c>
      <c r="B319" s="8" t="s">
        <v>1099</v>
      </c>
      <c r="C319" s="9" t="s">
        <v>1106</v>
      </c>
      <c r="D319" s="10" t="s">
        <v>188</v>
      </c>
      <c r="E319" s="10" t="s">
        <v>286</v>
      </c>
      <c r="F319" s="10" t="s">
        <v>915</v>
      </c>
      <c r="G319" s="10" t="s">
        <v>108</v>
      </c>
      <c r="H319" s="17">
        <f>E319-D319+1</f>
        <v>7</v>
      </c>
      <c r="I319" s="11" t="s">
        <v>85</v>
      </c>
      <c r="J319" s="40" t="s">
        <v>85</v>
      </c>
      <c r="K319" s="11" t="s">
        <v>1016</v>
      </c>
      <c r="L319" s="12">
        <v>57</v>
      </c>
      <c r="M319" s="12">
        <v>32</v>
      </c>
      <c r="N319" s="12">
        <v>8</v>
      </c>
      <c r="O319" s="12">
        <v>5</v>
      </c>
      <c r="P319" s="13" t="s">
        <v>1100</v>
      </c>
      <c r="Q319" s="12" t="s">
        <v>1101</v>
      </c>
      <c r="R319" s="12" t="s">
        <v>88</v>
      </c>
      <c r="S319" s="48">
        <v>57</v>
      </c>
      <c r="T319" s="48">
        <v>41</v>
      </c>
      <c r="U319" s="48">
        <f>100*ROUND(2541178/(2541178+1817052+38288+32290+11632),2)</f>
        <v>56.999999999999993</v>
      </c>
      <c r="V319" s="48">
        <f>100*ROUND(1817052/(2541178+1817052+38288+32290+11632),2)</f>
        <v>41</v>
      </c>
      <c r="W319" s="48" t="s">
        <v>11</v>
      </c>
      <c r="X319" s="48">
        <f>IF(AND(W319 = "Dem", L319&gt;M319), 1, 0)</f>
        <v>1</v>
      </c>
      <c r="Y319" s="12" t="s">
        <v>85</v>
      </c>
      <c r="Z319" s="48" t="s">
        <v>85</v>
      </c>
      <c r="AA319" s="12" t="s">
        <v>85</v>
      </c>
      <c r="AB319" s="12" t="s">
        <v>85</v>
      </c>
      <c r="AC319" s="12" t="s">
        <v>85</v>
      </c>
      <c r="AD319" s="12" t="s">
        <v>85</v>
      </c>
      <c r="AE319" s="13" t="s">
        <v>1107</v>
      </c>
      <c r="AF319" s="13" t="s">
        <v>1107</v>
      </c>
      <c r="AG319" s="12" t="s">
        <v>89</v>
      </c>
      <c r="AH319" s="12">
        <v>1</v>
      </c>
      <c r="AI319" s="12">
        <v>0</v>
      </c>
      <c r="AJ319" s="12" t="s">
        <v>85</v>
      </c>
      <c r="AK319" s="12" t="s">
        <v>85</v>
      </c>
      <c r="AL319" s="12" t="s">
        <v>85</v>
      </c>
      <c r="AM319" s="12" t="s">
        <v>85</v>
      </c>
      <c r="AN319" s="12" t="s">
        <v>85</v>
      </c>
      <c r="AO319" s="12" t="s">
        <v>85</v>
      </c>
      <c r="AP319" s="12" t="s">
        <v>85</v>
      </c>
      <c r="AQ319" s="12" t="s">
        <v>85</v>
      </c>
      <c r="AR319" s="12" t="s">
        <v>85</v>
      </c>
      <c r="AS319" s="12" t="s">
        <v>85</v>
      </c>
      <c r="AT319" s="12" t="s">
        <v>85</v>
      </c>
      <c r="AU319" s="12" t="s">
        <v>85</v>
      </c>
      <c r="AV319" s="12" t="s">
        <v>85</v>
      </c>
      <c r="AW319" s="12" t="s">
        <v>85</v>
      </c>
      <c r="AX319" s="12" t="s">
        <v>85</v>
      </c>
      <c r="AY319" s="12" t="s">
        <v>85</v>
      </c>
      <c r="AZ319" s="12" t="s">
        <v>85</v>
      </c>
      <c r="BA319" s="12" t="s">
        <v>85</v>
      </c>
      <c r="BB319" s="12" t="s">
        <v>85</v>
      </c>
      <c r="BC319" s="12" t="s">
        <v>85</v>
      </c>
      <c r="BD319" s="12" t="s">
        <v>85</v>
      </c>
      <c r="BE319" s="12" t="s">
        <v>85</v>
      </c>
      <c r="BF319" s="12" t="s">
        <v>85</v>
      </c>
      <c r="BG319" s="12" t="s">
        <v>85</v>
      </c>
      <c r="BH319" s="12" t="s">
        <v>85</v>
      </c>
      <c r="BI319" s="12" t="s">
        <v>85</v>
      </c>
      <c r="BJ319" s="12" t="s">
        <v>85</v>
      </c>
      <c r="BK319" s="12" t="s">
        <v>85</v>
      </c>
      <c r="BL319" s="12" t="s">
        <v>85</v>
      </c>
      <c r="BM319" s="12" t="s">
        <v>85</v>
      </c>
      <c r="BN319" s="12" t="s">
        <v>85</v>
      </c>
      <c r="BO319" s="12" t="s">
        <v>85</v>
      </c>
      <c r="BP319" s="12" t="s">
        <v>85</v>
      </c>
      <c r="BQ319" s="12" t="s">
        <v>85</v>
      </c>
      <c r="BR319" s="12">
        <v>41</v>
      </c>
      <c r="BS319" s="12">
        <v>26</v>
      </c>
      <c r="BT319" s="12">
        <v>25</v>
      </c>
      <c r="BU319" s="12" t="s">
        <v>85</v>
      </c>
      <c r="BV319" s="12" t="s">
        <v>85</v>
      </c>
      <c r="BW319" s="12" t="s">
        <v>85</v>
      </c>
      <c r="BX319" s="12" t="s">
        <v>85</v>
      </c>
      <c r="BY319" s="12">
        <v>68</v>
      </c>
      <c r="BZ319" s="12">
        <v>14</v>
      </c>
      <c r="CA319" s="12" t="s">
        <v>85</v>
      </c>
      <c r="CB319" s="12">
        <v>4</v>
      </c>
      <c r="CC319" s="12">
        <v>7</v>
      </c>
      <c r="CD319" s="8"/>
      <c r="CE319" s="15"/>
      <c r="CF319" s="15"/>
      <c r="CG319" s="15"/>
      <c r="CH319" s="15"/>
      <c r="CI319" s="15"/>
      <c r="CJ319" s="15"/>
      <c r="CK319" s="16"/>
    </row>
    <row r="320" spans="1:89">
      <c r="A320" s="1">
        <v>203</v>
      </c>
      <c r="B320" s="1" t="s">
        <v>1123</v>
      </c>
      <c r="C320" s="19" t="s">
        <v>1124</v>
      </c>
      <c r="D320" s="20" t="s">
        <v>391</v>
      </c>
      <c r="E320" s="20" t="s">
        <v>371</v>
      </c>
      <c r="F320" s="20" t="s">
        <v>1130</v>
      </c>
      <c r="G320" s="20" t="s">
        <v>360</v>
      </c>
      <c r="H320" s="17">
        <f>E320-D320+1</f>
        <v>7</v>
      </c>
      <c r="I320" s="48">
        <v>4.45</v>
      </c>
      <c r="J320" s="40" t="s">
        <v>85</v>
      </c>
      <c r="K320" s="48">
        <v>486</v>
      </c>
      <c r="L320" s="12">
        <v>33</v>
      </c>
      <c r="M320" s="12">
        <v>57</v>
      </c>
      <c r="N320" s="12">
        <v>3</v>
      </c>
      <c r="O320" s="12">
        <v>6</v>
      </c>
      <c r="P320" s="48" t="s">
        <v>1127</v>
      </c>
      <c r="Q320" s="12" t="s">
        <v>1128</v>
      </c>
      <c r="R320" s="12" t="s">
        <v>88</v>
      </c>
      <c r="S320" s="12">
        <v>33</v>
      </c>
      <c r="T320" s="12">
        <v>63</v>
      </c>
      <c r="U320" s="48">
        <v>33</v>
      </c>
      <c r="V320" s="48">
        <v>63</v>
      </c>
      <c r="W320" s="48" t="s">
        <v>12</v>
      </c>
      <c r="X320" s="48">
        <f>IF(AND(W320 = "Rep", M320&gt;L320),1,0)</f>
        <v>1</v>
      </c>
      <c r="Y320" s="12" t="s">
        <v>85</v>
      </c>
      <c r="Z320" s="12" t="s">
        <v>85</v>
      </c>
      <c r="AA320" s="12" t="s">
        <v>85</v>
      </c>
      <c r="AB320" s="12" t="s">
        <v>85</v>
      </c>
      <c r="AC320" s="12" t="s">
        <v>85</v>
      </c>
      <c r="AD320" s="12" t="s">
        <v>85</v>
      </c>
      <c r="AE320" s="48" t="s">
        <v>1131</v>
      </c>
      <c r="AF320" s="12" t="s">
        <v>1124</v>
      </c>
      <c r="AG320" s="12" t="s">
        <v>89</v>
      </c>
      <c r="AH320" s="12">
        <v>1</v>
      </c>
      <c r="AI320" s="12">
        <v>1</v>
      </c>
      <c r="AJ320" s="12" t="s">
        <v>85</v>
      </c>
      <c r="AK320" s="12" t="s">
        <v>85</v>
      </c>
      <c r="AL320" s="12" t="s">
        <v>85</v>
      </c>
      <c r="AM320" s="12" t="s">
        <v>85</v>
      </c>
      <c r="AN320" s="12" t="s">
        <v>85</v>
      </c>
      <c r="AO320" s="12" t="s">
        <v>85</v>
      </c>
      <c r="AP320" s="12" t="s">
        <v>85</v>
      </c>
      <c r="AQ320" s="12" t="s">
        <v>85</v>
      </c>
      <c r="AR320" s="12" t="s">
        <v>85</v>
      </c>
      <c r="AS320" s="12" t="s">
        <v>85</v>
      </c>
      <c r="AT320" s="12" t="s">
        <v>85</v>
      </c>
      <c r="AU320" s="12" t="s">
        <v>85</v>
      </c>
      <c r="AV320" s="12" t="s">
        <v>85</v>
      </c>
      <c r="AW320" s="12" t="s">
        <v>85</v>
      </c>
      <c r="AX320" s="12" t="s">
        <v>85</v>
      </c>
      <c r="AY320" s="12" t="s">
        <v>85</v>
      </c>
      <c r="AZ320" s="12" t="s">
        <v>85</v>
      </c>
      <c r="BA320" s="12" t="s">
        <v>85</v>
      </c>
      <c r="BB320" s="12" t="s">
        <v>85</v>
      </c>
      <c r="BC320" s="12" t="s">
        <v>85</v>
      </c>
      <c r="BD320" s="12" t="s">
        <v>85</v>
      </c>
      <c r="BE320" s="12" t="s">
        <v>85</v>
      </c>
      <c r="BF320" s="12" t="s">
        <v>85</v>
      </c>
      <c r="BG320" s="12" t="s">
        <v>85</v>
      </c>
      <c r="BH320" s="12" t="s">
        <v>85</v>
      </c>
      <c r="BI320" s="12" t="s">
        <v>85</v>
      </c>
      <c r="BJ320" s="12" t="s">
        <v>85</v>
      </c>
      <c r="BK320" s="12" t="s">
        <v>85</v>
      </c>
      <c r="BL320" s="12" t="s">
        <v>85</v>
      </c>
      <c r="BM320" s="12" t="s">
        <v>85</v>
      </c>
      <c r="BN320" s="12" t="s">
        <v>85</v>
      </c>
      <c r="BO320" s="12" t="s">
        <v>85</v>
      </c>
      <c r="BP320" s="12" t="s">
        <v>85</v>
      </c>
      <c r="BQ320" s="12" t="s">
        <v>85</v>
      </c>
      <c r="BR320" s="12" t="s">
        <v>85</v>
      </c>
      <c r="BS320" s="12" t="s">
        <v>85</v>
      </c>
      <c r="BT320" s="12" t="s">
        <v>85</v>
      </c>
      <c r="BU320" s="12" t="s">
        <v>85</v>
      </c>
      <c r="BV320" s="12" t="s">
        <v>85</v>
      </c>
      <c r="BW320" s="12" t="s">
        <v>85</v>
      </c>
      <c r="BX320" s="12" t="s">
        <v>85</v>
      </c>
      <c r="BY320" s="12" t="s">
        <v>85</v>
      </c>
      <c r="BZ320" s="12" t="s">
        <v>85</v>
      </c>
      <c r="CA320" s="12" t="s">
        <v>85</v>
      </c>
      <c r="CB320" s="12" t="s">
        <v>85</v>
      </c>
      <c r="CC320" s="12" t="s">
        <v>85</v>
      </c>
      <c r="CD320" s="1"/>
      <c r="CE320" s="15"/>
      <c r="CF320" s="15"/>
      <c r="CG320" s="15"/>
      <c r="CH320" s="15"/>
      <c r="CI320" s="15"/>
      <c r="CJ320" s="15"/>
      <c r="CK320" s="18"/>
    </row>
    <row r="321" spans="1:89">
      <c r="A321" s="7">
        <v>622</v>
      </c>
      <c r="B321" s="8" t="s">
        <v>1167</v>
      </c>
      <c r="C321" s="9" t="s">
        <v>1168</v>
      </c>
      <c r="D321" s="10" t="s">
        <v>250</v>
      </c>
      <c r="E321" s="10" t="s">
        <v>80</v>
      </c>
      <c r="F321" s="23" t="s">
        <v>1087</v>
      </c>
      <c r="G321" s="10" t="s">
        <v>125</v>
      </c>
      <c r="H321" s="17">
        <f>E321-D321+1</f>
        <v>5</v>
      </c>
      <c r="I321" s="11" t="s">
        <v>1169</v>
      </c>
      <c r="J321" s="11" t="s">
        <v>85</v>
      </c>
      <c r="K321" s="48">
        <v>479</v>
      </c>
      <c r="L321" s="12">
        <v>39</v>
      </c>
      <c r="M321" s="12">
        <v>56</v>
      </c>
      <c r="N321" s="12">
        <v>5</v>
      </c>
      <c r="O321" s="12" t="s">
        <v>85</v>
      </c>
      <c r="P321" s="13" t="s">
        <v>1170</v>
      </c>
      <c r="Q321" s="12" t="s">
        <v>1171</v>
      </c>
      <c r="R321" s="12" t="s">
        <v>88</v>
      </c>
      <c r="S321" s="12">
        <v>34</v>
      </c>
      <c r="T321" s="12">
        <v>66</v>
      </c>
      <c r="U321" s="48">
        <v>34</v>
      </c>
      <c r="V321" s="48">
        <v>66</v>
      </c>
      <c r="W321" s="48" t="s">
        <v>12</v>
      </c>
      <c r="X321" s="48">
        <f>IF(AND(W321 = "Rep", M321&gt;L321),1,0)</f>
        <v>1</v>
      </c>
      <c r="Y321" s="12" t="s">
        <v>85</v>
      </c>
      <c r="Z321" s="12" t="s">
        <v>85</v>
      </c>
      <c r="AA321" s="12" t="s">
        <v>85</v>
      </c>
      <c r="AB321" s="12" t="s">
        <v>85</v>
      </c>
      <c r="AC321" s="12" t="s">
        <v>85</v>
      </c>
      <c r="AD321" s="12" t="s">
        <v>85</v>
      </c>
      <c r="AE321" s="48" t="s">
        <v>1168</v>
      </c>
      <c r="AF321" s="12" t="s">
        <v>1168</v>
      </c>
      <c r="AG321" s="13" t="s">
        <v>89</v>
      </c>
      <c r="AH321" s="12">
        <v>1</v>
      </c>
      <c r="AI321" s="12">
        <v>1</v>
      </c>
      <c r="AJ321" s="12" t="s">
        <v>85</v>
      </c>
      <c r="AK321" s="12" t="s">
        <v>85</v>
      </c>
      <c r="AL321" s="12" t="s">
        <v>85</v>
      </c>
      <c r="AM321" s="12" t="s">
        <v>85</v>
      </c>
      <c r="AN321" s="12" t="s">
        <v>85</v>
      </c>
      <c r="AO321" s="12" t="s">
        <v>85</v>
      </c>
      <c r="AP321" s="12" t="s">
        <v>85</v>
      </c>
      <c r="AQ321" s="12" t="s">
        <v>85</v>
      </c>
      <c r="AR321" s="12" t="s">
        <v>85</v>
      </c>
      <c r="AS321" s="12" t="s">
        <v>85</v>
      </c>
      <c r="AT321" s="12" t="s">
        <v>85</v>
      </c>
      <c r="AU321" s="12" t="s">
        <v>85</v>
      </c>
      <c r="AV321" s="12" t="s">
        <v>85</v>
      </c>
      <c r="AW321" s="12" t="s">
        <v>85</v>
      </c>
      <c r="AX321" s="12" t="s">
        <v>85</v>
      </c>
      <c r="AY321" s="12" t="s">
        <v>85</v>
      </c>
      <c r="AZ321" s="12" t="s">
        <v>85</v>
      </c>
      <c r="BA321" s="12" t="s">
        <v>85</v>
      </c>
      <c r="BB321" s="12" t="s">
        <v>85</v>
      </c>
      <c r="BC321" s="12" t="s">
        <v>85</v>
      </c>
      <c r="BD321" s="12" t="s">
        <v>85</v>
      </c>
      <c r="BE321" s="12" t="s">
        <v>85</v>
      </c>
      <c r="BF321" s="12" t="s">
        <v>85</v>
      </c>
      <c r="BG321" s="12" t="s">
        <v>85</v>
      </c>
      <c r="BH321" s="12" t="s">
        <v>85</v>
      </c>
      <c r="BI321" s="12" t="s">
        <v>85</v>
      </c>
      <c r="BJ321" s="12" t="s">
        <v>85</v>
      </c>
      <c r="BK321" s="12" t="s">
        <v>85</v>
      </c>
      <c r="BL321" s="12" t="s">
        <v>85</v>
      </c>
      <c r="BM321" s="12" t="s">
        <v>85</v>
      </c>
      <c r="BN321" s="12" t="s">
        <v>85</v>
      </c>
      <c r="BO321" s="12" t="s">
        <v>85</v>
      </c>
      <c r="BP321" s="12" t="s">
        <v>85</v>
      </c>
      <c r="BQ321" s="12" t="s">
        <v>85</v>
      </c>
      <c r="BR321" s="12" t="s">
        <v>85</v>
      </c>
      <c r="BS321" s="12" t="s">
        <v>85</v>
      </c>
      <c r="BT321" s="12" t="s">
        <v>85</v>
      </c>
      <c r="BU321" s="12" t="s">
        <v>85</v>
      </c>
      <c r="BV321" s="12" t="s">
        <v>85</v>
      </c>
      <c r="BW321" s="12" t="s">
        <v>85</v>
      </c>
      <c r="BX321" s="12" t="s">
        <v>85</v>
      </c>
      <c r="BY321" s="12" t="s">
        <v>85</v>
      </c>
      <c r="BZ321" s="12" t="s">
        <v>85</v>
      </c>
      <c r="CA321" s="12" t="s">
        <v>85</v>
      </c>
      <c r="CB321" s="12" t="s">
        <v>85</v>
      </c>
      <c r="CC321" s="12" t="s">
        <v>85</v>
      </c>
      <c r="CD321" s="8"/>
      <c r="CE321" s="15"/>
      <c r="CF321" s="15"/>
      <c r="CG321" s="15"/>
      <c r="CH321" s="15"/>
      <c r="CI321" s="15"/>
      <c r="CJ321" s="15"/>
      <c r="CK321" s="18"/>
    </row>
    <row r="322" spans="1:89">
      <c r="A322" s="7">
        <v>346</v>
      </c>
      <c r="B322" s="8" t="s">
        <v>1178</v>
      </c>
      <c r="C322" s="9" t="s">
        <v>238</v>
      </c>
      <c r="D322" s="10" t="s">
        <v>159</v>
      </c>
      <c r="E322" s="10" t="s">
        <v>310</v>
      </c>
      <c r="F322" s="10" t="s">
        <v>1203</v>
      </c>
      <c r="G322" s="10" t="s">
        <v>294</v>
      </c>
      <c r="H322" s="17">
        <f>E322-D322+1</f>
        <v>2</v>
      </c>
      <c r="I322" s="11" t="s">
        <v>134</v>
      </c>
      <c r="J322" s="40" t="s">
        <v>85</v>
      </c>
      <c r="K322" s="11" t="s">
        <v>529</v>
      </c>
      <c r="L322" s="12">
        <v>39</v>
      </c>
      <c r="M322" s="12">
        <v>48</v>
      </c>
      <c r="N322" s="12" t="s">
        <v>85</v>
      </c>
      <c r="O322" s="12">
        <v>10</v>
      </c>
      <c r="P322" s="13" t="s">
        <v>1179</v>
      </c>
      <c r="Q322" s="12" t="s">
        <v>1180</v>
      </c>
      <c r="R322" s="12" t="s">
        <v>88</v>
      </c>
      <c r="S322" s="12">
        <v>44</v>
      </c>
      <c r="T322" s="12">
        <v>54</v>
      </c>
      <c r="U322" s="48">
        <v>44</v>
      </c>
      <c r="V322" s="48">
        <v>54</v>
      </c>
      <c r="W322" s="48" t="s">
        <v>12</v>
      </c>
      <c r="X322" s="48">
        <f>IF(AND(W322 = "Rep", M322&gt;L322),1,0)</f>
        <v>1</v>
      </c>
      <c r="Y322" s="12" t="s">
        <v>85</v>
      </c>
      <c r="Z322" s="48" t="s">
        <v>85</v>
      </c>
      <c r="AA322" s="12" t="s">
        <v>85</v>
      </c>
      <c r="AB322" s="12" t="s">
        <v>85</v>
      </c>
      <c r="AC322" s="12" t="s">
        <v>85</v>
      </c>
      <c r="AD322" s="12" t="s">
        <v>85</v>
      </c>
      <c r="AE322" s="13" t="s">
        <v>238</v>
      </c>
      <c r="AF322" s="13" t="s">
        <v>1204</v>
      </c>
      <c r="AG322" s="12" t="s">
        <v>89</v>
      </c>
      <c r="AH322" s="12">
        <v>1</v>
      </c>
      <c r="AI322" s="12">
        <v>1</v>
      </c>
      <c r="AJ322" s="12">
        <v>1</v>
      </c>
      <c r="AK322" s="12">
        <v>1</v>
      </c>
      <c r="AL322" s="12">
        <v>1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1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0</v>
      </c>
      <c r="BF322" s="12">
        <v>0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0</v>
      </c>
      <c r="BM322" s="12">
        <v>0</v>
      </c>
      <c r="BN322" s="12">
        <v>0</v>
      </c>
      <c r="BO322" s="12">
        <v>0</v>
      </c>
      <c r="BP322" s="12" t="s">
        <v>85</v>
      </c>
      <c r="BQ322" s="12" t="s">
        <v>85</v>
      </c>
      <c r="BR322" s="12">
        <v>32</v>
      </c>
      <c r="BS322" s="12">
        <v>38</v>
      </c>
      <c r="BT322" s="12">
        <v>30</v>
      </c>
      <c r="BU322" s="12" t="s">
        <v>85</v>
      </c>
      <c r="BV322" s="12" t="s">
        <v>85</v>
      </c>
      <c r="BW322" s="12" t="s">
        <v>85</v>
      </c>
      <c r="BX322" s="12" t="s">
        <v>85</v>
      </c>
      <c r="BY322" s="12">
        <v>56</v>
      </c>
      <c r="BZ322" s="12">
        <v>12</v>
      </c>
      <c r="CA322" s="12">
        <v>24</v>
      </c>
      <c r="CB322" s="12" t="s">
        <v>85</v>
      </c>
      <c r="CC322" s="12">
        <v>8</v>
      </c>
      <c r="CD322" s="8"/>
      <c r="CE322" s="15"/>
      <c r="CF322" s="15"/>
      <c r="CG322" s="15"/>
      <c r="CH322" s="15"/>
      <c r="CI322" s="15"/>
      <c r="CJ322" s="15"/>
      <c r="CK322" s="18"/>
    </row>
    <row r="323" spans="1:89">
      <c r="A323" s="7">
        <v>299</v>
      </c>
      <c r="B323" s="8" t="s">
        <v>1178</v>
      </c>
      <c r="C323" s="24" t="s">
        <v>1030</v>
      </c>
      <c r="D323" s="10" t="s">
        <v>341</v>
      </c>
      <c r="E323" s="10" t="s">
        <v>335</v>
      </c>
      <c r="F323" s="10" t="s">
        <v>1031</v>
      </c>
      <c r="G323" s="10" t="s">
        <v>337</v>
      </c>
      <c r="H323" s="17">
        <f>E323-D323+1</f>
        <v>8</v>
      </c>
      <c r="I323" s="11" t="s">
        <v>266</v>
      </c>
      <c r="J323" s="40" t="s">
        <v>85</v>
      </c>
      <c r="K323" s="11" t="s">
        <v>1206</v>
      </c>
      <c r="L323" s="12">
        <v>40</v>
      </c>
      <c r="M323" s="12">
        <v>50</v>
      </c>
      <c r="N323" s="12">
        <v>1</v>
      </c>
      <c r="O323" s="12">
        <v>9</v>
      </c>
      <c r="P323" s="48" t="s">
        <v>1179</v>
      </c>
      <c r="Q323" s="12" t="s">
        <v>1180</v>
      </c>
      <c r="R323" s="12" t="s">
        <v>88</v>
      </c>
      <c r="S323" s="12">
        <v>44</v>
      </c>
      <c r="T323" s="12">
        <v>54</v>
      </c>
      <c r="U323" s="48">
        <v>44</v>
      </c>
      <c r="V323" s="48">
        <v>54</v>
      </c>
      <c r="W323" s="48" t="s">
        <v>12</v>
      </c>
      <c r="X323" s="48">
        <f>IF(AND(W323 = "Rep", M323&gt;L323),1,0)</f>
        <v>1</v>
      </c>
      <c r="Y323" s="12" t="s">
        <v>85</v>
      </c>
      <c r="Z323" s="48" t="s">
        <v>85</v>
      </c>
      <c r="AA323" s="12" t="s">
        <v>85</v>
      </c>
      <c r="AB323" s="12" t="s">
        <v>85</v>
      </c>
      <c r="AC323" s="12" t="s">
        <v>85</v>
      </c>
      <c r="AD323" s="12" t="s">
        <v>85</v>
      </c>
      <c r="AE323" s="34" t="s">
        <v>1033</v>
      </c>
      <c r="AF323" s="34" t="s">
        <v>285</v>
      </c>
      <c r="AG323" s="12" t="s">
        <v>89</v>
      </c>
      <c r="AH323" s="12">
        <v>1</v>
      </c>
      <c r="AI323" s="12">
        <v>1</v>
      </c>
      <c r="AJ323" s="12">
        <v>1</v>
      </c>
      <c r="AK323" s="12">
        <v>1</v>
      </c>
      <c r="AL323" s="12">
        <v>1</v>
      </c>
      <c r="AM323" s="12">
        <v>1</v>
      </c>
      <c r="AN323" s="12">
        <v>0</v>
      </c>
      <c r="AO323" s="12">
        <v>0</v>
      </c>
      <c r="AP323" s="12">
        <v>1</v>
      </c>
      <c r="AQ323" s="12">
        <v>0</v>
      </c>
      <c r="AR323" s="12">
        <v>0</v>
      </c>
      <c r="AS323" s="12">
        <v>0</v>
      </c>
      <c r="AT323" s="12">
        <v>1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1</v>
      </c>
      <c r="BD323" s="12">
        <v>0</v>
      </c>
      <c r="BE323" s="12">
        <v>0</v>
      </c>
      <c r="BF323" s="12">
        <v>0</v>
      </c>
      <c r="BG323" s="12">
        <v>0</v>
      </c>
      <c r="BH323" s="12">
        <v>0</v>
      </c>
      <c r="BI323" s="12">
        <v>0</v>
      </c>
      <c r="BJ323" s="12">
        <v>0</v>
      </c>
      <c r="BK323" s="12">
        <v>0</v>
      </c>
      <c r="BL323" s="12">
        <v>0</v>
      </c>
      <c r="BM323" s="12">
        <v>0</v>
      </c>
      <c r="BN323" s="12">
        <v>0</v>
      </c>
      <c r="BO323" s="12">
        <v>0</v>
      </c>
      <c r="BP323" s="12" t="s">
        <v>85</v>
      </c>
      <c r="BQ323" s="12" t="s">
        <v>85</v>
      </c>
      <c r="BR323" s="12" t="s">
        <v>85</v>
      </c>
      <c r="BS323" s="12" t="s">
        <v>85</v>
      </c>
      <c r="BT323" s="12" t="s">
        <v>85</v>
      </c>
      <c r="BU323" s="12" t="s">
        <v>85</v>
      </c>
      <c r="BV323" s="12" t="s">
        <v>85</v>
      </c>
      <c r="BW323" s="12" t="s">
        <v>85</v>
      </c>
      <c r="BX323" s="12" t="s">
        <v>85</v>
      </c>
      <c r="BY323" s="12" t="s">
        <v>85</v>
      </c>
      <c r="BZ323" s="12" t="s">
        <v>85</v>
      </c>
      <c r="CA323" s="12" t="s">
        <v>85</v>
      </c>
      <c r="CB323" s="12" t="s">
        <v>85</v>
      </c>
      <c r="CC323" s="12" t="s">
        <v>85</v>
      </c>
      <c r="CD323" s="8"/>
      <c r="CE323" s="15"/>
      <c r="CF323" s="15"/>
      <c r="CG323" s="15"/>
      <c r="CH323" s="15"/>
      <c r="CI323" s="15"/>
      <c r="CJ323" s="15"/>
      <c r="CK323" s="18"/>
    </row>
    <row r="324" spans="1:89">
      <c r="A324" s="7">
        <v>244</v>
      </c>
      <c r="B324" s="8" t="s">
        <v>1178</v>
      </c>
      <c r="C324" s="24" t="s">
        <v>946</v>
      </c>
      <c r="D324" s="10" t="s">
        <v>1210</v>
      </c>
      <c r="E324" s="10" t="s">
        <v>499</v>
      </c>
      <c r="F324" s="10" t="s">
        <v>1211</v>
      </c>
      <c r="G324" s="10" t="s">
        <v>504</v>
      </c>
      <c r="H324" s="17">
        <f>E324-D324+1</f>
        <v>6</v>
      </c>
      <c r="I324" s="11" t="s">
        <v>134</v>
      </c>
      <c r="J324" s="40" t="s">
        <v>85</v>
      </c>
      <c r="K324" s="48">
        <v>906</v>
      </c>
      <c r="L324" s="12">
        <v>42</v>
      </c>
      <c r="M324" s="12">
        <v>44</v>
      </c>
      <c r="N324" s="12" t="s">
        <v>85</v>
      </c>
      <c r="O324" s="12">
        <v>11</v>
      </c>
      <c r="P324" s="48" t="s">
        <v>1179</v>
      </c>
      <c r="Q324" s="12" t="s">
        <v>1180</v>
      </c>
      <c r="R324" s="12" t="s">
        <v>88</v>
      </c>
      <c r="S324" s="12">
        <v>44</v>
      </c>
      <c r="T324" s="12">
        <v>54</v>
      </c>
      <c r="U324" s="48">
        <v>44</v>
      </c>
      <c r="V324" s="48">
        <v>54</v>
      </c>
      <c r="W324" s="48" t="s">
        <v>12</v>
      </c>
      <c r="X324" s="48">
        <f>IF(AND(W324 = "Rep", M324&gt;L324),1,0)</f>
        <v>1</v>
      </c>
      <c r="Y324" s="12" t="s">
        <v>85</v>
      </c>
      <c r="Z324" s="48" t="s">
        <v>85</v>
      </c>
      <c r="AA324" s="12" t="s">
        <v>85</v>
      </c>
      <c r="AB324" s="12" t="s">
        <v>85</v>
      </c>
      <c r="AC324" s="12" t="s">
        <v>85</v>
      </c>
      <c r="AD324" s="12">
        <v>56</v>
      </c>
      <c r="AE324" s="48" t="s">
        <v>948</v>
      </c>
      <c r="AF324" s="48" t="s">
        <v>946</v>
      </c>
      <c r="AG324" s="12" t="s">
        <v>12</v>
      </c>
      <c r="AH324" s="12">
        <v>1</v>
      </c>
      <c r="AI324" s="12">
        <v>0</v>
      </c>
      <c r="AJ324" s="12">
        <v>1</v>
      </c>
      <c r="AK324" s="12">
        <v>1</v>
      </c>
      <c r="AL324" s="12">
        <v>1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1</v>
      </c>
      <c r="AU324" s="12">
        <v>1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  <c r="BE324" s="12">
        <v>0</v>
      </c>
      <c r="BF324" s="12">
        <v>0</v>
      </c>
      <c r="BG324" s="12">
        <v>0</v>
      </c>
      <c r="BH324" s="12">
        <v>0</v>
      </c>
      <c r="BI324" s="12">
        <v>0</v>
      </c>
      <c r="BJ324" s="12">
        <v>1</v>
      </c>
      <c r="BK324" s="12">
        <v>0</v>
      </c>
      <c r="BL324" s="12">
        <v>0</v>
      </c>
      <c r="BM324" s="12">
        <v>0</v>
      </c>
      <c r="BN324" s="12">
        <v>0</v>
      </c>
      <c r="BO324" s="12">
        <v>0</v>
      </c>
      <c r="BP324" s="12" t="s">
        <v>85</v>
      </c>
      <c r="BQ324" s="12" t="s">
        <v>85</v>
      </c>
      <c r="BR324" s="12">
        <v>32</v>
      </c>
      <c r="BS324" s="12">
        <v>39</v>
      </c>
      <c r="BT324" s="12">
        <v>26</v>
      </c>
      <c r="BU324" s="12" t="s">
        <v>85</v>
      </c>
      <c r="BV324" s="12" t="s">
        <v>85</v>
      </c>
      <c r="BW324" s="12" t="s">
        <v>85</v>
      </c>
      <c r="BX324" s="12" t="s">
        <v>85</v>
      </c>
      <c r="BY324" s="12">
        <v>60</v>
      </c>
      <c r="BZ324" s="12">
        <v>14</v>
      </c>
      <c r="CA324" s="12">
        <v>22</v>
      </c>
      <c r="CB324" s="12" t="s">
        <v>85</v>
      </c>
      <c r="CC324" s="12">
        <v>4</v>
      </c>
      <c r="CD324" s="8"/>
      <c r="CE324" s="15"/>
      <c r="CF324" s="15"/>
      <c r="CG324" s="15"/>
      <c r="CH324" s="15"/>
      <c r="CI324" s="15"/>
      <c r="CJ324" s="15"/>
      <c r="CK324" s="18"/>
    </row>
    <row r="325" spans="1:89">
      <c r="A325" s="7">
        <v>418</v>
      </c>
      <c r="B325" s="8" t="s">
        <v>1227</v>
      </c>
      <c r="C325" s="9" t="s">
        <v>147</v>
      </c>
      <c r="D325" s="10" t="s">
        <v>105</v>
      </c>
      <c r="E325" s="10" t="s">
        <v>153</v>
      </c>
      <c r="F325" s="10" t="s">
        <v>1242</v>
      </c>
      <c r="G325" s="10" t="s">
        <v>91</v>
      </c>
      <c r="H325" s="17">
        <f>E325-D325+1</f>
        <v>3</v>
      </c>
      <c r="I325" s="11" t="s">
        <v>85</v>
      </c>
      <c r="J325" s="40" t="s">
        <v>85</v>
      </c>
      <c r="K325" s="11" t="s">
        <v>1243</v>
      </c>
      <c r="L325" s="12">
        <v>51</v>
      </c>
      <c r="M325" s="12">
        <v>44</v>
      </c>
      <c r="N325" s="12" t="s">
        <v>85</v>
      </c>
      <c r="O325" s="12">
        <v>5</v>
      </c>
      <c r="P325" s="13" t="s">
        <v>1229</v>
      </c>
      <c r="Q325" s="12" t="s">
        <v>1230</v>
      </c>
      <c r="R325" s="12" t="s">
        <v>88</v>
      </c>
      <c r="S325" s="12">
        <v>56</v>
      </c>
      <c r="T325" s="12">
        <v>44</v>
      </c>
      <c r="U325" s="48">
        <v>56</v>
      </c>
      <c r="V325" s="48">
        <v>44</v>
      </c>
      <c r="W325" s="48" t="s">
        <v>11</v>
      </c>
      <c r="X325" s="48">
        <f>IF(AND(W325 = "Dem", L325&gt;M325), 1, 0)</f>
        <v>1</v>
      </c>
      <c r="Y325" s="12" t="s">
        <v>85</v>
      </c>
      <c r="Z325" s="12" t="s">
        <v>85</v>
      </c>
      <c r="AA325" s="12" t="s">
        <v>85</v>
      </c>
      <c r="AB325" s="12" t="s">
        <v>85</v>
      </c>
      <c r="AC325" s="12" t="s">
        <v>85</v>
      </c>
      <c r="AD325" s="12" t="s">
        <v>85</v>
      </c>
      <c r="AE325" s="48" t="s">
        <v>1230</v>
      </c>
      <c r="AF325" s="48" t="s">
        <v>151</v>
      </c>
      <c r="AG325" s="12" t="s">
        <v>12</v>
      </c>
      <c r="AH325" s="12">
        <v>1</v>
      </c>
      <c r="AI325" s="12">
        <v>0</v>
      </c>
      <c r="AJ325" s="12" t="s">
        <v>85</v>
      </c>
      <c r="AK325" s="12" t="s">
        <v>85</v>
      </c>
      <c r="AL325" s="12" t="s">
        <v>85</v>
      </c>
      <c r="AM325" s="12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 t="s">
        <v>85</v>
      </c>
      <c r="AZ325" s="12" t="s">
        <v>85</v>
      </c>
      <c r="BA325" s="12" t="s">
        <v>85</v>
      </c>
      <c r="BB325" s="12" t="s">
        <v>85</v>
      </c>
      <c r="BC325" s="12" t="s">
        <v>85</v>
      </c>
      <c r="BD325" s="12" t="s">
        <v>85</v>
      </c>
      <c r="BE325" s="12" t="s">
        <v>85</v>
      </c>
      <c r="BF325" s="12" t="s">
        <v>85</v>
      </c>
      <c r="BG325" s="12" t="s">
        <v>85</v>
      </c>
      <c r="BH325" s="12" t="s">
        <v>85</v>
      </c>
      <c r="BI325" s="12" t="s">
        <v>85</v>
      </c>
      <c r="BJ325" s="12" t="s">
        <v>85</v>
      </c>
      <c r="BK325" s="12" t="s">
        <v>85</v>
      </c>
      <c r="BL325" s="12" t="s">
        <v>85</v>
      </c>
      <c r="BM325" s="12" t="s">
        <v>85</v>
      </c>
      <c r="BN325" s="12" t="s">
        <v>85</v>
      </c>
      <c r="BO325" s="12" t="s">
        <v>85</v>
      </c>
      <c r="BP325" s="12" t="s">
        <v>85</v>
      </c>
      <c r="BQ325" s="12" t="s">
        <v>85</v>
      </c>
      <c r="BR325" s="12" t="s">
        <v>85</v>
      </c>
      <c r="BS325" s="12" t="s">
        <v>85</v>
      </c>
      <c r="BT325" s="12" t="s">
        <v>85</v>
      </c>
      <c r="BU325" s="12" t="s">
        <v>85</v>
      </c>
      <c r="BV325" s="12" t="s">
        <v>85</v>
      </c>
      <c r="BW325" s="12" t="s">
        <v>85</v>
      </c>
      <c r="BX325" s="12" t="s">
        <v>85</v>
      </c>
      <c r="BY325" s="12" t="s">
        <v>85</v>
      </c>
      <c r="BZ325" s="12" t="s">
        <v>85</v>
      </c>
      <c r="CA325" s="12" t="s">
        <v>85</v>
      </c>
      <c r="CB325" s="12" t="s">
        <v>85</v>
      </c>
      <c r="CC325" s="12" t="s">
        <v>85</v>
      </c>
      <c r="CD325" s="8"/>
      <c r="CE325" s="15"/>
      <c r="CF325" s="15"/>
      <c r="CG325" s="15"/>
      <c r="CH325" s="15"/>
      <c r="CI325" s="15"/>
      <c r="CJ325" s="15"/>
      <c r="CK325" s="18"/>
    </row>
    <row r="326" spans="1:89">
      <c r="A326" s="7">
        <v>416</v>
      </c>
      <c r="B326" s="8" t="s">
        <v>1227</v>
      </c>
      <c r="C326" s="9" t="s">
        <v>147</v>
      </c>
      <c r="D326" s="10" t="s">
        <v>166</v>
      </c>
      <c r="E326" s="10" t="s">
        <v>335</v>
      </c>
      <c r="F326" s="10" t="s">
        <v>586</v>
      </c>
      <c r="G326" s="10" t="s">
        <v>91</v>
      </c>
      <c r="H326" s="17">
        <f>E326-D326+1</f>
        <v>4</v>
      </c>
      <c r="I326" s="11" t="s">
        <v>85</v>
      </c>
      <c r="J326" s="11" t="s">
        <v>85</v>
      </c>
      <c r="K326" s="11" t="s">
        <v>102</v>
      </c>
      <c r="L326" s="12">
        <v>51</v>
      </c>
      <c r="M326" s="12">
        <v>41</v>
      </c>
      <c r="N326" s="12" t="s">
        <v>85</v>
      </c>
      <c r="O326" s="12" t="s">
        <v>85</v>
      </c>
      <c r="P326" s="13" t="s">
        <v>1229</v>
      </c>
      <c r="Q326" s="12" t="s">
        <v>1230</v>
      </c>
      <c r="R326" s="12" t="s">
        <v>88</v>
      </c>
      <c r="S326" s="12">
        <v>56</v>
      </c>
      <c r="T326" s="12">
        <v>44</v>
      </c>
      <c r="U326" s="48">
        <v>56</v>
      </c>
      <c r="V326" s="48">
        <v>44</v>
      </c>
      <c r="W326" s="48" t="s">
        <v>11</v>
      </c>
      <c r="X326" s="48">
        <f>IF(AND(W326 = "Dem", L326&gt;M326), 1, 0)</f>
        <v>1</v>
      </c>
      <c r="Y326" s="12" t="s">
        <v>85</v>
      </c>
      <c r="Z326" s="12" t="s">
        <v>85</v>
      </c>
      <c r="AA326" s="12" t="s">
        <v>85</v>
      </c>
      <c r="AB326" s="12" t="s">
        <v>85</v>
      </c>
      <c r="AC326" s="12" t="s">
        <v>85</v>
      </c>
      <c r="AD326" s="12" t="s">
        <v>85</v>
      </c>
      <c r="AE326" s="48" t="s">
        <v>1230</v>
      </c>
      <c r="AF326" s="48" t="s">
        <v>151</v>
      </c>
      <c r="AG326" s="12" t="s">
        <v>12</v>
      </c>
      <c r="AH326" s="12">
        <v>1</v>
      </c>
      <c r="AI326" s="12">
        <v>0</v>
      </c>
      <c r="AJ326" s="12" t="s">
        <v>85</v>
      </c>
      <c r="AK326" s="12" t="s">
        <v>85</v>
      </c>
      <c r="AL326" s="12" t="s">
        <v>85</v>
      </c>
      <c r="AM326" s="12" t="s">
        <v>85</v>
      </c>
      <c r="AN326" s="12" t="s">
        <v>85</v>
      </c>
      <c r="AO326" s="12" t="s">
        <v>85</v>
      </c>
      <c r="AP326" s="12" t="s">
        <v>85</v>
      </c>
      <c r="AQ326" s="12" t="s">
        <v>85</v>
      </c>
      <c r="AR326" s="12" t="s">
        <v>85</v>
      </c>
      <c r="AS326" s="12" t="s">
        <v>85</v>
      </c>
      <c r="AT326" s="12" t="s">
        <v>85</v>
      </c>
      <c r="AU326" s="12" t="s">
        <v>85</v>
      </c>
      <c r="AV326" s="12" t="s">
        <v>85</v>
      </c>
      <c r="AW326" s="12" t="s">
        <v>85</v>
      </c>
      <c r="AX326" s="12" t="s">
        <v>85</v>
      </c>
      <c r="AY326" s="12" t="s">
        <v>85</v>
      </c>
      <c r="AZ326" s="12" t="s">
        <v>85</v>
      </c>
      <c r="BA326" s="12" t="s">
        <v>85</v>
      </c>
      <c r="BB326" s="12" t="s">
        <v>85</v>
      </c>
      <c r="BC326" s="12" t="s">
        <v>85</v>
      </c>
      <c r="BD326" s="12" t="s">
        <v>85</v>
      </c>
      <c r="BE326" s="12" t="s">
        <v>85</v>
      </c>
      <c r="BF326" s="12" t="s">
        <v>85</v>
      </c>
      <c r="BG326" s="12" t="s">
        <v>85</v>
      </c>
      <c r="BH326" s="12" t="s">
        <v>85</v>
      </c>
      <c r="BI326" s="12" t="s">
        <v>85</v>
      </c>
      <c r="BJ326" s="12" t="s">
        <v>85</v>
      </c>
      <c r="BK326" s="12" t="s">
        <v>85</v>
      </c>
      <c r="BL326" s="12" t="s">
        <v>85</v>
      </c>
      <c r="BM326" s="12" t="s">
        <v>85</v>
      </c>
      <c r="BN326" s="12" t="s">
        <v>85</v>
      </c>
      <c r="BO326" s="12" t="s">
        <v>85</v>
      </c>
      <c r="BP326" s="12" t="s">
        <v>85</v>
      </c>
      <c r="BQ326" s="12" t="s">
        <v>85</v>
      </c>
      <c r="BR326" s="12" t="s">
        <v>85</v>
      </c>
      <c r="BS326" s="12" t="s">
        <v>85</v>
      </c>
      <c r="BT326" s="12" t="s">
        <v>85</v>
      </c>
      <c r="BU326" s="12" t="s">
        <v>85</v>
      </c>
      <c r="BV326" s="12" t="s">
        <v>85</v>
      </c>
      <c r="BW326" s="12" t="s">
        <v>85</v>
      </c>
      <c r="BX326" s="12" t="s">
        <v>85</v>
      </c>
      <c r="BY326" s="14" t="s">
        <v>85</v>
      </c>
      <c r="BZ326" s="14" t="s">
        <v>85</v>
      </c>
      <c r="CA326" s="14" t="s">
        <v>85</v>
      </c>
      <c r="CB326" s="14" t="s">
        <v>85</v>
      </c>
      <c r="CC326" s="14" t="s">
        <v>85</v>
      </c>
      <c r="CD326" s="8"/>
      <c r="CE326" s="15"/>
      <c r="CF326" s="15"/>
      <c r="CG326" s="15"/>
      <c r="CH326" s="15"/>
      <c r="CI326" s="15"/>
      <c r="CJ326" s="15"/>
      <c r="CK326" s="18"/>
    </row>
    <row r="327" spans="1:89">
      <c r="A327" s="7">
        <v>370</v>
      </c>
      <c r="B327" s="8" t="s">
        <v>1256</v>
      </c>
      <c r="C327" s="9" t="s">
        <v>1257</v>
      </c>
      <c r="D327" s="10" t="s">
        <v>254</v>
      </c>
      <c r="E327" s="10" t="s">
        <v>310</v>
      </c>
      <c r="F327" s="10" t="s">
        <v>488</v>
      </c>
      <c r="G327" s="10" t="s">
        <v>286</v>
      </c>
      <c r="H327" s="17">
        <f>E327-D327+1</f>
        <v>6</v>
      </c>
      <c r="I327" s="11" t="s">
        <v>85</v>
      </c>
      <c r="J327" s="40" t="s">
        <v>85</v>
      </c>
      <c r="K327" s="11" t="s">
        <v>1258</v>
      </c>
      <c r="L327" s="12">
        <v>33</v>
      </c>
      <c r="M327" s="12">
        <v>53</v>
      </c>
      <c r="N327" s="12">
        <v>5</v>
      </c>
      <c r="O327" s="12">
        <v>9</v>
      </c>
      <c r="P327" s="13" t="s">
        <v>1259</v>
      </c>
      <c r="Q327" s="12" t="s">
        <v>1260</v>
      </c>
      <c r="R327" s="12" t="s">
        <v>88</v>
      </c>
      <c r="S327" s="12">
        <v>27</v>
      </c>
      <c r="T327" s="12">
        <v>70</v>
      </c>
      <c r="U327" s="48">
        <v>27</v>
      </c>
      <c r="V327" s="48">
        <v>70</v>
      </c>
      <c r="W327" s="48" t="s">
        <v>12</v>
      </c>
      <c r="X327" s="48">
        <f>IF(AND(W327 = "Rep", M327&gt;L327), 1, 0)</f>
        <v>1</v>
      </c>
      <c r="Y327" s="12" t="s">
        <v>85</v>
      </c>
      <c r="Z327" s="12" t="s">
        <v>85</v>
      </c>
      <c r="AA327" s="12" t="s">
        <v>85</v>
      </c>
      <c r="AB327" s="12" t="s">
        <v>85</v>
      </c>
      <c r="AC327" s="12" t="s">
        <v>85</v>
      </c>
      <c r="AD327" s="12" t="s">
        <v>85</v>
      </c>
      <c r="AE327" s="13" t="s">
        <v>1261</v>
      </c>
      <c r="AF327" s="13" t="s">
        <v>1257</v>
      </c>
      <c r="AG327" s="12" t="s">
        <v>89</v>
      </c>
      <c r="AH327" s="12">
        <v>1</v>
      </c>
      <c r="AI327" s="12">
        <v>0</v>
      </c>
      <c r="AJ327" s="14" t="s">
        <v>85</v>
      </c>
      <c r="AK327" s="14" t="s">
        <v>85</v>
      </c>
      <c r="AL327" s="14" t="s">
        <v>85</v>
      </c>
      <c r="AM327" s="14" t="s">
        <v>85</v>
      </c>
      <c r="AN327" s="14" t="s">
        <v>85</v>
      </c>
      <c r="AO327" s="14" t="s">
        <v>85</v>
      </c>
      <c r="AP327" s="14" t="s">
        <v>85</v>
      </c>
      <c r="AQ327" s="14" t="s">
        <v>85</v>
      </c>
      <c r="AR327" s="14" t="s">
        <v>85</v>
      </c>
      <c r="AS327" s="14" t="s">
        <v>85</v>
      </c>
      <c r="AT327" s="14" t="s">
        <v>85</v>
      </c>
      <c r="AU327" s="14" t="s">
        <v>85</v>
      </c>
      <c r="AV327" s="14" t="s">
        <v>85</v>
      </c>
      <c r="AW327" s="14" t="s">
        <v>85</v>
      </c>
      <c r="AX327" s="14" t="s">
        <v>85</v>
      </c>
      <c r="AY327" s="14" t="s">
        <v>85</v>
      </c>
      <c r="AZ327" s="14" t="s">
        <v>85</v>
      </c>
      <c r="BA327" s="14" t="s">
        <v>85</v>
      </c>
      <c r="BB327" s="14" t="s">
        <v>85</v>
      </c>
      <c r="BC327" s="14" t="s">
        <v>85</v>
      </c>
      <c r="BD327" s="14" t="s">
        <v>85</v>
      </c>
      <c r="BE327" s="14" t="s">
        <v>85</v>
      </c>
      <c r="BF327" s="14" t="s">
        <v>85</v>
      </c>
      <c r="BG327" s="14" t="s">
        <v>85</v>
      </c>
      <c r="BH327" s="14" t="s">
        <v>85</v>
      </c>
      <c r="BI327" s="14" t="s">
        <v>85</v>
      </c>
      <c r="BJ327" s="14" t="s">
        <v>85</v>
      </c>
      <c r="BK327" s="14" t="s">
        <v>85</v>
      </c>
      <c r="BL327" s="14" t="s">
        <v>85</v>
      </c>
      <c r="BM327" s="14" t="s">
        <v>85</v>
      </c>
      <c r="BN327" s="14" t="s">
        <v>85</v>
      </c>
      <c r="BO327" s="14" t="s">
        <v>85</v>
      </c>
      <c r="BP327" s="14" t="s">
        <v>85</v>
      </c>
      <c r="BQ327" s="14" t="s">
        <v>85</v>
      </c>
      <c r="BR327" s="14" t="s">
        <v>85</v>
      </c>
      <c r="BS327" s="14" t="s">
        <v>85</v>
      </c>
      <c r="BT327" s="14" t="s">
        <v>85</v>
      </c>
      <c r="BU327" s="14" t="s">
        <v>85</v>
      </c>
      <c r="BV327" s="14" t="s">
        <v>85</v>
      </c>
      <c r="BW327" s="14" t="s">
        <v>85</v>
      </c>
      <c r="BX327" s="14" t="s">
        <v>85</v>
      </c>
      <c r="BY327" s="14" t="s">
        <v>85</v>
      </c>
      <c r="BZ327" s="14" t="s">
        <v>85</v>
      </c>
      <c r="CA327" s="14" t="s">
        <v>85</v>
      </c>
      <c r="CB327" s="14" t="s">
        <v>85</v>
      </c>
      <c r="CC327" s="14" t="s">
        <v>85</v>
      </c>
      <c r="CD327" s="8"/>
      <c r="CE327" s="15"/>
      <c r="CF327" s="15"/>
      <c r="CG327" s="15"/>
      <c r="CH327" s="15"/>
      <c r="CI327" s="15"/>
      <c r="CJ327" s="15"/>
      <c r="CK327" s="18"/>
    </row>
    <row r="328" spans="1:89">
      <c r="A328" s="7">
        <v>626</v>
      </c>
      <c r="B328" s="8" t="s">
        <v>120</v>
      </c>
      <c r="C328" s="9" t="s">
        <v>121</v>
      </c>
      <c r="D328" s="10" t="s">
        <v>122</v>
      </c>
      <c r="E328" s="10" t="s">
        <v>123</v>
      </c>
      <c r="F328" s="23" t="s">
        <v>124</v>
      </c>
      <c r="G328" s="10" t="s">
        <v>125</v>
      </c>
      <c r="H328" s="17">
        <f>E328-D328+1</f>
        <v>6</v>
      </c>
      <c r="I328" s="11" t="s">
        <v>126</v>
      </c>
      <c r="J328" s="40" t="s">
        <v>176</v>
      </c>
      <c r="K328" s="48">
        <v>294</v>
      </c>
      <c r="L328" s="12">
        <v>42</v>
      </c>
      <c r="M328" s="12">
        <v>58</v>
      </c>
      <c r="N328" s="12" t="s">
        <v>85</v>
      </c>
      <c r="O328" s="12" t="s">
        <v>85</v>
      </c>
      <c r="P328" s="13" t="s">
        <v>127</v>
      </c>
      <c r="Q328" s="12" t="s">
        <v>128</v>
      </c>
      <c r="R328" s="12" t="s">
        <v>88</v>
      </c>
      <c r="S328" s="12">
        <v>40</v>
      </c>
      <c r="T328" s="12">
        <v>60</v>
      </c>
      <c r="U328" s="48">
        <v>40</v>
      </c>
      <c r="V328" s="48">
        <v>60</v>
      </c>
      <c r="W328" s="48" t="s">
        <v>12</v>
      </c>
      <c r="X328" s="48">
        <f>IF(AND(W328 = "Rep", M328&gt;L328),1,0)</f>
        <v>1</v>
      </c>
      <c r="Y328" s="12" t="s">
        <v>129</v>
      </c>
      <c r="Z328" s="48" t="s">
        <v>85</v>
      </c>
      <c r="AA328" s="12" t="s">
        <v>85</v>
      </c>
      <c r="AB328" s="12" t="s">
        <v>85</v>
      </c>
      <c r="AC328" s="12" t="s">
        <v>85</v>
      </c>
      <c r="AD328" s="12" t="s">
        <v>85</v>
      </c>
      <c r="AE328" s="13" t="s">
        <v>121</v>
      </c>
      <c r="AF328" s="13" t="s">
        <v>121</v>
      </c>
      <c r="AG328" s="12" t="s">
        <v>89</v>
      </c>
      <c r="AH328" s="12">
        <v>1</v>
      </c>
      <c r="AI328" s="12">
        <v>0</v>
      </c>
      <c r="AJ328" s="14">
        <v>1</v>
      </c>
      <c r="AK328" s="14">
        <v>1</v>
      </c>
      <c r="AL328" s="14">
        <v>1</v>
      </c>
      <c r="AM328" s="14">
        <v>1</v>
      </c>
      <c r="AN328" s="14">
        <v>0</v>
      </c>
      <c r="AO328" s="14">
        <v>0</v>
      </c>
      <c r="AP328" s="14">
        <v>1</v>
      </c>
      <c r="AQ328" s="14">
        <v>0</v>
      </c>
      <c r="AR328" s="14">
        <v>0</v>
      </c>
      <c r="AS328" s="14">
        <v>0</v>
      </c>
      <c r="AT328" s="14">
        <v>0</v>
      </c>
      <c r="AU328" s="14">
        <v>0</v>
      </c>
      <c r="AV328" s="14">
        <v>0</v>
      </c>
      <c r="AW328" s="14">
        <v>0</v>
      </c>
      <c r="AX328" s="14">
        <v>0</v>
      </c>
      <c r="AY328" s="14">
        <v>0</v>
      </c>
      <c r="AZ328" s="14">
        <v>0</v>
      </c>
      <c r="BA328" s="14">
        <v>0</v>
      </c>
      <c r="BB328" s="14">
        <v>0</v>
      </c>
      <c r="BC328" s="14">
        <v>0</v>
      </c>
      <c r="BD328" s="14">
        <v>0</v>
      </c>
      <c r="BE328" s="14">
        <v>0</v>
      </c>
      <c r="BF328" s="14">
        <v>1</v>
      </c>
      <c r="BG328" s="14">
        <v>0</v>
      </c>
      <c r="BH328" s="14">
        <v>0</v>
      </c>
      <c r="BI328" s="14">
        <v>0</v>
      </c>
      <c r="BJ328" s="14">
        <v>0</v>
      </c>
      <c r="BK328" s="14">
        <v>0</v>
      </c>
      <c r="BL328" s="14">
        <v>0</v>
      </c>
      <c r="BM328" s="14">
        <v>0</v>
      </c>
      <c r="BN328" s="14">
        <v>0</v>
      </c>
      <c r="BO328" s="14">
        <v>0</v>
      </c>
      <c r="BP328" s="14" t="s">
        <v>85</v>
      </c>
      <c r="BQ328" s="14" t="s">
        <v>85</v>
      </c>
      <c r="BR328" s="14" t="s">
        <v>85</v>
      </c>
      <c r="BS328" s="14" t="s">
        <v>85</v>
      </c>
      <c r="BT328" s="14" t="s">
        <v>85</v>
      </c>
      <c r="BU328" s="14" t="s">
        <v>85</v>
      </c>
      <c r="BV328" s="14" t="s">
        <v>85</v>
      </c>
      <c r="BW328" s="14" t="s">
        <v>85</v>
      </c>
      <c r="BX328" s="14" t="s">
        <v>85</v>
      </c>
      <c r="BY328" s="14" t="s">
        <v>85</v>
      </c>
      <c r="BZ328" s="14" t="s">
        <v>85</v>
      </c>
      <c r="CA328" s="14" t="s">
        <v>85</v>
      </c>
      <c r="CB328" s="14" t="s">
        <v>85</v>
      </c>
      <c r="CC328" s="14" t="s">
        <v>85</v>
      </c>
      <c r="CD328" s="8"/>
      <c r="CE328" s="15"/>
      <c r="CF328" s="15"/>
      <c r="CG328" s="15"/>
      <c r="CH328" s="15"/>
      <c r="CI328" s="15"/>
      <c r="CJ328" s="15"/>
      <c r="CK328" s="18"/>
    </row>
    <row r="329" spans="1:89">
      <c r="A329" s="7">
        <v>590</v>
      </c>
      <c r="B329" s="8" t="s">
        <v>120</v>
      </c>
      <c r="C329" s="9" t="s">
        <v>130</v>
      </c>
      <c r="D329" s="10" t="s">
        <v>131</v>
      </c>
      <c r="E329" s="10" t="s">
        <v>132</v>
      </c>
      <c r="F329" s="23" t="s">
        <v>133</v>
      </c>
      <c r="G329" s="10" t="s">
        <v>125</v>
      </c>
      <c r="H329" s="17">
        <f>E329-D329+1</f>
        <v>10</v>
      </c>
      <c r="I329" s="11" t="s">
        <v>134</v>
      </c>
      <c r="J329" s="40" t="s">
        <v>176</v>
      </c>
      <c r="K329" s="11" t="s">
        <v>135</v>
      </c>
      <c r="L329" s="12">
        <v>39</v>
      </c>
      <c r="M329" s="12">
        <v>51</v>
      </c>
      <c r="N329" s="12" t="s">
        <v>85</v>
      </c>
      <c r="O329" s="12" t="s">
        <v>85</v>
      </c>
      <c r="P329" s="13" t="s">
        <v>127</v>
      </c>
      <c r="Q329" s="12" t="s">
        <v>128</v>
      </c>
      <c r="R329" s="12" t="s">
        <v>88</v>
      </c>
      <c r="S329" s="12">
        <v>40</v>
      </c>
      <c r="T329" s="12">
        <v>60</v>
      </c>
      <c r="U329" s="48">
        <v>40</v>
      </c>
      <c r="V329" s="48">
        <v>60</v>
      </c>
      <c r="W329" s="48" t="s">
        <v>12</v>
      </c>
      <c r="X329" s="48">
        <f>IF(AND(W329 = "Rep", M329&gt;L329),1,0)</f>
        <v>1</v>
      </c>
      <c r="Y329" s="12" t="s">
        <v>85</v>
      </c>
      <c r="Z329" s="12" t="s">
        <v>85</v>
      </c>
      <c r="AA329" s="12" t="s">
        <v>85</v>
      </c>
      <c r="AB329" s="12" t="s">
        <v>85</v>
      </c>
      <c r="AC329" s="12" t="s">
        <v>85</v>
      </c>
      <c r="AD329" s="12" t="s">
        <v>85</v>
      </c>
      <c r="AE329" s="48" t="s">
        <v>130</v>
      </c>
      <c r="AF329" s="48" t="s">
        <v>136</v>
      </c>
      <c r="AG329" s="13" t="s">
        <v>89</v>
      </c>
      <c r="AH329" s="12">
        <v>1</v>
      </c>
      <c r="AI329" s="12">
        <v>0</v>
      </c>
      <c r="AJ329" s="12">
        <v>1</v>
      </c>
      <c r="AK329" s="12">
        <v>1</v>
      </c>
      <c r="AL329" s="12">
        <v>1</v>
      </c>
      <c r="AM329" s="12">
        <v>1</v>
      </c>
      <c r="AN329" s="12">
        <v>0</v>
      </c>
      <c r="AO329" s="12">
        <v>0</v>
      </c>
      <c r="AP329" s="12">
        <v>1</v>
      </c>
      <c r="AQ329" s="12">
        <v>1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0</v>
      </c>
      <c r="BE329" s="12">
        <v>0</v>
      </c>
      <c r="BF329" s="12">
        <v>0</v>
      </c>
      <c r="BG329" s="12">
        <v>0</v>
      </c>
      <c r="BH329" s="12">
        <v>0</v>
      </c>
      <c r="BI329" s="12">
        <v>0</v>
      </c>
      <c r="BJ329" s="12">
        <v>1</v>
      </c>
      <c r="BK329" s="12">
        <v>1</v>
      </c>
      <c r="BL329" s="12">
        <v>0</v>
      </c>
      <c r="BM329" s="12">
        <v>0</v>
      </c>
      <c r="BN329" s="12">
        <v>0</v>
      </c>
      <c r="BO329" s="12">
        <v>0</v>
      </c>
      <c r="BP329" s="12" t="s">
        <v>85</v>
      </c>
      <c r="BQ329" s="12" t="s">
        <v>85</v>
      </c>
      <c r="BR329" s="12" t="s">
        <v>85</v>
      </c>
      <c r="BS329" s="12" t="s">
        <v>85</v>
      </c>
      <c r="BT329" s="12" t="s">
        <v>85</v>
      </c>
      <c r="BU329" s="12" t="s">
        <v>85</v>
      </c>
      <c r="BV329" s="12" t="s">
        <v>85</v>
      </c>
      <c r="BW329" s="12" t="s">
        <v>85</v>
      </c>
      <c r="BX329" s="12" t="s">
        <v>85</v>
      </c>
      <c r="BY329" s="12" t="s">
        <v>85</v>
      </c>
      <c r="BZ329" s="12" t="s">
        <v>85</v>
      </c>
      <c r="CA329" s="12" t="s">
        <v>85</v>
      </c>
      <c r="CB329" s="12" t="s">
        <v>85</v>
      </c>
      <c r="CC329" s="12" t="s">
        <v>85</v>
      </c>
      <c r="CD329" s="8"/>
      <c r="CE329" s="15"/>
      <c r="CF329" s="15"/>
      <c r="CG329" s="15"/>
      <c r="CH329" s="15"/>
      <c r="CI329" s="15"/>
      <c r="CJ329" s="15"/>
      <c r="CK329" s="18"/>
    </row>
    <row r="330" spans="1:89">
      <c r="A330" s="7">
        <v>549</v>
      </c>
      <c r="B330" s="8" t="s">
        <v>120</v>
      </c>
      <c r="C330" s="9" t="s">
        <v>121</v>
      </c>
      <c r="D330" s="37" t="s">
        <v>137</v>
      </c>
      <c r="E330" s="37" t="s">
        <v>79</v>
      </c>
      <c r="F330" s="37" t="s">
        <v>138</v>
      </c>
      <c r="G330" s="37" t="s">
        <v>139</v>
      </c>
      <c r="H330" s="17">
        <f>E330-D330+1</f>
        <v>4</v>
      </c>
      <c r="I330" s="17" t="s">
        <v>140</v>
      </c>
      <c r="J330" s="40" t="s">
        <v>176</v>
      </c>
      <c r="K330" s="11" t="s">
        <v>141</v>
      </c>
      <c r="L330" s="12">
        <v>46</v>
      </c>
      <c r="M330" s="12">
        <v>54</v>
      </c>
      <c r="N330" s="12" t="s">
        <v>85</v>
      </c>
      <c r="O330" s="12" t="s">
        <v>85</v>
      </c>
      <c r="P330" s="13" t="s">
        <v>127</v>
      </c>
      <c r="Q330" s="12" t="s">
        <v>128</v>
      </c>
      <c r="R330" s="12" t="s">
        <v>88</v>
      </c>
      <c r="S330" s="12">
        <v>40</v>
      </c>
      <c r="T330" s="12">
        <v>60</v>
      </c>
      <c r="U330" s="48">
        <v>40</v>
      </c>
      <c r="V330" s="48">
        <v>60</v>
      </c>
      <c r="W330" s="48" t="s">
        <v>12</v>
      </c>
      <c r="X330" s="48">
        <f>IF(AND(W330 = "Rep", M330&gt;L330),1,0)</f>
        <v>1</v>
      </c>
      <c r="Y330" s="12" t="s">
        <v>129</v>
      </c>
      <c r="Z330" s="12" t="s">
        <v>85</v>
      </c>
      <c r="AA330" s="12" t="s">
        <v>85</v>
      </c>
      <c r="AB330" s="12" t="s">
        <v>85</v>
      </c>
      <c r="AC330" s="12" t="s">
        <v>85</v>
      </c>
      <c r="AD330" s="12" t="s">
        <v>85</v>
      </c>
      <c r="AE330" s="13" t="s">
        <v>121</v>
      </c>
      <c r="AF330" s="13" t="s">
        <v>121</v>
      </c>
      <c r="AG330" s="12" t="s">
        <v>89</v>
      </c>
      <c r="AH330" s="12">
        <v>1</v>
      </c>
      <c r="AI330" s="12">
        <v>0</v>
      </c>
      <c r="AJ330" s="12">
        <v>1</v>
      </c>
      <c r="AK330" s="12">
        <v>1</v>
      </c>
      <c r="AL330" s="12">
        <v>1</v>
      </c>
      <c r="AM330" s="12">
        <v>1</v>
      </c>
      <c r="AN330" s="12">
        <v>0</v>
      </c>
      <c r="AO330" s="12">
        <v>0</v>
      </c>
      <c r="AP330" s="12">
        <v>1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0</v>
      </c>
      <c r="BB330" s="12">
        <v>0</v>
      </c>
      <c r="BC330" s="12">
        <v>0</v>
      </c>
      <c r="BD330" s="12">
        <v>0</v>
      </c>
      <c r="BE330" s="12">
        <v>0</v>
      </c>
      <c r="BF330" s="12">
        <v>0</v>
      </c>
      <c r="BG330" s="12">
        <v>0</v>
      </c>
      <c r="BH330" s="12">
        <v>0</v>
      </c>
      <c r="BI330" s="12">
        <v>0</v>
      </c>
      <c r="BJ330" s="12">
        <v>0</v>
      </c>
      <c r="BK330" s="12">
        <v>0</v>
      </c>
      <c r="BL330" s="12">
        <v>0</v>
      </c>
      <c r="BM330" s="12">
        <v>0</v>
      </c>
      <c r="BN330" s="12">
        <v>0</v>
      </c>
      <c r="BO330" s="12">
        <v>0</v>
      </c>
      <c r="BP330" s="12" t="s">
        <v>85</v>
      </c>
      <c r="BQ330" s="12" t="s">
        <v>85</v>
      </c>
      <c r="BR330" s="12" t="s">
        <v>85</v>
      </c>
      <c r="BS330" s="12" t="s">
        <v>85</v>
      </c>
      <c r="BT330" s="12" t="s">
        <v>85</v>
      </c>
      <c r="BU330" s="12" t="s">
        <v>85</v>
      </c>
      <c r="BV330" s="12" t="s">
        <v>85</v>
      </c>
      <c r="BW330" s="12" t="s">
        <v>85</v>
      </c>
      <c r="BX330" s="12" t="s">
        <v>85</v>
      </c>
      <c r="BY330" s="12" t="s">
        <v>85</v>
      </c>
      <c r="BZ330" s="12" t="s">
        <v>85</v>
      </c>
      <c r="CA330" s="12" t="s">
        <v>85</v>
      </c>
      <c r="CB330" s="12" t="s">
        <v>85</v>
      </c>
      <c r="CC330" s="12" t="s">
        <v>85</v>
      </c>
      <c r="CD330" s="8"/>
      <c r="CE330" s="15"/>
      <c r="CF330" s="15"/>
      <c r="CG330" s="15"/>
      <c r="CH330" s="15"/>
      <c r="CI330" s="15"/>
      <c r="CJ330" s="15"/>
      <c r="CK330" s="18"/>
    </row>
    <row r="331" spans="1:89">
      <c r="A331" s="7">
        <v>536</v>
      </c>
      <c r="B331" s="8" t="s">
        <v>120</v>
      </c>
      <c r="C331" s="9" t="s">
        <v>142</v>
      </c>
      <c r="D331" s="10" t="s">
        <v>137</v>
      </c>
      <c r="E331" s="10" t="s">
        <v>80</v>
      </c>
      <c r="F331" s="10" t="s">
        <v>143</v>
      </c>
      <c r="G331" s="10" t="s">
        <v>82</v>
      </c>
      <c r="H331" s="17">
        <f>E331-D331+1</f>
        <v>6</v>
      </c>
      <c r="I331" s="11" t="s">
        <v>144</v>
      </c>
      <c r="J331" s="40" t="s">
        <v>176</v>
      </c>
      <c r="K331" s="11" t="s">
        <v>145</v>
      </c>
      <c r="L331" s="12">
        <v>43</v>
      </c>
      <c r="M331" s="12">
        <v>45</v>
      </c>
      <c r="N331" s="12">
        <v>3.3</v>
      </c>
      <c r="O331" s="12" t="s">
        <v>85</v>
      </c>
      <c r="P331" s="13" t="s">
        <v>127</v>
      </c>
      <c r="Q331" s="12" t="s">
        <v>128</v>
      </c>
      <c r="R331" s="12" t="s">
        <v>88</v>
      </c>
      <c r="S331" s="12">
        <v>40</v>
      </c>
      <c r="T331" s="12">
        <v>60</v>
      </c>
      <c r="U331" s="48">
        <v>40</v>
      </c>
      <c r="V331" s="48">
        <v>60</v>
      </c>
      <c r="W331" s="48" t="s">
        <v>12</v>
      </c>
      <c r="X331" s="48">
        <f>IF(AND(W331 = "Rep", M331&gt;L331),1,0)</f>
        <v>1</v>
      </c>
      <c r="Y331" s="12" t="s">
        <v>85</v>
      </c>
      <c r="Z331" s="48" t="s">
        <v>85</v>
      </c>
      <c r="AA331" s="48" t="s">
        <v>85</v>
      </c>
      <c r="AB331" s="48" t="s">
        <v>85</v>
      </c>
      <c r="AC331" s="48" t="s">
        <v>85</v>
      </c>
      <c r="AD331" s="12" t="s">
        <v>85</v>
      </c>
      <c r="AE331" s="13" t="s">
        <v>146</v>
      </c>
      <c r="AF331" s="13" t="s">
        <v>146</v>
      </c>
      <c r="AG331" s="12" t="s">
        <v>89</v>
      </c>
      <c r="AH331" s="12">
        <v>1</v>
      </c>
      <c r="AI331" s="12">
        <v>1</v>
      </c>
      <c r="AJ331" s="12" t="s">
        <v>85</v>
      </c>
      <c r="AK331" s="12" t="s">
        <v>85</v>
      </c>
      <c r="AL331" s="12" t="s">
        <v>85</v>
      </c>
      <c r="AM331" s="12" t="s">
        <v>85</v>
      </c>
      <c r="AN331" s="12" t="s">
        <v>85</v>
      </c>
      <c r="AO331" s="12" t="s">
        <v>85</v>
      </c>
      <c r="AP331" s="12" t="s">
        <v>85</v>
      </c>
      <c r="AQ331" s="12" t="s">
        <v>85</v>
      </c>
      <c r="AR331" s="12" t="s">
        <v>85</v>
      </c>
      <c r="AS331" s="12" t="s">
        <v>85</v>
      </c>
      <c r="AT331" s="12" t="s">
        <v>85</v>
      </c>
      <c r="AU331" s="12" t="s">
        <v>85</v>
      </c>
      <c r="AV331" s="12" t="s">
        <v>85</v>
      </c>
      <c r="AW331" s="12" t="s">
        <v>85</v>
      </c>
      <c r="AX331" s="12" t="s">
        <v>85</v>
      </c>
      <c r="AY331" s="12" t="s">
        <v>85</v>
      </c>
      <c r="AZ331" s="12" t="s">
        <v>85</v>
      </c>
      <c r="BA331" s="12" t="s">
        <v>85</v>
      </c>
      <c r="BB331" s="12" t="s">
        <v>85</v>
      </c>
      <c r="BC331" s="12" t="s">
        <v>85</v>
      </c>
      <c r="BD331" s="12" t="s">
        <v>85</v>
      </c>
      <c r="BE331" s="12" t="s">
        <v>85</v>
      </c>
      <c r="BF331" s="12" t="s">
        <v>85</v>
      </c>
      <c r="BG331" s="12" t="s">
        <v>85</v>
      </c>
      <c r="BH331" s="12" t="s">
        <v>85</v>
      </c>
      <c r="BI331" s="12" t="s">
        <v>85</v>
      </c>
      <c r="BJ331" s="12" t="s">
        <v>85</v>
      </c>
      <c r="BK331" s="12" t="s">
        <v>85</v>
      </c>
      <c r="BL331" s="12" t="s">
        <v>85</v>
      </c>
      <c r="BM331" s="12" t="s">
        <v>85</v>
      </c>
      <c r="BN331" s="12" t="s">
        <v>85</v>
      </c>
      <c r="BO331" s="12" t="s">
        <v>85</v>
      </c>
      <c r="BP331" s="12" t="s">
        <v>85</v>
      </c>
      <c r="BQ331" s="12" t="s">
        <v>85</v>
      </c>
      <c r="BR331" s="12" t="s">
        <v>85</v>
      </c>
      <c r="BS331" s="12" t="s">
        <v>85</v>
      </c>
      <c r="BT331" s="12" t="s">
        <v>85</v>
      </c>
      <c r="BU331" s="12" t="s">
        <v>85</v>
      </c>
      <c r="BV331" s="12" t="s">
        <v>85</v>
      </c>
      <c r="BW331" s="12" t="s">
        <v>85</v>
      </c>
      <c r="BX331" s="12" t="s">
        <v>85</v>
      </c>
      <c r="BY331" s="12">
        <v>68</v>
      </c>
      <c r="BZ331" s="12">
        <v>27</v>
      </c>
      <c r="CA331" s="12" t="s">
        <v>85</v>
      </c>
      <c r="CB331" s="12" t="s">
        <v>85</v>
      </c>
      <c r="CC331" s="12">
        <v>5</v>
      </c>
      <c r="CD331" s="8"/>
      <c r="CE331" s="15"/>
      <c r="CF331" s="15"/>
      <c r="CG331" s="15"/>
      <c r="CH331" s="15"/>
      <c r="CI331" s="15"/>
      <c r="CJ331" s="15"/>
      <c r="CK331" s="18"/>
    </row>
    <row r="332" spans="1:89">
      <c r="A332" s="7">
        <v>324</v>
      </c>
      <c r="B332" s="8" t="s">
        <v>120</v>
      </c>
      <c r="C332" s="24" t="s">
        <v>146</v>
      </c>
      <c r="D332" s="10" t="s">
        <v>97</v>
      </c>
      <c r="E332" s="10" t="s">
        <v>157</v>
      </c>
      <c r="F332" s="10" t="s">
        <v>158</v>
      </c>
      <c r="G332" s="10" t="s">
        <v>159</v>
      </c>
      <c r="H332" s="17">
        <f>E332-D332+1</f>
        <v>4</v>
      </c>
      <c r="I332" s="11" t="s">
        <v>160</v>
      </c>
      <c r="J332" s="40" t="s">
        <v>176</v>
      </c>
      <c r="K332" s="11" t="s">
        <v>161</v>
      </c>
      <c r="L332" s="12">
        <v>42</v>
      </c>
      <c r="M332" s="12">
        <v>54</v>
      </c>
      <c r="N332" s="12">
        <v>4</v>
      </c>
      <c r="O332" s="12" t="s">
        <v>85</v>
      </c>
      <c r="P332" s="48" t="s">
        <v>127</v>
      </c>
      <c r="Q332" s="12" t="s">
        <v>128</v>
      </c>
      <c r="R332" s="12" t="s">
        <v>88</v>
      </c>
      <c r="S332" s="12">
        <v>40</v>
      </c>
      <c r="T332" s="12">
        <v>60</v>
      </c>
      <c r="U332" s="48">
        <v>40</v>
      </c>
      <c r="V332" s="48">
        <v>60</v>
      </c>
      <c r="W332" s="48" t="s">
        <v>12</v>
      </c>
      <c r="X332" s="48">
        <f>IF(AND(W332 = "Rep", M332&gt;L332),1,0)</f>
        <v>1</v>
      </c>
      <c r="Y332" s="12" t="s">
        <v>85</v>
      </c>
      <c r="Z332" s="48" t="s">
        <v>85</v>
      </c>
      <c r="AA332" s="12" t="s">
        <v>85</v>
      </c>
      <c r="AB332" s="12" t="s">
        <v>85</v>
      </c>
      <c r="AC332" s="12" t="s">
        <v>85</v>
      </c>
      <c r="AD332" s="12" t="s">
        <v>85</v>
      </c>
      <c r="AE332" s="48" t="s">
        <v>162</v>
      </c>
      <c r="AF332" s="48" t="s">
        <v>162</v>
      </c>
      <c r="AG332" s="12" t="s">
        <v>89</v>
      </c>
      <c r="AH332" s="12">
        <v>1</v>
      </c>
      <c r="AI332" s="12">
        <v>1</v>
      </c>
      <c r="AJ332" s="12">
        <v>1</v>
      </c>
      <c r="AK332" s="12">
        <v>1</v>
      </c>
      <c r="AL332" s="12">
        <v>1</v>
      </c>
      <c r="AM332" s="12">
        <v>1</v>
      </c>
      <c r="AN332" s="12">
        <v>0</v>
      </c>
      <c r="AO332" s="12">
        <v>1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0</v>
      </c>
      <c r="BE332" s="12">
        <v>0</v>
      </c>
      <c r="BF332" s="12">
        <v>0</v>
      </c>
      <c r="BG332" s="12">
        <v>0</v>
      </c>
      <c r="BH332" s="12">
        <v>0</v>
      </c>
      <c r="BI332" s="12">
        <v>0</v>
      </c>
      <c r="BJ332" s="12">
        <v>0</v>
      </c>
      <c r="BK332" s="12">
        <v>0</v>
      </c>
      <c r="BL332" s="12">
        <v>0</v>
      </c>
      <c r="BM332" s="12">
        <v>0</v>
      </c>
      <c r="BN332" s="12">
        <v>0</v>
      </c>
      <c r="BO332" s="12">
        <v>0</v>
      </c>
      <c r="BP332" s="12" t="s">
        <v>85</v>
      </c>
      <c r="BQ332" s="12" t="s">
        <v>85</v>
      </c>
      <c r="BR332" s="12" t="s">
        <v>85</v>
      </c>
      <c r="BS332" s="12" t="s">
        <v>85</v>
      </c>
      <c r="BT332" s="12" t="s">
        <v>85</v>
      </c>
      <c r="BU332" s="12" t="s">
        <v>85</v>
      </c>
      <c r="BV332" s="12" t="s">
        <v>85</v>
      </c>
      <c r="BW332" s="12" t="s">
        <v>85</v>
      </c>
      <c r="BX332" s="12" t="s">
        <v>85</v>
      </c>
      <c r="BY332" s="12">
        <v>68</v>
      </c>
      <c r="BZ332" s="12">
        <v>27</v>
      </c>
      <c r="CA332" s="12" t="s">
        <v>85</v>
      </c>
      <c r="CB332" s="12" t="s">
        <v>85</v>
      </c>
      <c r="CC332" s="12">
        <v>5</v>
      </c>
      <c r="CD332" s="8"/>
      <c r="CE332" s="15"/>
      <c r="CF332" s="15"/>
      <c r="CG332" s="15"/>
      <c r="CH332" s="15"/>
      <c r="CI332" s="15"/>
      <c r="CJ332" s="15"/>
      <c r="CK332" s="18"/>
    </row>
    <row r="333" spans="1:89">
      <c r="A333" s="1">
        <v>61</v>
      </c>
      <c r="B333" s="1" t="s">
        <v>120</v>
      </c>
      <c r="C333" s="19" t="s">
        <v>174</v>
      </c>
      <c r="D333" s="30">
        <v>44014</v>
      </c>
      <c r="E333" s="27">
        <v>44021</v>
      </c>
      <c r="F333" s="1" t="s">
        <v>175</v>
      </c>
      <c r="G333" s="27">
        <v>44022</v>
      </c>
      <c r="H333" s="32">
        <v>8</v>
      </c>
      <c r="I333" s="48">
        <v>5.0999999999999996</v>
      </c>
      <c r="J333" s="40" t="s">
        <v>176</v>
      </c>
      <c r="K333" s="48">
        <v>567</v>
      </c>
      <c r="L333" s="12">
        <v>36</v>
      </c>
      <c r="M333" s="12">
        <v>44</v>
      </c>
      <c r="N333" s="12">
        <v>7</v>
      </c>
      <c r="O333" s="12">
        <v>14</v>
      </c>
      <c r="P333" s="48" t="s">
        <v>127</v>
      </c>
      <c r="Q333" s="12" t="s">
        <v>128</v>
      </c>
      <c r="R333" s="12" t="s">
        <v>177</v>
      </c>
      <c r="S333" s="12">
        <v>40</v>
      </c>
      <c r="T333" s="12">
        <v>60</v>
      </c>
      <c r="U333" s="48">
        <v>40</v>
      </c>
      <c r="V333" s="48">
        <v>60</v>
      </c>
      <c r="W333" s="48" t="s">
        <v>12</v>
      </c>
      <c r="X333" s="48">
        <f>IF(AND(W333 = "Rep", M333&gt;L333),1,0)</f>
        <v>1</v>
      </c>
      <c r="Y333" s="49" t="s">
        <v>85</v>
      </c>
      <c r="Z333" s="49" t="s">
        <v>85</v>
      </c>
      <c r="AA333" s="12">
        <v>0</v>
      </c>
      <c r="AB333" s="12">
        <v>0</v>
      </c>
      <c r="AC333" s="12">
        <v>0</v>
      </c>
      <c r="AD333" s="49" t="s">
        <v>85</v>
      </c>
      <c r="AE333" s="32" t="s">
        <v>174</v>
      </c>
      <c r="AF333" s="32" t="s">
        <v>174</v>
      </c>
      <c r="AG333" s="32" t="s">
        <v>178</v>
      </c>
      <c r="AH333" s="32">
        <v>1</v>
      </c>
      <c r="AI333" s="32">
        <v>0</v>
      </c>
      <c r="AJ333" s="32">
        <v>1</v>
      </c>
      <c r="AK333" s="32">
        <v>0</v>
      </c>
      <c r="AL333" s="32">
        <v>1</v>
      </c>
      <c r="AM333" s="32">
        <v>1</v>
      </c>
      <c r="AN333" s="32">
        <v>0</v>
      </c>
      <c r="AO333" s="32">
        <v>1</v>
      </c>
      <c r="AP333" s="32">
        <v>0</v>
      </c>
      <c r="AQ333" s="32">
        <v>0</v>
      </c>
      <c r="AR333" s="32">
        <v>0</v>
      </c>
      <c r="AS333" s="32">
        <v>0</v>
      </c>
      <c r="AT333" s="32">
        <v>0</v>
      </c>
      <c r="AU333" s="32">
        <v>0</v>
      </c>
      <c r="AV333" s="32">
        <v>0</v>
      </c>
      <c r="AW333" s="32">
        <v>0</v>
      </c>
      <c r="AX333" s="32">
        <v>0</v>
      </c>
      <c r="AY333" s="32">
        <v>0</v>
      </c>
      <c r="AZ333" s="32">
        <v>0</v>
      </c>
      <c r="BA333" s="32">
        <v>0</v>
      </c>
      <c r="BB333" s="32">
        <v>0</v>
      </c>
      <c r="BC333" s="32">
        <v>0</v>
      </c>
      <c r="BD333" s="32">
        <v>0</v>
      </c>
      <c r="BE333" s="32">
        <v>0</v>
      </c>
      <c r="BF333" s="32">
        <v>0</v>
      </c>
      <c r="BG333" s="32">
        <v>0</v>
      </c>
      <c r="BH333" s="32">
        <v>0</v>
      </c>
      <c r="BI333" s="32">
        <v>0</v>
      </c>
      <c r="BJ333" s="32">
        <v>0</v>
      </c>
      <c r="BK333" s="32">
        <v>0</v>
      </c>
      <c r="BL333" s="32">
        <v>0</v>
      </c>
      <c r="BM333" s="32">
        <v>0</v>
      </c>
      <c r="BN333" s="32">
        <v>0</v>
      </c>
      <c r="BO333" s="32">
        <v>0</v>
      </c>
      <c r="BP333" s="49" t="s">
        <v>85</v>
      </c>
      <c r="BQ333" s="49" t="s">
        <v>85</v>
      </c>
      <c r="BR333" s="49" t="s">
        <v>85</v>
      </c>
      <c r="BS333" s="49" t="s">
        <v>85</v>
      </c>
      <c r="BT333" s="49" t="s">
        <v>85</v>
      </c>
      <c r="BU333" s="49" t="s">
        <v>85</v>
      </c>
      <c r="BV333" s="49" t="s">
        <v>85</v>
      </c>
      <c r="BW333" s="49" t="s">
        <v>85</v>
      </c>
      <c r="BX333" s="49" t="s">
        <v>85</v>
      </c>
      <c r="BY333" s="32">
        <v>70</v>
      </c>
      <c r="BZ333" s="32">
        <v>27</v>
      </c>
      <c r="CA333" s="32">
        <v>1</v>
      </c>
      <c r="CB333" s="32">
        <v>1</v>
      </c>
      <c r="CC333" s="32">
        <v>1</v>
      </c>
      <c r="CE333" s="15"/>
      <c r="CF333" s="15"/>
      <c r="CG333" s="15"/>
      <c r="CH333" s="15"/>
      <c r="CI333" s="15"/>
      <c r="CJ333" s="15"/>
      <c r="CK333" s="18"/>
    </row>
    <row r="334" spans="1:89">
      <c r="A334" s="7">
        <v>621</v>
      </c>
      <c r="B334" s="8" t="s">
        <v>197</v>
      </c>
      <c r="C334" s="9" t="s">
        <v>198</v>
      </c>
      <c r="D334" s="10" t="s">
        <v>122</v>
      </c>
      <c r="E334" s="10" t="s">
        <v>125</v>
      </c>
      <c r="F334" s="23" t="s">
        <v>199</v>
      </c>
      <c r="G334" s="10" t="s">
        <v>125</v>
      </c>
      <c r="H334" s="17">
        <f>E334-D334+1</f>
        <v>7</v>
      </c>
      <c r="I334" s="11" t="s">
        <v>200</v>
      </c>
      <c r="J334" s="40" t="s">
        <v>176</v>
      </c>
      <c r="K334" s="48">
        <v>610</v>
      </c>
      <c r="L334" s="12">
        <v>53</v>
      </c>
      <c r="M334" s="12">
        <v>44</v>
      </c>
      <c r="N334" s="12">
        <v>3</v>
      </c>
      <c r="O334" s="12">
        <v>1</v>
      </c>
      <c r="P334" s="13" t="s">
        <v>201</v>
      </c>
      <c r="Q334" s="12" t="s">
        <v>202</v>
      </c>
      <c r="R334" s="12" t="s">
        <v>88</v>
      </c>
      <c r="S334" s="12">
        <v>51</v>
      </c>
      <c r="T334" s="12">
        <v>49</v>
      </c>
      <c r="U334" s="48">
        <v>51</v>
      </c>
      <c r="V334" s="48">
        <v>49</v>
      </c>
      <c r="W334" s="48" t="s">
        <v>11</v>
      </c>
      <c r="X334" s="48">
        <f>IF(AND(W334 = "Dem", L334&gt;M334), 1, 0)</f>
        <v>1</v>
      </c>
      <c r="Y334" s="12" t="s">
        <v>85</v>
      </c>
      <c r="Z334" s="12" t="s">
        <v>85</v>
      </c>
      <c r="AA334" s="12" t="s">
        <v>85</v>
      </c>
      <c r="AB334" s="12" t="s">
        <v>85</v>
      </c>
      <c r="AC334" s="12" t="s">
        <v>85</v>
      </c>
      <c r="AD334" s="12" t="s">
        <v>85</v>
      </c>
      <c r="AE334" s="48" t="s">
        <v>203</v>
      </c>
      <c r="AF334" s="48" t="s">
        <v>198</v>
      </c>
      <c r="AG334" s="13" t="s">
        <v>89</v>
      </c>
      <c r="AH334" s="12">
        <v>1</v>
      </c>
      <c r="AI334" s="12">
        <v>1</v>
      </c>
      <c r="AJ334" s="12">
        <v>1</v>
      </c>
      <c r="AK334" s="12">
        <v>1</v>
      </c>
      <c r="AL334" s="12">
        <v>1</v>
      </c>
      <c r="AM334" s="12">
        <v>1</v>
      </c>
      <c r="AN334" s="12">
        <v>0</v>
      </c>
      <c r="AO334" s="12">
        <v>0</v>
      </c>
      <c r="AP334" s="12">
        <v>1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0</v>
      </c>
      <c r="AW334" s="12">
        <v>0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2">
        <v>0</v>
      </c>
      <c r="BF334" s="12">
        <v>0</v>
      </c>
      <c r="BG334" s="12">
        <v>0</v>
      </c>
      <c r="BH334" s="12">
        <v>0</v>
      </c>
      <c r="BI334" s="12">
        <v>0</v>
      </c>
      <c r="BJ334" s="12">
        <v>0</v>
      </c>
      <c r="BK334" s="12">
        <v>0</v>
      </c>
      <c r="BL334" s="12">
        <v>0</v>
      </c>
      <c r="BM334" s="12">
        <v>0</v>
      </c>
      <c r="BN334" s="12">
        <v>0</v>
      </c>
      <c r="BO334" s="12">
        <v>0</v>
      </c>
      <c r="BP334" s="12" t="s">
        <v>85</v>
      </c>
      <c r="BQ334" s="12" t="s">
        <v>85</v>
      </c>
      <c r="BR334" s="12">
        <v>42</v>
      </c>
      <c r="BS334" s="12">
        <v>42</v>
      </c>
      <c r="BT334" s="12">
        <v>10</v>
      </c>
      <c r="BU334" s="12" t="s">
        <v>85</v>
      </c>
      <c r="BV334" s="12" t="s">
        <v>85</v>
      </c>
      <c r="BW334" s="12" t="s">
        <v>85</v>
      </c>
      <c r="BX334" s="12" t="s">
        <v>85</v>
      </c>
      <c r="BY334" s="12" t="s">
        <v>85</v>
      </c>
      <c r="BZ334" s="12" t="s">
        <v>85</v>
      </c>
      <c r="CA334" s="12" t="s">
        <v>85</v>
      </c>
      <c r="CB334" s="12" t="s">
        <v>85</v>
      </c>
      <c r="CC334" s="12" t="s">
        <v>85</v>
      </c>
      <c r="CD334" s="8"/>
      <c r="CE334" s="15"/>
      <c r="CF334" s="15"/>
      <c r="CG334" s="15"/>
      <c r="CH334" s="15"/>
      <c r="CI334" s="15"/>
      <c r="CJ334" s="15"/>
      <c r="CK334" s="18"/>
    </row>
    <row r="335" spans="1:89">
      <c r="A335" s="7">
        <v>591</v>
      </c>
      <c r="B335" s="8" t="s">
        <v>197</v>
      </c>
      <c r="C335" s="9" t="s">
        <v>130</v>
      </c>
      <c r="D335" s="10" t="s">
        <v>131</v>
      </c>
      <c r="E335" s="10" t="s">
        <v>132</v>
      </c>
      <c r="F335" s="23" t="s">
        <v>133</v>
      </c>
      <c r="G335" s="10" t="s">
        <v>125</v>
      </c>
      <c r="H335" s="17">
        <f>E335-D335+1</f>
        <v>10</v>
      </c>
      <c r="I335" s="11" t="s">
        <v>134</v>
      </c>
      <c r="J335" s="11" t="s">
        <v>176</v>
      </c>
      <c r="K335" s="11" t="s">
        <v>212</v>
      </c>
      <c r="L335" s="12">
        <v>48</v>
      </c>
      <c r="M335" s="12">
        <v>44</v>
      </c>
      <c r="N335" s="12" t="s">
        <v>85</v>
      </c>
      <c r="O335" s="12" t="s">
        <v>85</v>
      </c>
      <c r="P335" s="13" t="s">
        <v>201</v>
      </c>
      <c r="Q335" s="12" t="s">
        <v>202</v>
      </c>
      <c r="R335" s="12" t="s">
        <v>88</v>
      </c>
      <c r="S335" s="12">
        <v>51</v>
      </c>
      <c r="T335" s="12">
        <v>49</v>
      </c>
      <c r="U335" s="48">
        <v>51</v>
      </c>
      <c r="V335" s="48">
        <v>49</v>
      </c>
      <c r="W335" s="48" t="s">
        <v>11</v>
      </c>
      <c r="X335" s="48">
        <f>IF(AND(W335 = "Dem", L335&gt;M335), 1, 0)</f>
        <v>1</v>
      </c>
      <c r="Y335" s="12" t="s">
        <v>85</v>
      </c>
      <c r="Z335" s="12" t="s">
        <v>85</v>
      </c>
      <c r="AA335" s="12" t="s">
        <v>85</v>
      </c>
      <c r="AB335" s="12" t="s">
        <v>85</v>
      </c>
      <c r="AC335" s="12" t="s">
        <v>85</v>
      </c>
      <c r="AD335" s="12" t="s">
        <v>85</v>
      </c>
      <c r="AE335" s="48" t="s">
        <v>130</v>
      </c>
      <c r="AF335" s="48" t="s">
        <v>136</v>
      </c>
      <c r="AG335" s="13" t="s">
        <v>89</v>
      </c>
      <c r="AH335" s="12">
        <v>1</v>
      </c>
      <c r="AI335" s="12">
        <v>0</v>
      </c>
      <c r="AJ335" s="12">
        <v>1</v>
      </c>
      <c r="AK335" s="12">
        <v>1</v>
      </c>
      <c r="AL335" s="12">
        <v>1</v>
      </c>
      <c r="AM335" s="12">
        <v>1</v>
      </c>
      <c r="AN335" s="12">
        <v>0</v>
      </c>
      <c r="AO335" s="12">
        <v>0</v>
      </c>
      <c r="AP335" s="12">
        <v>1</v>
      </c>
      <c r="AQ335" s="12">
        <v>1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0</v>
      </c>
      <c r="BE335" s="12">
        <v>0</v>
      </c>
      <c r="BF335" s="12">
        <v>0</v>
      </c>
      <c r="BG335" s="12">
        <v>0</v>
      </c>
      <c r="BH335" s="12">
        <v>0</v>
      </c>
      <c r="BI335" s="12">
        <v>0</v>
      </c>
      <c r="BJ335" s="12">
        <v>1</v>
      </c>
      <c r="BK335" s="12">
        <v>1</v>
      </c>
      <c r="BL335" s="12">
        <v>0</v>
      </c>
      <c r="BM335" s="12">
        <v>0</v>
      </c>
      <c r="BN335" s="12">
        <v>0</v>
      </c>
      <c r="BO335" s="12">
        <v>0</v>
      </c>
      <c r="BP335" s="12" t="s">
        <v>85</v>
      </c>
      <c r="BQ335" s="12" t="s">
        <v>85</v>
      </c>
      <c r="BR335" s="12" t="s">
        <v>85</v>
      </c>
      <c r="BS335" s="12" t="s">
        <v>85</v>
      </c>
      <c r="BT335" s="12" t="s">
        <v>85</v>
      </c>
      <c r="BU335" s="12" t="s">
        <v>85</v>
      </c>
      <c r="BV335" s="12" t="s">
        <v>85</v>
      </c>
      <c r="BW335" s="12" t="s">
        <v>85</v>
      </c>
      <c r="BX335" s="12" t="s">
        <v>85</v>
      </c>
      <c r="BY335" s="12" t="s">
        <v>85</v>
      </c>
      <c r="BZ335" s="12" t="s">
        <v>85</v>
      </c>
      <c r="CA335" s="12" t="s">
        <v>85</v>
      </c>
      <c r="CB335" s="12" t="s">
        <v>85</v>
      </c>
      <c r="CC335" s="12" t="s">
        <v>85</v>
      </c>
      <c r="CD335" s="8"/>
      <c r="CE335" s="15"/>
      <c r="CF335" s="15"/>
      <c r="CG335" s="15"/>
      <c r="CH335" s="15"/>
      <c r="CI335" s="15"/>
      <c r="CJ335" s="15"/>
      <c r="CK335" s="18"/>
    </row>
    <row r="336" spans="1:89">
      <c r="A336" s="7">
        <v>548</v>
      </c>
      <c r="B336" s="45" t="s">
        <v>197</v>
      </c>
      <c r="C336" s="9" t="s">
        <v>121</v>
      </c>
      <c r="D336" s="10" t="s">
        <v>137</v>
      </c>
      <c r="E336" s="10" t="s">
        <v>79</v>
      </c>
      <c r="F336" s="10" t="s">
        <v>138</v>
      </c>
      <c r="G336" s="10" t="s">
        <v>139</v>
      </c>
      <c r="H336" s="17">
        <f>E336-D336+1</f>
        <v>4</v>
      </c>
      <c r="I336" s="11" t="s">
        <v>236</v>
      </c>
      <c r="J336" s="40" t="s">
        <v>176</v>
      </c>
      <c r="K336" s="11" t="s">
        <v>237</v>
      </c>
      <c r="L336" s="12">
        <v>56</v>
      </c>
      <c r="M336" s="12">
        <v>44</v>
      </c>
      <c r="N336" s="12" t="s">
        <v>85</v>
      </c>
      <c r="O336" s="12" t="s">
        <v>85</v>
      </c>
      <c r="P336" s="13" t="s">
        <v>201</v>
      </c>
      <c r="Q336" s="12" t="s">
        <v>202</v>
      </c>
      <c r="R336" s="12" t="s">
        <v>88</v>
      </c>
      <c r="S336" s="12">
        <v>51</v>
      </c>
      <c r="T336" s="12">
        <v>49</v>
      </c>
      <c r="U336" s="48">
        <v>51</v>
      </c>
      <c r="V336" s="48">
        <v>49</v>
      </c>
      <c r="W336" s="48" t="s">
        <v>11</v>
      </c>
      <c r="X336" s="48">
        <f>IF(AND(W336 = "Dem", L336&gt;M336), 1, 0)</f>
        <v>1</v>
      </c>
      <c r="Y336" s="12" t="s">
        <v>129</v>
      </c>
      <c r="Z336" s="12" t="s">
        <v>85</v>
      </c>
      <c r="AA336" s="12" t="s">
        <v>85</v>
      </c>
      <c r="AB336" s="12" t="s">
        <v>85</v>
      </c>
      <c r="AC336" s="12" t="s">
        <v>85</v>
      </c>
      <c r="AD336" s="12" t="s">
        <v>85</v>
      </c>
      <c r="AE336" s="13" t="s">
        <v>121</v>
      </c>
      <c r="AF336" s="13" t="s">
        <v>121</v>
      </c>
      <c r="AG336" s="12" t="s">
        <v>89</v>
      </c>
      <c r="AH336" s="12">
        <v>1</v>
      </c>
      <c r="AI336" s="12">
        <v>0</v>
      </c>
      <c r="AJ336" s="12">
        <v>1</v>
      </c>
      <c r="AK336" s="12">
        <v>1</v>
      </c>
      <c r="AL336" s="12">
        <v>1</v>
      </c>
      <c r="AM336" s="12">
        <v>1</v>
      </c>
      <c r="AN336" s="12">
        <v>0</v>
      </c>
      <c r="AO336" s="12">
        <v>0</v>
      </c>
      <c r="AP336" s="12">
        <v>1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0</v>
      </c>
      <c r="BE336" s="12">
        <v>0</v>
      </c>
      <c r="BF336" s="12">
        <v>0</v>
      </c>
      <c r="BG336" s="12">
        <v>0</v>
      </c>
      <c r="BH336" s="12">
        <v>0</v>
      </c>
      <c r="BI336" s="12">
        <v>0</v>
      </c>
      <c r="BJ336" s="12">
        <v>0</v>
      </c>
      <c r="BK336" s="12">
        <v>0</v>
      </c>
      <c r="BL336" s="12">
        <v>0</v>
      </c>
      <c r="BM336" s="12">
        <v>0</v>
      </c>
      <c r="BN336" s="12">
        <v>0</v>
      </c>
      <c r="BO336" s="12">
        <v>0</v>
      </c>
      <c r="BP336" s="12" t="s">
        <v>85</v>
      </c>
      <c r="BQ336" s="12" t="s">
        <v>85</v>
      </c>
      <c r="BR336" s="12" t="s">
        <v>85</v>
      </c>
      <c r="BS336" s="12" t="s">
        <v>85</v>
      </c>
      <c r="BT336" s="12" t="s">
        <v>85</v>
      </c>
      <c r="BU336" s="12" t="s">
        <v>85</v>
      </c>
      <c r="BV336" s="12" t="s">
        <v>85</v>
      </c>
      <c r="BW336" s="12" t="s">
        <v>85</v>
      </c>
      <c r="BX336" s="12" t="s">
        <v>85</v>
      </c>
      <c r="BY336" s="12" t="s">
        <v>85</v>
      </c>
      <c r="BZ336" s="12" t="s">
        <v>85</v>
      </c>
      <c r="CA336" s="12" t="s">
        <v>85</v>
      </c>
      <c r="CB336" s="12" t="s">
        <v>85</v>
      </c>
      <c r="CC336" s="12" t="s">
        <v>85</v>
      </c>
      <c r="CD336" s="8"/>
      <c r="CE336" s="15"/>
      <c r="CF336" s="15"/>
      <c r="CG336" s="15"/>
      <c r="CH336" s="15"/>
      <c r="CI336" s="15"/>
      <c r="CJ336" s="15"/>
      <c r="CK336" s="18"/>
    </row>
    <row r="337" spans="1:89">
      <c r="A337" s="7">
        <v>453</v>
      </c>
      <c r="B337" s="8" t="s">
        <v>197</v>
      </c>
      <c r="C337" s="9" t="s">
        <v>130</v>
      </c>
      <c r="D337" s="10" t="s">
        <v>153</v>
      </c>
      <c r="E337" s="10" t="s">
        <v>92</v>
      </c>
      <c r="F337" s="10" t="s">
        <v>273</v>
      </c>
      <c r="G337" s="10" t="s">
        <v>131</v>
      </c>
      <c r="H337" s="17">
        <f>E337-D337+1</f>
        <v>10</v>
      </c>
      <c r="I337" s="11" t="s">
        <v>274</v>
      </c>
      <c r="J337" s="11" t="s">
        <v>176</v>
      </c>
      <c r="K337" s="11" t="s">
        <v>275</v>
      </c>
      <c r="L337" s="12">
        <v>48</v>
      </c>
      <c r="M337" s="12">
        <v>44</v>
      </c>
      <c r="N337" s="12" t="s">
        <v>85</v>
      </c>
      <c r="O337" s="12" t="s">
        <v>85</v>
      </c>
      <c r="P337" s="13" t="s">
        <v>201</v>
      </c>
      <c r="Q337" s="12" t="s">
        <v>202</v>
      </c>
      <c r="R337" s="12" t="s">
        <v>88</v>
      </c>
      <c r="S337" s="12">
        <v>51</v>
      </c>
      <c r="T337" s="12">
        <v>49</v>
      </c>
      <c r="U337" s="48">
        <v>51</v>
      </c>
      <c r="V337" s="48">
        <v>49</v>
      </c>
      <c r="W337" s="48" t="s">
        <v>11</v>
      </c>
      <c r="X337" s="48">
        <f>IF(AND(W337 = "Dem", L337&gt;M337), 1, 0)</f>
        <v>1</v>
      </c>
      <c r="Y337" s="12" t="s">
        <v>85</v>
      </c>
      <c r="Z337" s="48" t="s">
        <v>85</v>
      </c>
      <c r="AA337" s="12" t="s">
        <v>85</v>
      </c>
      <c r="AB337" s="12" t="s">
        <v>85</v>
      </c>
      <c r="AC337" s="12" t="s">
        <v>85</v>
      </c>
      <c r="AD337" s="12" t="s">
        <v>85</v>
      </c>
      <c r="AE337" s="13" t="s">
        <v>130</v>
      </c>
      <c r="AF337" s="48" t="s">
        <v>136</v>
      </c>
      <c r="AG337" s="12" t="s">
        <v>89</v>
      </c>
      <c r="AH337" s="12">
        <v>1</v>
      </c>
      <c r="AI337" s="12">
        <v>0</v>
      </c>
      <c r="AJ337" s="12">
        <v>1</v>
      </c>
      <c r="AK337" s="12">
        <v>1</v>
      </c>
      <c r="AL337" s="12">
        <v>1</v>
      </c>
      <c r="AM337" s="12">
        <v>1</v>
      </c>
      <c r="AN337" s="12">
        <v>0</v>
      </c>
      <c r="AO337" s="12">
        <v>0</v>
      </c>
      <c r="AP337" s="12">
        <v>1</v>
      </c>
      <c r="AQ337" s="12">
        <v>1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  <c r="BE337" s="12">
        <v>0</v>
      </c>
      <c r="BF337" s="12">
        <v>0</v>
      </c>
      <c r="BG337" s="12">
        <v>0</v>
      </c>
      <c r="BH337" s="12">
        <v>0</v>
      </c>
      <c r="BI337" s="12">
        <v>0</v>
      </c>
      <c r="BJ337" s="12">
        <v>1</v>
      </c>
      <c r="BK337" s="12">
        <v>1</v>
      </c>
      <c r="BL337" s="12">
        <v>0</v>
      </c>
      <c r="BM337" s="12">
        <v>0</v>
      </c>
      <c r="BN337" s="12">
        <v>0</v>
      </c>
      <c r="BO337" s="12">
        <v>1</v>
      </c>
      <c r="BP337" s="12" t="s">
        <v>85</v>
      </c>
      <c r="BQ337" s="12" t="s">
        <v>85</v>
      </c>
      <c r="BR337" s="12" t="s">
        <v>85</v>
      </c>
      <c r="BS337" s="12" t="s">
        <v>85</v>
      </c>
      <c r="BT337" s="12" t="s">
        <v>85</v>
      </c>
      <c r="BU337" s="12" t="s">
        <v>85</v>
      </c>
      <c r="BV337" s="12" t="s">
        <v>85</v>
      </c>
      <c r="BW337" s="12" t="s">
        <v>85</v>
      </c>
      <c r="BX337" s="12" t="s">
        <v>85</v>
      </c>
      <c r="BY337" s="12" t="s">
        <v>85</v>
      </c>
      <c r="BZ337" s="12" t="s">
        <v>85</v>
      </c>
      <c r="CA337" s="12" t="s">
        <v>85</v>
      </c>
      <c r="CB337" s="12" t="s">
        <v>85</v>
      </c>
      <c r="CC337" s="12" t="s">
        <v>85</v>
      </c>
      <c r="CD337" s="8"/>
      <c r="CE337" s="15"/>
      <c r="CF337" s="15"/>
      <c r="CG337" s="15"/>
      <c r="CH337" s="15"/>
      <c r="CI337" s="15"/>
      <c r="CJ337" s="15"/>
      <c r="CK337" s="18"/>
    </row>
    <row r="338" spans="1:89">
      <c r="A338" s="7">
        <v>449</v>
      </c>
      <c r="B338" s="45" t="s">
        <v>197</v>
      </c>
      <c r="C338" s="9" t="s">
        <v>198</v>
      </c>
      <c r="D338" s="10" t="s">
        <v>106</v>
      </c>
      <c r="E338" s="10" t="s">
        <v>94</v>
      </c>
      <c r="F338" s="10" t="s">
        <v>276</v>
      </c>
      <c r="G338" s="10" t="s">
        <v>94</v>
      </c>
      <c r="H338" s="17">
        <f>E338-D338+1</f>
        <v>8</v>
      </c>
      <c r="I338" s="11" t="s">
        <v>144</v>
      </c>
      <c r="J338" s="40" t="s">
        <v>176</v>
      </c>
      <c r="K338" s="11" t="s">
        <v>277</v>
      </c>
      <c r="L338" s="12">
        <v>51</v>
      </c>
      <c r="M338" s="12">
        <v>43</v>
      </c>
      <c r="N338" s="12">
        <v>3</v>
      </c>
      <c r="O338" s="12">
        <v>2</v>
      </c>
      <c r="P338" s="13" t="s">
        <v>201</v>
      </c>
      <c r="Q338" s="12" t="s">
        <v>202</v>
      </c>
      <c r="R338" s="12" t="s">
        <v>88</v>
      </c>
      <c r="S338" s="12">
        <v>51</v>
      </c>
      <c r="T338" s="12">
        <v>49</v>
      </c>
      <c r="U338" s="48">
        <v>51</v>
      </c>
      <c r="V338" s="48">
        <v>49</v>
      </c>
      <c r="W338" s="48" t="s">
        <v>11</v>
      </c>
      <c r="X338" s="48">
        <f>IF(AND(W338 = "Dem", L338&gt;M338), 1, 0)</f>
        <v>1</v>
      </c>
      <c r="Y338" s="12" t="s">
        <v>85</v>
      </c>
      <c r="Z338" s="12" t="s">
        <v>85</v>
      </c>
      <c r="AA338" s="12" t="s">
        <v>85</v>
      </c>
      <c r="AB338" s="12" t="s">
        <v>85</v>
      </c>
      <c r="AC338" s="12" t="s">
        <v>85</v>
      </c>
      <c r="AD338" s="12" t="s">
        <v>85</v>
      </c>
      <c r="AE338" s="13" t="s">
        <v>203</v>
      </c>
      <c r="AF338" s="13" t="s">
        <v>198</v>
      </c>
      <c r="AG338" s="12" t="s">
        <v>89</v>
      </c>
      <c r="AH338" s="12">
        <v>1</v>
      </c>
      <c r="AI338" s="12">
        <v>1</v>
      </c>
      <c r="AJ338" s="12">
        <v>1</v>
      </c>
      <c r="AK338" s="12">
        <v>1</v>
      </c>
      <c r="AL338" s="12">
        <v>1</v>
      </c>
      <c r="AM338" s="12">
        <v>1</v>
      </c>
      <c r="AN338" s="12">
        <v>0</v>
      </c>
      <c r="AO338" s="12">
        <v>0</v>
      </c>
      <c r="AP338" s="12">
        <v>1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0</v>
      </c>
      <c r="BF338" s="12">
        <v>0</v>
      </c>
      <c r="BG338" s="12">
        <v>0</v>
      </c>
      <c r="BH338" s="12">
        <v>0</v>
      </c>
      <c r="BI338" s="12">
        <v>0</v>
      </c>
      <c r="BJ338" s="12">
        <v>0</v>
      </c>
      <c r="BK338" s="12">
        <v>0</v>
      </c>
      <c r="BL338" s="12">
        <v>0</v>
      </c>
      <c r="BM338" s="12">
        <v>0</v>
      </c>
      <c r="BN338" s="12">
        <v>0</v>
      </c>
      <c r="BO338" s="12">
        <v>0</v>
      </c>
      <c r="BP338" s="12" t="s">
        <v>85</v>
      </c>
      <c r="BQ338" s="12" t="s">
        <v>85</v>
      </c>
      <c r="BR338" s="12">
        <v>42</v>
      </c>
      <c r="BS338" s="12">
        <v>41</v>
      </c>
      <c r="BT338" s="12">
        <v>11</v>
      </c>
      <c r="BU338" s="12" t="s">
        <v>85</v>
      </c>
      <c r="BV338" s="12" t="s">
        <v>85</v>
      </c>
      <c r="BW338" s="12" t="s">
        <v>85</v>
      </c>
      <c r="BX338" s="12" t="s">
        <v>85</v>
      </c>
      <c r="BY338" s="12" t="s">
        <v>85</v>
      </c>
      <c r="BZ338" s="12" t="s">
        <v>85</v>
      </c>
      <c r="CA338" s="12" t="s">
        <v>85</v>
      </c>
      <c r="CB338" s="12" t="s">
        <v>85</v>
      </c>
      <c r="CC338" s="12" t="s">
        <v>85</v>
      </c>
      <c r="CD338" s="8"/>
      <c r="CE338" s="15"/>
      <c r="CF338" s="15"/>
      <c r="CG338" s="15"/>
      <c r="CH338" s="15"/>
      <c r="CI338" s="15"/>
      <c r="CJ338" s="15"/>
      <c r="CK338" s="18"/>
    </row>
    <row r="339" spans="1:89">
      <c r="A339" s="7">
        <v>413</v>
      </c>
      <c r="B339" s="8" t="s">
        <v>197</v>
      </c>
      <c r="C339" s="9" t="s">
        <v>285</v>
      </c>
      <c r="D339" s="10" t="s">
        <v>286</v>
      </c>
      <c r="E339" s="10" t="s">
        <v>108</v>
      </c>
      <c r="F339" s="10" t="s">
        <v>287</v>
      </c>
      <c r="G339" s="10" t="s">
        <v>100</v>
      </c>
      <c r="H339" s="11">
        <f>E339-D339+1</f>
        <v>4</v>
      </c>
      <c r="I339" s="11" t="s">
        <v>229</v>
      </c>
      <c r="J339" s="40" t="s">
        <v>176</v>
      </c>
      <c r="K339" s="11" t="s">
        <v>288</v>
      </c>
      <c r="L339" s="12">
        <v>52</v>
      </c>
      <c r="M339" s="12">
        <v>41</v>
      </c>
      <c r="N339" s="12">
        <v>2</v>
      </c>
      <c r="O339" s="12">
        <v>5</v>
      </c>
      <c r="P339" s="13" t="s">
        <v>201</v>
      </c>
      <c r="Q339" s="14" t="s">
        <v>202</v>
      </c>
      <c r="R339" s="12" t="s">
        <v>88</v>
      </c>
      <c r="S339" s="12">
        <v>51</v>
      </c>
      <c r="T339" s="12">
        <v>49</v>
      </c>
      <c r="U339" s="48">
        <v>51</v>
      </c>
      <c r="V339" s="48">
        <v>49</v>
      </c>
      <c r="W339" s="48" t="s">
        <v>11</v>
      </c>
      <c r="X339" s="48">
        <f>IF(AND(W339 = "Dem", L339&gt;M339), 1, 0)</f>
        <v>1</v>
      </c>
      <c r="Y339" s="12" t="s">
        <v>289</v>
      </c>
      <c r="Z339" s="48" t="s">
        <v>85</v>
      </c>
      <c r="AA339" s="12" t="s">
        <v>85</v>
      </c>
      <c r="AB339" s="12" t="s">
        <v>85</v>
      </c>
      <c r="AC339" s="12" t="s">
        <v>85</v>
      </c>
      <c r="AD339" s="12" t="s">
        <v>85</v>
      </c>
      <c r="AE339" s="48" t="s">
        <v>290</v>
      </c>
      <c r="AF339" s="48" t="s">
        <v>285</v>
      </c>
      <c r="AG339" s="12" t="s">
        <v>89</v>
      </c>
      <c r="AH339" s="12">
        <v>1</v>
      </c>
      <c r="AI339" s="12">
        <v>1</v>
      </c>
      <c r="AJ339" s="14">
        <v>1</v>
      </c>
      <c r="AK339" s="14">
        <v>1</v>
      </c>
      <c r="AL339" s="14">
        <v>1</v>
      </c>
      <c r="AM339" s="14">
        <v>1</v>
      </c>
      <c r="AN339" s="14">
        <v>0</v>
      </c>
      <c r="AO339" s="14">
        <v>0</v>
      </c>
      <c r="AP339" s="14">
        <v>0</v>
      </c>
      <c r="AQ339" s="14">
        <v>0</v>
      </c>
      <c r="AR339" s="14">
        <v>0</v>
      </c>
      <c r="AS339" s="14">
        <v>0</v>
      </c>
      <c r="AT339" s="14">
        <v>0</v>
      </c>
      <c r="AU339" s="14">
        <v>0</v>
      </c>
      <c r="AV339" s="14">
        <v>0</v>
      </c>
      <c r="AW339" s="14">
        <v>0</v>
      </c>
      <c r="AX339" s="14">
        <v>0</v>
      </c>
      <c r="AY339" s="14">
        <v>0</v>
      </c>
      <c r="AZ339" s="14">
        <v>0</v>
      </c>
      <c r="BA339" s="14">
        <v>0</v>
      </c>
      <c r="BB339" s="14">
        <v>0</v>
      </c>
      <c r="BC339" s="14">
        <v>0</v>
      </c>
      <c r="BD339" s="14">
        <v>0</v>
      </c>
      <c r="BE339" s="14">
        <v>0</v>
      </c>
      <c r="BF339" s="14">
        <v>0</v>
      </c>
      <c r="BG339" s="14">
        <v>0</v>
      </c>
      <c r="BH339" s="14">
        <v>0</v>
      </c>
      <c r="BI339" s="14">
        <v>0</v>
      </c>
      <c r="BJ339" s="14">
        <v>0</v>
      </c>
      <c r="BK339" s="14">
        <v>0</v>
      </c>
      <c r="BL339" s="14">
        <v>0</v>
      </c>
      <c r="BM339" s="14">
        <v>0</v>
      </c>
      <c r="BN339" s="14">
        <v>0</v>
      </c>
      <c r="BO339" s="14">
        <v>0</v>
      </c>
      <c r="BP339" s="14" t="s">
        <v>85</v>
      </c>
      <c r="BQ339" s="14" t="s">
        <v>85</v>
      </c>
      <c r="BR339" s="14">
        <v>45</v>
      </c>
      <c r="BS339" s="14">
        <v>22</v>
      </c>
      <c r="BT339" s="14">
        <v>31</v>
      </c>
      <c r="BU339" s="14" t="s">
        <v>85</v>
      </c>
      <c r="BV339" s="14" t="s">
        <v>85</v>
      </c>
      <c r="BW339" s="14" t="s">
        <v>85</v>
      </c>
      <c r="BX339" s="14" t="s">
        <v>85</v>
      </c>
      <c r="BY339" s="14">
        <v>74</v>
      </c>
      <c r="BZ339" s="14">
        <v>4</v>
      </c>
      <c r="CA339" s="14">
        <v>17</v>
      </c>
      <c r="CB339" s="14" t="s">
        <v>85</v>
      </c>
      <c r="CC339" s="14" t="s">
        <v>85</v>
      </c>
      <c r="CD339" s="8"/>
      <c r="CE339" s="15"/>
      <c r="CF339" s="15"/>
      <c r="CG339" s="15"/>
      <c r="CH339" s="15"/>
      <c r="CI339" s="15"/>
      <c r="CJ339" s="15"/>
      <c r="CK339" s="18"/>
    </row>
    <row r="340" spans="1:89">
      <c r="A340" s="7">
        <v>391</v>
      </c>
      <c r="B340" s="8" t="s">
        <v>197</v>
      </c>
      <c r="C340" s="9" t="s">
        <v>198</v>
      </c>
      <c r="D340" s="10" t="s">
        <v>188</v>
      </c>
      <c r="E340" s="10" t="s">
        <v>106</v>
      </c>
      <c r="F340" s="10" t="s">
        <v>298</v>
      </c>
      <c r="G340" s="10" t="s">
        <v>106</v>
      </c>
      <c r="H340" s="11">
        <f>E340-D340+1</f>
        <v>8</v>
      </c>
      <c r="I340" s="11" t="s">
        <v>266</v>
      </c>
      <c r="J340" s="11" t="s">
        <v>176</v>
      </c>
      <c r="K340" s="11" t="s">
        <v>299</v>
      </c>
      <c r="L340" s="12">
        <v>52</v>
      </c>
      <c r="M340" s="12">
        <v>41</v>
      </c>
      <c r="N340" s="12">
        <v>4</v>
      </c>
      <c r="O340" s="12">
        <v>4</v>
      </c>
      <c r="P340" s="13" t="s">
        <v>201</v>
      </c>
      <c r="Q340" s="14" t="s">
        <v>202</v>
      </c>
      <c r="R340" s="12" t="s">
        <v>88</v>
      </c>
      <c r="S340" s="12">
        <v>51</v>
      </c>
      <c r="T340" s="12">
        <v>49</v>
      </c>
      <c r="U340" s="48">
        <v>51</v>
      </c>
      <c r="V340" s="48">
        <v>49</v>
      </c>
      <c r="W340" s="48" t="s">
        <v>11</v>
      </c>
      <c r="X340" s="48">
        <f>IF(AND(W340 = "Dem", L340&gt;M340), 1, 0)</f>
        <v>1</v>
      </c>
      <c r="Y340" s="12" t="s">
        <v>85</v>
      </c>
      <c r="Z340" s="12" t="s">
        <v>85</v>
      </c>
      <c r="AA340" s="12" t="s">
        <v>85</v>
      </c>
      <c r="AB340" s="12" t="s">
        <v>85</v>
      </c>
      <c r="AC340" s="12" t="s">
        <v>85</v>
      </c>
      <c r="AD340" s="12" t="s">
        <v>85</v>
      </c>
      <c r="AE340" s="32" t="s">
        <v>300</v>
      </c>
      <c r="AF340" s="48" t="s">
        <v>198</v>
      </c>
      <c r="AG340" s="12" t="s">
        <v>89</v>
      </c>
      <c r="AH340" s="12">
        <v>1</v>
      </c>
      <c r="AI340" s="12">
        <v>0</v>
      </c>
      <c r="AJ340" s="14">
        <v>1</v>
      </c>
      <c r="AK340" s="14">
        <v>1</v>
      </c>
      <c r="AL340" s="14">
        <v>1</v>
      </c>
      <c r="AM340" s="14">
        <v>1</v>
      </c>
      <c r="AN340" s="14">
        <v>0</v>
      </c>
      <c r="AO340" s="14">
        <v>0</v>
      </c>
      <c r="AP340" s="14">
        <v>1</v>
      </c>
      <c r="AQ340" s="14">
        <v>0</v>
      </c>
      <c r="AR340" s="14">
        <v>0</v>
      </c>
      <c r="AS340" s="14">
        <v>0</v>
      </c>
      <c r="AT340" s="14">
        <v>0</v>
      </c>
      <c r="AU340" s="14">
        <v>0</v>
      </c>
      <c r="AV340" s="14">
        <v>0</v>
      </c>
      <c r="AW340" s="14">
        <v>0</v>
      </c>
      <c r="AX340" s="14">
        <v>0</v>
      </c>
      <c r="AY340" s="14">
        <v>0</v>
      </c>
      <c r="AZ340" s="14">
        <v>0</v>
      </c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0</v>
      </c>
      <c r="BH340" s="14">
        <v>0</v>
      </c>
      <c r="BI340" s="14">
        <v>0</v>
      </c>
      <c r="BJ340" s="14">
        <v>0</v>
      </c>
      <c r="BK340" s="14">
        <v>0</v>
      </c>
      <c r="BL340" s="14">
        <v>0</v>
      </c>
      <c r="BM340" s="14">
        <v>0</v>
      </c>
      <c r="BN340" s="14">
        <v>0</v>
      </c>
      <c r="BO340" s="14">
        <v>0</v>
      </c>
      <c r="BP340" s="14" t="s">
        <v>85</v>
      </c>
      <c r="BQ340" s="14" t="s">
        <v>85</v>
      </c>
      <c r="BR340" s="14">
        <v>43</v>
      </c>
      <c r="BS340" s="14">
        <v>42</v>
      </c>
      <c r="BT340" s="14">
        <v>11</v>
      </c>
      <c r="BU340" s="14" t="s">
        <v>85</v>
      </c>
      <c r="BV340" s="14" t="s">
        <v>85</v>
      </c>
      <c r="BW340" s="14" t="s">
        <v>85</v>
      </c>
      <c r="BX340" s="14" t="s">
        <v>85</v>
      </c>
      <c r="BY340" s="14" t="s">
        <v>85</v>
      </c>
      <c r="BZ340" s="14" t="s">
        <v>85</v>
      </c>
      <c r="CA340" s="14" t="s">
        <v>85</v>
      </c>
      <c r="CB340" s="14" t="s">
        <v>85</v>
      </c>
      <c r="CC340" s="14" t="s">
        <v>85</v>
      </c>
      <c r="CD340" s="8"/>
      <c r="CE340" s="15"/>
      <c r="CF340" s="15"/>
      <c r="CG340" s="15"/>
      <c r="CH340" s="15"/>
      <c r="CI340" s="15"/>
      <c r="CJ340" s="15"/>
      <c r="CK340" s="18"/>
    </row>
    <row r="341" spans="1:89">
      <c r="A341" s="7">
        <v>371</v>
      </c>
      <c r="B341" s="8" t="s">
        <v>197</v>
      </c>
      <c r="C341" s="9" t="s">
        <v>130</v>
      </c>
      <c r="D341" s="10" t="s">
        <v>301</v>
      </c>
      <c r="E341" s="10" t="s">
        <v>153</v>
      </c>
      <c r="F341" s="10" t="s">
        <v>302</v>
      </c>
      <c r="G341" s="10" t="s">
        <v>286</v>
      </c>
      <c r="H341" s="11">
        <f>E341-D341+1</f>
        <v>10</v>
      </c>
      <c r="I341" s="11" t="s">
        <v>85</v>
      </c>
      <c r="J341" s="11" t="s">
        <v>176</v>
      </c>
      <c r="K341" s="11" t="s">
        <v>303</v>
      </c>
      <c r="L341" s="12">
        <v>49</v>
      </c>
      <c r="M341" s="12">
        <v>41</v>
      </c>
      <c r="N341" s="12" t="s">
        <v>85</v>
      </c>
      <c r="O341" s="12" t="s">
        <v>85</v>
      </c>
      <c r="P341" s="13" t="s">
        <v>201</v>
      </c>
      <c r="Q341" s="14" t="s">
        <v>202</v>
      </c>
      <c r="R341" s="12" t="s">
        <v>88</v>
      </c>
      <c r="S341" s="12">
        <v>51</v>
      </c>
      <c r="T341" s="12">
        <v>49</v>
      </c>
      <c r="U341" s="48">
        <v>51</v>
      </c>
      <c r="V341" s="48">
        <v>49</v>
      </c>
      <c r="W341" s="48" t="s">
        <v>11</v>
      </c>
      <c r="X341" s="48">
        <f>IF(AND(W341 = "Dem", L341&gt;M341), 1, 0)</f>
        <v>1</v>
      </c>
      <c r="Y341" s="12" t="s">
        <v>85</v>
      </c>
      <c r="Z341" s="12" t="s">
        <v>85</v>
      </c>
      <c r="AA341" s="12" t="s">
        <v>85</v>
      </c>
      <c r="AB341" s="12" t="s">
        <v>85</v>
      </c>
      <c r="AC341" s="12" t="s">
        <v>85</v>
      </c>
      <c r="AD341" s="12" t="s">
        <v>85</v>
      </c>
      <c r="AE341" s="13" t="s">
        <v>130</v>
      </c>
      <c r="AF341" s="13" t="s">
        <v>136</v>
      </c>
      <c r="AG341" s="12" t="s">
        <v>89</v>
      </c>
      <c r="AH341" s="12">
        <v>1</v>
      </c>
      <c r="AI341" s="12">
        <v>0</v>
      </c>
      <c r="AJ341" s="14" t="s">
        <v>85</v>
      </c>
      <c r="AK341" s="14" t="s">
        <v>85</v>
      </c>
      <c r="AL341" s="14" t="s">
        <v>85</v>
      </c>
      <c r="AM341" s="14" t="s">
        <v>85</v>
      </c>
      <c r="AN341" s="14" t="s">
        <v>85</v>
      </c>
      <c r="AO341" s="14" t="s">
        <v>85</v>
      </c>
      <c r="AP341" s="14" t="s">
        <v>85</v>
      </c>
      <c r="AQ341" s="14" t="s">
        <v>85</v>
      </c>
      <c r="AR341" s="14" t="s">
        <v>85</v>
      </c>
      <c r="AS341" s="14" t="s">
        <v>85</v>
      </c>
      <c r="AT341" s="14" t="s">
        <v>85</v>
      </c>
      <c r="AU341" s="14" t="s">
        <v>85</v>
      </c>
      <c r="AV341" s="14" t="s">
        <v>85</v>
      </c>
      <c r="AW341" s="14" t="s">
        <v>85</v>
      </c>
      <c r="AX341" s="14" t="s">
        <v>85</v>
      </c>
      <c r="AY341" s="14" t="s">
        <v>85</v>
      </c>
      <c r="AZ341" s="14" t="s">
        <v>85</v>
      </c>
      <c r="BA341" s="14" t="s">
        <v>85</v>
      </c>
      <c r="BB341" s="14" t="s">
        <v>85</v>
      </c>
      <c r="BC341" s="14" t="s">
        <v>85</v>
      </c>
      <c r="BD341" s="14" t="s">
        <v>85</v>
      </c>
      <c r="BE341" s="14" t="s">
        <v>85</v>
      </c>
      <c r="BF341" s="14" t="s">
        <v>85</v>
      </c>
      <c r="BG341" s="14" t="s">
        <v>85</v>
      </c>
      <c r="BH341" s="14" t="s">
        <v>85</v>
      </c>
      <c r="BI341" s="14" t="s">
        <v>85</v>
      </c>
      <c r="BJ341" s="14" t="s">
        <v>85</v>
      </c>
      <c r="BK341" s="14" t="s">
        <v>85</v>
      </c>
      <c r="BL341" s="14" t="s">
        <v>85</v>
      </c>
      <c r="BM341" s="14" t="s">
        <v>85</v>
      </c>
      <c r="BN341" s="14" t="s">
        <v>85</v>
      </c>
      <c r="BO341" s="14" t="s">
        <v>85</v>
      </c>
      <c r="BP341" s="14" t="s">
        <v>85</v>
      </c>
      <c r="BQ341" s="14" t="s">
        <v>85</v>
      </c>
      <c r="BR341" s="14" t="s">
        <v>85</v>
      </c>
      <c r="BS341" s="14" t="s">
        <v>85</v>
      </c>
      <c r="BT341" s="14" t="s">
        <v>85</v>
      </c>
      <c r="BU341" s="14" t="s">
        <v>85</v>
      </c>
      <c r="BV341" s="14" t="s">
        <v>85</v>
      </c>
      <c r="BW341" s="14" t="s">
        <v>85</v>
      </c>
      <c r="BX341" s="14" t="s">
        <v>85</v>
      </c>
      <c r="BY341" s="14" t="s">
        <v>85</v>
      </c>
      <c r="BZ341" s="14" t="s">
        <v>85</v>
      </c>
      <c r="CA341" s="14" t="s">
        <v>85</v>
      </c>
      <c r="CB341" s="14" t="s">
        <v>85</v>
      </c>
      <c r="CC341" s="14" t="s">
        <v>85</v>
      </c>
      <c r="CD341" s="8"/>
      <c r="CE341" s="15"/>
      <c r="CF341" s="15"/>
      <c r="CG341" s="15"/>
      <c r="CH341" s="15"/>
      <c r="CI341" s="15"/>
      <c r="CJ341" s="15"/>
      <c r="CK341" s="18"/>
    </row>
    <row r="342" spans="1:89">
      <c r="A342" s="7">
        <v>363</v>
      </c>
      <c r="B342" s="8" t="s">
        <v>197</v>
      </c>
      <c r="C342" s="9" t="s">
        <v>130</v>
      </c>
      <c r="D342" s="10" t="s">
        <v>304</v>
      </c>
      <c r="E342" s="10" t="s">
        <v>305</v>
      </c>
      <c r="F342" s="10" t="s">
        <v>306</v>
      </c>
      <c r="G342" s="10" t="s">
        <v>286</v>
      </c>
      <c r="H342" s="11">
        <f>E342-D342+1</f>
        <v>10</v>
      </c>
      <c r="I342" s="11" t="s">
        <v>85</v>
      </c>
      <c r="J342" s="40" t="s">
        <v>176</v>
      </c>
      <c r="K342" s="11" t="s">
        <v>307</v>
      </c>
      <c r="L342" s="12">
        <v>48</v>
      </c>
      <c r="M342" s="12">
        <v>41</v>
      </c>
      <c r="N342" s="12" t="s">
        <v>85</v>
      </c>
      <c r="O342" s="12" t="s">
        <v>85</v>
      </c>
      <c r="P342" s="13" t="s">
        <v>201</v>
      </c>
      <c r="Q342" s="14" t="s">
        <v>202</v>
      </c>
      <c r="R342" s="12" t="s">
        <v>88</v>
      </c>
      <c r="S342" s="12">
        <v>51</v>
      </c>
      <c r="T342" s="12">
        <v>49</v>
      </c>
      <c r="U342" s="48">
        <v>51</v>
      </c>
      <c r="V342" s="48">
        <v>49</v>
      </c>
      <c r="W342" s="48" t="s">
        <v>11</v>
      </c>
      <c r="X342" s="48">
        <f>IF(AND(W342 = "Dem", L342&gt;M342), 1, 0)</f>
        <v>1</v>
      </c>
      <c r="Y342" s="12" t="s">
        <v>85</v>
      </c>
      <c r="Z342" s="48" t="s">
        <v>85</v>
      </c>
      <c r="AA342" s="12" t="s">
        <v>85</v>
      </c>
      <c r="AB342" s="12" t="s">
        <v>85</v>
      </c>
      <c r="AC342" s="12" t="s">
        <v>85</v>
      </c>
      <c r="AD342" s="12" t="s">
        <v>85</v>
      </c>
      <c r="AE342" s="13" t="s">
        <v>130</v>
      </c>
      <c r="AF342" s="13" t="s">
        <v>136</v>
      </c>
      <c r="AG342" s="12" t="s">
        <v>89</v>
      </c>
      <c r="AH342" s="12">
        <v>1</v>
      </c>
      <c r="AI342" s="12">
        <v>0</v>
      </c>
      <c r="AJ342" s="14" t="s">
        <v>85</v>
      </c>
      <c r="AK342" s="14" t="s">
        <v>85</v>
      </c>
      <c r="AL342" s="14" t="s">
        <v>85</v>
      </c>
      <c r="AM342" s="14" t="s">
        <v>85</v>
      </c>
      <c r="AN342" s="14" t="s">
        <v>85</v>
      </c>
      <c r="AO342" s="14" t="s">
        <v>85</v>
      </c>
      <c r="AP342" s="14" t="s">
        <v>85</v>
      </c>
      <c r="AQ342" s="14" t="s">
        <v>85</v>
      </c>
      <c r="AR342" s="14" t="s">
        <v>85</v>
      </c>
      <c r="AS342" s="14" t="s">
        <v>85</v>
      </c>
      <c r="AT342" s="14" t="s">
        <v>85</v>
      </c>
      <c r="AU342" s="14" t="s">
        <v>85</v>
      </c>
      <c r="AV342" s="14" t="s">
        <v>85</v>
      </c>
      <c r="AW342" s="14" t="s">
        <v>85</v>
      </c>
      <c r="AX342" s="14" t="s">
        <v>85</v>
      </c>
      <c r="AY342" s="14" t="s">
        <v>85</v>
      </c>
      <c r="AZ342" s="14" t="s">
        <v>85</v>
      </c>
      <c r="BA342" s="14" t="s">
        <v>85</v>
      </c>
      <c r="BB342" s="14" t="s">
        <v>85</v>
      </c>
      <c r="BC342" s="14" t="s">
        <v>85</v>
      </c>
      <c r="BD342" s="14" t="s">
        <v>85</v>
      </c>
      <c r="BE342" s="14" t="s">
        <v>85</v>
      </c>
      <c r="BF342" s="14" t="s">
        <v>85</v>
      </c>
      <c r="BG342" s="14" t="s">
        <v>85</v>
      </c>
      <c r="BH342" s="14" t="s">
        <v>85</v>
      </c>
      <c r="BI342" s="14" t="s">
        <v>85</v>
      </c>
      <c r="BJ342" s="14" t="s">
        <v>85</v>
      </c>
      <c r="BK342" s="14" t="s">
        <v>85</v>
      </c>
      <c r="BL342" s="14" t="s">
        <v>85</v>
      </c>
      <c r="BM342" s="14" t="s">
        <v>85</v>
      </c>
      <c r="BN342" s="14" t="s">
        <v>85</v>
      </c>
      <c r="BO342" s="14" t="s">
        <v>85</v>
      </c>
      <c r="BP342" s="14" t="s">
        <v>85</v>
      </c>
      <c r="BQ342" s="14" t="s">
        <v>85</v>
      </c>
      <c r="BR342" s="12" t="s">
        <v>85</v>
      </c>
      <c r="BS342" s="12" t="s">
        <v>85</v>
      </c>
      <c r="BT342" s="12" t="s">
        <v>85</v>
      </c>
      <c r="BU342" s="12" t="s">
        <v>85</v>
      </c>
      <c r="BV342" s="12" t="s">
        <v>85</v>
      </c>
      <c r="BW342" s="12" t="s">
        <v>85</v>
      </c>
      <c r="BX342" s="12" t="s">
        <v>85</v>
      </c>
      <c r="BY342" s="12" t="s">
        <v>85</v>
      </c>
      <c r="BZ342" s="12" t="s">
        <v>85</v>
      </c>
      <c r="CA342" s="12" t="s">
        <v>85</v>
      </c>
      <c r="CB342" s="12" t="s">
        <v>85</v>
      </c>
      <c r="CC342" s="12" t="s">
        <v>85</v>
      </c>
      <c r="CD342" s="8"/>
      <c r="CE342" s="15"/>
      <c r="CF342" s="15"/>
      <c r="CG342" s="15"/>
      <c r="CH342" s="15"/>
      <c r="CI342" s="15"/>
      <c r="CJ342" s="15"/>
      <c r="CK342" s="18"/>
    </row>
    <row r="343" spans="1:89">
      <c r="A343" s="7">
        <v>345</v>
      </c>
      <c r="B343" s="8" t="s">
        <v>197</v>
      </c>
      <c r="C343" s="9" t="s">
        <v>308</v>
      </c>
      <c r="D343" s="10" t="s">
        <v>309</v>
      </c>
      <c r="E343" s="10" t="s">
        <v>310</v>
      </c>
      <c r="F343" s="10" t="s">
        <v>311</v>
      </c>
      <c r="G343" s="10" t="s">
        <v>294</v>
      </c>
      <c r="H343" s="11">
        <f>E343-D343+1</f>
        <v>9</v>
      </c>
      <c r="I343" s="11" t="s">
        <v>160</v>
      </c>
      <c r="J343" s="40" t="s">
        <v>176</v>
      </c>
      <c r="K343" s="11" t="s">
        <v>102</v>
      </c>
      <c r="L343" s="12">
        <v>47</v>
      </c>
      <c r="M343" s="12">
        <v>42</v>
      </c>
      <c r="N343" s="12" t="s">
        <v>85</v>
      </c>
      <c r="O343" s="12">
        <v>7</v>
      </c>
      <c r="P343" s="13" t="s">
        <v>201</v>
      </c>
      <c r="Q343" s="14" t="s">
        <v>202</v>
      </c>
      <c r="R343" s="12" t="s">
        <v>88</v>
      </c>
      <c r="S343" s="12">
        <v>51</v>
      </c>
      <c r="T343" s="12">
        <v>49</v>
      </c>
      <c r="U343" s="48">
        <v>51</v>
      </c>
      <c r="V343" s="48">
        <v>49</v>
      </c>
      <c r="W343" s="48" t="s">
        <v>11</v>
      </c>
      <c r="X343" s="48">
        <f>IF(AND(W343 = "Dem", L343&gt;M343), 1, 0)</f>
        <v>1</v>
      </c>
      <c r="Y343" s="12" t="s">
        <v>85</v>
      </c>
      <c r="Z343" s="48" t="s">
        <v>85</v>
      </c>
      <c r="AA343" s="12" t="s">
        <v>85</v>
      </c>
      <c r="AB343" s="12" t="s">
        <v>85</v>
      </c>
      <c r="AC343" s="12" t="s">
        <v>85</v>
      </c>
      <c r="AD343" s="12" t="s">
        <v>85</v>
      </c>
      <c r="AE343" s="13" t="s">
        <v>308</v>
      </c>
      <c r="AF343" s="13" t="s">
        <v>308</v>
      </c>
      <c r="AG343" s="12" t="s">
        <v>11</v>
      </c>
      <c r="AH343" s="12">
        <v>1</v>
      </c>
      <c r="AI343" s="12">
        <v>0</v>
      </c>
      <c r="AJ343" s="14" t="s">
        <v>85</v>
      </c>
      <c r="AK343" s="14" t="s">
        <v>85</v>
      </c>
      <c r="AL343" s="14" t="s">
        <v>85</v>
      </c>
      <c r="AM343" s="14" t="s">
        <v>85</v>
      </c>
      <c r="AN343" s="14" t="s">
        <v>85</v>
      </c>
      <c r="AO343" s="14" t="s">
        <v>85</v>
      </c>
      <c r="AP343" s="14" t="s">
        <v>85</v>
      </c>
      <c r="AQ343" s="14" t="s">
        <v>85</v>
      </c>
      <c r="AR343" s="14" t="s">
        <v>85</v>
      </c>
      <c r="AS343" s="14" t="s">
        <v>85</v>
      </c>
      <c r="AT343" s="14" t="s">
        <v>85</v>
      </c>
      <c r="AU343" s="14" t="s">
        <v>85</v>
      </c>
      <c r="AV343" s="14" t="s">
        <v>85</v>
      </c>
      <c r="AW343" s="14" t="s">
        <v>85</v>
      </c>
      <c r="AX343" s="14" t="s">
        <v>85</v>
      </c>
      <c r="AY343" s="14" t="s">
        <v>85</v>
      </c>
      <c r="AZ343" s="14" t="s">
        <v>85</v>
      </c>
      <c r="BA343" s="14" t="s">
        <v>85</v>
      </c>
      <c r="BB343" s="14" t="s">
        <v>85</v>
      </c>
      <c r="BC343" s="14" t="s">
        <v>85</v>
      </c>
      <c r="BD343" s="14" t="s">
        <v>85</v>
      </c>
      <c r="BE343" s="14" t="s">
        <v>85</v>
      </c>
      <c r="BF343" s="14" t="s">
        <v>85</v>
      </c>
      <c r="BG343" s="14" t="s">
        <v>85</v>
      </c>
      <c r="BH343" s="14" t="s">
        <v>85</v>
      </c>
      <c r="BI343" s="14" t="s">
        <v>85</v>
      </c>
      <c r="BJ343" s="14" t="s">
        <v>85</v>
      </c>
      <c r="BK343" s="14" t="s">
        <v>85</v>
      </c>
      <c r="BL343" s="14" t="s">
        <v>85</v>
      </c>
      <c r="BM343" s="14" t="s">
        <v>85</v>
      </c>
      <c r="BN343" s="14" t="s">
        <v>85</v>
      </c>
      <c r="BO343" s="14" t="s">
        <v>85</v>
      </c>
      <c r="BP343" s="14" t="s">
        <v>85</v>
      </c>
      <c r="BQ343" s="14" t="s">
        <v>85</v>
      </c>
      <c r="BR343" s="12" t="s">
        <v>85</v>
      </c>
      <c r="BS343" s="12" t="s">
        <v>85</v>
      </c>
      <c r="BT343" s="12" t="s">
        <v>85</v>
      </c>
      <c r="BU343" s="12" t="s">
        <v>85</v>
      </c>
      <c r="BV343" s="12" t="s">
        <v>85</v>
      </c>
      <c r="BW343" s="12" t="s">
        <v>85</v>
      </c>
      <c r="BX343" s="12" t="s">
        <v>85</v>
      </c>
      <c r="BY343" s="12">
        <v>72</v>
      </c>
      <c r="BZ343" s="12" t="s">
        <v>85</v>
      </c>
      <c r="CA343" s="12">
        <v>18</v>
      </c>
      <c r="CB343" s="12" t="s">
        <v>85</v>
      </c>
      <c r="CC343" s="12">
        <v>10</v>
      </c>
      <c r="CD343" s="8"/>
      <c r="CE343" s="15"/>
      <c r="CF343" s="15"/>
      <c r="CG343" s="15"/>
      <c r="CH343" s="15"/>
      <c r="CI343" s="15"/>
      <c r="CJ343" s="15"/>
      <c r="CK343" s="18"/>
    </row>
    <row r="344" spans="1:89">
      <c r="A344" s="7">
        <v>342</v>
      </c>
      <c r="B344" s="8" t="s">
        <v>197</v>
      </c>
      <c r="C344" s="9" t="s">
        <v>198</v>
      </c>
      <c r="D344" s="10" t="s">
        <v>312</v>
      </c>
      <c r="E344" s="10" t="s">
        <v>188</v>
      </c>
      <c r="F344" s="10" t="s">
        <v>313</v>
      </c>
      <c r="G344" s="10" t="s">
        <v>188</v>
      </c>
      <c r="H344" s="11">
        <f>E344-D344+1</f>
        <v>9</v>
      </c>
      <c r="I344" s="11" t="s">
        <v>314</v>
      </c>
      <c r="J344" s="40" t="s">
        <v>176</v>
      </c>
      <c r="K344" s="11" t="s">
        <v>315</v>
      </c>
      <c r="L344" s="12">
        <v>51</v>
      </c>
      <c r="M344" s="12">
        <v>41</v>
      </c>
      <c r="N344" s="12" t="s">
        <v>85</v>
      </c>
      <c r="O344" s="12" t="s">
        <v>85</v>
      </c>
      <c r="P344" s="13" t="s">
        <v>201</v>
      </c>
      <c r="Q344" s="14" t="s">
        <v>202</v>
      </c>
      <c r="R344" s="14" t="s">
        <v>85</v>
      </c>
      <c r="S344" s="12">
        <v>51</v>
      </c>
      <c r="T344" s="12">
        <v>49</v>
      </c>
      <c r="U344" s="48">
        <v>51</v>
      </c>
      <c r="V344" s="48">
        <v>49</v>
      </c>
      <c r="W344" s="48" t="s">
        <v>11</v>
      </c>
      <c r="X344" s="48">
        <f>IF(AND(W344 = "Dem", L344&gt;M344), 1, 0)</f>
        <v>1</v>
      </c>
      <c r="Y344" s="14" t="s">
        <v>85</v>
      </c>
      <c r="Z344" s="14" t="s">
        <v>85</v>
      </c>
      <c r="AA344" s="14" t="s">
        <v>85</v>
      </c>
      <c r="AB344" s="14" t="s">
        <v>85</v>
      </c>
      <c r="AC344" s="14" t="s">
        <v>85</v>
      </c>
      <c r="AD344" s="14" t="s">
        <v>85</v>
      </c>
      <c r="AE344" s="13" t="s">
        <v>198</v>
      </c>
      <c r="AF344" s="48" t="s">
        <v>198</v>
      </c>
      <c r="AG344" s="14" t="s">
        <v>316</v>
      </c>
      <c r="AH344" s="14">
        <v>1</v>
      </c>
      <c r="AI344" s="14">
        <v>0</v>
      </c>
      <c r="AJ344" s="14">
        <v>1</v>
      </c>
      <c r="AK344" s="14">
        <v>1</v>
      </c>
      <c r="AL344" s="14">
        <v>1</v>
      </c>
      <c r="AM344" s="14">
        <v>1</v>
      </c>
      <c r="AN344" s="14">
        <v>0</v>
      </c>
      <c r="AO344" s="14">
        <v>0</v>
      </c>
      <c r="AP344" s="14">
        <v>1</v>
      </c>
      <c r="AQ344" s="14">
        <v>0</v>
      </c>
      <c r="AR344" s="14">
        <v>0</v>
      </c>
      <c r="AS344" s="14">
        <v>0</v>
      </c>
      <c r="AT344" s="14">
        <v>0</v>
      </c>
      <c r="AU344" s="14">
        <v>0</v>
      </c>
      <c r="AV344" s="14">
        <v>0</v>
      </c>
      <c r="AW344" s="14">
        <v>0</v>
      </c>
      <c r="AX344" s="14">
        <v>0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  <c r="BD344" s="14">
        <v>0</v>
      </c>
      <c r="BE344" s="14">
        <v>0</v>
      </c>
      <c r="BF344" s="14">
        <v>0</v>
      </c>
      <c r="BG344" s="14">
        <v>0</v>
      </c>
      <c r="BH344" s="14">
        <v>0</v>
      </c>
      <c r="BI344" s="14">
        <v>0</v>
      </c>
      <c r="BJ344" s="14">
        <v>0</v>
      </c>
      <c r="BK344" s="14">
        <v>0</v>
      </c>
      <c r="BL344" s="14">
        <v>0</v>
      </c>
      <c r="BM344" s="14">
        <v>0</v>
      </c>
      <c r="BN344" s="14">
        <v>0</v>
      </c>
      <c r="BO344" s="14">
        <v>0</v>
      </c>
      <c r="BP344" s="14" t="s">
        <v>85</v>
      </c>
      <c r="BQ344" s="14" t="s">
        <v>85</v>
      </c>
      <c r="BR344" s="14" t="s">
        <v>85</v>
      </c>
      <c r="BS344" s="14" t="s">
        <v>85</v>
      </c>
      <c r="BT344" s="14" t="s">
        <v>85</v>
      </c>
      <c r="BU344" s="14" t="s">
        <v>85</v>
      </c>
      <c r="BV344" s="14" t="s">
        <v>85</v>
      </c>
      <c r="BW344" s="14" t="s">
        <v>85</v>
      </c>
      <c r="BX344" s="14" t="s">
        <v>85</v>
      </c>
      <c r="BY344" s="14" t="s">
        <v>85</v>
      </c>
      <c r="BZ344" s="14" t="s">
        <v>85</v>
      </c>
      <c r="CA344" s="14" t="s">
        <v>85</v>
      </c>
      <c r="CB344" s="14" t="s">
        <v>85</v>
      </c>
      <c r="CC344" s="14" t="s">
        <v>85</v>
      </c>
      <c r="CD344" s="8"/>
      <c r="CE344" s="15"/>
      <c r="CF344" s="15"/>
      <c r="CG344" s="15"/>
      <c r="CH344" s="15"/>
      <c r="CI344" s="15"/>
      <c r="CJ344" s="15"/>
      <c r="CK344" s="18"/>
    </row>
    <row r="345" spans="1:89">
      <c r="A345" s="7">
        <v>333</v>
      </c>
      <c r="B345" s="8" t="s">
        <v>197</v>
      </c>
      <c r="C345" s="9" t="s">
        <v>204</v>
      </c>
      <c r="D345" s="10" t="s">
        <v>301</v>
      </c>
      <c r="E345" s="10" t="s">
        <v>98</v>
      </c>
      <c r="F345" s="10" t="s">
        <v>320</v>
      </c>
      <c r="G345" s="10" t="s">
        <v>188</v>
      </c>
      <c r="H345" s="11">
        <f>E345-D345+1</f>
        <v>3</v>
      </c>
      <c r="I345" s="11" t="s">
        <v>321</v>
      </c>
      <c r="J345" s="11" t="s">
        <v>176</v>
      </c>
      <c r="K345" s="11" t="s">
        <v>322</v>
      </c>
      <c r="L345" s="12">
        <v>51</v>
      </c>
      <c r="M345" s="12">
        <v>43</v>
      </c>
      <c r="N345" s="12" t="s">
        <v>85</v>
      </c>
      <c r="O345" s="12">
        <v>3</v>
      </c>
      <c r="P345" s="13" t="s">
        <v>201</v>
      </c>
      <c r="Q345" s="14" t="s">
        <v>202</v>
      </c>
      <c r="R345" s="14" t="s">
        <v>88</v>
      </c>
      <c r="S345" s="12">
        <v>51</v>
      </c>
      <c r="T345" s="12">
        <v>49</v>
      </c>
      <c r="U345" s="48">
        <v>51</v>
      </c>
      <c r="V345" s="48">
        <v>49</v>
      </c>
      <c r="W345" s="48" t="s">
        <v>11</v>
      </c>
      <c r="X345" s="48">
        <f>IF(AND(W345 = "Dem", L345&gt;M345), 1, 0)</f>
        <v>1</v>
      </c>
      <c r="Y345" s="14" t="s">
        <v>85</v>
      </c>
      <c r="Z345" s="14" t="s">
        <v>85</v>
      </c>
      <c r="AA345" s="14" t="s">
        <v>85</v>
      </c>
      <c r="AB345" s="14" t="s">
        <v>85</v>
      </c>
      <c r="AC345" s="14" t="s">
        <v>85</v>
      </c>
      <c r="AD345" s="14" t="s">
        <v>85</v>
      </c>
      <c r="AE345" s="13" t="s">
        <v>207</v>
      </c>
      <c r="AF345" s="48" t="s">
        <v>204</v>
      </c>
      <c r="AG345" s="14" t="s">
        <v>89</v>
      </c>
      <c r="AH345" s="14">
        <v>1</v>
      </c>
      <c r="AI345" s="14">
        <v>1</v>
      </c>
      <c r="AJ345" s="14">
        <v>1</v>
      </c>
      <c r="AK345" s="14">
        <v>1</v>
      </c>
      <c r="AL345" s="14">
        <v>1</v>
      </c>
      <c r="AM345" s="14">
        <v>1</v>
      </c>
      <c r="AN345" s="14">
        <v>1</v>
      </c>
      <c r="AO345" s="14">
        <v>0</v>
      </c>
      <c r="AP345" s="14">
        <v>0</v>
      </c>
      <c r="AQ345" s="14">
        <v>0</v>
      </c>
      <c r="AR345" s="14">
        <v>0</v>
      </c>
      <c r="AS345" s="14">
        <v>0</v>
      </c>
      <c r="AT345" s="14">
        <v>0</v>
      </c>
      <c r="AU345" s="14">
        <v>0</v>
      </c>
      <c r="AV345" s="14">
        <v>0</v>
      </c>
      <c r="AW345" s="14">
        <v>0</v>
      </c>
      <c r="AX345" s="14">
        <v>0</v>
      </c>
      <c r="AY345" s="14">
        <v>0</v>
      </c>
      <c r="AZ345" s="14">
        <v>0</v>
      </c>
      <c r="BA345" s="14">
        <v>0</v>
      </c>
      <c r="BB345" s="14">
        <v>0</v>
      </c>
      <c r="BC345" s="14">
        <v>0</v>
      </c>
      <c r="BD345" s="14">
        <v>0</v>
      </c>
      <c r="BE345" s="14">
        <v>0</v>
      </c>
      <c r="BF345" s="14">
        <v>0</v>
      </c>
      <c r="BG345" s="14">
        <v>0</v>
      </c>
      <c r="BH345" s="14">
        <v>0</v>
      </c>
      <c r="BI345" s="14">
        <v>0</v>
      </c>
      <c r="BJ345" s="14">
        <v>0</v>
      </c>
      <c r="BK345" s="14">
        <v>0</v>
      </c>
      <c r="BL345" s="14">
        <v>0</v>
      </c>
      <c r="BM345" s="14">
        <v>0</v>
      </c>
      <c r="BN345" s="14">
        <v>0</v>
      </c>
      <c r="BO345" s="14">
        <v>0</v>
      </c>
      <c r="BP345" s="14">
        <v>43</v>
      </c>
      <c r="BQ345" s="14">
        <v>43</v>
      </c>
      <c r="BR345" s="14">
        <v>37</v>
      </c>
      <c r="BS345" s="14">
        <v>36</v>
      </c>
      <c r="BT345" s="14">
        <v>27</v>
      </c>
      <c r="BU345" s="14" t="s">
        <v>85</v>
      </c>
      <c r="BV345" s="14" t="s">
        <v>85</v>
      </c>
      <c r="BW345" s="14" t="s">
        <v>85</v>
      </c>
      <c r="BX345" s="14" t="s">
        <v>85</v>
      </c>
      <c r="BY345" s="14">
        <v>74</v>
      </c>
      <c r="BZ345" s="14">
        <v>11</v>
      </c>
      <c r="CA345" s="14">
        <v>10</v>
      </c>
      <c r="CB345" s="14">
        <v>2</v>
      </c>
      <c r="CC345" s="14">
        <v>2</v>
      </c>
      <c r="CD345" s="8"/>
      <c r="CE345" s="15"/>
      <c r="CF345" s="15"/>
      <c r="CG345" s="15"/>
      <c r="CH345" s="15"/>
      <c r="CI345" s="15"/>
      <c r="CJ345" s="15"/>
      <c r="CK345" s="18"/>
    </row>
    <row r="346" spans="1:89">
      <c r="A346" s="7">
        <v>323</v>
      </c>
      <c r="B346" s="8" t="s">
        <v>197</v>
      </c>
      <c r="C346" s="24" t="s">
        <v>130</v>
      </c>
      <c r="D346" s="10" t="s">
        <v>166</v>
      </c>
      <c r="E346" s="10" t="s">
        <v>254</v>
      </c>
      <c r="F346" s="10" t="s">
        <v>323</v>
      </c>
      <c r="G346" s="10" t="s">
        <v>159</v>
      </c>
      <c r="H346" s="11">
        <f>E346-D346+1</f>
        <v>10</v>
      </c>
      <c r="I346" s="11" t="s">
        <v>134</v>
      </c>
      <c r="J346" s="40" t="s">
        <v>176</v>
      </c>
      <c r="K346" s="40" t="s">
        <v>324</v>
      </c>
      <c r="L346" s="12">
        <v>51</v>
      </c>
      <c r="M346" s="12">
        <v>38</v>
      </c>
      <c r="N346" s="12">
        <v>4</v>
      </c>
      <c r="O346" s="12">
        <v>6</v>
      </c>
      <c r="P346" s="48" t="s">
        <v>201</v>
      </c>
      <c r="Q346" s="14" t="s">
        <v>202</v>
      </c>
      <c r="R346" s="14" t="s">
        <v>88</v>
      </c>
      <c r="S346" s="12">
        <v>51</v>
      </c>
      <c r="T346" s="12">
        <v>49</v>
      </c>
      <c r="U346" s="48">
        <v>51</v>
      </c>
      <c r="V346" s="48">
        <v>49</v>
      </c>
      <c r="W346" s="48" t="s">
        <v>11</v>
      </c>
      <c r="X346" s="48">
        <f>IF(AND(W346 = "Dem", L346&gt;M346), 1, 0)</f>
        <v>1</v>
      </c>
      <c r="Y346" s="14" t="s">
        <v>85</v>
      </c>
      <c r="Z346" s="14" t="s">
        <v>85</v>
      </c>
      <c r="AA346" s="14" t="s">
        <v>85</v>
      </c>
      <c r="AB346" s="14" t="s">
        <v>85</v>
      </c>
      <c r="AC346" s="14" t="s">
        <v>85</v>
      </c>
      <c r="AD346" s="14" t="s">
        <v>85</v>
      </c>
      <c r="AE346" s="48" t="s">
        <v>130</v>
      </c>
      <c r="AF346" s="48" t="s">
        <v>130</v>
      </c>
      <c r="AG346" s="14" t="s">
        <v>89</v>
      </c>
      <c r="AH346" s="14">
        <v>1</v>
      </c>
      <c r="AI346" s="14">
        <v>0</v>
      </c>
      <c r="AJ346" s="14" t="s">
        <v>85</v>
      </c>
      <c r="AK346" s="14" t="s">
        <v>85</v>
      </c>
      <c r="AL346" s="14" t="s">
        <v>85</v>
      </c>
      <c r="AM346" s="14" t="s">
        <v>85</v>
      </c>
      <c r="AN346" s="14" t="s">
        <v>85</v>
      </c>
      <c r="AO346" s="14" t="s">
        <v>85</v>
      </c>
      <c r="AP346" s="14" t="s">
        <v>85</v>
      </c>
      <c r="AQ346" s="14" t="s">
        <v>85</v>
      </c>
      <c r="AR346" s="14" t="s">
        <v>85</v>
      </c>
      <c r="AS346" s="14" t="s">
        <v>85</v>
      </c>
      <c r="AT346" s="14" t="s">
        <v>85</v>
      </c>
      <c r="AU346" s="14" t="s">
        <v>85</v>
      </c>
      <c r="AV346" s="14" t="s">
        <v>85</v>
      </c>
      <c r="AW346" s="14" t="s">
        <v>85</v>
      </c>
      <c r="AX346" s="14" t="s">
        <v>85</v>
      </c>
      <c r="AY346" s="14" t="s">
        <v>85</v>
      </c>
      <c r="AZ346" s="14" t="s">
        <v>85</v>
      </c>
      <c r="BA346" s="14" t="s">
        <v>85</v>
      </c>
      <c r="BB346" s="14" t="s">
        <v>85</v>
      </c>
      <c r="BC346" s="14" t="s">
        <v>85</v>
      </c>
      <c r="BD346" s="14" t="s">
        <v>85</v>
      </c>
      <c r="BE346" s="14" t="s">
        <v>85</v>
      </c>
      <c r="BF346" s="14" t="s">
        <v>85</v>
      </c>
      <c r="BG346" s="14" t="s">
        <v>85</v>
      </c>
      <c r="BH346" s="14" t="s">
        <v>85</v>
      </c>
      <c r="BI346" s="14" t="s">
        <v>85</v>
      </c>
      <c r="BJ346" s="14" t="s">
        <v>85</v>
      </c>
      <c r="BK346" s="14" t="s">
        <v>85</v>
      </c>
      <c r="BL346" s="14" t="s">
        <v>85</v>
      </c>
      <c r="BM346" s="14" t="s">
        <v>85</v>
      </c>
      <c r="BN346" s="14" t="s">
        <v>85</v>
      </c>
      <c r="BO346" s="14" t="s">
        <v>85</v>
      </c>
      <c r="BP346" s="14" t="s">
        <v>85</v>
      </c>
      <c r="BQ346" s="14" t="s">
        <v>85</v>
      </c>
      <c r="BR346" s="14" t="s">
        <v>85</v>
      </c>
      <c r="BS346" s="14" t="s">
        <v>85</v>
      </c>
      <c r="BT346" s="14" t="s">
        <v>85</v>
      </c>
      <c r="BU346" s="14" t="s">
        <v>85</v>
      </c>
      <c r="BV346" s="14" t="s">
        <v>85</v>
      </c>
      <c r="BW346" s="14" t="s">
        <v>85</v>
      </c>
      <c r="BX346" s="14" t="s">
        <v>85</v>
      </c>
      <c r="BY346" s="14" t="s">
        <v>85</v>
      </c>
      <c r="BZ346" s="14" t="s">
        <v>85</v>
      </c>
      <c r="CA346" s="14" t="s">
        <v>85</v>
      </c>
      <c r="CB346" s="14" t="s">
        <v>85</v>
      </c>
      <c r="CC346" s="14" t="s">
        <v>85</v>
      </c>
      <c r="CD346" s="8"/>
      <c r="CE346" s="15"/>
      <c r="CF346" s="15"/>
      <c r="CG346" s="15"/>
      <c r="CH346" s="15"/>
      <c r="CI346" s="15"/>
      <c r="CJ346" s="15"/>
      <c r="CK346" s="18"/>
    </row>
    <row r="347" spans="1:89">
      <c r="A347" s="7">
        <v>314</v>
      </c>
      <c r="B347" s="8" t="s">
        <v>197</v>
      </c>
      <c r="C347" s="33" t="s">
        <v>327</v>
      </c>
      <c r="D347" s="10" t="s">
        <v>328</v>
      </c>
      <c r="E347" s="10" t="s">
        <v>97</v>
      </c>
      <c r="F347" s="10" t="s">
        <v>329</v>
      </c>
      <c r="G347" s="10" t="s">
        <v>301</v>
      </c>
      <c r="H347" s="11">
        <f>E347-D347+1</f>
        <v>5</v>
      </c>
      <c r="I347" s="11" t="s">
        <v>85</v>
      </c>
      <c r="J347" s="40" t="s">
        <v>176</v>
      </c>
      <c r="K347" s="40" t="s">
        <v>267</v>
      </c>
      <c r="L347" s="12">
        <v>49</v>
      </c>
      <c r="M347" s="12">
        <v>40</v>
      </c>
      <c r="N347" s="12">
        <v>2</v>
      </c>
      <c r="O347" s="12">
        <v>7</v>
      </c>
      <c r="P347" s="48" t="s">
        <v>201</v>
      </c>
      <c r="Q347" s="14" t="s">
        <v>202</v>
      </c>
      <c r="R347" s="14" t="s">
        <v>88</v>
      </c>
      <c r="S347" s="12">
        <v>51</v>
      </c>
      <c r="T347" s="12">
        <v>49</v>
      </c>
      <c r="U347" s="48">
        <v>51</v>
      </c>
      <c r="V347" s="48">
        <v>49</v>
      </c>
      <c r="W347" s="48" t="s">
        <v>11</v>
      </c>
      <c r="X347" s="48">
        <f>IF(AND(W347 = "Dem", L347&gt;M347), 1, 0)</f>
        <v>1</v>
      </c>
      <c r="Y347" s="14" t="s">
        <v>85</v>
      </c>
      <c r="Z347" s="14" t="s">
        <v>85</v>
      </c>
      <c r="AA347" s="14" t="s">
        <v>85</v>
      </c>
      <c r="AB347" s="14" t="s">
        <v>85</v>
      </c>
      <c r="AC347" s="14" t="s">
        <v>85</v>
      </c>
      <c r="AD347" s="14" t="s">
        <v>85</v>
      </c>
      <c r="AE347" s="34" t="s">
        <v>330</v>
      </c>
      <c r="AF347" s="48" t="s">
        <v>327</v>
      </c>
      <c r="AG347" s="14" t="s">
        <v>89</v>
      </c>
      <c r="AH347" s="14">
        <v>1</v>
      </c>
      <c r="AI347" s="14">
        <v>1</v>
      </c>
      <c r="AJ347" s="14">
        <v>1</v>
      </c>
      <c r="AK347" s="14">
        <v>1</v>
      </c>
      <c r="AL347" s="14">
        <v>1</v>
      </c>
      <c r="AM347" s="14">
        <v>0</v>
      </c>
      <c r="AN347" s="14">
        <v>0</v>
      </c>
      <c r="AO347" s="14">
        <v>0</v>
      </c>
      <c r="AP347" s="14">
        <v>0</v>
      </c>
      <c r="AQ347" s="14">
        <v>0</v>
      </c>
      <c r="AR347" s="14">
        <v>0</v>
      </c>
      <c r="AS347" s="14">
        <v>0</v>
      </c>
      <c r="AT347" s="14">
        <v>1</v>
      </c>
      <c r="AU347" s="14">
        <v>0</v>
      </c>
      <c r="AV347" s="14">
        <v>0</v>
      </c>
      <c r="AW347" s="14">
        <v>0</v>
      </c>
      <c r="AX347" s="14">
        <v>0</v>
      </c>
      <c r="AY347" s="14">
        <v>1</v>
      </c>
      <c r="AZ347" s="14">
        <v>0</v>
      </c>
      <c r="BA347" s="14">
        <v>0</v>
      </c>
      <c r="BB347" s="14">
        <v>0</v>
      </c>
      <c r="BC347" s="14">
        <v>0</v>
      </c>
      <c r="BD347" s="14">
        <v>0</v>
      </c>
      <c r="BE347" s="14">
        <v>0</v>
      </c>
      <c r="BF347" s="14">
        <v>0</v>
      </c>
      <c r="BG347" s="14">
        <v>0</v>
      </c>
      <c r="BH347" s="14">
        <v>0</v>
      </c>
      <c r="BI347" s="14">
        <v>0</v>
      </c>
      <c r="BJ347" s="14">
        <v>0</v>
      </c>
      <c r="BK347" s="14">
        <v>0</v>
      </c>
      <c r="BL347" s="14">
        <v>0</v>
      </c>
      <c r="BM347" s="14">
        <v>0</v>
      </c>
      <c r="BN347" s="14">
        <v>0</v>
      </c>
      <c r="BO347" s="14">
        <v>0</v>
      </c>
      <c r="BP347" s="14">
        <v>45</v>
      </c>
      <c r="BQ347" s="14">
        <v>44</v>
      </c>
      <c r="BR347" s="14">
        <v>33</v>
      </c>
      <c r="BS347" s="14">
        <v>33</v>
      </c>
      <c r="BT347" s="14">
        <v>34</v>
      </c>
      <c r="BU347" s="14" t="s">
        <v>85</v>
      </c>
      <c r="BV347" s="14" t="s">
        <v>85</v>
      </c>
      <c r="BW347" s="14" t="s">
        <v>85</v>
      </c>
      <c r="BX347" s="14" t="s">
        <v>85</v>
      </c>
      <c r="BY347" s="14">
        <v>70</v>
      </c>
      <c r="BZ347" s="14" t="s">
        <v>85</v>
      </c>
      <c r="CA347" s="14" t="s">
        <v>85</v>
      </c>
      <c r="CB347" s="14" t="s">
        <v>85</v>
      </c>
      <c r="CC347" s="14">
        <v>29</v>
      </c>
      <c r="CD347" s="8"/>
      <c r="CE347" s="15"/>
      <c r="CF347" s="15"/>
      <c r="CG347" s="15"/>
      <c r="CH347" s="15"/>
      <c r="CI347" s="15"/>
      <c r="CJ347" s="15"/>
      <c r="CK347" s="18"/>
    </row>
    <row r="348" spans="1:89">
      <c r="A348" s="7">
        <v>308</v>
      </c>
      <c r="B348" s="8" t="s">
        <v>197</v>
      </c>
      <c r="C348" s="33" t="s">
        <v>331</v>
      </c>
      <c r="D348" s="10" t="s">
        <v>332</v>
      </c>
      <c r="E348" s="10" t="s">
        <v>309</v>
      </c>
      <c r="F348" s="10" t="s">
        <v>333</v>
      </c>
      <c r="G348" s="10" t="s">
        <v>254</v>
      </c>
      <c r="H348" s="11">
        <f>E348-D348+1</f>
        <v>6</v>
      </c>
      <c r="I348" s="11" t="s">
        <v>194</v>
      </c>
      <c r="J348" s="11" t="s">
        <v>176</v>
      </c>
      <c r="K348" s="40" t="s">
        <v>334</v>
      </c>
      <c r="L348" s="12">
        <v>51</v>
      </c>
      <c r="M348" s="12">
        <v>42</v>
      </c>
      <c r="N348" s="12" t="s">
        <v>85</v>
      </c>
      <c r="O348" s="12">
        <v>9</v>
      </c>
      <c r="P348" s="48" t="s">
        <v>201</v>
      </c>
      <c r="Q348" s="12" t="s">
        <v>202</v>
      </c>
      <c r="R348" s="12" t="s">
        <v>88</v>
      </c>
      <c r="S348" s="12">
        <v>51</v>
      </c>
      <c r="T348" s="12">
        <v>49</v>
      </c>
      <c r="U348" s="48">
        <v>51</v>
      </c>
      <c r="V348" s="48">
        <v>49</v>
      </c>
      <c r="W348" s="48" t="s">
        <v>11</v>
      </c>
      <c r="X348" s="48">
        <f>IF(AND(W348 = "Dem", L348&gt;M348), 1, 0)</f>
        <v>1</v>
      </c>
      <c r="Y348" s="14" t="s">
        <v>85</v>
      </c>
      <c r="Z348" s="48" t="s">
        <v>85</v>
      </c>
      <c r="AA348" s="12" t="s">
        <v>85</v>
      </c>
      <c r="AB348" s="12" t="s">
        <v>85</v>
      </c>
      <c r="AC348" s="12" t="s">
        <v>85</v>
      </c>
      <c r="AD348" s="12" t="s">
        <v>85</v>
      </c>
      <c r="AE348" s="34" t="s">
        <v>331</v>
      </c>
      <c r="AF348" s="34" t="s">
        <v>331</v>
      </c>
      <c r="AG348" s="12" t="s">
        <v>11</v>
      </c>
      <c r="AH348" s="12">
        <v>1</v>
      </c>
      <c r="AI348" s="12">
        <v>0</v>
      </c>
      <c r="AJ348" s="14">
        <v>1</v>
      </c>
      <c r="AK348" s="14">
        <v>1</v>
      </c>
      <c r="AL348" s="14">
        <v>1</v>
      </c>
      <c r="AM348" s="14">
        <v>1</v>
      </c>
      <c r="AN348" s="14">
        <v>0</v>
      </c>
      <c r="AO348" s="14">
        <v>0</v>
      </c>
      <c r="AP348" s="14">
        <v>0</v>
      </c>
      <c r="AQ348" s="14">
        <v>0</v>
      </c>
      <c r="AR348" s="14">
        <v>0</v>
      </c>
      <c r="AS348" s="14">
        <v>0</v>
      </c>
      <c r="AT348" s="14">
        <v>0</v>
      </c>
      <c r="AU348" s="14">
        <v>0</v>
      </c>
      <c r="AV348" s="14">
        <v>0</v>
      </c>
      <c r="AW348" s="14">
        <v>0</v>
      </c>
      <c r="AX348" s="14">
        <v>0</v>
      </c>
      <c r="AY348" s="14">
        <v>0</v>
      </c>
      <c r="AZ348" s="14">
        <v>0</v>
      </c>
      <c r="BA348" s="14">
        <v>0</v>
      </c>
      <c r="BB348" s="14">
        <v>0</v>
      </c>
      <c r="BC348" s="14">
        <v>0</v>
      </c>
      <c r="BD348" s="14">
        <v>0</v>
      </c>
      <c r="BE348" s="14">
        <v>0</v>
      </c>
      <c r="BF348" s="14">
        <v>0</v>
      </c>
      <c r="BG348" s="14">
        <v>0</v>
      </c>
      <c r="BH348" s="14">
        <v>0</v>
      </c>
      <c r="BI348" s="14">
        <v>0</v>
      </c>
      <c r="BJ348" s="14">
        <v>1</v>
      </c>
      <c r="BK348" s="14">
        <v>0</v>
      </c>
      <c r="BL348" s="14">
        <v>0</v>
      </c>
      <c r="BM348" s="14">
        <v>0</v>
      </c>
      <c r="BN348" s="14">
        <v>0</v>
      </c>
      <c r="BO348" s="14">
        <v>0</v>
      </c>
      <c r="BP348" s="14" t="s">
        <v>85</v>
      </c>
      <c r="BQ348" s="14" t="s">
        <v>85</v>
      </c>
      <c r="BR348" s="14" t="s">
        <v>85</v>
      </c>
      <c r="BS348" s="14" t="s">
        <v>85</v>
      </c>
      <c r="BT348" s="14" t="s">
        <v>85</v>
      </c>
      <c r="BU348" s="14" t="s">
        <v>85</v>
      </c>
      <c r="BV348" s="14" t="s">
        <v>85</v>
      </c>
      <c r="BW348" s="14" t="s">
        <v>85</v>
      </c>
      <c r="BX348" s="14" t="s">
        <v>85</v>
      </c>
      <c r="BY348" s="14" t="s">
        <v>85</v>
      </c>
      <c r="BZ348" s="14" t="s">
        <v>85</v>
      </c>
      <c r="CA348" s="14" t="s">
        <v>85</v>
      </c>
      <c r="CB348" s="14" t="s">
        <v>85</v>
      </c>
      <c r="CC348" s="14" t="s">
        <v>85</v>
      </c>
      <c r="CD348" s="8"/>
      <c r="CE348" s="15"/>
      <c r="CF348" s="15"/>
      <c r="CG348" s="15"/>
      <c r="CH348" s="15"/>
      <c r="CI348" s="15"/>
      <c r="CJ348" s="15"/>
      <c r="CK348" s="18"/>
    </row>
    <row r="349" spans="1:89">
      <c r="A349" s="7">
        <v>284</v>
      </c>
      <c r="B349" s="8" t="s">
        <v>197</v>
      </c>
      <c r="C349" s="24" t="s">
        <v>331</v>
      </c>
      <c r="D349" s="10" t="s">
        <v>338</v>
      </c>
      <c r="E349" s="10" t="s">
        <v>166</v>
      </c>
      <c r="F349" s="10" t="s">
        <v>339</v>
      </c>
      <c r="G349" s="10" t="s">
        <v>335</v>
      </c>
      <c r="H349" s="17">
        <f>E349-D349+1</f>
        <v>8</v>
      </c>
      <c r="I349" s="11" t="s">
        <v>144</v>
      </c>
      <c r="J349" s="40" t="s">
        <v>176</v>
      </c>
      <c r="K349" s="40" t="s">
        <v>340</v>
      </c>
      <c r="L349" s="12">
        <v>47</v>
      </c>
      <c r="M349" s="12">
        <v>38</v>
      </c>
      <c r="N349" s="12" t="s">
        <v>85</v>
      </c>
      <c r="O349" s="12">
        <v>15</v>
      </c>
      <c r="P349" s="48" t="s">
        <v>201</v>
      </c>
      <c r="Q349" s="12" t="s">
        <v>202</v>
      </c>
      <c r="R349" s="12" t="s">
        <v>88</v>
      </c>
      <c r="S349" s="12">
        <v>51</v>
      </c>
      <c r="T349" s="12">
        <v>49</v>
      </c>
      <c r="U349" s="48">
        <v>51</v>
      </c>
      <c r="V349" s="48">
        <v>49</v>
      </c>
      <c r="W349" s="48" t="s">
        <v>11</v>
      </c>
      <c r="X349" s="48">
        <f>IF(AND(W349 = "Dem", L349&gt;M349), 1, 0)</f>
        <v>1</v>
      </c>
      <c r="Y349" s="12" t="s">
        <v>85</v>
      </c>
      <c r="Z349" s="48" t="s">
        <v>85</v>
      </c>
      <c r="AA349" s="12" t="s">
        <v>85</v>
      </c>
      <c r="AB349" s="12" t="s">
        <v>85</v>
      </c>
      <c r="AC349" s="12" t="s">
        <v>85</v>
      </c>
      <c r="AD349" s="12" t="s">
        <v>85</v>
      </c>
      <c r="AE349" s="48" t="s">
        <v>331</v>
      </c>
      <c r="AF349" s="48" t="s">
        <v>331</v>
      </c>
      <c r="AG349" s="12" t="s">
        <v>89</v>
      </c>
      <c r="AH349" s="12">
        <v>1</v>
      </c>
      <c r="AI349" s="12">
        <v>0</v>
      </c>
      <c r="AJ349" s="12">
        <v>1</v>
      </c>
      <c r="AK349" s="12">
        <v>1</v>
      </c>
      <c r="AL349" s="12">
        <v>1</v>
      </c>
      <c r="AM349" s="12">
        <v>1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0</v>
      </c>
      <c r="BE349" s="12">
        <v>0</v>
      </c>
      <c r="BF349" s="12">
        <v>0</v>
      </c>
      <c r="BG349" s="12">
        <v>0</v>
      </c>
      <c r="BH349" s="12">
        <v>0</v>
      </c>
      <c r="BI349" s="12">
        <v>0</v>
      </c>
      <c r="BJ349" s="12">
        <v>1</v>
      </c>
      <c r="BK349" s="12">
        <v>0</v>
      </c>
      <c r="BL349" s="12">
        <v>0</v>
      </c>
      <c r="BM349" s="12">
        <v>0</v>
      </c>
      <c r="BN349" s="12">
        <v>0</v>
      </c>
      <c r="BO349" s="12">
        <v>0</v>
      </c>
      <c r="BP349" s="12" t="s">
        <v>85</v>
      </c>
      <c r="BQ349" s="12" t="s">
        <v>85</v>
      </c>
      <c r="BR349" s="12" t="s">
        <v>85</v>
      </c>
      <c r="BS349" s="12" t="s">
        <v>85</v>
      </c>
      <c r="BT349" s="12" t="s">
        <v>85</v>
      </c>
      <c r="BU349" s="12" t="s">
        <v>85</v>
      </c>
      <c r="BV349" s="12" t="s">
        <v>85</v>
      </c>
      <c r="BW349" s="12" t="s">
        <v>85</v>
      </c>
      <c r="BX349" s="12" t="s">
        <v>85</v>
      </c>
      <c r="BY349" s="12" t="s">
        <v>85</v>
      </c>
      <c r="BZ349" s="12" t="s">
        <v>85</v>
      </c>
      <c r="CA349" s="12" t="s">
        <v>85</v>
      </c>
      <c r="CB349" s="12" t="s">
        <v>85</v>
      </c>
      <c r="CC349" s="12" t="s">
        <v>85</v>
      </c>
      <c r="CD349" s="8"/>
      <c r="CE349" s="15"/>
      <c r="CF349" s="15"/>
      <c r="CG349" s="15"/>
      <c r="CH349" s="15"/>
      <c r="CI349" s="15"/>
      <c r="CJ349" s="15"/>
      <c r="CK349" s="18"/>
    </row>
    <row r="350" spans="1:89">
      <c r="A350" s="7">
        <v>262</v>
      </c>
      <c r="B350" s="8" t="s">
        <v>197</v>
      </c>
      <c r="C350" s="24" t="s">
        <v>204</v>
      </c>
      <c r="D350" s="10" t="s">
        <v>341</v>
      </c>
      <c r="E350" s="10" t="s">
        <v>164</v>
      </c>
      <c r="F350" s="10" t="s">
        <v>342</v>
      </c>
      <c r="G350" s="10" t="s">
        <v>332</v>
      </c>
      <c r="H350" s="17">
        <f>E350-D350+1</f>
        <v>3</v>
      </c>
      <c r="I350" s="11" t="s">
        <v>343</v>
      </c>
      <c r="J350" s="40" t="s">
        <v>176</v>
      </c>
      <c r="K350" s="48">
        <v>262</v>
      </c>
      <c r="L350" s="12">
        <v>51</v>
      </c>
      <c r="M350" s="12">
        <v>43</v>
      </c>
      <c r="N350" s="12" t="s">
        <v>85</v>
      </c>
      <c r="O350" s="12">
        <v>5</v>
      </c>
      <c r="P350" s="48" t="s">
        <v>201</v>
      </c>
      <c r="Q350" s="12" t="s">
        <v>202</v>
      </c>
      <c r="R350" s="12" t="s">
        <v>88</v>
      </c>
      <c r="S350" s="12">
        <v>51</v>
      </c>
      <c r="T350" s="12">
        <v>49</v>
      </c>
      <c r="U350" s="48">
        <v>51</v>
      </c>
      <c r="V350" s="48">
        <v>49</v>
      </c>
      <c r="W350" s="48" t="s">
        <v>11</v>
      </c>
      <c r="X350" s="48">
        <f>IF(AND(W350 = "Dem", L350&gt;M350), 1, 0)</f>
        <v>1</v>
      </c>
      <c r="Y350" s="12" t="s">
        <v>85</v>
      </c>
      <c r="Z350" s="48" t="s">
        <v>85</v>
      </c>
      <c r="AA350" s="12">
        <v>0</v>
      </c>
      <c r="AB350" s="12">
        <v>0</v>
      </c>
      <c r="AC350" s="12">
        <v>0</v>
      </c>
      <c r="AD350" s="12" t="s">
        <v>85</v>
      </c>
      <c r="AE350" s="48" t="s">
        <v>207</v>
      </c>
      <c r="AF350" s="48" t="s">
        <v>204</v>
      </c>
      <c r="AG350" s="12" t="s">
        <v>89</v>
      </c>
      <c r="AH350" s="12">
        <v>1</v>
      </c>
      <c r="AI350" s="12">
        <v>1</v>
      </c>
      <c r="AJ350" s="12">
        <v>1</v>
      </c>
      <c r="AK350" s="12">
        <v>1</v>
      </c>
      <c r="AL350" s="12">
        <v>1</v>
      </c>
      <c r="AM350" s="12">
        <v>0</v>
      </c>
      <c r="AN350" s="12">
        <v>0</v>
      </c>
      <c r="AO350" s="12">
        <v>0</v>
      </c>
      <c r="AP350" s="12">
        <v>1</v>
      </c>
      <c r="AQ350" s="12">
        <v>0</v>
      </c>
      <c r="AR350" s="12">
        <v>0</v>
      </c>
      <c r="AS350" s="12">
        <v>0</v>
      </c>
      <c r="AT350" s="12">
        <v>1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>
        <v>0</v>
      </c>
      <c r="BB350" s="12">
        <v>0</v>
      </c>
      <c r="BC350" s="12">
        <v>0</v>
      </c>
      <c r="BD350" s="12">
        <v>0</v>
      </c>
      <c r="BE350" s="12">
        <v>0</v>
      </c>
      <c r="BF350" s="12">
        <v>0</v>
      </c>
      <c r="BG350" s="12">
        <v>0</v>
      </c>
      <c r="BH350" s="12">
        <v>0</v>
      </c>
      <c r="BI350" s="12">
        <v>0</v>
      </c>
      <c r="BJ350" s="12">
        <v>0</v>
      </c>
      <c r="BK350" s="12">
        <v>0</v>
      </c>
      <c r="BL350" s="12">
        <v>0</v>
      </c>
      <c r="BM350" s="12">
        <v>0</v>
      </c>
      <c r="BN350" s="12">
        <v>0</v>
      </c>
      <c r="BO350" s="12">
        <v>0</v>
      </c>
      <c r="BP350" s="12" t="s">
        <v>85</v>
      </c>
      <c r="BQ350" s="12" t="s">
        <v>85</v>
      </c>
      <c r="BR350" s="12" t="s">
        <v>85</v>
      </c>
      <c r="BS350" s="12" t="s">
        <v>85</v>
      </c>
      <c r="BT350" s="12" t="s">
        <v>85</v>
      </c>
      <c r="BU350" s="12" t="s">
        <v>85</v>
      </c>
      <c r="BV350" s="12" t="s">
        <v>85</v>
      </c>
      <c r="BW350" s="12" t="s">
        <v>85</v>
      </c>
      <c r="BX350" s="12" t="s">
        <v>85</v>
      </c>
      <c r="BY350" s="12" t="s">
        <v>85</v>
      </c>
      <c r="BZ350" s="12" t="s">
        <v>85</v>
      </c>
      <c r="CA350" s="12" t="s">
        <v>85</v>
      </c>
      <c r="CB350" s="12" t="s">
        <v>85</v>
      </c>
      <c r="CC350" s="12" t="s">
        <v>85</v>
      </c>
      <c r="CD350" s="18"/>
      <c r="CE350" s="15"/>
      <c r="CF350" s="15"/>
      <c r="CG350" s="15"/>
      <c r="CH350" s="15"/>
      <c r="CI350" s="15"/>
      <c r="CJ350" s="15"/>
      <c r="CK350" s="18"/>
    </row>
    <row r="351" spans="1:89">
      <c r="A351" s="44">
        <v>239</v>
      </c>
      <c r="B351" s="45" t="s">
        <v>197</v>
      </c>
      <c r="C351" s="24" t="s">
        <v>354</v>
      </c>
      <c r="D351" s="39" t="s">
        <v>355</v>
      </c>
      <c r="E351" s="39" t="s">
        <v>349</v>
      </c>
      <c r="F351" s="39" t="s">
        <v>356</v>
      </c>
      <c r="G351" s="39" t="s">
        <v>341</v>
      </c>
      <c r="H351" s="21" t="s">
        <v>357</v>
      </c>
      <c r="I351" s="40" t="s">
        <v>358</v>
      </c>
      <c r="J351" s="40" t="s">
        <v>176</v>
      </c>
      <c r="K351" s="48">
        <v>855</v>
      </c>
      <c r="L351" s="22">
        <v>52</v>
      </c>
      <c r="M351" s="22">
        <v>35</v>
      </c>
      <c r="N351" s="22">
        <v>2</v>
      </c>
      <c r="O351" s="22">
        <v>11</v>
      </c>
      <c r="P351" s="48" t="s">
        <v>201</v>
      </c>
      <c r="Q351" s="22" t="s">
        <v>202</v>
      </c>
      <c r="R351" s="22" t="s">
        <v>177</v>
      </c>
      <c r="S351" s="12">
        <v>51</v>
      </c>
      <c r="T351" s="12">
        <v>49</v>
      </c>
      <c r="U351" s="48">
        <v>51</v>
      </c>
      <c r="V351" s="48">
        <v>49</v>
      </c>
      <c r="W351" s="48" t="s">
        <v>11</v>
      </c>
      <c r="X351" s="48">
        <f>IF(AND(W351 = "Dem", L351&gt;M351), 1, 0)</f>
        <v>1</v>
      </c>
      <c r="Y351" s="22" t="s">
        <v>85</v>
      </c>
      <c r="Z351" s="22" t="s">
        <v>85</v>
      </c>
      <c r="AA351" s="22" t="s">
        <v>85</v>
      </c>
      <c r="AB351" s="22" t="s">
        <v>85</v>
      </c>
      <c r="AC351" s="22" t="s">
        <v>85</v>
      </c>
      <c r="AD351" s="22" t="s">
        <v>85</v>
      </c>
      <c r="AE351" s="48" t="s">
        <v>359</v>
      </c>
      <c r="AF351" s="48" t="s">
        <v>359</v>
      </c>
      <c r="AG351" s="22" t="s">
        <v>89</v>
      </c>
      <c r="AH351" s="22">
        <v>1</v>
      </c>
      <c r="AI351" s="22">
        <v>0</v>
      </c>
      <c r="AJ351" s="22">
        <v>1</v>
      </c>
      <c r="AK351" s="22">
        <v>1</v>
      </c>
      <c r="AL351" s="22">
        <v>1</v>
      </c>
      <c r="AM351" s="22">
        <v>1</v>
      </c>
      <c r="AN351" s="22">
        <v>0</v>
      </c>
      <c r="AO351" s="22">
        <v>0</v>
      </c>
      <c r="AP351" s="22">
        <v>1</v>
      </c>
      <c r="AQ351" s="22">
        <v>0</v>
      </c>
      <c r="AR351" s="22">
        <v>0</v>
      </c>
      <c r="AS351" s="22">
        <v>0</v>
      </c>
      <c r="AT351" s="22">
        <v>0</v>
      </c>
      <c r="AU351" s="22">
        <v>0</v>
      </c>
      <c r="AV351" s="22">
        <v>0</v>
      </c>
      <c r="AW351" s="22">
        <v>0</v>
      </c>
      <c r="AX351" s="22">
        <v>0</v>
      </c>
      <c r="AY351" s="22">
        <v>0</v>
      </c>
      <c r="AZ351" s="22">
        <v>0</v>
      </c>
      <c r="BA351" s="22">
        <v>0</v>
      </c>
      <c r="BB351" s="22">
        <v>0</v>
      </c>
      <c r="BC351" s="22">
        <v>0</v>
      </c>
      <c r="BD351" s="22">
        <v>0</v>
      </c>
      <c r="BE351" s="22">
        <v>0</v>
      </c>
      <c r="BF351" s="22">
        <v>0</v>
      </c>
      <c r="BG351" s="22">
        <v>0</v>
      </c>
      <c r="BH351" s="22">
        <v>0</v>
      </c>
      <c r="BI351" s="22">
        <v>0</v>
      </c>
      <c r="BJ351" s="22">
        <v>0</v>
      </c>
      <c r="BK351" s="22">
        <v>0</v>
      </c>
      <c r="BL351" s="22">
        <v>0</v>
      </c>
      <c r="BM351" s="22">
        <v>0</v>
      </c>
      <c r="BN351" s="22">
        <v>0</v>
      </c>
      <c r="BO351" s="22">
        <v>0</v>
      </c>
      <c r="BP351" s="22" t="s">
        <v>85</v>
      </c>
      <c r="BQ351" s="22" t="s">
        <v>85</v>
      </c>
      <c r="BR351" s="22" t="s">
        <v>85</v>
      </c>
      <c r="BS351" s="22" t="s">
        <v>85</v>
      </c>
      <c r="BT351" s="22" t="s">
        <v>85</v>
      </c>
      <c r="BU351" s="22" t="s">
        <v>85</v>
      </c>
      <c r="BV351" s="22" t="s">
        <v>85</v>
      </c>
      <c r="BW351" s="22" t="s">
        <v>85</v>
      </c>
      <c r="BX351" s="22" t="s">
        <v>85</v>
      </c>
      <c r="BY351" s="22" t="s">
        <v>85</v>
      </c>
      <c r="BZ351" s="22" t="s">
        <v>85</v>
      </c>
      <c r="CA351" s="22" t="s">
        <v>85</v>
      </c>
      <c r="CB351" s="22" t="s">
        <v>85</v>
      </c>
      <c r="CC351" s="22" t="s">
        <v>85</v>
      </c>
      <c r="CD351" s="45"/>
      <c r="CE351" s="1"/>
      <c r="CF351" s="1"/>
      <c r="CG351" s="1"/>
      <c r="CH351" s="1"/>
      <c r="CI351" s="1"/>
      <c r="CJ351" s="1"/>
      <c r="CK351" s="1"/>
    </row>
    <row r="352" spans="1:89">
      <c r="A352" s="1">
        <v>217</v>
      </c>
      <c r="B352" s="1" t="s">
        <v>197</v>
      </c>
      <c r="C352" s="19" t="s">
        <v>374</v>
      </c>
      <c r="D352" s="20" t="s">
        <v>375</v>
      </c>
      <c r="E352" s="20" t="s">
        <v>163</v>
      </c>
      <c r="F352" s="20" t="s">
        <v>376</v>
      </c>
      <c r="G352" s="20" t="s">
        <v>367</v>
      </c>
      <c r="H352" s="21">
        <f>E352-D352+1</f>
        <v>3</v>
      </c>
      <c r="I352" s="48" t="s">
        <v>85</v>
      </c>
      <c r="J352" s="40" t="s">
        <v>176</v>
      </c>
      <c r="K352" s="48">
        <v>1102</v>
      </c>
      <c r="L352" s="22">
        <v>49</v>
      </c>
      <c r="M352" s="22">
        <v>42</v>
      </c>
      <c r="N352" s="22">
        <v>3</v>
      </c>
      <c r="O352" s="22">
        <v>6</v>
      </c>
      <c r="P352" s="48" t="s">
        <v>201</v>
      </c>
      <c r="Q352" s="22" t="s">
        <v>202</v>
      </c>
      <c r="R352" s="48" t="s">
        <v>88</v>
      </c>
      <c r="S352" s="12">
        <v>51</v>
      </c>
      <c r="T352" s="12">
        <v>49</v>
      </c>
      <c r="U352" s="48">
        <v>51</v>
      </c>
      <c r="V352" s="48">
        <v>49</v>
      </c>
      <c r="W352" s="48" t="s">
        <v>11</v>
      </c>
      <c r="X352" s="48">
        <f>IF(AND(W352 = "Dem", L352&gt;M352), 1, 0)</f>
        <v>1</v>
      </c>
      <c r="Y352" s="48" t="s">
        <v>289</v>
      </c>
      <c r="Z352" s="48" t="s">
        <v>85</v>
      </c>
      <c r="AA352" s="48" t="s">
        <v>85</v>
      </c>
      <c r="AB352" s="48" t="s">
        <v>85</v>
      </c>
      <c r="AC352" s="48" t="s">
        <v>85</v>
      </c>
      <c r="AD352" s="48" t="s">
        <v>85</v>
      </c>
      <c r="AE352" s="48" t="s">
        <v>290</v>
      </c>
      <c r="AF352" s="48" t="s">
        <v>285</v>
      </c>
      <c r="AG352" s="48" t="s">
        <v>89</v>
      </c>
      <c r="AH352" s="48">
        <v>1</v>
      </c>
      <c r="AI352" s="48">
        <v>1</v>
      </c>
      <c r="AJ352" s="48">
        <v>1</v>
      </c>
      <c r="AK352" s="48">
        <v>1</v>
      </c>
      <c r="AL352" s="48">
        <v>1</v>
      </c>
      <c r="AM352" s="48">
        <v>1</v>
      </c>
      <c r="AN352" s="48">
        <v>1</v>
      </c>
      <c r="AO352" s="48">
        <v>0</v>
      </c>
      <c r="AP352" s="48">
        <v>0</v>
      </c>
      <c r="AQ352" s="48">
        <v>0</v>
      </c>
      <c r="AR352" s="48">
        <v>0</v>
      </c>
      <c r="AS352" s="48">
        <v>0</v>
      </c>
      <c r="AT352" s="48">
        <v>0</v>
      </c>
      <c r="AU352" s="48">
        <v>0</v>
      </c>
      <c r="AV352" s="48">
        <v>0</v>
      </c>
      <c r="AW352" s="48">
        <v>0</v>
      </c>
      <c r="AX352" s="48">
        <v>0</v>
      </c>
      <c r="AY352" s="48">
        <v>0</v>
      </c>
      <c r="AZ352" s="48">
        <v>0</v>
      </c>
      <c r="BA352" s="48">
        <v>0</v>
      </c>
      <c r="BB352" s="48">
        <v>0</v>
      </c>
      <c r="BC352" s="48">
        <v>0</v>
      </c>
      <c r="BD352" s="48">
        <v>0</v>
      </c>
      <c r="BE352" s="48">
        <v>0</v>
      </c>
      <c r="BF352" s="48">
        <v>0</v>
      </c>
      <c r="BG352" s="48">
        <v>0</v>
      </c>
      <c r="BH352" s="48">
        <v>0</v>
      </c>
      <c r="BI352" s="48">
        <v>0</v>
      </c>
      <c r="BJ352" s="48">
        <v>0</v>
      </c>
      <c r="BK352" s="48">
        <v>0</v>
      </c>
      <c r="BL352" s="48">
        <v>0</v>
      </c>
      <c r="BM352" s="48">
        <v>0</v>
      </c>
      <c r="BN352" s="48">
        <v>0</v>
      </c>
      <c r="BO352" s="48">
        <v>0</v>
      </c>
      <c r="BP352" s="48" t="s">
        <v>85</v>
      </c>
      <c r="BQ352" s="48" t="s">
        <v>85</v>
      </c>
      <c r="BR352" s="48">
        <f>100*ROUND(393/1102,2)</f>
        <v>36</v>
      </c>
      <c r="BS352" s="48">
        <f>100*ROUND(367/1102,2)</f>
        <v>33</v>
      </c>
      <c r="BT352" s="48">
        <f>100*ROUND(333/1102,2)</f>
        <v>30</v>
      </c>
      <c r="BU352" s="48" t="s">
        <v>85</v>
      </c>
      <c r="BV352" s="48" t="s">
        <v>85</v>
      </c>
      <c r="BW352" s="48" t="s">
        <v>85</v>
      </c>
      <c r="BX352" s="48" t="s">
        <v>85</v>
      </c>
      <c r="BY352" s="48">
        <f>100*ROUND(778/1102,2)</f>
        <v>71</v>
      </c>
      <c r="BZ352" s="48">
        <f>100*ROUND(39/1102,2)</f>
        <v>4</v>
      </c>
      <c r="CA352" s="48">
        <f>100*ROUND(224/1102,2)</f>
        <v>20</v>
      </c>
      <c r="CB352" s="48" t="s">
        <v>85</v>
      </c>
      <c r="CC352" s="48" t="s">
        <v>85</v>
      </c>
      <c r="CD352" s="1"/>
      <c r="CE352" s="1"/>
      <c r="CF352" s="1"/>
      <c r="CG352" s="1"/>
      <c r="CH352" s="1"/>
      <c r="CI352" s="1"/>
      <c r="CJ352" s="1"/>
      <c r="CK352" s="1"/>
    </row>
    <row r="353" spans="1:89">
      <c r="A353" s="1">
        <v>202</v>
      </c>
      <c r="B353" s="1" t="s">
        <v>197</v>
      </c>
      <c r="C353" s="19" t="s">
        <v>354</v>
      </c>
      <c r="D353" s="20" t="s">
        <v>379</v>
      </c>
      <c r="E353" s="20" t="s">
        <v>382</v>
      </c>
      <c r="F353" s="20" t="s">
        <v>383</v>
      </c>
      <c r="G353" s="20" t="s">
        <v>371</v>
      </c>
      <c r="H353" s="21">
        <f>E353-D353+1</f>
        <v>6</v>
      </c>
      <c r="I353" s="32">
        <v>3.4</v>
      </c>
      <c r="J353" s="40" t="s">
        <v>176</v>
      </c>
      <c r="K353" s="32">
        <v>830</v>
      </c>
      <c r="L353" s="22">
        <v>53</v>
      </c>
      <c r="M353" s="22">
        <v>38</v>
      </c>
      <c r="N353" s="22">
        <v>2</v>
      </c>
      <c r="O353" s="22">
        <v>7</v>
      </c>
      <c r="P353" s="48" t="s">
        <v>201</v>
      </c>
      <c r="Q353" s="22" t="s">
        <v>202</v>
      </c>
      <c r="R353" s="32" t="s">
        <v>88</v>
      </c>
      <c r="S353" s="12">
        <v>51</v>
      </c>
      <c r="T353" s="12">
        <v>49</v>
      </c>
      <c r="U353" s="48">
        <v>51</v>
      </c>
      <c r="V353" s="48">
        <v>49</v>
      </c>
      <c r="W353" s="48" t="s">
        <v>11</v>
      </c>
      <c r="X353" s="48">
        <f>IF(AND(W353 = "Dem", L353&gt;M353), 1, 0)</f>
        <v>1</v>
      </c>
      <c r="Y353" s="32" t="s">
        <v>384</v>
      </c>
      <c r="Z353" s="32" t="s">
        <v>85</v>
      </c>
      <c r="AA353" s="32" t="s">
        <v>85</v>
      </c>
      <c r="AB353" s="32" t="s">
        <v>85</v>
      </c>
      <c r="AC353" s="32" t="s">
        <v>85</v>
      </c>
      <c r="AD353" s="32" t="s">
        <v>85</v>
      </c>
      <c r="AE353" s="32" t="s">
        <v>354</v>
      </c>
      <c r="AF353" s="32" t="s">
        <v>354</v>
      </c>
      <c r="AG353" s="32" t="s">
        <v>89</v>
      </c>
      <c r="AH353" s="32">
        <v>1</v>
      </c>
      <c r="AI353" s="32">
        <v>0</v>
      </c>
      <c r="AJ353" s="32">
        <v>1</v>
      </c>
      <c r="AK353" s="32">
        <v>1</v>
      </c>
      <c r="AL353" s="32">
        <v>1</v>
      </c>
      <c r="AM353" s="32">
        <v>1</v>
      </c>
      <c r="AN353" s="32">
        <v>1</v>
      </c>
      <c r="AO353" s="32">
        <v>0</v>
      </c>
      <c r="AP353" s="32">
        <v>1</v>
      </c>
      <c r="AQ353" s="32">
        <v>0</v>
      </c>
      <c r="AR353" s="32">
        <v>0</v>
      </c>
      <c r="AS353" s="32">
        <v>0</v>
      </c>
      <c r="AT353" s="32">
        <v>0</v>
      </c>
      <c r="AU353" s="32">
        <v>0</v>
      </c>
      <c r="AV353" s="32">
        <v>0</v>
      </c>
      <c r="AW353" s="32">
        <v>0</v>
      </c>
      <c r="AX353" s="32">
        <v>0</v>
      </c>
      <c r="AY353" s="32">
        <v>0</v>
      </c>
      <c r="AZ353" s="32">
        <v>0</v>
      </c>
      <c r="BA353" s="32">
        <v>0</v>
      </c>
      <c r="BB353" s="32">
        <v>0</v>
      </c>
      <c r="BC353" s="32">
        <v>0</v>
      </c>
      <c r="BD353" s="32">
        <v>0</v>
      </c>
      <c r="BE353" s="32">
        <v>0</v>
      </c>
      <c r="BF353" s="32">
        <v>0</v>
      </c>
      <c r="BG353" s="32">
        <v>0</v>
      </c>
      <c r="BH353" s="32">
        <v>0</v>
      </c>
      <c r="BI353" s="32">
        <v>0</v>
      </c>
      <c r="BJ353" s="32">
        <v>0</v>
      </c>
      <c r="BK353" s="32">
        <v>0</v>
      </c>
      <c r="BL353" s="32">
        <v>0</v>
      </c>
      <c r="BM353" s="32">
        <v>0</v>
      </c>
      <c r="BN353" s="32">
        <v>0</v>
      </c>
      <c r="BO353" s="32">
        <v>0</v>
      </c>
      <c r="BP353" s="32" t="s">
        <v>85</v>
      </c>
      <c r="BQ353" s="32" t="s">
        <v>85</v>
      </c>
      <c r="BR353" s="32" t="s">
        <v>85</v>
      </c>
      <c r="BS353" s="32" t="s">
        <v>85</v>
      </c>
      <c r="BT353" s="32" t="s">
        <v>85</v>
      </c>
      <c r="BU353" s="32" t="s">
        <v>85</v>
      </c>
      <c r="BV353" s="32" t="s">
        <v>85</v>
      </c>
      <c r="BW353" s="32" t="s">
        <v>85</v>
      </c>
      <c r="BX353" s="32" t="s">
        <v>85</v>
      </c>
      <c r="BY353" s="32" t="s">
        <v>85</v>
      </c>
      <c r="BZ353" s="32" t="s">
        <v>85</v>
      </c>
      <c r="CA353" s="32" t="s">
        <v>85</v>
      </c>
      <c r="CB353" s="32" t="s">
        <v>85</v>
      </c>
      <c r="CC353" s="32" t="s">
        <v>85</v>
      </c>
      <c r="CD353" s="1"/>
      <c r="CE353" s="1"/>
      <c r="CF353" s="1"/>
      <c r="CG353" s="1"/>
      <c r="CH353" s="1"/>
      <c r="CI353" s="1"/>
      <c r="CJ353" s="1"/>
      <c r="CK353" s="1"/>
    </row>
    <row r="354" spans="1:89">
      <c r="A354" s="1">
        <v>196</v>
      </c>
      <c r="B354" s="1" t="s">
        <v>197</v>
      </c>
      <c r="C354" s="19" t="s">
        <v>385</v>
      </c>
      <c r="D354" s="20" t="s">
        <v>382</v>
      </c>
      <c r="E354" s="20" t="s">
        <v>386</v>
      </c>
      <c r="F354" s="20" t="s">
        <v>387</v>
      </c>
      <c r="G354" s="20" t="s">
        <v>375</v>
      </c>
      <c r="H354" s="21">
        <f>E354-D354+1</f>
        <v>3</v>
      </c>
      <c r="I354" s="21" t="s">
        <v>85</v>
      </c>
      <c r="J354" s="40" t="s">
        <v>176</v>
      </c>
      <c r="K354" s="48">
        <v>470</v>
      </c>
      <c r="L354" s="22">
        <v>51</v>
      </c>
      <c r="M354" s="22">
        <v>45</v>
      </c>
      <c r="N354" s="22" t="s">
        <v>85</v>
      </c>
      <c r="O354" s="22">
        <v>3</v>
      </c>
      <c r="P354" s="48" t="s">
        <v>201</v>
      </c>
      <c r="Q354" s="22" t="s">
        <v>202</v>
      </c>
      <c r="R354" s="40" t="s">
        <v>88</v>
      </c>
      <c r="S354" s="12">
        <v>51</v>
      </c>
      <c r="T354" s="12">
        <v>49</v>
      </c>
      <c r="U354" s="48">
        <v>51</v>
      </c>
      <c r="V354" s="48">
        <v>49</v>
      </c>
      <c r="W354" s="48" t="s">
        <v>11</v>
      </c>
      <c r="X354" s="48">
        <f>IF(AND(W354 = "Dem", L354&gt;M354), 1, 0)</f>
        <v>1</v>
      </c>
      <c r="Y354" s="32" t="s">
        <v>85</v>
      </c>
      <c r="Z354" s="32" t="s">
        <v>85</v>
      </c>
      <c r="AA354" s="32" t="s">
        <v>85</v>
      </c>
      <c r="AB354" s="32" t="s">
        <v>85</v>
      </c>
      <c r="AC354" s="32" t="s">
        <v>85</v>
      </c>
      <c r="AD354" s="32" t="s">
        <v>85</v>
      </c>
      <c r="AE354" s="32" t="s">
        <v>207</v>
      </c>
      <c r="AF354" s="32" t="s">
        <v>204</v>
      </c>
      <c r="AG354" s="32" t="s">
        <v>89</v>
      </c>
      <c r="AH354" s="32">
        <v>1</v>
      </c>
      <c r="AI354" s="32">
        <v>1</v>
      </c>
      <c r="AJ354" s="32">
        <v>1</v>
      </c>
      <c r="AK354" s="32">
        <v>1</v>
      </c>
      <c r="AL354" s="32">
        <v>1</v>
      </c>
      <c r="AM354" s="32">
        <v>1</v>
      </c>
      <c r="AN354" s="32">
        <v>1</v>
      </c>
      <c r="AO354" s="32">
        <v>0</v>
      </c>
      <c r="AP354" s="32">
        <v>1</v>
      </c>
      <c r="AQ354" s="32">
        <v>0</v>
      </c>
      <c r="AR354" s="32">
        <v>0</v>
      </c>
      <c r="AS354" s="32">
        <v>0</v>
      </c>
      <c r="AT354" s="32">
        <v>0</v>
      </c>
      <c r="AU354" s="32">
        <v>0</v>
      </c>
      <c r="AV354" s="32">
        <v>0</v>
      </c>
      <c r="AW354" s="32">
        <v>0</v>
      </c>
      <c r="AX354" s="32">
        <v>0</v>
      </c>
      <c r="AY354" s="32">
        <v>0</v>
      </c>
      <c r="AZ354" s="32">
        <v>0</v>
      </c>
      <c r="BA354" s="32">
        <v>0</v>
      </c>
      <c r="BB354" s="32">
        <v>0</v>
      </c>
      <c r="BC354" s="32">
        <v>0</v>
      </c>
      <c r="BD354" s="32">
        <v>0</v>
      </c>
      <c r="BE354" s="32">
        <v>0</v>
      </c>
      <c r="BF354" s="32">
        <v>0</v>
      </c>
      <c r="BG354" s="32">
        <v>0</v>
      </c>
      <c r="BH354" s="32">
        <v>0</v>
      </c>
      <c r="BI354" s="32">
        <v>0</v>
      </c>
      <c r="BJ354" s="32">
        <v>0</v>
      </c>
      <c r="BK354" s="32">
        <v>0</v>
      </c>
      <c r="BL354" s="32">
        <v>0</v>
      </c>
      <c r="BM354" s="32">
        <v>0</v>
      </c>
      <c r="BN354" s="32">
        <v>0</v>
      </c>
      <c r="BO354" s="32">
        <v>0</v>
      </c>
      <c r="BP354" s="32" t="s">
        <v>85</v>
      </c>
      <c r="BQ354" s="32" t="s">
        <v>85</v>
      </c>
      <c r="BR354" s="32" t="s">
        <v>85</v>
      </c>
      <c r="BS354" s="32" t="s">
        <v>85</v>
      </c>
      <c r="BT354" s="32" t="s">
        <v>85</v>
      </c>
      <c r="BU354" s="32" t="s">
        <v>85</v>
      </c>
      <c r="BV354" s="32" t="s">
        <v>85</v>
      </c>
      <c r="BW354" s="32" t="s">
        <v>85</v>
      </c>
      <c r="BX354" s="32" t="s">
        <v>85</v>
      </c>
      <c r="BY354" s="32" t="s">
        <v>85</v>
      </c>
      <c r="BZ354" s="32" t="s">
        <v>85</v>
      </c>
      <c r="CA354" s="32" t="s">
        <v>85</v>
      </c>
      <c r="CB354" s="32" t="s">
        <v>85</v>
      </c>
      <c r="CC354" s="32" t="s">
        <v>85</v>
      </c>
      <c r="CD354" s="1"/>
      <c r="CE354" s="1"/>
      <c r="CF354" s="1"/>
      <c r="CG354" s="1"/>
      <c r="CH354" s="1"/>
      <c r="CI354" s="1"/>
      <c r="CJ354" s="1"/>
      <c r="CK354" s="1"/>
    </row>
    <row r="355" spans="1:89">
      <c r="A355" s="1">
        <v>170</v>
      </c>
      <c r="B355" s="26" t="s">
        <v>197</v>
      </c>
      <c r="C355" s="19" t="s">
        <v>354</v>
      </c>
      <c r="D355" s="20" t="s">
        <v>393</v>
      </c>
      <c r="E355" s="20" t="s">
        <v>394</v>
      </c>
      <c r="F355" s="20" t="s">
        <v>395</v>
      </c>
      <c r="G355" s="20" t="s">
        <v>396</v>
      </c>
      <c r="H355" s="21">
        <f>E355-D355+1</f>
        <v>3</v>
      </c>
      <c r="I355" s="32">
        <v>3.35</v>
      </c>
      <c r="J355" s="21" t="s">
        <v>176</v>
      </c>
      <c r="K355" s="32">
        <v>856</v>
      </c>
      <c r="L355" s="22">
        <v>53</v>
      </c>
      <c r="M355" s="22">
        <v>34</v>
      </c>
      <c r="N355" s="22">
        <v>1</v>
      </c>
      <c r="O355" s="22">
        <v>11</v>
      </c>
      <c r="P355" s="48" t="s">
        <v>201</v>
      </c>
      <c r="Q355" s="22" t="s">
        <v>202</v>
      </c>
      <c r="R355" s="32" t="s">
        <v>88</v>
      </c>
      <c r="S355" s="12">
        <v>51</v>
      </c>
      <c r="T355" s="12">
        <v>49</v>
      </c>
      <c r="U355" s="48">
        <v>51</v>
      </c>
      <c r="V355" s="48">
        <v>49</v>
      </c>
      <c r="W355" s="48" t="s">
        <v>11</v>
      </c>
      <c r="X355" s="48">
        <f>IF(AND(W355 = "Dem", L355&gt;M355), 1, 0)</f>
        <v>1</v>
      </c>
      <c r="Y355" s="32" t="s">
        <v>129</v>
      </c>
      <c r="Z355" s="32" t="s">
        <v>85</v>
      </c>
      <c r="AA355" s="32" t="s">
        <v>85</v>
      </c>
      <c r="AB355" s="32" t="s">
        <v>85</v>
      </c>
      <c r="AC355" s="32" t="s">
        <v>85</v>
      </c>
      <c r="AD355" s="32" t="s">
        <v>85</v>
      </c>
      <c r="AE355" s="32" t="s">
        <v>354</v>
      </c>
      <c r="AF355" s="32" t="s">
        <v>354</v>
      </c>
      <c r="AG355" s="32" t="s">
        <v>89</v>
      </c>
      <c r="AH355" s="32">
        <v>1</v>
      </c>
      <c r="AI355" s="32">
        <v>0</v>
      </c>
      <c r="AJ355" s="32">
        <v>1</v>
      </c>
      <c r="AK355" s="32">
        <v>1</v>
      </c>
      <c r="AL355" s="32">
        <v>1</v>
      </c>
      <c r="AM355" s="32">
        <v>1</v>
      </c>
      <c r="AN355" s="32">
        <v>1</v>
      </c>
      <c r="AO355" s="32">
        <v>0</v>
      </c>
      <c r="AP355" s="32">
        <v>1</v>
      </c>
      <c r="AQ355" s="32">
        <v>0</v>
      </c>
      <c r="AR355" s="32">
        <v>0</v>
      </c>
      <c r="AS355" s="32">
        <v>0</v>
      </c>
      <c r="AT355" s="32">
        <v>0</v>
      </c>
      <c r="AU355" s="32">
        <v>0</v>
      </c>
      <c r="AV355" s="32">
        <v>0</v>
      </c>
      <c r="AW355" s="32">
        <v>0</v>
      </c>
      <c r="AX355" s="32">
        <v>0</v>
      </c>
      <c r="AY355" s="32">
        <v>0</v>
      </c>
      <c r="AZ355" s="32">
        <v>0</v>
      </c>
      <c r="BA355" s="32">
        <v>0</v>
      </c>
      <c r="BB355" s="32">
        <v>0</v>
      </c>
      <c r="BC355" s="32">
        <v>0</v>
      </c>
      <c r="BD355" s="32">
        <v>0</v>
      </c>
      <c r="BE355" s="32">
        <v>0</v>
      </c>
      <c r="BF355" s="32">
        <v>0</v>
      </c>
      <c r="BG355" s="32">
        <v>0</v>
      </c>
      <c r="BH355" s="32">
        <v>0</v>
      </c>
      <c r="BI355" s="32">
        <v>0</v>
      </c>
      <c r="BJ355" s="32">
        <v>0</v>
      </c>
      <c r="BK355" s="32">
        <v>0</v>
      </c>
      <c r="BL355" s="32">
        <v>0</v>
      </c>
      <c r="BM355" s="32">
        <v>0</v>
      </c>
      <c r="BN355" s="32">
        <v>0</v>
      </c>
      <c r="BO355" s="32">
        <v>0</v>
      </c>
      <c r="BP355" s="32" t="s">
        <v>85</v>
      </c>
      <c r="BQ355" s="32" t="s">
        <v>85</v>
      </c>
      <c r="BR355" s="32" t="s">
        <v>85</v>
      </c>
      <c r="BS355" s="32" t="s">
        <v>85</v>
      </c>
      <c r="BT355" s="32" t="s">
        <v>85</v>
      </c>
      <c r="BU355" s="32" t="s">
        <v>85</v>
      </c>
      <c r="BV355" s="32" t="s">
        <v>85</v>
      </c>
      <c r="BW355" s="32" t="s">
        <v>85</v>
      </c>
      <c r="BX355" s="32" t="s">
        <v>85</v>
      </c>
      <c r="BY355" s="32" t="s">
        <v>85</v>
      </c>
      <c r="BZ355" s="32" t="s">
        <v>85</v>
      </c>
      <c r="CA355" s="32" t="s">
        <v>85</v>
      </c>
      <c r="CB355" s="32" t="s">
        <v>85</v>
      </c>
      <c r="CC355" s="32" t="s">
        <v>85</v>
      </c>
      <c r="CD355" s="1"/>
      <c r="CE355" s="1"/>
      <c r="CF355" s="1"/>
      <c r="CG355" s="1"/>
      <c r="CH355" s="1"/>
      <c r="CI355" s="1"/>
      <c r="CJ355" s="1"/>
      <c r="CK355" s="1"/>
    </row>
    <row r="356" spans="1:89">
      <c r="A356" s="1">
        <v>156</v>
      </c>
      <c r="B356" s="1" t="s">
        <v>197</v>
      </c>
      <c r="C356" s="19" t="s">
        <v>385</v>
      </c>
      <c r="D356" s="20" t="s">
        <v>400</v>
      </c>
      <c r="E356" s="20" t="s">
        <v>401</v>
      </c>
      <c r="F356" s="20" t="s">
        <v>402</v>
      </c>
      <c r="G356" s="20" t="s">
        <v>403</v>
      </c>
      <c r="H356" s="21">
        <f>E356-D356+1</f>
        <v>3</v>
      </c>
      <c r="I356" s="32">
        <v>1.89</v>
      </c>
      <c r="J356" s="21" t="s">
        <v>176</v>
      </c>
      <c r="K356" s="48">
        <v>428</v>
      </c>
      <c r="L356" s="22">
        <v>49</v>
      </c>
      <c r="M356" s="22">
        <v>43</v>
      </c>
      <c r="N356" s="22" t="s">
        <v>85</v>
      </c>
      <c r="O356" s="22" t="s">
        <v>85</v>
      </c>
      <c r="P356" s="48" t="s">
        <v>201</v>
      </c>
      <c r="Q356" s="22" t="s">
        <v>202</v>
      </c>
      <c r="R356" s="32" t="s">
        <v>88</v>
      </c>
      <c r="S356" s="12">
        <v>51</v>
      </c>
      <c r="T356" s="12">
        <v>49</v>
      </c>
      <c r="U356" s="48">
        <v>51</v>
      </c>
      <c r="V356" s="48">
        <v>49</v>
      </c>
      <c r="W356" s="48" t="s">
        <v>11</v>
      </c>
      <c r="X356" s="48">
        <f>IF(AND(W356 = "Dem", L356&gt;M356), 1, 0)</f>
        <v>1</v>
      </c>
      <c r="Y356" s="32" t="s">
        <v>85</v>
      </c>
      <c r="Z356" s="32" t="s">
        <v>85</v>
      </c>
      <c r="AA356" s="32" t="s">
        <v>85</v>
      </c>
      <c r="AB356" s="32" t="s">
        <v>85</v>
      </c>
      <c r="AC356" s="32" t="s">
        <v>85</v>
      </c>
      <c r="AD356" s="32" t="s">
        <v>85</v>
      </c>
      <c r="AE356" s="32" t="s">
        <v>207</v>
      </c>
      <c r="AF356" s="32" t="s">
        <v>204</v>
      </c>
      <c r="AG356" s="32" t="s">
        <v>89</v>
      </c>
      <c r="AH356" s="32">
        <v>1</v>
      </c>
      <c r="AI356" s="32">
        <v>1</v>
      </c>
      <c r="AJ356" s="32">
        <v>1</v>
      </c>
      <c r="AK356" s="32">
        <v>1</v>
      </c>
      <c r="AL356" s="32">
        <v>1</v>
      </c>
      <c r="AM356" s="32">
        <v>1</v>
      </c>
      <c r="AN356" s="32">
        <v>1</v>
      </c>
      <c r="AO356" s="32">
        <v>0</v>
      </c>
      <c r="AP356" s="32">
        <v>1</v>
      </c>
      <c r="AQ356" s="32">
        <v>0</v>
      </c>
      <c r="AR356" s="32">
        <v>0</v>
      </c>
      <c r="AS356" s="32">
        <v>0</v>
      </c>
      <c r="AT356" s="32">
        <v>0</v>
      </c>
      <c r="AU356" s="32">
        <v>0</v>
      </c>
      <c r="AV356" s="32">
        <v>0</v>
      </c>
      <c r="AW356" s="32">
        <v>0</v>
      </c>
      <c r="AX356" s="32">
        <v>0</v>
      </c>
      <c r="AY356" s="32">
        <v>0</v>
      </c>
      <c r="AZ356" s="32">
        <v>0</v>
      </c>
      <c r="BA356" s="32">
        <v>0</v>
      </c>
      <c r="BB356" s="32">
        <v>0</v>
      </c>
      <c r="BC356" s="32">
        <v>0</v>
      </c>
      <c r="BD356" s="32">
        <v>0</v>
      </c>
      <c r="BE356" s="32">
        <v>0</v>
      </c>
      <c r="BF356" s="32">
        <v>0</v>
      </c>
      <c r="BG356" s="32">
        <v>0</v>
      </c>
      <c r="BH356" s="32">
        <v>0</v>
      </c>
      <c r="BI356" s="32">
        <v>0</v>
      </c>
      <c r="BJ356" s="32">
        <v>0</v>
      </c>
      <c r="BK356" s="32">
        <v>0</v>
      </c>
      <c r="BL356" s="32">
        <v>0</v>
      </c>
      <c r="BM356" s="32">
        <v>0</v>
      </c>
      <c r="BN356" s="32">
        <v>0</v>
      </c>
      <c r="BO356" s="32">
        <v>0</v>
      </c>
      <c r="BP356" s="32" t="s">
        <v>85</v>
      </c>
      <c r="BQ356" s="32" t="s">
        <v>85</v>
      </c>
      <c r="BR356" s="32" t="s">
        <v>85</v>
      </c>
      <c r="BS356" s="32" t="s">
        <v>85</v>
      </c>
      <c r="BT356" s="32" t="s">
        <v>85</v>
      </c>
      <c r="BU356" s="32" t="s">
        <v>85</v>
      </c>
      <c r="BV356" s="32" t="s">
        <v>85</v>
      </c>
      <c r="BW356" s="32" t="s">
        <v>85</v>
      </c>
      <c r="BX356" s="32" t="s">
        <v>85</v>
      </c>
      <c r="BY356" s="32" t="s">
        <v>85</v>
      </c>
      <c r="BZ356" s="32" t="s">
        <v>85</v>
      </c>
      <c r="CA356" s="32" t="s">
        <v>85</v>
      </c>
      <c r="CB356" s="32" t="s">
        <v>85</v>
      </c>
      <c r="CC356" s="32" t="s">
        <v>85</v>
      </c>
      <c r="CE356" s="1"/>
      <c r="CF356" s="1"/>
      <c r="CG356" s="1"/>
      <c r="CH356" s="1"/>
      <c r="CI356" s="1"/>
      <c r="CJ356" s="1"/>
      <c r="CK356" s="1"/>
    </row>
    <row r="357" spans="1:89">
      <c r="A357" s="1">
        <v>133</v>
      </c>
      <c r="B357" s="1" t="s">
        <v>197</v>
      </c>
      <c r="C357" s="19" t="s">
        <v>331</v>
      </c>
      <c r="D357" s="20" t="s">
        <v>167</v>
      </c>
      <c r="E357" s="20" t="s">
        <v>168</v>
      </c>
      <c r="F357" s="20" t="s">
        <v>169</v>
      </c>
      <c r="G357" s="20" t="s">
        <v>410</v>
      </c>
      <c r="H357" s="21">
        <f>E357-D357+1</f>
        <v>10</v>
      </c>
      <c r="I357" s="32" t="s">
        <v>85</v>
      </c>
      <c r="J357" s="21" t="s">
        <v>176</v>
      </c>
      <c r="K357" s="48">
        <v>1215</v>
      </c>
      <c r="L357" s="22">
        <v>47</v>
      </c>
      <c r="M357" s="22">
        <v>38</v>
      </c>
      <c r="N357" s="22" t="s">
        <v>85</v>
      </c>
      <c r="O357" s="22">
        <v>15</v>
      </c>
      <c r="P357" s="48" t="s">
        <v>201</v>
      </c>
      <c r="Q357" s="22" t="s">
        <v>202</v>
      </c>
      <c r="R357" s="32" t="s">
        <v>88</v>
      </c>
      <c r="S357" s="12">
        <v>51</v>
      </c>
      <c r="T357" s="12">
        <v>49</v>
      </c>
      <c r="U357" s="48">
        <v>51</v>
      </c>
      <c r="V357" s="48">
        <v>49</v>
      </c>
      <c r="W357" s="48" t="s">
        <v>11</v>
      </c>
      <c r="X357" s="48">
        <f>IF(AND(W357 = "Dem", L357&gt;M357), 1, 0)</f>
        <v>1</v>
      </c>
      <c r="Y357" s="32" t="s">
        <v>85</v>
      </c>
      <c r="Z357" s="32" t="s">
        <v>85</v>
      </c>
      <c r="AA357" s="32" t="s">
        <v>85</v>
      </c>
      <c r="AB357" s="32" t="s">
        <v>85</v>
      </c>
      <c r="AC357" s="32" t="s">
        <v>85</v>
      </c>
      <c r="AD357" s="32" t="s">
        <v>85</v>
      </c>
      <c r="AE357" s="32" t="s">
        <v>331</v>
      </c>
      <c r="AF357" s="32" t="s">
        <v>331</v>
      </c>
      <c r="AG357" s="32" t="s">
        <v>89</v>
      </c>
      <c r="AH357" s="32">
        <v>1</v>
      </c>
      <c r="AI357" s="32">
        <v>0</v>
      </c>
      <c r="AJ357" s="32">
        <v>1</v>
      </c>
      <c r="AK357" s="32">
        <v>1</v>
      </c>
      <c r="AL357" s="32">
        <v>1</v>
      </c>
      <c r="AM357" s="32">
        <v>1</v>
      </c>
      <c r="AN357" s="32">
        <v>1</v>
      </c>
      <c r="AO357" s="32">
        <v>0</v>
      </c>
      <c r="AP357" s="32">
        <v>0</v>
      </c>
      <c r="AQ357" s="32">
        <v>0</v>
      </c>
      <c r="AR357" s="32">
        <v>0</v>
      </c>
      <c r="AS357" s="32">
        <v>0</v>
      </c>
      <c r="AT357" s="32">
        <v>0</v>
      </c>
      <c r="AU357" s="32">
        <v>0</v>
      </c>
      <c r="AV357" s="32">
        <v>0</v>
      </c>
      <c r="AW357" s="32">
        <v>0</v>
      </c>
      <c r="AX357" s="32">
        <v>0</v>
      </c>
      <c r="AY357" s="32">
        <v>0</v>
      </c>
      <c r="AZ357" s="32">
        <v>0</v>
      </c>
      <c r="BA357" s="32">
        <v>0</v>
      </c>
      <c r="BB357" s="32">
        <v>0</v>
      </c>
      <c r="BC357" s="32">
        <v>0</v>
      </c>
      <c r="BD357" s="32">
        <v>0</v>
      </c>
      <c r="BE357" s="32">
        <v>0</v>
      </c>
      <c r="BF357" s="32">
        <v>0</v>
      </c>
      <c r="BG357" s="32">
        <v>0</v>
      </c>
      <c r="BH357" s="32">
        <v>0</v>
      </c>
      <c r="BI357" s="32">
        <v>0</v>
      </c>
      <c r="BJ357" s="32">
        <v>0</v>
      </c>
      <c r="BK357" s="32">
        <v>0</v>
      </c>
      <c r="BL357" s="32">
        <v>0</v>
      </c>
      <c r="BM357" s="32">
        <v>0</v>
      </c>
      <c r="BN357" s="32">
        <v>0</v>
      </c>
      <c r="BO357" s="32">
        <v>0</v>
      </c>
      <c r="BP357" s="32" t="s">
        <v>85</v>
      </c>
      <c r="BQ357" s="32" t="s">
        <v>85</v>
      </c>
      <c r="BR357" s="32">
        <v>36</v>
      </c>
      <c r="BS357" s="32">
        <v>36</v>
      </c>
      <c r="BT357" s="32">
        <v>29</v>
      </c>
      <c r="BU357" s="32" t="s">
        <v>85</v>
      </c>
      <c r="BV357" s="32" t="s">
        <v>85</v>
      </c>
      <c r="BW357" s="32" t="s">
        <v>85</v>
      </c>
      <c r="BX357" s="32" t="s">
        <v>85</v>
      </c>
      <c r="BY357" s="32">
        <v>75</v>
      </c>
      <c r="BZ357" s="32" t="s">
        <v>85</v>
      </c>
      <c r="CA357" s="32">
        <v>12</v>
      </c>
      <c r="CB357" s="32" t="s">
        <v>85</v>
      </c>
      <c r="CC357" s="32" t="s">
        <v>85</v>
      </c>
      <c r="CD357" s="1"/>
      <c r="CE357" s="1"/>
      <c r="CF357" s="1"/>
      <c r="CG357" s="1"/>
      <c r="CH357" s="1"/>
      <c r="CI357" s="1"/>
      <c r="CJ357" s="1"/>
      <c r="CK357" s="1"/>
    </row>
    <row r="358" spans="1:89">
      <c r="A358" s="1">
        <v>115</v>
      </c>
      <c r="B358" s="1" t="s">
        <v>197</v>
      </c>
      <c r="C358" s="19" t="s">
        <v>354</v>
      </c>
      <c r="D358" s="20" t="s">
        <v>412</v>
      </c>
      <c r="E358" s="20" t="s">
        <v>413</v>
      </c>
      <c r="F358" s="20" t="s">
        <v>414</v>
      </c>
      <c r="G358" s="20" t="s">
        <v>415</v>
      </c>
      <c r="H358" s="21">
        <f>E358-D358+1</f>
        <v>5</v>
      </c>
      <c r="I358" s="32">
        <v>3.35</v>
      </c>
      <c r="J358" s="40" t="s">
        <v>176</v>
      </c>
      <c r="K358" s="48">
        <v>858</v>
      </c>
      <c r="L358" s="22">
        <v>53</v>
      </c>
      <c r="M358" s="22">
        <v>35</v>
      </c>
      <c r="N358" s="22">
        <v>3</v>
      </c>
      <c r="O358" s="22">
        <v>10</v>
      </c>
      <c r="P358" s="48" t="s">
        <v>201</v>
      </c>
      <c r="Q358" s="22" t="s">
        <v>202</v>
      </c>
      <c r="R358" s="32" t="s">
        <v>177</v>
      </c>
      <c r="S358" s="12">
        <v>51</v>
      </c>
      <c r="T358" s="12">
        <v>49</v>
      </c>
      <c r="U358" s="48">
        <v>51</v>
      </c>
      <c r="V358" s="48">
        <v>49</v>
      </c>
      <c r="W358" s="48" t="s">
        <v>11</v>
      </c>
      <c r="X358" s="48">
        <f>IF(AND(W358 = "Dem", L358&gt;M358), 1, 0)</f>
        <v>1</v>
      </c>
      <c r="Y358" s="32" t="s">
        <v>85</v>
      </c>
      <c r="Z358" s="32" t="s">
        <v>85</v>
      </c>
      <c r="AA358" s="32" t="s">
        <v>85</v>
      </c>
      <c r="AB358" s="32" t="s">
        <v>85</v>
      </c>
      <c r="AC358" s="32" t="s">
        <v>85</v>
      </c>
      <c r="AD358" s="32" t="s">
        <v>85</v>
      </c>
      <c r="AE358" s="32" t="s">
        <v>354</v>
      </c>
      <c r="AF358" s="32" t="s">
        <v>354</v>
      </c>
      <c r="AG358" s="32" t="s">
        <v>89</v>
      </c>
      <c r="AH358" s="32">
        <v>1</v>
      </c>
      <c r="AI358" s="32">
        <v>0</v>
      </c>
      <c r="AJ358" s="32">
        <v>1</v>
      </c>
      <c r="AK358" s="32">
        <v>1</v>
      </c>
      <c r="AL358" s="32">
        <v>1</v>
      </c>
      <c r="AM358" s="32">
        <v>1</v>
      </c>
      <c r="AN358" s="32">
        <v>1</v>
      </c>
      <c r="AO358" s="32">
        <v>0</v>
      </c>
      <c r="AP358" s="32">
        <v>1</v>
      </c>
      <c r="AQ358" s="32">
        <v>0</v>
      </c>
      <c r="AR358" s="32">
        <v>0</v>
      </c>
      <c r="AS358" s="32">
        <v>0</v>
      </c>
      <c r="AT358" s="32">
        <v>0</v>
      </c>
      <c r="AU358" s="32">
        <v>0</v>
      </c>
      <c r="AV358" s="32">
        <v>0</v>
      </c>
      <c r="AW358" s="32">
        <v>0</v>
      </c>
      <c r="AX358" s="32">
        <v>0</v>
      </c>
      <c r="AY358" s="32">
        <v>0</v>
      </c>
      <c r="AZ358" s="32">
        <v>0</v>
      </c>
      <c r="BA358" s="32">
        <v>0</v>
      </c>
      <c r="BB358" s="32">
        <v>0</v>
      </c>
      <c r="BC358" s="32">
        <v>0</v>
      </c>
      <c r="BD358" s="32">
        <v>0</v>
      </c>
      <c r="BE358" s="32">
        <v>0</v>
      </c>
      <c r="BF358" s="32">
        <v>0</v>
      </c>
      <c r="BG358" s="32">
        <v>0</v>
      </c>
      <c r="BH358" s="32">
        <v>0</v>
      </c>
      <c r="BI358" s="32">
        <v>0</v>
      </c>
      <c r="BJ358" s="32">
        <v>0</v>
      </c>
      <c r="BK358" s="32">
        <v>0</v>
      </c>
      <c r="BL358" s="32">
        <v>0</v>
      </c>
      <c r="BM358" s="32">
        <v>0</v>
      </c>
      <c r="BN358" s="32">
        <v>0</v>
      </c>
      <c r="BO358" s="32">
        <v>0</v>
      </c>
      <c r="BP358" s="32" t="s">
        <v>85</v>
      </c>
      <c r="BQ358" s="32" t="s">
        <v>85</v>
      </c>
      <c r="BR358" s="32" t="s">
        <v>85</v>
      </c>
      <c r="BS358" s="32" t="s">
        <v>85</v>
      </c>
      <c r="BT358" s="32" t="s">
        <v>85</v>
      </c>
      <c r="BU358" s="32" t="s">
        <v>85</v>
      </c>
      <c r="BV358" s="32" t="s">
        <v>85</v>
      </c>
      <c r="BW358" s="32" t="s">
        <v>85</v>
      </c>
      <c r="BX358" s="32" t="s">
        <v>85</v>
      </c>
      <c r="BY358" s="32" t="s">
        <v>85</v>
      </c>
      <c r="BZ358" s="32" t="s">
        <v>85</v>
      </c>
      <c r="CA358" s="32" t="s">
        <v>85</v>
      </c>
      <c r="CB358" s="32" t="s">
        <v>85</v>
      </c>
      <c r="CC358" s="32" t="s">
        <v>85</v>
      </c>
      <c r="CD358" s="1"/>
      <c r="CE358" s="1"/>
      <c r="CF358" s="1"/>
      <c r="CG358" s="1"/>
      <c r="CH358" s="1"/>
      <c r="CI358" s="1"/>
      <c r="CJ358" s="1"/>
      <c r="CK358" s="1"/>
    </row>
    <row r="359" spans="1:89">
      <c r="A359" s="1">
        <v>109</v>
      </c>
      <c r="B359" s="1" t="s">
        <v>197</v>
      </c>
      <c r="C359" s="19" t="s">
        <v>416</v>
      </c>
      <c r="D359" s="20" t="s">
        <v>167</v>
      </c>
      <c r="E359" s="20" t="s">
        <v>417</v>
      </c>
      <c r="F359" s="20" t="s">
        <v>418</v>
      </c>
      <c r="G359" s="20" t="s">
        <v>419</v>
      </c>
      <c r="H359" s="21">
        <f>E359-D359+1</f>
        <v>3</v>
      </c>
      <c r="I359" s="40" t="s">
        <v>85</v>
      </c>
      <c r="J359" s="21" t="s">
        <v>176</v>
      </c>
      <c r="K359" s="48">
        <v>365</v>
      </c>
      <c r="L359" s="22">
        <v>47</v>
      </c>
      <c r="M359" s="22">
        <v>45</v>
      </c>
      <c r="N359" s="22" t="s">
        <v>85</v>
      </c>
      <c r="O359" s="22">
        <v>7</v>
      </c>
      <c r="P359" s="48" t="s">
        <v>201</v>
      </c>
      <c r="Q359" s="22" t="s">
        <v>202</v>
      </c>
      <c r="R359" s="22" t="s">
        <v>88</v>
      </c>
      <c r="S359" s="12">
        <v>51</v>
      </c>
      <c r="T359" s="12">
        <v>49</v>
      </c>
      <c r="U359" s="48">
        <v>51</v>
      </c>
      <c r="V359" s="48">
        <v>49</v>
      </c>
      <c r="W359" s="48" t="s">
        <v>11</v>
      </c>
      <c r="X359" s="48">
        <f>IF(AND(W359 = "Dem", L359&gt;M359), 1, 0)</f>
        <v>1</v>
      </c>
      <c r="Y359" s="48" t="s">
        <v>85</v>
      </c>
      <c r="Z359" s="48" t="s">
        <v>85</v>
      </c>
      <c r="AA359" s="48" t="s">
        <v>85</v>
      </c>
      <c r="AB359" s="48" t="s">
        <v>85</v>
      </c>
      <c r="AC359" s="48" t="s">
        <v>85</v>
      </c>
      <c r="AD359" s="48" t="s">
        <v>85</v>
      </c>
      <c r="AE359" s="48" t="s">
        <v>207</v>
      </c>
      <c r="AF359" s="48" t="s">
        <v>204</v>
      </c>
      <c r="AG359" s="48" t="s">
        <v>178</v>
      </c>
      <c r="AH359" s="48">
        <v>1</v>
      </c>
      <c r="AI359" s="22">
        <v>1</v>
      </c>
      <c r="AJ359" s="48">
        <v>1</v>
      </c>
      <c r="AK359" s="48">
        <v>1</v>
      </c>
      <c r="AL359" s="48">
        <v>1</v>
      </c>
      <c r="AM359" s="48">
        <v>1</v>
      </c>
      <c r="AN359" s="48">
        <v>1</v>
      </c>
      <c r="AO359" s="48">
        <v>0</v>
      </c>
      <c r="AP359" s="48">
        <v>1</v>
      </c>
      <c r="AQ359" s="48">
        <v>0</v>
      </c>
      <c r="AR359" s="48">
        <v>0</v>
      </c>
      <c r="AS359" s="48">
        <v>0</v>
      </c>
      <c r="AT359" s="48">
        <v>0</v>
      </c>
      <c r="AU359" s="48">
        <v>0</v>
      </c>
      <c r="AV359" s="48">
        <v>0</v>
      </c>
      <c r="AW359" s="48">
        <v>0</v>
      </c>
      <c r="AX359" s="48">
        <v>0</v>
      </c>
      <c r="AY359" s="48">
        <v>0</v>
      </c>
      <c r="AZ359" s="48">
        <v>0</v>
      </c>
      <c r="BA359" s="48">
        <v>0</v>
      </c>
      <c r="BB359" s="48">
        <v>0</v>
      </c>
      <c r="BC359" s="48">
        <v>0</v>
      </c>
      <c r="BD359" s="48">
        <v>0</v>
      </c>
      <c r="BE359" s="48">
        <v>0</v>
      </c>
      <c r="BF359" s="48">
        <v>0</v>
      </c>
      <c r="BG359" s="48">
        <v>0</v>
      </c>
      <c r="BH359" s="48">
        <v>0</v>
      </c>
      <c r="BI359" s="48">
        <v>0</v>
      </c>
      <c r="BJ359" s="48">
        <v>0</v>
      </c>
      <c r="BK359" s="48">
        <v>0</v>
      </c>
      <c r="BL359" s="48">
        <v>0</v>
      </c>
      <c r="BM359" s="48">
        <v>0</v>
      </c>
      <c r="BN359" s="48">
        <v>0</v>
      </c>
      <c r="BO359" s="48">
        <v>0</v>
      </c>
      <c r="BP359" s="32" t="s">
        <v>85</v>
      </c>
      <c r="BQ359" s="32" t="s">
        <v>85</v>
      </c>
      <c r="BR359" s="32" t="s">
        <v>85</v>
      </c>
      <c r="BS359" s="32" t="s">
        <v>85</v>
      </c>
      <c r="BT359" s="32" t="s">
        <v>85</v>
      </c>
      <c r="BU359" s="32" t="s">
        <v>85</v>
      </c>
      <c r="BV359" s="32" t="s">
        <v>85</v>
      </c>
      <c r="BW359" s="32" t="s">
        <v>85</v>
      </c>
      <c r="BX359" s="32" t="s">
        <v>85</v>
      </c>
      <c r="BY359" s="32" t="s">
        <v>85</v>
      </c>
      <c r="BZ359" s="32" t="s">
        <v>85</v>
      </c>
      <c r="CA359" s="32" t="s">
        <v>85</v>
      </c>
      <c r="CB359" s="32" t="s">
        <v>85</v>
      </c>
      <c r="CC359" s="32" t="s">
        <v>85</v>
      </c>
      <c r="CD359" s="1"/>
      <c r="CE359" s="1"/>
      <c r="CF359" s="1"/>
      <c r="CG359" s="1"/>
      <c r="CH359" s="1"/>
      <c r="CI359" s="1"/>
      <c r="CJ359" s="1"/>
      <c r="CK359" s="1"/>
    </row>
    <row r="360" spans="1:89">
      <c r="A360" s="1">
        <v>103</v>
      </c>
      <c r="B360" s="1" t="s">
        <v>197</v>
      </c>
      <c r="C360" s="41" t="s">
        <v>130</v>
      </c>
      <c r="D360" s="20" t="s">
        <v>420</v>
      </c>
      <c r="E360" s="20" t="s">
        <v>417</v>
      </c>
      <c r="F360" s="20" t="s">
        <v>421</v>
      </c>
      <c r="G360" s="20" t="s">
        <v>422</v>
      </c>
      <c r="H360" s="48">
        <v>2</v>
      </c>
      <c r="I360" s="48">
        <v>3</v>
      </c>
      <c r="J360" s="40" t="s">
        <v>176</v>
      </c>
      <c r="K360" s="48">
        <v>908</v>
      </c>
      <c r="L360" s="22">
        <v>52</v>
      </c>
      <c r="M360" s="22">
        <v>36</v>
      </c>
      <c r="N360" s="22">
        <v>5</v>
      </c>
      <c r="O360" s="22">
        <v>8</v>
      </c>
      <c r="P360" s="48" t="s">
        <v>201</v>
      </c>
      <c r="Q360" s="22" t="s">
        <v>202</v>
      </c>
      <c r="R360" s="48" t="s">
        <v>88</v>
      </c>
      <c r="S360" s="12">
        <v>51</v>
      </c>
      <c r="T360" s="12">
        <v>49</v>
      </c>
      <c r="U360" s="48">
        <v>51</v>
      </c>
      <c r="V360" s="48">
        <v>49</v>
      </c>
      <c r="W360" s="48" t="s">
        <v>11</v>
      </c>
      <c r="X360" s="48">
        <f>IF(AND(W360 = "Dem", L360&gt;M360), 1, 0)</f>
        <v>1</v>
      </c>
      <c r="Y360" s="48" t="s">
        <v>85</v>
      </c>
      <c r="Z360" s="48" t="s">
        <v>85</v>
      </c>
      <c r="AA360" s="48" t="s">
        <v>85</v>
      </c>
      <c r="AB360" s="48" t="s">
        <v>85</v>
      </c>
      <c r="AC360" s="48" t="s">
        <v>85</v>
      </c>
      <c r="AD360" s="48" t="s">
        <v>85</v>
      </c>
      <c r="AE360" s="48" t="s">
        <v>130</v>
      </c>
      <c r="AF360" s="48" t="s">
        <v>130</v>
      </c>
      <c r="AG360" s="48" t="s">
        <v>178</v>
      </c>
      <c r="AH360" s="48">
        <v>1</v>
      </c>
      <c r="AI360" s="48">
        <v>0</v>
      </c>
      <c r="AJ360" s="48">
        <v>1</v>
      </c>
      <c r="AK360" s="48">
        <v>1</v>
      </c>
      <c r="AL360" s="48">
        <v>1</v>
      </c>
      <c r="AM360" s="48">
        <v>1</v>
      </c>
      <c r="AN360" s="48">
        <v>1</v>
      </c>
      <c r="AO360" s="48">
        <v>0</v>
      </c>
      <c r="AP360" s="48">
        <v>0</v>
      </c>
      <c r="AQ360" s="48">
        <v>1</v>
      </c>
      <c r="AR360" s="48">
        <v>0</v>
      </c>
      <c r="AS360" s="48">
        <v>0</v>
      </c>
      <c r="AT360" s="48">
        <v>0</v>
      </c>
      <c r="AU360" s="48">
        <v>0</v>
      </c>
      <c r="AV360" s="48">
        <v>0</v>
      </c>
      <c r="AW360" s="48">
        <v>0</v>
      </c>
      <c r="AX360" s="48">
        <v>0</v>
      </c>
      <c r="AY360" s="48">
        <v>0</v>
      </c>
      <c r="AZ360" s="48">
        <v>0</v>
      </c>
      <c r="BA360" s="48">
        <v>0</v>
      </c>
      <c r="BB360" s="48">
        <v>0</v>
      </c>
      <c r="BC360" s="48">
        <v>0</v>
      </c>
      <c r="BD360" s="48">
        <v>0</v>
      </c>
      <c r="BE360" s="48">
        <v>0</v>
      </c>
      <c r="BF360" s="48">
        <v>0</v>
      </c>
      <c r="BG360" s="48">
        <v>0</v>
      </c>
      <c r="BH360" s="48">
        <v>0</v>
      </c>
      <c r="BI360" s="48">
        <v>0</v>
      </c>
      <c r="BJ360" s="48">
        <v>0</v>
      </c>
      <c r="BK360" s="48">
        <v>1</v>
      </c>
      <c r="BL360" s="48">
        <v>0</v>
      </c>
      <c r="BM360" s="48">
        <v>0</v>
      </c>
      <c r="BN360" s="48">
        <v>0</v>
      </c>
      <c r="BO360" s="48">
        <v>1</v>
      </c>
      <c r="BP360" s="48" t="s">
        <v>85</v>
      </c>
      <c r="BQ360" s="48" t="s">
        <v>85</v>
      </c>
      <c r="BR360" s="48" t="s">
        <v>85</v>
      </c>
      <c r="BS360" s="48" t="s">
        <v>85</v>
      </c>
      <c r="BT360" s="48" t="s">
        <v>85</v>
      </c>
      <c r="BU360" s="48" t="s">
        <v>85</v>
      </c>
      <c r="BV360" s="48" t="s">
        <v>85</v>
      </c>
      <c r="BW360" s="48" t="s">
        <v>85</v>
      </c>
      <c r="BX360" s="48" t="s">
        <v>85</v>
      </c>
      <c r="BY360" s="48" t="s">
        <v>85</v>
      </c>
      <c r="BZ360" s="48" t="s">
        <v>85</v>
      </c>
      <c r="CA360" s="48" t="s">
        <v>85</v>
      </c>
      <c r="CB360" s="48" t="s">
        <v>85</v>
      </c>
      <c r="CC360" s="48" t="s">
        <v>85</v>
      </c>
      <c r="CD360" s="1"/>
      <c r="CE360" s="1"/>
      <c r="CF360" s="1"/>
      <c r="CG360" s="1"/>
      <c r="CH360" s="1"/>
      <c r="CI360" s="1"/>
      <c r="CJ360" s="1"/>
      <c r="CK360" s="1"/>
    </row>
    <row r="361" spans="1:89">
      <c r="A361" s="1">
        <v>74</v>
      </c>
      <c r="B361" s="1" t="s">
        <v>197</v>
      </c>
      <c r="C361" s="19" t="s">
        <v>204</v>
      </c>
      <c r="D361" s="27">
        <v>44022</v>
      </c>
      <c r="E361" s="27">
        <v>44024</v>
      </c>
      <c r="F361" s="26" t="s">
        <v>436</v>
      </c>
      <c r="G361" s="27">
        <v>44027</v>
      </c>
      <c r="H361" s="48">
        <v>3</v>
      </c>
      <c r="I361" s="49" t="s">
        <v>85</v>
      </c>
      <c r="J361" s="40" t="s">
        <v>176</v>
      </c>
      <c r="K361" s="32">
        <v>345</v>
      </c>
      <c r="L361" s="32">
        <v>52</v>
      </c>
      <c r="M361" s="32">
        <v>45</v>
      </c>
      <c r="N361" s="49" t="s">
        <v>85</v>
      </c>
      <c r="O361" s="32">
        <v>2</v>
      </c>
      <c r="P361" s="32" t="s">
        <v>201</v>
      </c>
      <c r="Q361" s="32" t="s">
        <v>202</v>
      </c>
      <c r="R361" s="32" t="s">
        <v>88</v>
      </c>
      <c r="S361" s="12">
        <v>51</v>
      </c>
      <c r="T361" s="12">
        <v>49</v>
      </c>
      <c r="U361" s="48">
        <v>51</v>
      </c>
      <c r="V361" s="48">
        <v>49</v>
      </c>
      <c r="W361" s="48" t="s">
        <v>11</v>
      </c>
      <c r="X361" s="48">
        <f>IF(AND(W361 = "Dem", L361&gt;M361), 1, 0)</f>
        <v>1</v>
      </c>
      <c r="Y361" s="49" t="s">
        <v>85</v>
      </c>
      <c r="Z361" s="49" t="s">
        <v>611</v>
      </c>
      <c r="AA361" s="32">
        <v>0</v>
      </c>
      <c r="AB361" s="32">
        <v>0</v>
      </c>
      <c r="AC361" s="32">
        <v>0</v>
      </c>
      <c r="AD361" s="49" t="s">
        <v>85</v>
      </c>
      <c r="AE361" s="32" t="s">
        <v>207</v>
      </c>
      <c r="AF361" s="32" t="s">
        <v>204</v>
      </c>
      <c r="AG361" s="32" t="s">
        <v>178</v>
      </c>
      <c r="AH361" s="32">
        <v>1</v>
      </c>
      <c r="AI361" s="32">
        <v>1</v>
      </c>
      <c r="AJ361" s="32">
        <v>1</v>
      </c>
      <c r="AK361" s="32">
        <v>1</v>
      </c>
      <c r="AL361" s="32">
        <v>1</v>
      </c>
      <c r="AM361" s="32">
        <v>1</v>
      </c>
      <c r="AN361" s="32">
        <v>1</v>
      </c>
      <c r="AO361" s="32">
        <v>0</v>
      </c>
      <c r="AP361" s="32">
        <v>0</v>
      </c>
      <c r="AQ361" s="32">
        <v>0</v>
      </c>
      <c r="AR361" s="32">
        <v>0</v>
      </c>
      <c r="AS361" s="32">
        <v>0</v>
      </c>
      <c r="AT361" s="32">
        <v>0</v>
      </c>
      <c r="AU361" s="32">
        <v>0</v>
      </c>
      <c r="AV361" s="32">
        <v>0</v>
      </c>
      <c r="AW361" s="32">
        <v>0</v>
      </c>
      <c r="AX361" s="32">
        <v>0</v>
      </c>
      <c r="AY361" s="32">
        <v>0</v>
      </c>
      <c r="AZ361" s="32">
        <v>0</v>
      </c>
      <c r="BA361" s="32">
        <v>0</v>
      </c>
      <c r="BB361" s="32">
        <v>0</v>
      </c>
      <c r="BC361" s="32">
        <v>0</v>
      </c>
      <c r="BD361" s="32">
        <v>0</v>
      </c>
      <c r="BE361" s="32">
        <v>0</v>
      </c>
      <c r="BF361" s="32">
        <v>0</v>
      </c>
      <c r="BG361" s="32">
        <v>0</v>
      </c>
      <c r="BH361" s="32">
        <v>0</v>
      </c>
      <c r="BI361" s="32">
        <v>0</v>
      </c>
      <c r="BJ361" s="32">
        <v>0</v>
      </c>
      <c r="BK361" s="32">
        <v>0</v>
      </c>
      <c r="BL361" s="32">
        <v>0</v>
      </c>
      <c r="BM361" s="32">
        <v>0</v>
      </c>
      <c r="BN361" s="32">
        <v>0</v>
      </c>
      <c r="BO361" s="32">
        <v>0</v>
      </c>
      <c r="BP361" s="32">
        <v>43</v>
      </c>
      <c r="BQ361" s="32">
        <v>44</v>
      </c>
      <c r="BR361" s="32">
        <v>39</v>
      </c>
      <c r="BS361" s="32">
        <v>35</v>
      </c>
      <c r="BT361" s="32">
        <v>26</v>
      </c>
      <c r="BU361" s="32">
        <v>32</v>
      </c>
      <c r="BV361" s="32">
        <v>7</v>
      </c>
      <c r="BW361" s="32">
        <v>28</v>
      </c>
      <c r="BX361" s="32">
        <v>6</v>
      </c>
      <c r="BY361" s="32">
        <v>74</v>
      </c>
      <c r="BZ361" s="32">
        <v>12</v>
      </c>
      <c r="CA361" s="32">
        <v>9</v>
      </c>
      <c r="CB361" s="32">
        <v>2</v>
      </c>
      <c r="CC361" s="32">
        <v>2</v>
      </c>
      <c r="CD361" s="1" t="s">
        <v>437</v>
      </c>
      <c r="CE361" s="1"/>
      <c r="CF361" s="1"/>
      <c r="CG361" s="1"/>
      <c r="CH361" s="1"/>
      <c r="CI361" s="1"/>
      <c r="CJ361" s="1"/>
      <c r="CK361" s="1"/>
    </row>
    <row r="362" spans="1:89">
      <c r="A362" s="26">
        <v>62</v>
      </c>
      <c r="B362" s="26" t="s">
        <v>197</v>
      </c>
      <c r="C362" s="19" t="s">
        <v>285</v>
      </c>
      <c r="D362" s="27">
        <v>44019</v>
      </c>
      <c r="E362" s="27">
        <v>44022</v>
      </c>
      <c r="F362" s="26" t="s">
        <v>440</v>
      </c>
      <c r="G362" s="27">
        <v>44024</v>
      </c>
      <c r="H362" s="32">
        <v>4</v>
      </c>
      <c r="I362" s="48">
        <v>3.8</v>
      </c>
      <c r="J362" s="21" t="s">
        <v>176</v>
      </c>
      <c r="K362" s="32">
        <v>1099</v>
      </c>
      <c r="L362" s="32">
        <v>46</v>
      </c>
      <c r="M362" s="32">
        <v>42</v>
      </c>
      <c r="N362" s="32">
        <v>3</v>
      </c>
      <c r="O362" s="32">
        <v>9</v>
      </c>
      <c r="P362" s="32" t="s">
        <v>201</v>
      </c>
      <c r="Q362" s="32" t="s">
        <v>202</v>
      </c>
      <c r="R362" s="22" t="s">
        <v>177</v>
      </c>
      <c r="S362" s="12">
        <v>51</v>
      </c>
      <c r="T362" s="12">
        <v>49</v>
      </c>
      <c r="U362" s="48">
        <v>51</v>
      </c>
      <c r="V362" s="48">
        <v>49</v>
      </c>
      <c r="W362" s="48" t="s">
        <v>11</v>
      </c>
      <c r="X362" s="48">
        <f>IF(AND(W362 = "Dem", L362&gt;M362), 1, 0)</f>
        <v>1</v>
      </c>
      <c r="Y362" s="49" t="s">
        <v>85</v>
      </c>
      <c r="Z362" s="22" t="s">
        <v>85</v>
      </c>
      <c r="AA362" s="22">
        <v>0</v>
      </c>
      <c r="AB362" s="22">
        <v>0</v>
      </c>
      <c r="AC362" s="22">
        <v>0</v>
      </c>
      <c r="AD362" s="49" t="s">
        <v>85</v>
      </c>
      <c r="AE362" s="32" t="s">
        <v>441</v>
      </c>
      <c r="AF362" s="32" t="s">
        <v>285</v>
      </c>
      <c r="AG362" s="32" t="s">
        <v>178</v>
      </c>
      <c r="AH362" s="32">
        <v>1</v>
      </c>
      <c r="AI362" s="32">
        <v>1</v>
      </c>
      <c r="AJ362" s="32">
        <v>1</v>
      </c>
      <c r="AK362" s="32">
        <v>1</v>
      </c>
      <c r="AL362" s="32">
        <v>1</v>
      </c>
      <c r="AM362" s="32">
        <v>1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>
        <v>0</v>
      </c>
      <c r="BB362" s="32">
        <v>0</v>
      </c>
      <c r="BC362" s="32">
        <v>0</v>
      </c>
      <c r="BD362" s="32">
        <v>0</v>
      </c>
      <c r="BE362" s="32">
        <v>0</v>
      </c>
      <c r="BF362" s="32">
        <v>0</v>
      </c>
      <c r="BG362" s="32">
        <v>0</v>
      </c>
      <c r="BH362" s="32">
        <v>0</v>
      </c>
      <c r="BI362" s="32">
        <v>0</v>
      </c>
      <c r="BJ362" s="32">
        <v>0</v>
      </c>
      <c r="BK362" s="32">
        <v>0</v>
      </c>
      <c r="BL362" s="32">
        <v>0</v>
      </c>
      <c r="BM362" s="32">
        <v>0</v>
      </c>
      <c r="BN362" s="32">
        <v>0</v>
      </c>
      <c r="BO362" s="32">
        <v>0</v>
      </c>
      <c r="BP362" s="49" t="s">
        <v>85</v>
      </c>
      <c r="BQ362" s="49" t="s">
        <v>85</v>
      </c>
      <c r="BR362" s="32">
        <v>33</v>
      </c>
      <c r="BS362" s="32">
        <v>32</v>
      </c>
      <c r="BT362" s="32">
        <v>34</v>
      </c>
      <c r="BU362" s="49" t="s">
        <v>85</v>
      </c>
      <c r="BV362" s="49" t="s">
        <v>85</v>
      </c>
      <c r="BW362" s="49" t="s">
        <v>85</v>
      </c>
      <c r="BX362" s="49" t="s">
        <v>85</v>
      </c>
      <c r="BY362" s="32">
        <v>68</v>
      </c>
      <c r="BZ362" s="32">
        <v>4</v>
      </c>
      <c r="CA362" s="32">
        <v>21</v>
      </c>
      <c r="CB362" s="49" t="s">
        <v>85</v>
      </c>
      <c r="CC362" s="32">
        <v>7</v>
      </c>
      <c r="CE362" s="1"/>
      <c r="CF362" s="1"/>
      <c r="CG362" s="1"/>
      <c r="CH362" s="1"/>
      <c r="CI362" s="1"/>
      <c r="CJ362" s="1"/>
      <c r="CK362" s="1"/>
    </row>
    <row r="363" spans="1:89">
      <c r="A363" s="26">
        <v>59</v>
      </c>
      <c r="B363" s="26" t="s">
        <v>197</v>
      </c>
      <c r="C363" s="19" t="s">
        <v>204</v>
      </c>
      <c r="D363" s="27">
        <v>44002</v>
      </c>
      <c r="E363" s="27">
        <v>44005</v>
      </c>
      <c r="F363" s="26" t="s">
        <v>442</v>
      </c>
      <c r="G363" s="27">
        <v>44020</v>
      </c>
      <c r="H363" s="32">
        <v>4</v>
      </c>
      <c r="I363" s="49" t="s">
        <v>85</v>
      </c>
      <c r="J363" s="40" t="s">
        <v>176</v>
      </c>
      <c r="K363" s="32">
        <v>946</v>
      </c>
      <c r="L363" s="32">
        <v>50</v>
      </c>
      <c r="M363" s="32">
        <v>42</v>
      </c>
      <c r="N363" s="49" t="s">
        <v>85</v>
      </c>
      <c r="O363" s="49" t="s">
        <v>85</v>
      </c>
      <c r="P363" s="48" t="s">
        <v>201</v>
      </c>
      <c r="Q363" s="22" t="s">
        <v>202</v>
      </c>
      <c r="R363" s="48" t="s">
        <v>88</v>
      </c>
      <c r="S363" s="12">
        <v>51</v>
      </c>
      <c r="T363" s="12">
        <v>49</v>
      </c>
      <c r="U363" s="48">
        <v>51</v>
      </c>
      <c r="V363" s="48">
        <v>49</v>
      </c>
      <c r="W363" s="48" t="s">
        <v>11</v>
      </c>
      <c r="X363" s="48">
        <f>IF(AND(W363 = "Dem", L363&gt;M363), 1, 0)</f>
        <v>1</v>
      </c>
      <c r="Y363" s="49" t="s">
        <v>85</v>
      </c>
      <c r="Z363" s="49" t="s">
        <v>85</v>
      </c>
      <c r="AA363" s="48">
        <v>0</v>
      </c>
      <c r="AB363" s="48">
        <v>0</v>
      </c>
      <c r="AC363" s="48">
        <v>0</v>
      </c>
      <c r="AD363" s="49" t="s">
        <v>85</v>
      </c>
      <c r="AE363" s="48" t="s">
        <v>443</v>
      </c>
      <c r="AF363" s="48" t="s">
        <v>204</v>
      </c>
      <c r="AG363" s="48" t="s">
        <v>178</v>
      </c>
      <c r="AH363" s="32">
        <v>1</v>
      </c>
      <c r="AI363" s="32">
        <v>0</v>
      </c>
      <c r="AJ363" s="32">
        <v>1</v>
      </c>
      <c r="AK363" s="32">
        <v>1</v>
      </c>
      <c r="AL363" s="32">
        <v>1</v>
      </c>
      <c r="AM363" s="32">
        <v>1</v>
      </c>
      <c r="AN363" s="32">
        <v>1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0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>
        <v>0</v>
      </c>
      <c r="BB363" s="32">
        <v>0</v>
      </c>
      <c r="BC363" s="32">
        <v>0</v>
      </c>
      <c r="BD363" s="32">
        <v>0</v>
      </c>
      <c r="BE363" s="32">
        <v>0</v>
      </c>
      <c r="BF363" s="32">
        <v>0</v>
      </c>
      <c r="BG363" s="32">
        <v>0</v>
      </c>
      <c r="BH363" s="32">
        <v>0</v>
      </c>
      <c r="BI363" s="32">
        <v>0</v>
      </c>
      <c r="BJ363" s="32">
        <v>0</v>
      </c>
      <c r="BK363" s="32">
        <v>0</v>
      </c>
      <c r="BL363" s="32">
        <v>0</v>
      </c>
      <c r="BM363" s="32">
        <v>0</v>
      </c>
      <c r="BN363" s="32">
        <v>0</v>
      </c>
      <c r="BO363" s="32">
        <v>0</v>
      </c>
      <c r="BP363" s="49" t="s">
        <v>85</v>
      </c>
      <c r="BQ363" s="49" t="s">
        <v>85</v>
      </c>
      <c r="BR363" s="49" t="s">
        <v>85</v>
      </c>
      <c r="BS363" s="49" t="s">
        <v>85</v>
      </c>
      <c r="BT363" s="49" t="s">
        <v>85</v>
      </c>
      <c r="BU363" s="49" t="s">
        <v>85</v>
      </c>
      <c r="BV363" s="49" t="s">
        <v>85</v>
      </c>
      <c r="BW363" s="49" t="s">
        <v>85</v>
      </c>
      <c r="BX363" s="49" t="s">
        <v>85</v>
      </c>
      <c r="BY363" s="49" t="s">
        <v>85</v>
      </c>
      <c r="BZ363" s="49" t="s">
        <v>85</v>
      </c>
      <c r="CA363" s="49" t="s">
        <v>85</v>
      </c>
      <c r="CB363" s="49" t="s">
        <v>85</v>
      </c>
      <c r="CC363" s="49" t="s">
        <v>85</v>
      </c>
      <c r="CE363" s="1"/>
      <c r="CF363" s="1"/>
      <c r="CG363" s="1"/>
      <c r="CH363" s="1"/>
      <c r="CI363" s="1"/>
      <c r="CJ363" s="1"/>
      <c r="CK363" s="1"/>
    </row>
    <row r="364" spans="1:89">
      <c r="A364" s="26">
        <v>58</v>
      </c>
      <c r="B364" s="26" t="s">
        <v>197</v>
      </c>
      <c r="C364" s="19" t="s">
        <v>444</v>
      </c>
      <c r="D364" s="27">
        <v>44001</v>
      </c>
      <c r="E364" s="27">
        <v>44006</v>
      </c>
      <c r="F364" s="26" t="s">
        <v>445</v>
      </c>
      <c r="G364" s="27">
        <v>44019</v>
      </c>
      <c r="H364" s="32">
        <v>6</v>
      </c>
      <c r="I364" s="48">
        <v>3.5</v>
      </c>
      <c r="J364" s="40" t="s">
        <v>176</v>
      </c>
      <c r="K364" s="32">
        <v>800</v>
      </c>
      <c r="L364" s="32">
        <v>49</v>
      </c>
      <c r="M364" s="32">
        <v>42</v>
      </c>
      <c r="N364" s="49" t="s">
        <v>85</v>
      </c>
      <c r="O364" s="49" t="s">
        <v>85</v>
      </c>
      <c r="P364" s="32" t="s">
        <v>201</v>
      </c>
      <c r="Q364" s="32" t="s">
        <v>202</v>
      </c>
      <c r="R364" s="32" t="s">
        <v>88</v>
      </c>
      <c r="S364" s="12">
        <v>51</v>
      </c>
      <c r="T364" s="12">
        <v>49</v>
      </c>
      <c r="U364" s="48">
        <v>51</v>
      </c>
      <c r="V364" s="48">
        <v>49</v>
      </c>
      <c r="W364" s="48" t="s">
        <v>11</v>
      </c>
      <c r="X364" s="48">
        <f>IF(AND(W364 = "Dem", L364&gt;M364), 1, 0)</f>
        <v>1</v>
      </c>
      <c r="Y364" s="49" t="s">
        <v>85</v>
      </c>
      <c r="Z364" s="49" t="s">
        <v>85</v>
      </c>
      <c r="AA364" s="49" t="s">
        <v>85</v>
      </c>
      <c r="AB364" s="49" t="s">
        <v>85</v>
      </c>
      <c r="AC364" s="49" t="s">
        <v>85</v>
      </c>
      <c r="AD364" s="49" t="s">
        <v>85</v>
      </c>
      <c r="AE364" s="48" t="s">
        <v>446</v>
      </c>
      <c r="AF364" s="32" t="s">
        <v>444</v>
      </c>
      <c r="AG364" s="32" t="s">
        <v>118</v>
      </c>
      <c r="AH364" s="32">
        <v>1</v>
      </c>
      <c r="AI364" s="32">
        <v>0</v>
      </c>
      <c r="AJ364" s="49" t="s">
        <v>85</v>
      </c>
      <c r="AK364" s="49" t="s">
        <v>85</v>
      </c>
      <c r="AL364" s="49" t="s">
        <v>85</v>
      </c>
      <c r="AM364" s="49" t="s">
        <v>85</v>
      </c>
      <c r="AN364" s="49" t="s">
        <v>85</v>
      </c>
      <c r="AO364" s="49" t="s">
        <v>85</v>
      </c>
      <c r="AP364" s="49" t="s">
        <v>85</v>
      </c>
      <c r="AQ364" s="49" t="s">
        <v>85</v>
      </c>
      <c r="AR364" s="49" t="s">
        <v>85</v>
      </c>
      <c r="AS364" s="49" t="s">
        <v>85</v>
      </c>
      <c r="AT364" s="49" t="s">
        <v>85</v>
      </c>
      <c r="AU364" s="49" t="s">
        <v>85</v>
      </c>
      <c r="AV364" s="49" t="s">
        <v>85</v>
      </c>
      <c r="AW364" s="49" t="s">
        <v>85</v>
      </c>
      <c r="AX364" s="49" t="s">
        <v>85</v>
      </c>
      <c r="AY364" s="49" t="s">
        <v>85</v>
      </c>
      <c r="AZ364" s="49" t="s">
        <v>85</v>
      </c>
      <c r="BA364" s="49" t="s">
        <v>85</v>
      </c>
      <c r="BB364" s="49" t="s">
        <v>85</v>
      </c>
      <c r="BC364" s="49" t="s">
        <v>85</v>
      </c>
      <c r="BD364" s="49" t="s">
        <v>85</v>
      </c>
      <c r="BE364" s="49" t="s">
        <v>85</v>
      </c>
      <c r="BF364" s="49" t="s">
        <v>85</v>
      </c>
      <c r="BG364" s="49" t="s">
        <v>85</v>
      </c>
      <c r="BH364" s="49" t="s">
        <v>85</v>
      </c>
      <c r="BI364" s="49" t="s">
        <v>85</v>
      </c>
      <c r="BJ364" s="49" t="s">
        <v>85</v>
      </c>
      <c r="BK364" s="49" t="s">
        <v>85</v>
      </c>
      <c r="BL364" s="49" t="s">
        <v>85</v>
      </c>
      <c r="BM364" s="49" t="s">
        <v>85</v>
      </c>
      <c r="BN364" s="49" t="s">
        <v>85</v>
      </c>
      <c r="BO364" s="49" t="s">
        <v>85</v>
      </c>
      <c r="BP364" s="49" t="s">
        <v>85</v>
      </c>
      <c r="BQ364" s="49" t="s">
        <v>85</v>
      </c>
      <c r="BR364" s="49" t="s">
        <v>85</v>
      </c>
      <c r="BS364" s="49" t="s">
        <v>85</v>
      </c>
      <c r="BT364" s="49" t="s">
        <v>85</v>
      </c>
      <c r="BU364" s="49" t="s">
        <v>85</v>
      </c>
      <c r="BV364" s="49" t="s">
        <v>85</v>
      </c>
      <c r="BW364" s="49" t="s">
        <v>85</v>
      </c>
      <c r="BX364" s="49" t="s">
        <v>85</v>
      </c>
      <c r="BY364" s="49" t="s">
        <v>85</v>
      </c>
      <c r="BZ364" s="49" t="s">
        <v>85</v>
      </c>
      <c r="CA364" s="49" t="s">
        <v>85</v>
      </c>
      <c r="CB364" s="49" t="s">
        <v>85</v>
      </c>
      <c r="CC364" s="49" t="s">
        <v>85</v>
      </c>
      <c r="CD364" s="26" t="s">
        <v>183</v>
      </c>
      <c r="CE364" s="1"/>
      <c r="CF364" s="1"/>
      <c r="CG364" s="1"/>
      <c r="CH364" s="1"/>
      <c r="CI364" s="1"/>
      <c r="CJ364" s="1"/>
      <c r="CK364" s="1"/>
    </row>
    <row r="365" spans="1:89">
      <c r="A365" s="26">
        <v>47</v>
      </c>
      <c r="B365" s="1" t="s">
        <v>197</v>
      </c>
      <c r="C365" s="19" t="s">
        <v>204</v>
      </c>
      <c r="D365" s="27">
        <v>44008</v>
      </c>
      <c r="E365" s="27">
        <v>44010</v>
      </c>
      <c r="F365" s="1" t="s">
        <v>449</v>
      </c>
      <c r="G365" s="27">
        <v>44013</v>
      </c>
      <c r="H365" s="48">
        <v>3</v>
      </c>
      <c r="I365" s="48">
        <v>1.6</v>
      </c>
      <c r="J365" s="40" t="s">
        <v>176</v>
      </c>
      <c r="K365" s="48">
        <v>311</v>
      </c>
      <c r="L365" s="22">
        <v>53</v>
      </c>
      <c r="M365" s="22">
        <v>44</v>
      </c>
      <c r="N365" s="22">
        <v>0</v>
      </c>
      <c r="O365" s="22">
        <v>3</v>
      </c>
      <c r="P365" s="48" t="s">
        <v>201</v>
      </c>
      <c r="Q365" s="22" t="s">
        <v>202</v>
      </c>
      <c r="R365" s="48" t="s">
        <v>88</v>
      </c>
      <c r="S365" s="12">
        <v>51</v>
      </c>
      <c r="T365" s="12">
        <v>49</v>
      </c>
      <c r="U365" s="48">
        <v>51</v>
      </c>
      <c r="V365" s="48">
        <v>49</v>
      </c>
      <c r="W365" s="48" t="s">
        <v>11</v>
      </c>
      <c r="X365" s="48">
        <f>IF(AND(W365 = "Dem", L365&gt;M365), 1, 0)</f>
        <v>1</v>
      </c>
      <c r="Y365" s="49" t="s">
        <v>85</v>
      </c>
      <c r="Z365" s="49" t="s">
        <v>611</v>
      </c>
      <c r="AA365" s="48">
        <v>0</v>
      </c>
      <c r="AB365" s="48">
        <v>0</v>
      </c>
      <c r="AC365" s="48">
        <v>0</v>
      </c>
      <c r="AD365" s="49" t="s">
        <v>85</v>
      </c>
      <c r="AE365" s="48" t="s">
        <v>207</v>
      </c>
      <c r="AF365" s="48" t="s">
        <v>204</v>
      </c>
      <c r="AG365" s="48" t="s">
        <v>178</v>
      </c>
      <c r="AH365" s="48">
        <v>1</v>
      </c>
      <c r="AI365" s="48">
        <v>1</v>
      </c>
      <c r="AJ365" s="48">
        <v>1</v>
      </c>
      <c r="AK365" s="48">
        <v>1</v>
      </c>
      <c r="AL365" s="48">
        <v>1</v>
      </c>
      <c r="AM365" s="48">
        <v>1</v>
      </c>
      <c r="AN365" s="48">
        <v>1</v>
      </c>
      <c r="AO365" s="48">
        <v>0</v>
      </c>
      <c r="AP365" s="48">
        <v>0</v>
      </c>
      <c r="AQ365" s="48">
        <v>0</v>
      </c>
      <c r="AR365" s="48">
        <v>0</v>
      </c>
      <c r="AS365" s="48">
        <v>0</v>
      </c>
      <c r="AT365" s="48">
        <v>0</v>
      </c>
      <c r="AU365" s="48">
        <v>0</v>
      </c>
      <c r="AV365" s="48">
        <v>0</v>
      </c>
      <c r="AW365" s="48">
        <v>0</v>
      </c>
      <c r="AX365" s="48">
        <v>0</v>
      </c>
      <c r="AY365" s="48">
        <v>0</v>
      </c>
      <c r="AZ365" s="48">
        <v>0</v>
      </c>
      <c r="BA365" s="48">
        <v>0</v>
      </c>
      <c r="BB365" s="48">
        <v>0</v>
      </c>
      <c r="BC365" s="48">
        <v>0</v>
      </c>
      <c r="BD365" s="48">
        <v>0</v>
      </c>
      <c r="BE365" s="48">
        <v>0</v>
      </c>
      <c r="BF365" s="48">
        <v>0</v>
      </c>
      <c r="BG365" s="48">
        <v>0</v>
      </c>
      <c r="BH365" s="48">
        <v>0</v>
      </c>
      <c r="BI365" s="48">
        <v>0</v>
      </c>
      <c r="BJ365" s="48">
        <v>0</v>
      </c>
      <c r="BK365" s="48">
        <v>0</v>
      </c>
      <c r="BL365" s="48">
        <v>0</v>
      </c>
      <c r="BM365" s="48">
        <v>0</v>
      </c>
      <c r="BN365" s="48">
        <v>0</v>
      </c>
      <c r="BO365" s="32">
        <v>0</v>
      </c>
      <c r="BP365" s="48">
        <v>43</v>
      </c>
      <c r="BQ365" s="48">
        <v>44</v>
      </c>
      <c r="BR365" s="48">
        <v>39</v>
      </c>
      <c r="BS365" s="48">
        <v>34</v>
      </c>
      <c r="BT365" s="48">
        <v>27</v>
      </c>
      <c r="BU365" s="48">
        <v>31</v>
      </c>
      <c r="BV365" s="48">
        <v>8</v>
      </c>
      <c r="BW365" s="48">
        <v>6</v>
      </c>
      <c r="BX365" s="48">
        <v>28</v>
      </c>
      <c r="BY365" s="48">
        <v>75</v>
      </c>
      <c r="BZ365" s="48">
        <v>12</v>
      </c>
      <c r="CA365" s="48">
        <v>9</v>
      </c>
      <c r="CB365" s="48">
        <v>2</v>
      </c>
      <c r="CC365" s="48">
        <v>3</v>
      </c>
      <c r="CD365" s="1" t="s">
        <v>437</v>
      </c>
      <c r="CE365" s="1"/>
      <c r="CF365" s="1"/>
      <c r="CG365" s="1"/>
      <c r="CH365" s="1"/>
      <c r="CI365" s="1"/>
      <c r="CJ365" s="1"/>
      <c r="CK365" s="1"/>
    </row>
    <row r="366" spans="1:89">
      <c r="A366" s="1">
        <v>33</v>
      </c>
      <c r="B366" s="1" t="s">
        <v>197</v>
      </c>
      <c r="C366" s="19" t="s">
        <v>354</v>
      </c>
      <c r="D366" s="27">
        <v>43996</v>
      </c>
      <c r="E366" s="27">
        <v>43999</v>
      </c>
      <c r="F366" s="1" t="s">
        <v>452</v>
      </c>
      <c r="G366" s="27">
        <v>44007</v>
      </c>
      <c r="H366" s="48">
        <v>4</v>
      </c>
      <c r="I366" s="48">
        <v>3.33</v>
      </c>
      <c r="J366" s="40" t="s">
        <v>176</v>
      </c>
      <c r="K366" s="48">
        <v>865</v>
      </c>
      <c r="L366" s="22">
        <v>49</v>
      </c>
      <c r="M366" s="22">
        <v>34</v>
      </c>
      <c r="N366" s="22">
        <v>3</v>
      </c>
      <c r="O366" s="22">
        <v>14</v>
      </c>
      <c r="P366" s="48" t="s">
        <v>201</v>
      </c>
      <c r="Q366" s="22" t="s">
        <v>202</v>
      </c>
      <c r="R366" s="22" t="s">
        <v>177</v>
      </c>
      <c r="S366" s="12">
        <v>51</v>
      </c>
      <c r="T366" s="12">
        <v>49</v>
      </c>
      <c r="U366" s="48">
        <v>51</v>
      </c>
      <c r="V366" s="48">
        <v>49</v>
      </c>
      <c r="W366" s="48" t="s">
        <v>11</v>
      </c>
      <c r="X366" s="48">
        <f>IF(AND(W366 = "Dem", L366&gt;M366), 1, 0)</f>
        <v>1</v>
      </c>
      <c r="Y366" s="49" t="s">
        <v>85</v>
      </c>
      <c r="Z366" s="48" t="s">
        <v>282</v>
      </c>
      <c r="AA366" s="22">
        <v>0</v>
      </c>
      <c r="AB366" s="22">
        <v>0</v>
      </c>
      <c r="AC366" s="22">
        <v>0</v>
      </c>
      <c r="AD366" s="49" t="s">
        <v>85</v>
      </c>
      <c r="AE366" s="48" t="s">
        <v>359</v>
      </c>
      <c r="AF366" s="48" t="s">
        <v>359</v>
      </c>
      <c r="AG366" s="22" t="s">
        <v>178</v>
      </c>
      <c r="AH366" s="22">
        <v>1</v>
      </c>
      <c r="AI366" s="22">
        <v>0</v>
      </c>
      <c r="AJ366" s="22">
        <v>1</v>
      </c>
      <c r="AK366" s="22">
        <v>1</v>
      </c>
      <c r="AL366" s="22">
        <v>1</v>
      </c>
      <c r="AM366" s="22">
        <v>1</v>
      </c>
      <c r="AN366" s="22">
        <v>1</v>
      </c>
      <c r="AO366" s="22">
        <v>0</v>
      </c>
      <c r="AP366" s="22">
        <v>1</v>
      </c>
      <c r="AQ366" s="22">
        <v>0</v>
      </c>
      <c r="AR366" s="22">
        <v>0</v>
      </c>
      <c r="AS366" s="22">
        <v>0</v>
      </c>
      <c r="AT366" s="22">
        <v>0</v>
      </c>
      <c r="AU366" s="22">
        <v>0</v>
      </c>
      <c r="AV366" s="22">
        <v>0</v>
      </c>
      <c r="AW366" s="22">
        <v>0</v>
      </c>
      <c r="AX366" s="22">
        <v>0</v>
      </c>
      <c r="AY366" s="22">
        <v>0</v>
      </c>
      <c r="AZ366" s="22">
        <v>0</v>
      </c>
      <c r="BA366" s="22">
        <v>0</v>
      </c>
      <c r="BB366" s="22">
        <v>0</v>
      </c>
      <c r="BC366" s="22">
        <v>0</v>
      </c>
      <c r="BD366" s="22">
        <v>0</v>
      </c>
      <c r="BE366" s="22">
        <v>0</v>
      </c>
      <c r="BF366" s="22">
        <v>0</v>
      </c>
      <c r="BG366" s="22">
        <v>0</v>
      </c>
      <c r="BH366" s="22">
        <v>0</v>
      </c>
      <c r="BI366" s="22">
        <v>0</v>
      </c>
      <c r="BJ366" s="22">
        <v>0</v>
      </c>
      <c r="BK366" s="22">
        <v>0</v>
      </c>
      <c r="BL366" s="22">
        <v>0</v>
      </c>
      <c r="BM366" s="22">
        <v>0</v>
      </c>
      <c r="BN366" s="22">
        <v>0</v>
      </c>
      <c r="BO366" s="32">
        <v>0</v>
      </c>
      <c r="BP366" s="22">
        <v>34</v>
      </c>
      <c r="BQ366" s="49" t="s">
        <v>85</v>
      </c>
      <c r="BR366" s="49" t="s">
        <v>85</v>
      </c>
      <c r="BS366" s="49" t="s">
        <v>85</v>
      </c>
      <c r="BT366" s="49" t="s">
        <v>85</v>
      </c>
      <c r="BU366" s="49" t="s">
        <v>85</v>
      </c>
      <c r="BV366" s="49" t="s">
        <v>85</v>
      </c>
      <c r="BW366" s="49" t="s">
        <v>85</v>
      </c>
      <c r="BX366" s="49" t="s">
        <v>85</v>
      </c>
      <c r="BY366" s="49" t="s">
        <v>85</v>
      </c>
      <c r="BZ366" s="49" t="s">
        <v>85</v>
      </c>
      <c r="CA366" s="49" t="s">
        <v>85</v>
      </c>
      <c r="CB366" s="49" t="s">
        <v>85</v>
      </c>
      <c r="CC366" s="49" t="s">
        <v>85</v>
      </c>
      <c r="CD366" s="1"/>
      <c r="CE366" s="1"/>
      <c r="CF366" s="1"/>
      <c r="CG366" s="1"/>
      <c r="CH366" s="1"/>
      <c r="CI366" s="1"/>
      <c r="CJ366" s="1"/>
      <c r="CK366" s="1"/>
    </row>
    <row r="367" spans="1:89">
      <c r="A367" s="1">
        <v>26</v>
      </c>
      <c r="B367" s="1" t="s">
        <v>197</v>
      </c>
      <c r="C367" s="19" t="s">
        <v>453</v>
      </c>
      <c r="D367" s="27">
        <v>43995</v>
      </c>
      <c r="E367" s="27">
        <v>43997</v>
      </c>
      <c r="F367" s="1" t="s">
        <v>454</v>
      </c>
      <c r="G367" s="27">
        <v>43998</v>
      </c>
      <c r="H367" s="32">
        <v>3</v>
      </c>
      <c r="I367" s="48">
        <v>2.9</v>
      </c>
      <c r="J367" s="40" t="s">
        <v>176</v>
      </c>
      <c r="K367" s="48">
        <v>1368</v>
      </c>
      <c r="L367" s="22">
        <v>51</v>
      </c>
      <c r="M367" s="22">
        <v>42</v>
      </c>
      <c r="N367" s="22">
        <v>4</v>
      </c>
      <c r="O367" s="22">
        <v>3</v>
      </c>
      <c r="P367" s="48" t="s">
        <v>201</v>
      </c>
      <c r="Q367" s="22" t="s">
        <v>202</v>
      </c>
      <c r="R367" s="48" t="s">
        <v>177</v>
      </c>
      <c r="S367" s="12">
        <v>51</v>
      </c>
      <c r="T367" s="12">
        <v>49</v>
      </c>
      <c r="U367" s="48">
        <v>51</v>
      </c>
      <c r="V367" s="48">
        <v>49</v>
      </c>
      <c r="W367" s="48" t="s">
        <v>11</v>
      </c>
      <c r="X367" s="48">
        <f>IF(AND(W367 = "Dem", L367&gt;M367), 1, 0)</f>
        <v>1</v>
      </c>
      <c r="Y367" s="49" t="s">
        <v>85</v>
      </c>
      <c r="Z367" s="49" t="s">
        <v>611</v>
      </c>
      <c r="AA367" s="32">
        <v>0</v>
      </c>
      <c r="AB367" s="32">
        <v>0</v>
      </c>
      <c r="AC367" s="32">
        <v>0</v>
      </c>
      <c r="AD367" s="48">
        <v>0</v>
      </c>
      <c r="AE367" s="32" t="s">
        <v>453</v>
      </c>
      <c r="AF367" s="32" t="s">
        <v>453</v>
      </c>
      <c r="AG367" s="32" t="s">
        <v>178</v>
      </c>
      <c r="AH367" s="48">
        <v>1</v>
      </c>
      <c r="AI367" s="32">
        <v>0</v>
      </c>
      <c r="AJ367" s="32">
        <v>1</v>
      </c>
      <c r="AK367" s="32">
        <v>1</v>
      </c>
      <c r="AL367" s="32">
        <v>1</v>
      </c>
      <c r="AM367" s="32">
        <v>1</v>
      </c>
      <c r="AN367" s="32">
        <v>0</v>
      </c>
      <c r="AO367" s="32">
        <v>0</v>
      </c>
      <c r="AP367" s="32">
        <v>0</v>
      </c>
      <c r="AQ367" s="32">
        <v>0</v>
      </c>
      <c r="AR367" s="32">
        <v>0</v>
      </c>
      <c r="AS367" s="32">
        <v>0</v>
      </c>
      <c r="AT367" s="32">
        <v>1</v>
      </c>
      <c r="AU367" s="32">
        <v>0</v>
      </c>
      <c r="AV367" s="32">
        <v>0</v>
      </c>
      <c r="AW367" s="32">
        <v>0</v>
      </c>
      <c r="AX367" s="32">
        <v>0</v>
      </c>
      <c r="AY367" s="32">
        <v>0</v>
      </c>
      <c r="AZ367" s="32">
        <v>0</v>
      </c>
      <c r="BA367" s="32">
        <v>0</v>
      </c>
      <c r="BB367" s="32">
        <v>0</v>
      </c>
      <c r="BC367" s="32">
        <v>0</v>
      </c>
      <c r="BD367" s="32">
        <v>0</v>
      </c>
      <c r="BE367" s="32">
        <v>0</v>
      </c>
      <c r="BF367" s="32">
        <v>0</v>
      </c>
      <c r="BG367" s="32">
        <v>0</v>
      </c>
      <c r="BH367" s="32">
        <v>0</v>
      </c>
      <c r="BI367" s="32">
        <v>0</v>
      </c>
      <c r="BJ367" s="32">
        <v>0</v>
      </c>
      <c r="BK367" s="32">
        <v>0</v>
      </c>
      <c r="BL367" s="32">
        <v>0</v>
      </c>
      <c r="BM367" s="32">
        <v>0</v>
      </c>
      <c r="BN367" s="32">
        <v>0</v>
      </c>
      <c r="BO367" s="32">
        <v>0</v>
      </c>
      <c r="BP367" s="49" t="s">
        <v>85</v>
      </c>
      <c r="BQ367" s="49" t="s">
        <v>85</v>
      </c>
      <c r="BR367" s="48">
        <v>34</v>
      </c>
      <c r="BS367" s="48">
        <v>35</v>
      </c>
      <c r="BT367" s="48">
        <v>31</v>
      </c>
      <c r="BU367" s="49" t="s">
        <v>85</v>
      </c>
      <c r="BV367" s="49" t="s">
        <v>85</v>
      </c>
      <c r="BW367" s="49" t="s">
        <v>85</v>
      </c>
      <c r="BX367" s="49" t="s">
        <v>85</v>
      </c>
      <c r="BY367" s="48">
        <v>68</v>
      </c>
      <c r="BZ367" s="32">
        <v>5</v>
      </c>
      <c r="CA367" s="32">
        <v>21</v>
      </c>
      <c r="CB367" s="49" t="s">
        <v>85</v>
      </c>
      <c r="CC367" s="48">
        <v>6</v>
      </c>
      <c r="CE367" s="1"/>
      <c r="CF367" s="1"/>
      <c r="CG367" s="1"/>
      <c r="CH367" s="1"/>
      <c r="CI367" s="1"/>
      <c r="CJ367" s="1"/>
      <c r="CK367" s="1"/>
    </row>
    <row r="368" spans="1:89">
      <c r="A368" s="44">
        <v>632</v>
      </c>
      <c r="B368" s="45" t="s">
        <v>462</v>
      </c>
      <c r="C368" s="9" t="s">
        <v>121</v>
      </c>
      <c r="D368" s="39" t="s">
        <v>137</v>
      </c>
      <c r="E368" s="39" t="s">
        <v>123</v>
      </c>
      <c r="F368" s="23" t="s">
        <v>463</v>
      </c>
      <c r="G368" s="39" t="s">
        <v>125</v>
      </c>
      <c r="H368" s="21">
        <f>E368-D368+1</f>
        <v>10</v>
      </c>
      <c r="I368" s="40" t="s">
        <v>464</v>
      </c>
      <c r="J368" s="40" t="s">
        <v>176</v>
      </c>
      <c r="K368" s="40" t="s">
        <v>465</v>
      </c>
      <c r="L368" s="22">
        <v>57</v>
      </c>
      <c r="M368" s="22">
        <v>43</v>
      </c>
      <c r="N368" s="22" t="s">
        <v>85</v>
      </c>
      <c r="O368" s="22" t="s">
        <v>85</v>
      </c>
      <c r="P368" s="13" t="s">
        <v>466</v>
      </c>
      <c r="Q368" s="22" t="s">
        <v>467</v>
      </c>
      <c r="R368" s="22" t="s">
        <v>88</v>
      </c>
      <c r="S368" s="12">
        <v>53</v>
      </c>
      <c r="T368" s="12">
        <v>44</v>
      </c>
      <c r="U368" s="48">
        <v>54</v>
      </c>
      <c r="V368" s="48">
        <v>44</v>
      </c>
      <c r="W368" s="48" t="s">
        <v>11</v>
      </c>
      <c r="X368" s="48">
        <f>IF(AND(W368 = "Dem", L368&gt;M368), 1, 0)</f>
        <v>1</v>
      </c>
      <c r="Y368" s="22" t="s">
        <v>129</v>
      </c>
      <c r="Z368" s="48" t="s">
        <v>85</v>
      </c>
      <c r="AA368" s="22" t="s">
        <v>85</v>
      </c>
      <c r="AB368" s="22" t="s">
        <v>85</v>
      </c>
      <c r="AC368" s="22" t="s">
        <v>85</v>
      </c>
      <c r="AD368" s="22" t="s">
        <v>85</v>
      </c>
      <c r="AE368" s="13" t="s">
        <v>121</v>
      </c>
      <c r="AF368" s="13" t="s">
        <v>121</v>
      </c>
      <c r="AG368" s="22" t="s">
        <v>89</v>
      </c>
      <c r="AH368" s="22">
        <v>1</v>
      </c>
      <c r="AI368" s="22">
        <v>0</v>
      </c>
      <c r="AJ368" s="22">
        <v>1</v>
      </c>
      <c r="AK368" s="22">
        <v>1</v>
      </c>
      <c r="AL368" s="22">
        <v>1</v>
      </c>
      <c r="AM368" s="22">
        <v>1</v>
      </c>
      <c r="AN368" s="22">
        <v>0</v>
      </c>
      <c r="AO368" s="22">
        <v>0</v>
      </c>
      <c r="AP368" s="22">
        <v>1</v>
      </c>
      <c r="AQ368" s="22">
        <v>0</v>
      </c>
      <c r="AR368" s="22">
        <v>0</v>
      </c>
      <c r="AS368" s="22">
        <v>0</v>
      </c>
      <c r="AT368" s="22">
        <v>0</v>
      </c>
      <c r="AU368" s="22">
        <v>0</v>
      </c>
      <c r="AV368" s="22">
        <v>0</v>
      </c>
      <c r="AW368" s="22">
        <v>0</v>
      </c>
      <c r="AX368" s="22">
        <v>0</v>
      </c>
      <c r="AY368" s="22">
        <v>0</v>
      </c>
      <c r="AZ368" s="22">
        <v>0</v>
      </c>
      <c r="BA368" s="22">
        <v>0</v>
      </c>
      <c r="BB368" s="22">
        <v>0</v>
      </c>
      <c r="BC368" s="22">
        <v>0</v>
      </c>
      <c r="BD368" s="22">
        <v>0</v>
      </c>
      <c r="BE368" s="22">
        <v>0</v>
      </c>
      <c r="BF368" s="22">
        <v>1</v>
      </c>
      <c r="BG368" s="22">
        <v>0</v>
      </c>
      <c r="BH368" s="22">
        <v>0</v>
      </c>
      <c r="BI368" s="22">
        <v>0</v>
      </c>
      <c r="BJ368" s="22">
        <v>0</v>
      </c>
      <c r="BK368" s="22">
        <v>0</v>
      </c>
      <c r="BL368" s="22">
        <v>0</v>
      </c>
      <c r="BM368" s="22">
        <v>0</v>
      </c>
      <c r="BN368" s="22">
        <v>0</v>
      </c>
      <c r="BO368" s="22">
        <v>0</v>
      </c>
      <c r="BP368" s="22" t="s">
        <v>85</v>
      </c>
      <c r="BQ368" s="22" t="s">
        <v>85</v>
      </c>
      <c r="BR368" s="22" t="s">
        <v>85</v>
      </c>
      <c r="BS368" s="22" t="s">
        <v>85</v>
      </c>
      <c r="BT368" s="22" t="s">
        <v>85</v>
      </c>
      <c r="BU368" s="22" t="s">
        <v>85</v>
      </c>
      <c r="BV368" s="22" t="s">
        <v>85</v>
      </c>
      <c r="BW368" s="22" t="s">
        <v>85</v>
      </c>
      <c r="BX368" s="22" t="s">
        <v>85</v>
      </c>
      <c r="BY368" s="22" t="s">
        <v>85</v>
      </c>
      <c r="BZ368" s="22" t="s">
        <v>85</v>
      </c>
      <c r="CA368" s="22" t="s">
        <v>85</v>
      </c>
      <c r="CB368" s="22" t="s">
        <v>85</v>
      </c>
      <c r="CC368" s="22" t="s">
        <v>85</v>
      </c>
      <c r="CD368" s="45"/>
      <c r="CE368" s="1"/>
      <c r="CF368" s="1"/>
      <c r="CG368" s="1"/>
      <c r="CH368" s="1"/>
      <c r="CI368" s="1"/>
      <c r="CJ368" s="1"/>
      <c r="CK368" s="1"/>
    </row>
    <row r="369" spans="1:89">
      <c r="A369" s="44">
        <v>592</v>
      </c>
      <c r="B369" s="45" t="s">
        <v>462</v>
      </c>
      <c r="C369" s="9" t="s">
        <v>130</v>
      </c>
      <c r="D369" s="39" t="s">
        <v>131</v>
      </c>
      <c r="E369" s="39" t="s">
        <v>132</v>
      </c>
      <c r="F369" s="23" t="s">
        <v>133</v>
      </c>
      <c r="G369" s="39" t="s">
        <v>125</v>
      </c>
      <c r="H369" s="21">
        <f>E369-D369+1</f>
        <v>10</v>
      </c>
      <c r="I369" s="21" t="s">
        <v>160</v>
      </c>
      <c r="J369" s="40" t="s">
        <v>176</v>
      </c>
      <c r="K369" s="40" t="s">
        <v>468</v>
      </c>
      <c r="L369" s="22">
        <v>52</v>
      </c>
      <c r="M369" s="22">
        <v>44</v>
      </c>
      <c r="N369" s="22" t="s">
        <v>85</v>
      </c>
      <c r="O369" s="22" t="s">
        <v>85</v>
      </c>
      <c r="P369" s="13" t="s">
        <v>466</v>
      </c>
      <c r="Q369" s="22" t="s">
        <v>467</v>
      </c>
      <c r="R369" s="22" t="s">
        <v>88</v>
      </c>
      <c r="S369" s="12">
        <v>53</v>
      </c>
      <c r="T369" s="12">
        <v>44</v>
      </c>
      <c r="U369" s="48">
        <v>54</v>
      </c>
      <c r="V369" s="48">
        <v>44</v>
      </c>
      <c r="W369" s="48" t="s">
        <v>11</v>
      </c>
      <c r="X369" s="48">
        <f>IF(AND(W369 = "Dem", L369&gt;M369), 1, 0)</f>
        <v>1</v>
      </c>
      <c r="Y369" s="22" t="s">
        <v>85</v>
      </c>
      <c r="Z369" s="22" t="s">
        <v>85</v>
      </c>
      <c r="AA369" s="22" t="s">
        <v>85</v>
      </c>
      <c r="AB369" s="22" t="s">
        <v>85</v>
      </c>
      <c r="AC369" s="22" t="s">
        <v>85</v>
      </c>
      <c r="AD369" s="22" t="s">
        <v>85</v>
      </c>
      <c r="AE369" s="48" t="s">
        <v>130</v>
      </c>
      <c r="AF369" s="48" t="s">
        <v>136</v>
      </c>
      <c r="AG369" s="13" t="s">
        <v>89</v>
      </c>
      <c r="AH369" s="22">
        <v>1</v>
      </c>
      <c r="AI369" s="22">
        <v>0</v>
      </c>
      <c r="AJ369" s="22">
        <v>1</v>
      </c>
      <c r="AK369" s="22">
        <v>1</v>
      </c>
      <c r="AL369" s="22">
        <v>1</v>
      </c>
      <c r="AM369" s="22">
        <v>1</v>
      </c>
      <c r="AN369" s="22">
        <v>0</v>
      </c>
      <c r="AO369" s="22">
        <v>0</v>
      </c>
      <c r="AP369" s="22">
        <v>1</v>
      </c>
      <c r="AQ369" s="22">
        <v>1</v>
      </c>
      <c r="AR369" s="22">
        <v>0</v>
      </c>
      <c r="AS369" s="22">
        <v>0</v>
      </c>
      <c r="AT369" s="22">
        <v>0</v>
      </c>
      <c r="AU369" s="22">
        <v>0</v>
      </c>
      <c r="AV369" s="22">
        <v>0</v>
      </c>
      <c r="AW369" s="22">
        <v>0</v>
      </c>
      <c r="AX369" s="22">
        <v>0</v>
      </c>
      <c r="AY369" s="22">
        <v>0</v>
      </c>
      <c r="AZ369" s="22">
        <v>0</v>
      </c>
      <c r="BA369" s="22">
        <v>0</v>
      </c>
      <c r="BB369" s="22">
        <v>0</v>
      </c>
      <c r="BC369" s="22">
        <v>0</v>
      </c>
      <c r="BD369" s="22">
        <v>0</v>
      </c>
      <c r="BE369" s="22">
        <v>0</v>
      </c>
      <c r="BF369" s="22">
        <v>0</v>
      </c>
      <c r="BG369" s="22">
        <v>0</v>
      </c>
      <c r="BH369" s="22">
        <v>0</v>
      </c>
      <c r="BI369" s="22">
        <v>0</v>
      </c>
      <c r="BJ369" s="22">
        <v>1</v>
      </c>
      <c r="BK369" s="22">
        <v>1</v>
      </c>
      <c r="BL369" s="22">
        <v>0</v>
      </c>
      <c r="BM369" s="22">
        <v>0</v>
      </c>
      <c r="BN369" s="22">
        <v>0</v>
      </c>
      <c r="BO369" s="22">
        <v>0</v>
      </c>
      <c r="BP369" s="48" t="s">
        <v>85</v>
      </c>
      <c r="BQ369" s="48" t="s">
        <v>85</v>
      </c>
      <c r="BR369" s="48" t="s">
        <v>85</v>
      </c>
      <c r="BS369" s="48" t="s">
        <v>85</v>
      </c>
      <c r="BT369" s="48" t="s">
        <v>85</v>
      </c>
      <c r="BU369" s="48" t="s">
        <v>85</v>
      </c>
      <c r="BV369" s="48" t="s">
        <v>85</v>
      </c>
      <c r="BW369" s="48" t="s">
        <v>85</v>
      </c>
      <c r="BX369" s="48" t="s">
        <v>85</v>
      </c>
      <c r="BY369" s="48" t="s">
        <v>85</v>
      </c>
      <c r="BZ369" s="48" t="s">
        <v>85</v>
      </c>
      <c r="CA369" s="48" t="s">
        <v>85</v>
      </c>
      <c r="CB369" s="48" t="s">
        <v>85</v>
      </c>
      <c r="CC369" s="48" t="s">
        <v>85</v>
      </c>
      <c r="CD369" s="45"/>
      <c r="CE369" s="1"/>
      <c r="CF369" s="1"/>
      <c r="CG369" s="1"/>
      <c r="CH369" s="1"/>
      <c r="CI369" s="1"/>
      <c r="CJ369" s="1"/>
      <c r="CK369" s="1"/>
    </row>
    <row r="370" spans="1:89">
      <c r="A370" s="44">
        <v>454</v>
      </c>
      <c r="B370" s="45" t="s">
        <v>462</v>
      </c>
      <c r="C370" s="9" t="s">
        <v>130</v>
      </c>
      <c r="D370" s="39" t="s">
        <v>153</v>
      </c>
      <c r="E370" s="39" t="s">
        <v>92</v>
      </c>
      <c r="F370" s="39" t="s">
        <v>273</v>
      </c>
      <c r="G370" s="39" t="s">
        <v>131</v>
      </c>
      <c r="H370" s="40">
        <f>E370-D370+1</f>
        <v>10</v>
      </c>
      <c r="I370" s="40" t="s">
        <v>274</v>
      </c>
      <c r="J370" s="40" t="s">
        <v>176</v>
      </c>
      <c r="K370" s="40" t="s">
        <v>472</v>
      </c>
      <c r="L370" s="22">
        <v>50</v>
      </c>
      <c r="M370" s="22">
        <v>42</v>
      </c>
      <c r="N370" s="22" t="s">
        <v>85</v>
      </c>
      <c r="O370" s="22" t="s">
        <v>85</v>
      </c>
      <c r="P370" s="13" t="s">
        <v>466</v>
      </c>
      <c r="Q370" s="22" t="s">
        <v>467</v>
      </c>
      <c r="R370" s="22" t="s">
        <v>88</v>
      </c>
      <c r="S370" s="12">
        <v>53</v>
      </c>
      <c r="T370" s="12">
        <v>44</v>
      </c>
      <c r="U370" s="48">
        <v>54</v>
      </c>
      <c r="V370" s="48">
        <v>44</v>
      </c>
      <c r="W370" s="48" t="s">
        <v>11</v>
      </c>
      <c r="X370" s="48">
        <f>IF(AND(W370 = "Dem", L370&gt;M370), 1, 0)</f>
        <v>1</v>
      </c>
      <c r="Y370" s="22" t="s">
        <v>85</v>
      </c>
      <c r="Z370" s="22" t="s">
        <v>85</v>
      </c>
      <c r="AA370" s="22" t="s">
        <v>85</v>
      </c>
      <c r="AB370" s="22" t="s">
        <v>85</v>
      </c>
      <c r="AC370" s="22" t="s">
        <v>85</v>
      </c>
      <c r="AD370" s="22" t="s">
        <v>85</v>
      </c>
      <c r="AE370" s="13" t="s">
        <v>130</v>
      </c>
      <c r="AF370" s="48" t="s">
        <v>136</v>
      </c>
      <c r="AG370" s="22" t="s">
        <v>89</v>
      </c>
      <c r="AH370" s="22">
        <v>1</v>
      </c>
      <c r="AI370" s="22">
        <v>0</v>
      </c>
      <c r="AJ370" s="22">
        <v>1</v>
      </c>
      <c r="AK370" s="22">
        <v>1</v>
      </c>
      <c r="AL370" s="22">
        <v>1</v>
      </c>
      <c r="AM370" s="22">
        <v>1</v>
      </c>
      <c r="AN370" s="22">
        <v>0</v>
      </c>
      <c r="AO370" s="22">
        <v>0</v>
      </c>
      <c r="AP370" s="22">
        <v>1</v>
      </c>
      <c r="AQ370" s="22">
        <v>1</v>
      </c>
      <c r="AR370" s="22">
        <v>0</v>
      </c>
      <c r="AS370" s="22">
        <v>0</v>
      </c>
      <c r="AT370" s="22">
        <v>0</v>
      </c>
      <c r="AU370" s="22">
        <v>0</v>
      </c>
      <c r="AV370" s="22">
        <v>0</v>
      </c>
      <c r="AW370" s="22">
        <v>0</v>
      </c>
      <c r="AX370" s="22">
        <v>0</v>
      </c>
      <c r="AY370" s="22">
        <v>0</v>
      </c>
      <c r="AZ370" s="22">
        <v>0</v>
      </c>
      <c r="BA370" s="22">
        <v>0</v>
      </c>
      <c r="BB370" s="22">
        <v>0</v>
      </c>
      <c r="BC370" s="22">
        <v>0</v>
      </c>
      <c r="BD370" s="22">
        <v>0</v>
      </c>
      <c r="BE370" s="22">
        <v>0</v>
      </c>
      <c r="BF370" s="22">
        <v>0</v>
      </c>
      <c r="BG370" s="22">
        <v>0</v>
      </c>
      <c r="BH370" s="22">
        <v>0</v>
      </c>
      <c r="BI370" s="22">
        <v>0</v>
      </c>
      <c r="BJ370" s="22">
        <v>1</v>
      </c>
      <c r="BK370" s="22">
        <v>1</v>
      </c>
      <c r="BL370" s="22">
        <v>0</v>
      </c>
      <c r="BM370" s="22">
        <v>0</v>
      </c>
      <c r="BN370" s="22">
        <v>0</v>
      </c>
      <c r="BO370" s="22">
        <v>1</v>
      </c>
      <c r="BP370" s="22" t="s">
        <v>85</v>
      </c>
      <c r="BQ370" s="22" t="s">
        <v>85</v>
      </c>
      <c r="BR370" s="22" t="s">
        <v>85</v>
      </c>
      <c r="BS370" s="22" t="s">
        <v>85</v>
      </c>
      <c r="BT370" s="22" t="s">
        <v>85</v>
      </c>
      <c r="BU370" s="22" t="s">
        <v>85</v>
      </c>
      <c r="BV370" s="22" t="s">
        <v>85</v>
      </c>
      <c r="BW370" s="22" t="s">
        <v>85</v>
      </c>
      <c r="BX370" s="22" t="s">
        <v>85</v>
      </c>
      <c r="BY370" s="22" t="s">
        <v>85</v>
      </c>
      <c r="BZ370" s="22" t="s">
        <v>85</v>
      </c>
      <c r="CA370" s="22" t="s">
        <v>85</v>
      </c>
      <c r="CB370" s="22" t="s">
        <v>85</v>
      </c>
      <c r="CC370" s="22" t="s">
        <v>85</v>
      </c>
      <c r="CD370" s="45"/>
      <c r="CE370" s="1"/>
      <c r="CF370" s="1"/>
      <c r="CG370" s="1"/>
      <c r="CH370" s="1"/>
      <c r="CI370" s="1"/>
      <c r="CJ370" s="1"/>
      <c r="CK370" s="1"/>
    </row>
    <row r="371" spans="1:89">
      <c r="A371" s="44">
        <v>417</v>
      </c>
      <c r="B371" s="45" t="s">
        <v>462</v>
      </c>
      <c r="C371" s="9" t="s">
        <v>285</v>
      </c>
      <c r="D371" s="39" t="s">
        <v>159</v>
      </c>
      <c r="E371" s="39" t="s">
        <v>105</v>
      </c>
      <c r="F371" s="39" t="s">
        <v>474</v>
      </c>
      <c r="G371" s="39" t="s">
        <v>91</v>
      </c>
      <c r="H371" s="40">
        <f>E371-D371+1</f>
        <v>5</v>
      </c>
      <c r="I371" s="40" t="s">
        <v>475</v>
      </c>
      <c r="J371" s="40" t="s">
        <v>176</v>
      </c>
      <c r="K371" s="40" t="s">
        <v>95</v>
      </c>
      <c r="L371" s="22">
        <v>48</v>
      </c>
      <c r="M371" s="22">
        <v>40</v>
      </c>
      <c r="N371" s="22">
        <v>1</v>
      </c>
      <c r="O371" s="22">
        <v>11</v>
      </c>
      <c r="P371" s="13" t="s">
        <v>466</v>
      </c>
      <c r="Q371" s="22" t="s">
        <v>467</v>
      </c>
      <c r="R371" s="22" t="s">
        <v>88</v>
      </c>
      <c r="S371" s="12">
        <v>53</v>
      </c>
      <c r="T371" s="12">
        <v>44</v>
      </c>
      <c r="U371" s="48">
        <v>54</v>
      </c>
      <c r="V371" s="48">
        <v>44</v>
      </c>
      <c r="W371" s="48" t="s">
        <v>11</v>
      </c>
      <c r="X371" s="48">
        <f>IF(AND(W371 = "Dem", L371&gt;M371), 1, 0)</f>
        <v>1</v>
      </c>
      <c r="Y371" s="22" t="s">
        <v>85</v>
      </c>
      <c r="Z371" s="48" t="s">
        <v>85</v>
      </c>
      <c r="AA371" s="22" t="s">
        <v>85</v>
      </c>
      <c r="AB371" s="22" t="s">
        <v>85</v>
      </c>
      <c r="AC371" s="22" t="s">
        <v>85</v>
      </c>
      <c r="AD371" s="22" t="s">
        <v>85</v>
      </c>
      <c r="AE371" s="48" t="s">
        <v>476</v>
      </c>
      <c r="AF371" s="48" t="s">
        <v>285</v>
      </c>
      <c r="AG371" s="22" t="s">
        <v>89</v>
      </c>
      <c r="AH371" s="22">
        <v>1</v>
      </c>
      <c r="AI371" s="22">
        <v>1</v>
      </c>
      <c r="AJ371" s="22">
        <v>1</v>
      </c>
      <c r="AK371" s="22">
        <v>1</v>
      </c>
      <c r="AL371" s="22">
        <v>1</v>
      </c>
      <c r="AM371" s="22">
        <v>1</v>
      </c>
      <c r="AN371" s="22">
        <v>0</v>
      </c>
      <c r="AO371" s="22">
        <v>0</v>
      </c>
      <c r="AP371" s="22">
        <v>0</v>
      </c>
      <c r="AQ371" s="22">
        <v>0</v>
      </c>
      <c r="AR371" s="22">
        <v>0</v>
      </c>
      <c r="AS371" s="22">
        <v>0</v>
      </c>
      <c r="AT371" s="22">
        <v>0</v>
      </c>
      <c r="AU371" s="22">
        <v>0</v>
      </c>
      <c r="AV371" s="22">
        <v>0</v>
      </c>
      <c r="AW371" s="22">
        <v>0</v>
      </c>
      <c r="AX371" s="22">
        <v>0</v>
      </c>
      <c r="AY371" s="22">
        <v>0</v>
      </c>
      <c r="AZ371" s="22">
        <v>0</v>
      </c>
      <c r="BA371" s="22">
        <v>0</v>
      </c>
      <c r="BB371" s="22">
        <v>0</v>
      </c>
      <c r="BC371" s="22">
        <v>0</v>
      </c>
      <c r="BD371" s="22">
        <v>0</v>
      </c>
      <c r="BE371" s="22">
        <v>0</v>
      </c>
      <c r="BF371" s="22">
        <v>0</v>
      </c>
      <c r="BG371" s="22">
        <v>0</v>
      </c>
      <c r="BH371" s="22">
        <v>0</v>
      </c>
      <c r="BI371" s="22">
        <v>0</v>
      </c>
      <c r="BJ371" s="22">
        <v>0</v>
      </c>
      <c r="BK371" s="22">
        <v>0</v>
      </c>
      <c r="BL371" s="22">
        <v>0</v>
      </c>
      <c r="BM371" s="22">
        <v>0</v>
      </c>
      <c r="BN371" s="22">
        <v>0</v>
      </c>
      <c r="BO371" s="48">
        <v>0</v>
      </c>
      <c r="BP371" s="22" t="s">
        <v>85</v>
      </c>
      <c r="BQ371" s="22" t="s">
        <v>85</v>
      </c>
      <c r="BR371" s="22">
        <v>46</v>
      </c>
      <c r="BS371" s="22">
        <v>40</v>
      </c>
      <c r="BT371" s="22">
        <v>14</v>
      </c>
      <c r="BU371" s="22" t="s">
        <v>85</v>
      </c>
      <c r="BV371" s="22" t="s">
        <v>85</v>
      </c>
      <c r="BW371" s="22" t="s">
        <v>85</v>
      </c>
      <c r="BX371" s="22" t="s">
        <v>85</v>
      </c>
      <c r="BY371" s="22">
        <v>73</v>
      </c>
      <c r="BZ371" s="22">
        <v>4</v>
      </c>
      <c r="CA371" s="22">
        <v>18</v>
      </c>
      <c r="CB371" s="22">
        <v>2</v>
      </c>
      <c r="CC371" s="22">
        <v>1</v>
      </c>
      <c r="CD371" s="45"/>
      <c r="CE371" s="1"/>
      <c r="CF371" s="1"/>
      <c r="CG371" s="1"/>
      <c r="CH371" s="1"/>
      <c r="CI371" s="1"/>
      <c r="CJ371" s="1"/>
      <c r="CK371" s="1"/>
    </row>
    <row r="372" spans="1:89">
      <c r="A372" s="44">
        <v>402</v>
      </c>
      <c r="B372" s="45" t="s">
        <v>462</v>
      </c>
      <c r="C372" s="9" t="s">
        <v>453</v>
      </c>
      <c r="D372" s="39" t="s">
        <v>153</v>
      </c>
      <c r="E372" s="39" t="s">
        <v>106</v>
      </c>
      <c r="F372" s="39" t="s">
        <v>154</v>
      </c>
      <c r="G372" s="39" t="s">
        <v>232</v>
      </c>
      <c r="H372" s="40">
        <f>E372-D372+1</f>
        <v>4</v>
      </c>
      <c r="I372" s="40" t="s">
        <v>219</v>
      </c>
      <c r="J372" s="40" t="s">
        <v>176</v>
      </c>
      <c r="K372" s="40" t="s">
        <v>482</v>
      </c>
      <c r="L372" s="48">
        <v>53</v>
      </c>
      <c r="M372" s="48">
        <v>42</v>
      </c>
      <c r="N372" s="48">
        <v>2</v>
      </c>
      <c r="O372" s="48">
        <v>1</v>
      </c>
      <c r="P372" s="13" t="s">
        <v>466</v>
      </c>
      <c r="Q372" s="22" t="s">
        <v>467</v>
      </c>
      <c r="R372" s="48" t="s">
        <v>88</v>
      </c>
      <c r="S372" s="12">
        <v>53</v>
      </c>
      <c r="T372" s="12">
        <v>44</v>
      </c>
      <c r="U372" s="48">
        <v>54</v>
      </c>
      <c r="V372" s="48">
        <v>44</v>
      </c>
      <c r="W372" s="48" t="s">
        <v>11</v>
      </c>
      <c r="X372" s="48">
        <f>IF(AND(W372 = "Dem", L372&gt;M372), 1, 0)</f>
        <v>1</v>
      </c>
      <c r="Y372" s="48" t="s">
        <v>85</v>
      </c>
      <c r="Z372" s="22" t="s">
        <v>85</v>
      </c>
      <c r="AA372" s="48" t="s">
        <v>85</v>
      </c>
      <c r="AB372" s="48" t="s">
        <v>85</v>
      </c>
      <c r="AC372" s="48" t="s">
        <v>85</v>
      </c>
      <c r="AD372" s="22" t="s">
        <v>85</v>
      </c>
      <c r="AE372" s="48" t="s">
        <v>453</v>
      </c>
      <c r="AF372" s="48" t="s">
        <v>453</v>
      </c>
      <c r="AG372" s="48" t="s">
        <v>89</v>
      </c>
      <c r="AH372" s="22">
        <v>1</v>
      </c>
      <c r="AI372" s="48">
        <v>0</v>
      </c>
      <c r="AJ372" s="48">
        <v>1</v>
      </c>
      <c r="AK372" s="48">
        <v>1</v>
      </c>
      <c r="AL372" s="48">
        <v>1</v>
      </c>
      <c r="AM372" s="48">
        <v>1</v>
      </c>
      <c r="AN372" s="48">
        <v>0</v>
      </c>
      <c r="AO372" s="48">
        <v>0</v>
      </c>
      <c r="AP372" s="48">
        <v>0</v>
      </c>
      <c r="AQ372" s="48">
        <v>0</v>
      </c>
      <c r="AR372" s="48">
        <v>0</v>
      </c>
      <c r="AS372" s="48">
        <v>0</v>
      </c>
      <c r="AT372" s="48">
        <v>1</v>
      </c>
      <c r="AU372" s="48">
        <v>0</v>
      </c>
      <c r="AV372" s="48">
        <v>0</v>
      </c>
      <c r="AW372" s="48">
        <v>0</v>
      </c>
      <c r="AX372" s="48">
        <v>0</v>
      </c>
      <c r="AY372" s="48">
        <v>0</v>
      </c>
      <c r="AZ372" s="48">
        <v>0</v>
      </c>
      <c r="BA372" s="48">
        <v>0</v>
      </c>
      <c r="BB372" s="48">
        <v>0</v>
      </c>
      <c r="BC372" s="48">
        <v>0</v>
      </c>
      <c r="BD372" s="48">
        <v>0</v>
      </c>
      <c r="BE372" s="48">
        <v>0</v>
      </c>
      <c r="BF372" s="48">
        <v>0</v>
      </c>
      <c r="BG372" s="48">
        <v>0</v>
      </c>
      <c r="BH372" s="48">
        <v>0</v>
      </c>
      <c r="BI372" s="48">
        <v>0</v>
      </c>
      <c r="BJ372" s="48">
        <v>0</v>
      </c>
      <c r="BK372" s="48">
        <v>0</v>
      </c>
      <c r="BL372" s="48">
        <v>0</v>
      </c>
      <c r="BM372" s="48">
        <v>0</v>
      </c>
      <c r="BN372" s="48">
        <v>0</v>
      </c>
      <c r="BO372" s="48">
        <v>0</v>
      </c>
      <c r="BP372" s="48" t="s">
        <v>85</v>
      </c>
      <c r="BQ372" s="48" t="s">
        <v>85</v>
      </c>
      <c r="BR372" s="48">
        <v>38</v>
      </c>
      <c r="BS372" s="48">
        <v>31</v>
      </c>
      <c r="BT372" s="48">
        <v>31</v>
      </c>
      <c r="BU372" s="22" t="s">
        <v>85</v>
      </c>
      <c r="BV372" s="22" t="s">
        <v>85</v>
      </c>
      <c r="BW372" s="22" t="s">
        <v>85</v>
      </c>
      <c r="BX372" s="22" t="s">
        <v>85</v>
      </c>
      <c r="BY372" s="48">
        <v>82</v>
      </c>
      <c r="BZ372" s="48" t="s">
        <v>85</v>
      </c>
      <c r="CA372" s="48">
        <v>11</v>
      </c>
      <c r="CB372" s="48" t="s">
        <v>85</v>
      </c>
      <c r="CC372" s="48" t="s">
        <v>85</v>
      </c>
      <c r="CD372" s="45"/>
    </row>
    <row r="373" spans="1:89">
      <c r="A373" s="44">
        <v>397</v>
      </c>
      <c r="B373" s="45" t="s">
        <v>462</v>
      </c>
      <c r="C373" s="9" t="s">
        <v>469</v>
      </c>
      <c r="D373" s="39" t="s">
        <v>294</v>
      </c>
      <c r="E373" s="39" t="s">
        <v>286</v>
      </c>
      <c r="F373" s="39" t="s">
        <v>483</v>
      </c>
      <c r="G373" s="39" t="s">
        <v>232</v>
      </c>
      <c r="H373" s="40">
        <f>E373-D373+1</f>
        <v>6</v>
      </c>
      <c r="I373" s="40" t="s">
        <v>266</v>
      </c>
      <c r="J373" s="40" t="s">
        <v>176</v>
      </c>
      <c r="K373" s="40" t="s">
        <v>484</v>
      </c>
      <c r="L373" s="48">
        <v>51</v>
      </c>
      <c r="M373" s="48">
        <v>41</v>
      </c>
      <c r="N373" s="48">
        <v>1</v>
      </c>
      <c r="O373" s="48">
        <v>7</v>
      </c>
      <c r="P373" s="13" t="s">
        <v>466</v>
      </c>
      <c r="Q373" s="22" t="s">
        <v>467</v>
      </c>
      <c r="R373" s="48" t="s">
        <v>88</v>
      </c>
      <c r="S373" s="12">
        <v>53</v>
      </c>
      <c r="T373" s="12">
        <v>44</v>
      </c>
      <c r="U373" s="48">
        <v>54</v>
      </c>
      <c r="V373" s="48">
        <v>44</v>
      </c>
      <c r="W373" s="48" t="s">
        <v>11</v>
      </c>
      <c r="X373" s="48">
        <f>IF(AND(W373 = "Dem", L373&gt;M373), 1, 0)</f>
        <v>1</v>
      </c>
      <c r="Y373" s="48" t="s">
        <v>85</v>
      </c>
      <c r="Z373" s="48" t="s">
        <v>85</v>
      </c>
      <c r="AA373" s="48" t="s">
        <v>85</v>
      </c>
      <c r="AB373" s="48" t="s">
        <v>85</v>
      </c>
      <c r="AC373" s="48" t="s">
        <v>85</v>
      </c>
      <c r="AD373" s="48" t="s">
        <v>85</v>
      </c>
      <c r="AE373" s="32" t="s">
        <v>471</v>
      </c>
      <c r="AF373" s="32" t="s">
        <v>471</v>
      </c>
      <c r="AG373" s="48" t="s">
        <v>89</v>
      </c>
      <c r="AH373" s="22">
        <v>1</v>
      </c>
      <c r="AI373" s="48">
        <v>0</v>
      </c>
      <c r="AJ373" s="48" t="s">
        <v>85</v>
      </c>
      <c r="AK373" s="48" t="s">
        <v>85</v>
      </c>
      <c r="AL373" s="48" t="s">
        <v>85</v>
      </c>
      <c r="AM373" s="48" t="s">
        <v>85</v>
      </c>
      <c r="AN373" s="48" t="s">
        <v>85</v>
      </c>
      <c r="AO373" s="48" t="s">
        <v>85</v>
      </c>
      <c r="AP373" s="48" t="s">
        <v>85</v>
      </c>
      <c r="AQ373" s="48" t="s">
        <v>85</v>
      </c>
      <c r="AR373" s="48" t="s">
        <v>85</v>
      </c>
      <c r="AS373" s="48" t="s">
        <v>85</v>
      </c>
      <c r="AT373" s="48" t="s">
        <v>85</v>
      </c>
      <c r="AU373" s="48" t="s">
        <v>85</v>
      </c>
      <c r="AV373" s="48" t="s">
        <v>85</v>
      </c>
      <c r="AW373" s="48" t="s">
        <v>85</v>
      </c>
      <c r="AX373" s="48" t="s">
        <v>85</v>
      </c>
      <c r="AY373" s="48" t="s">
        <v>85</v>
      </c>
      <c r="AZ373" s="48" t="s">
        <v>85</v>
      </c>
      <c r="BA373" s="48" t="s">
        <v>85</v>
      </c>
      <c r="BB373" s="48" t="s">
        <v>85</v>
      </c>
      <c r="BC373" s="48" t="s">
        <v>85</v>
      </c>
      <c r="BD373" s="48" t="s">
        <v>85</v>
      </c>
      <c r="BE373" s="48" t="s">
        <v>85</v>
      </c>
      <c r="BF373" s="48" t="s">
        <v>85</v>
      </c>
      <c r="BG373" s="48" t="s">
        <v>85</v>
      </c>
      <c r="BH373" s="48" t="s">
        <v>85</v>
      </c>
      <c r="BI373" s="48" t="s">
        <v>85</v>
      </c>
      <c r="BJ373" s="48" t="s">
        <v>85</v>
      </c>
      <c r="BK373" s="48" t="s">
        <v>85</v>
      </c>
      <c r="BL373" s="48" t="s">
        <v>85</v>
      </c>
      <c r="BM373" s="48" t="s">
        <v>85</v>
      </c>
      <c r="BN373" s="48" t="s">
        <v>85</v>
      </c>
      <c r="BO373" s="22" t="s">
        <v>85</v>
      </c>
      <c r="BP373" s="48" t="s">
        <v>85</v>
      </c>
      <c r="BQ373" s="48" t="s">
        <v>85</v>
      </c>
      <c r="BR373" s="48">
        <v>39</v>
      </c>
      <c r="BS373" s="48">
        <v>29</v>
      </c>
      <c r="BT373" s="48">
        <v>31</v>
      </c>
      <c r="BU373" s="48" t="s">
        <v>85</v>
      </c>
      <c r="BV373" s="48" t="s">
        <v>85</v>
      </c>
      <c r="BW373" s="48" t="s">
        <v>85</v>
      </c>
      <c r="BX373" s="48" t="s">
        <v>85</v>
      </c>
      <c r="BY373" s="48">
        <v>79</v>
      </c>
      <c r="BZ373" s="48">
        <v>4</v>
      </c>
      <c r="CA373" s="48">
        <v>10</v>
      </c>
      <c r="CB373" s="48">
        <v>2</v>
      </c>
      <c r="CC373" s="48">
        <v>2</v>
      </c>
      <c r="CD373" s="45"/>
    </row>
    <row r="374" spans="1:89">
      <c r="A374" s="44">
        <v>372</v>
      </c>
      <c r="B374" s="45" t="s">
        <v>462</v>
      </c>
      <c r="C374" s="9" t="s">
        <v>130</v>
      </c>
      <c r="D374" s="39" t="s">
        <v>301</v>
      </c>
      <c r="E374" s="39" t="s">
        <v>153</v>
      </c>
      <c r="F374" s="39" t="s">
        <v>302</v>
      </c>
      <c r="G374" s="39" t="s">
        <v>286</v>
      </c>
      <c r="H374" s="40">
        <f>E374-D374+1</f>
        <v>10</v>
      </c>
      <c r="I374" s="40" t="s">
        <v>85</v>
      </c>
      <c r="J374" s="40" t="s">
        <v>176</v>
      </c>
      <c r="K374" s="40" t="s">
        <v>485</v>
      </c>
      <c r="L374" s="48">
        <v>50</v>
      </c>
      <c r="M374" s="48">
        <v>40</v>
      </c>
      <c r="N374" s="48" t="s">
        <v>85</v>
      </c>
      <c r="O374" s="48" t="s">
        <v>85</v>
      </c>
      <c r="P374" s="13" t="s">
        <v>466</v>
      </c>
      <c r="Q374" s="22" t="s">
        <v>467</v>
      </c>
      <c r="R374" s="22" t="s">
        <v>88</v>
      </c>
      <c r="S374" s="12">
        <v>53</v>
      </c>
      <c r="T374" s="12">
        <v>44</v>
      </c>
      <c r="U374" s="48">
        <v>54</v>
      </c>
      <c r="V374" s="48">
        <v>44</v>
      </c>
      <c r="W374" s="48" t="s">
        <v>11</v>
      </c>
      <c r="X374" s="48">
        <f>IF(AND(W374 = "Dem", L374&gt;M374), 1, 0)</f>
        <v>1</v>
      </c>
      <c r="Y374" s="48" t="s">
        <v>85</v>
      </c>
      <c r="Z374" s="48" t="s">
        <v>85</v>
      </c>
      <c r="AA374" s="48" t="s">
        <v>85</v>
      </c>
      <c r="AB374" s="48" t="s">
        <v>85</v>
      </c>
      <c r="AC374" s="48" t="s">
        <v>85</v>
      </c>
      <c r="AD374" s="48" t="s">
        <v>85</v>
      </c>
      <c r="AE374" s="13" t="s">
        <v>130</v>
      </c>
      <c r="AF374" s="13" t="s">
        <v>136</v>
      </c>
      <c r="AG374" s="48" t="s">
        <v>89</v>
      </c>
      <c r="AH374" s="22">
        <v>1</v>
      </c>
      <c r="AI374" s="48">
        <v>0</v>
      </c>
      <c r="AJ374" s="48" t="s">
        <v>85</v>
      </c>
      <c r="AK374" s="48" t="s">
        <v>85</v>
      </c>
      <c r="AL374" s="48" t="s">
        <v>85</v>
      </c>
      <c r="AM374" s="48" t="s">
        <v>85</v>
      </c>
      <c r="AN374" s="48" t="s">
        <v>85</v>
      </c>
      <c r="AO374" s="48" t="s">
        <v>85</v>
      </c>
      <c r="AP374" s="48" t="s">
        <v>85</v>
      </c>
      <c r="AQ374" s="48" t="s">
        <v>85</v>
      </c>
      <c r="AR374" s="48" t="s">
        <v>85</v>
      </c>
      <c r="AS374" s="48" t="s">
        <v>85</v>
      </c>
      <c r="AT374" s="48" t="s">
        <v>85</v>
      </c>
      <c r="AU374" s="48" t="s">
        <v>85</v>
      </c>
      <c r="AV374" s="48" t="s">
        <v>85</v>
      </c>
      <c r="AW374" s="48" t="s">
        <v>85</v>
      </c>
      <c r="AX374" s="48" t="s">
        <v>85</v>
      </c>
      <c r="AY374" s="48" t="s">
        <v>85</v>
      </c>
      <c r="AZ374" s="48" t="s">
        <v>85</v>
      </c>
      <c r="BA374" s="48" t="s">
        <v>85</v>
      </c>
      <c r="BB374" s="48" t="s">
        <v>85</v>
      </c>
      <c r="BC374" s="48" t="s">
        <v>85</v>
      </c>
      <c r="BD374" s="48" t="s">
        <v>85</v>
      </c>
      <c r="BE374" s="48" t="s">
        <v>85</v>
      </c>
      <c r="BF374" s="48" t="s">
        <v>85</v>
      </c>
      <c r="BG374" s="48" t="s">
        <v>85</v>
      </c>
      <c r="BH374" s="48" t="s">
        <v>85</v>
      </c>
      <c r="BI374" s="48" t="s">
        <v>85</v>
      </c>
      <c r="BJ374" s="48" t="s">
        <v>85</v>
      </c>
      <c r="BK374" s="48" t="s">
        <v>85</v>
      </c>
      <c r="BL374" s="48" t="s">
        <v>85</v>
      </c>
      <c r="BM374" s="48" t="s">
        <v>85</v>
      </c>
      <c r="BN374" s="48" t="s">
        <v>85</v>
      </c>
      <c r="BO374" s="22" t="s">
        <v>85</v>
      </c>
      <c r="BP374" s="48" t="s">
        <v>85</v>
      </c>
      <c r="BQ374" s="48" t="s">
        <v>85</v>
      </c>
      <c r="BR374" s="48" t="s">
        <v>85</v>
      </c>
      <c r="BS374" s="48" t="s">
        <v>85</v>
      </c>
      <c r="BT374" s="48" t="s">
        <v>85</v>
      </c>
      <c r="BU374" s="48" t="s">
        <v>85</v>
      </c>
      <c r="BV374" s="48" t="s">
        <v>85</v>
      </c>
      <c r="BW374" s="48" t="s">
        <v>85</v>
      </c>
      <c r="BX374" s="48" t="s">
        <v>85</v>
      </c>
      <c r="BY374" s="48" t="s">
        <v>85</v>
      </c>
      <c r="BZ374" s="48" t="s">
        <v>85</v>
      </c>
      <c r="CA374" s="48" t="s">
        <v>85</v>
      </c>
      <c r="CB374" s="48" t="s">
        <v>85</v>
      </c>
      <c r="CC374" s="48" t="s">
        <v>85</v>
      </c>
      <c r="CD374" s="45"/>
    </row>
    <row r="375" spans="1:89">
      <c r="A375" s="44">
        <v>364</v>
      </c>
      <c r="B375" s="45" t="s">
        <v>462</v>
      </c>
      <c r="C375" s="9" t="s">
        <v>130</v>
      </c>
      <c r="D375" s="39" t="s">
        <v>304</v>
      </c>
      <c r="E375" s="39" t="s">
        <v>305</v>
      </c>
      <c r="F375" s="39" t="s">
        <v>306</v>
      </c>
      <c r="G375" s="39" t="s">
        <v>286</v>
      </c>
      <c r="H375" s="40">
        <f>E375-D375+1</f>
        <v>10</v>
      </c>
      <c r="I375" s="40" t="s">
        <v>85</v>
      </c>
      <c r="J375" s="40" t="s">
        <v>176</v>
      </c>
      <c r="K375" s="40" t="s">
        <v>486</v>
      </c>
      <c r="L375" s="48">
        <v>46</v>
      </c>
      <c r="M375" s="48">
        <v>44</v>
      </c>
      <c r="N375" s="48" t="s">
        <v>85</v>
      </c>
      <c r="O375" s="48" t="s">
        <v>85</v>
      </c>
      <c r="P375" s="13" t="s">
        <v>466</v>
      </c>
      <c r="Q375" s="22" t="s">
        <v>467</v>
      </c>
      <c r="R375" s="48" t="s">
        <v>88</v>
      </c>
      <c r="S375" s="12">
        <v>53</v>
      </c>
      <c r="T375" s="12">
        <v>44</v>
      </c>
      <c r="U375" s="48">
        <v>54</v>
      </c>
      <c r="V375" s="48">
        <v>44</v>
      </c>
      <c r="W375" s="48" t="s">
        <v>11</v>
      </c>
      <c r="X375" s="48">
        <f>IF(AND(W375 = "Dem", L375&gt;M375), 1, 0)</f>
        <v>1</v>
      </c>
      <c r="Y375" s="48" t="s">
        <v>85</v>
      </c>
      <c r="Z375" s="48" t="s">
        <v>85</v>
      </c>
      <c r="AA375" s="48" t="s">
        <v>85</v>
      </c>
      <c r="AB375" s="48" t="s">
        <v>85</v>
      </c>
      <c r="AC375" s="48" t="s">
        <v>85</v>
      </c>
      <c r="AD375" s="48" t="s">
        <v>85</v>
      </c>
      <c r="AE375" s="13" t="s">
        <v>130</v>
      </c>
      <c r="AF375" s="13" t="s">
        <v>136</v>
      </c>
      <c r="AG375" s="48" t="s">
        <v>89</v>
      </c>
      <c r="AH375" s="48">
        <v>1</v>
      </c>
      <c r="AI375" s="48">
        <v>0</v>
      </c>
      <c r="AJ375" s="48" t="s">
        <v>85</v>
      </c>
      <c r="AK375" s="48" t="s">
        <v>85</v>
      </c>
      <c r="AL375" s="48" t="s">
        <v>85</v>
      </c>
      <c r="AM375" s="48" t="s">
        <v>85</v>
      </c>
      <c r="AN375" s="48" t="s">
        <v>85</v>
      </c>
      <c r="AO375" s="48" t="s">
        <v>85</v>
      </c>
      <c r="AP375" s="48" t="s">
        <v>85</v>
      </c>
      <c r="AQ375" s="48" t="s">
        <v>85</v>
      </c>
      <c r="AR375" s="48" t="s">
        <v>85</v>
      </c>
      <c r="AS375" s="48" t="s">
        <v>85</v>
      </c>
      <c r="AT375" s="48" t="s">
        <v>85</v>
      </c>
      <c r="AU375" s="48" t="s">
        <v>85</v>
      </c>
      <c r="AV375" s="48" t="s">
        <v>85</v>
      </c>
      <c r="AW375" s="48" t="s">
        <v>85</v>
      </c>
      <c r="AX375" s="48" t="s">
        <v>85</v>
      </c>
      <c r="AY375" s="48" t="s">
        <v>85</v>
      </c>
      <c r="AZ375" s="48" t="s">
        <v>85</v>
      </c>
      <c r="BA375" s="48" t="s">
        <v>85</v>
      </c>
      <c r="BB375" s="48" t="s">
        <v>85</v>
      </c>
      <c r="BC375" s="48" t="s">
        <v>85</v>
      </c>
      <c r="BD375" s="48" t="s">
        <v>85</v>
      </c>
      <c r="BE375" s="48" t="s">
        <v>85</v>
      </c>
      <c r="BF375" s="48" t="s">
        <v>85</v>
      </c>
      <c r="BG375" s="48" t="s">
        <v>85</v>
      </c>
      <c r="BH375" s="48" t="s">
        <v>85</v>
      </c>
      <c r="BI375" s="48" t="s">
        <v>85</v>
      </c>
      <c r="BJ375" s="48" t="s">
        <v>85</v>
      </c>
      <c r="BK375" s="48" t="s">
        <v>85</v>
      </c>
      <c r="BL375" s="48" t="s">
        <v>85</v>
      </c>
      <c r="BM375" s="48" t="s">
        <v>85</v>
      </c>
      <c r="BN375" s="48" t="s">
        <v>85</v>
      </c>
      <c r="BO375" s="48" t="s">
        <v>85</v>
      </c>
      <c r="BP375" s="48" t="s">
        <v>85</v>
      </c>
      <c r="BQ375" s="48" t="s">
        <v>85</v>
      </c>
      <c r="BR375" s="48" t="s">
        <v>85</v>
      </c>
      <c r="BS375" s="48" t="s">
        <v>85</v>
      </c>
      <c r="BT375" s="48" t="s">
        <v>85</v>
      </c>
      <c r="BU375" s="48" t="s">
        <v>85</v>
      </c>
      <c r="BV375" s="48" t="s">
        <v>85</v>
      </c>
      <c r="BW375" s="48" t="s">
        <v>85</v>
      </c>
      <c r="BX375" s="48" t="s">
        <v>85</v>
      </c>
      <c r="BY375" s="48" t="s">
        <v>85</v>
      </c>
      <c r="BZ375" s="48" t="s">
        <v>85</v>
      </c>
      <c r="CA375" s="48" t="s">
        <v>85</v>
      </c>
      <c r="CB375" s="48" t="s">
        <v>85</v>
      </c>
      <c r="CC375" s="48" t="s">
        <v>85</v>
      </c>
      <c r="CD375" s="45"/>
      <c r="CE375" s="1"/>
      <c r="CF375" s="1"/>
      <c r="CG375" s="1"/>
      <c r="CH375" s="1"/>
      <c r="CI375" s="1"/>
      <c r="CJ375" s="1"/>
      <c r="CK375" s="1"/>
    </row>
    <row r="376" spans="1:89">
      <c r="A376" s="44">
        <v>350</v>
      </c>
      <c r="B376" s="45" t="s">
        <v>462</v>
      </c>
      <c r="C376" s="9" t="s">
        <v>487</v>
      </c>
      <c r="D376" s="39" t="s">
        <v>254</v>
      </c>
      <c r="E376" s="39" t="s">
        <v>310</v>
      </c>
      <c r="F376" s="39" t="s">
        <v>488</v>
      </c>
      <c r="G376" s="39" t="s">
        <v>294</v>
      </c>
      <c r="H376" s="40">
        <f>E376-D376+1</f>
        <v>6</v>
      </c>
      <c r="I376" s="40" t="s">
        <v>222</v>
      </c>
      <c r="J376" s="40" t="s">
        <v>176</v>
      </c>
      <c r="K376" s="40" t="s">
        <v>489</v>
      </c>
      <c r="L376" s="48">
        <v>48</v>
      </c>
      <c r="M376" s="48">
        <v>39</v>
      </c>
      <c r="N376" s="48">
        <v>6</v>
      </c>
      <c r="O376" s="48">
        <v>8</v>
      </c>
      <c r="P376" s="13" t="s">
        <v>466</v>
      </c>
      <c r="Q376" s="48" t="s">
        <v>467</v>
      </c>
      <c r="R376" s="48" t="s">
        <v>88</v>
      </c>
      <c r="S376" s="12">
        <v>53</v>
      </c>
      <c r="T376" s="12">
        <v>44</v>
      </c>
      <c r="U376" s="48">
        <v>54</v>
      </c>
      <c r="V376" s="48">
        <v>44</v>
      </c>
      <c r="W376" s="48" t="s">
        <v>11</v>
      </c>
      <c r="X376" s="48">
        <f>IF(AND(W376 = "Dem", L376&gt;M376), 1, 0)</f>
        <v>1</v>
      </c>
      <c r="Y376" s="48" t="s">
        <v>85</v>
      </c>
      <c r="Z376" s="48" t="s">
        <v>85</v>
      </c>
      <c r="AA376" s="48" t="s">
        <v>85</v>
      </c>
      <c r="AB376" s="48" t="s">
        <v>85</v>
      </c>
      <c r="AC376" s="48" t="s">
        <v>85</v>
      </c>
      <c r="AD376" s="48" t="s">
        <v>85</v>
      </c>
      <c r="AE376" s="13" t="s">
        <v>487</v>
      </c>
      <c r="AF376" s="13" t="s">
        <v>490</v>
      </c>
      <c r="AG376" s="48" t="s">
        <v>89</v>
      </c>
      <c r="AH376" s="48">
        <v>1</v>
      </c>
      <c r="AI376" s="48">
        <v>0</v>
      </c>
      <c r="AJ376" s="48">
        <v>1</v>
      </c>
      <c r="AK376" s="48">
        <v>1</v>
      </c>
      <c r="AL376" s="48">
        <v>1</v>
      </c>
      <c r="AM376" s="48">
        <v>1</v>
      </c>
      <c r="AN376" s="48">
        <v>0</v>
      </c>
      <c r="AO376" s="48">
        <v>0</v>
      </c>
      <c r="AP376" s="48">
        <v>0</v>
      </c>
      <c r="AQ376" s="48">
        <v>0</v>
      </c>
      <c r="AR376" s="48">
        <v>0</v>
      </c>
      <c r="AS376" s="48">
        <v>0</v>
      </c>
      <c r="AT376" s="48">
        <v>0</v>
      </c>
      <c r="AU376" s="48">
        <v>0</v>
      </c>
      <c r="AV376" s="48">
        <v>0</v>
      </c>
      <c r="AW376" s="48">
        <v>0</v>
      </c>
      <c r="AX376" s="48">
        <v>0</v>
      </c>
      <c r="AY376" s="48">
        <v>0</v>
      </c>
      <c r="AZ376" s="48">
        <v>0</v>
      </c>
      <c r="BA376" s="48">
        <v>0</v>
      </c>
      <c r="BB376" s="48">
        <v>0</v>
      </c>
      <c r="BC376" s="48">
        <v>0</v>
      </c>
      <c r="BD376" s="48">
        <v>0</v>
      </c>
      <c r="BE376" s="48">
        <v>0</v>
      </c>
      <c r="BF376" s="48">
        <v>0</v>
      </c>
      <c r="BG376" s="48">
        <v>0</v>
      </c>
      <c r="BH376" s="48">
        <v>0</v>
      </c>
      <c r="BI376" s="48">
        <v>0</v>
      </c>
      <c r="BJ376" s="48">
        <v>0</v>
      </c>
      <c r="BK376" s="48">
        <v>1</v>
      </c>
      <c r="BL376" s="48">
        <v>0</v>
      </c>
      <c r="BM376" s="48">
        <v>0</v>
      </c>
      <c r="BN376" s="48">
        <v>0</v>
      </c>
      <c r="BO376" s="48">
        <v>0</v>
      </c>
      <c r="BP376" s="48" t="s">
        <v>85</v>
      </c>
      <c r="BQ376" s="48" t="s">
        <v>85</v>
      </c>
      <c r="BR376" s="48">
        <v>35</v>
      </c>
      <c r="BS376" s="48">
        <v>33</v>
      </c>
      <c r="BT376" s="48">
        <v>31</v>
      </c>
      <c r="BU376" s="48" t="s">
        <v>85</v>
      </c>
      <c r="BV376" s="48" t="s">
        <v>85</v>
      </c>
      <c r="BW376" s="48" t="s">
        <v>85</v>
      </c>
      <c r="BX376" s="48" t="s">
        <v>85</v>
      </c>
      <c r="BY376" s="48">
        <v>76</v>
      </c>
      <c r="BZ376" s="48">
        <v>3</v>
      </c>
      <c r="CA376" s="48">
        <v>17</v>
      </c>
      <c r="CB376" s="48">
        <v>4</v>
      </c>
      <c r="CC376" s="48" t="s">
        <v>85</v>
      </c>
      <c r="CD376" s="45"/>
    </row>
    <row r="377" spans="1:89">
      <c r="A377" s="44">
        <v>257</v>
      </c>
      <c r="B377" s="45" t="s">
        <v>462</v>
      </c>
      <c r="C377" s="24" t="s">
        <v>130</v>
      </c>
      <c r="D377" s="39" t="s">
        <v>163</v>
      </c>
      <c r="E377" s="39" t="s">
        <v>164</v>
      </c>
      <c r="F377" s="39" t="s">
        <v>165</v>
      </c>
      <c r="G377" s="39" t="s">
        <v>166</v>
      </c>
      <c r="H377" s="40">
        <f>E377-D377+1</f>
        <v>10</v>
      </c>
      <c r="I377" s="40" t="s">
        <v>85</v>
      </c>
      <c r="J377" s="40" t="s">
        <v>176</v>
      </c>
      <c r="K377" s="48">
        <v>613</v>
      </c>
      <c r="L377" s="48">
        <v>49</v>
      </c>
      <c r="M377" s="48">
        <v>42</v>
      </c>
      <c r="N377" s="48" t="s">
        <v>85</v>
      </c>
      <c r="O377" s="48" t="s">
        <v>85</v>
      </c>
      <c r="P377" s="48" t="s">
        <v>466</v>
      </c>
      <c r="Q377" s="48" t="s">
        <v>467</v>
      </c>
      <c r="R377" s="48" t="s">
        <v>88</v>
      </c>
      <c r="S377" s="12">
        <v>53</v>
      </c>
      <c r="T377" s="12">
        <v>44</v>
      </c>
      <c r="U377" s="48">
        <v>54</v>
      </c>
      <c r="V377" s="48">
        <v>44</v>
      </c>
      <c r="W377" s="48" t="s">
        <v>11</v>
      </c>
      <c r="X377" s="48">
        <f>IF(AND(W377 = "Dem", L377&gt;M377), 1, 0)</f>
        <v>1</v>
      </c>
      <c r="Y377" s="48" t="s">
        <v>85</v>
      </c>
      <c r="Z377" s="48" t="s">
        <v>85</v>
      </c>
      <c r="AA377" s="48" t="s">
        <v>85</v>
      </c>
      <c r="AB377" s="48" t="s">
        <v>85</v>
      </c>
      <c r="AC377" s="48" t="s">
        <v>85</v>
      </c>
      <c r="AD377" s="48" t="s">
        <v>85</v>
      </c>
      <c r="AE377" s="48" t="s">
        <v>130</v>
      </c>
      <c r="AF377" s="48" t="s">
        <v>130</v>
      </c>
      <c r="AG377" s="48" t="s">
        <v>89</v>
      </c>
      <c r="AH377" s="48">
        <v>1</v>
      </c>
      <c r="AI377" s="48">
        <v>0</v>
      </c>
      <c r="AJ377" s="48" t="s">
        <v>85</v>
      </c>
      <c r="AK377" s="48" t="s">
        <v>85</v>
      </c>
      <c r="AL377" s="48" t="s">
        <v>85</v>
      </c>
      <c r="AM377" s="48" t="s">
        <v>85</v>
      </c>
      <c r="AN377" s="48" t="s">
        <v>85</v>
      </c>
      <c r="AO377" s="48" t="s">
        <v>85</v>
      </c>
      <c r="AP377" s="48" t="s">
        <v>85</v>
      </c>
      <c r="AQ377" s="48" t="s">
        <v>85</v>
      </c>
      <c r="AR377" s="48" t="s">
        <v>85</v>
      </c>
      <c r="AS377" s="48" t="s">
        <v>85</v>
      </c>
      <c r="AT377" s="48" t="s">
        <v>85</v>
      </c>
      <c r="AU377" s="48" t="s">
        <v>85</v>
      </c>
      <c r="AV377" s="48" t="s">
        <v>85</v>
      </c>
      <c r="AW377" s="48" t="s">
        <v>85</v>
      </c>
      <c r="AX377" s="48" t="s">
        <v>85</v>
      </c>
      <c r="AY377" s="48" t="s">
        <v>85</v>
      </c>
      <c r="AZ377" s="48" t="s">
        <v>85</v>
      </c>
      <c r="BA377" s="48" t="s">
        <v>85</v>
      </c>
      <c r="BB377" s="48" t="s">
        <v>85</v>
      </c>
      <c r="BC377" s="48" t="s">
        <v>85</v>
      </c>
      <c r="BD377" s="48" t="s">
        <v>85</v>
      </c>
      <c r="BE377" s="48" t="s">
        <v>85</v>
      </c>
      <c r="BF377" s="48" t="s">
        <v>85</v>
      </c>
      <c r="BG377" s="48" t="s">
        <v>85</v>
      </c>
      <c r="BH377" s="48" t="s">
        <v>85</v>
      </c>
      <c r="BI377" s="48" t="s">
        <v>85</v>
      </c>
      <c r="BJ377" s="48" t="s">
        <v>85</v>
      </c>
      <c r="BK377" s="48" t="s">
        <v>85</v>
      </c>
      <c r="BL377" s="48" t="s">
        <v>85</v>
      </c>
      <c r="BM377" s="48" t="s">
        <v>85</v>
      </c>
      <c r="BN377" s="48" t="s">
        <v>85</v>
      </c>
      <c r="BO377" s="48" t="s">
        <v>85</v>
      </c>
      <c r="BP377" s="48" t="s">
        <v>85</v>
      </c>
      <c r="BQ377" s="48" t="s">
        <v>85</v>
      </c>
      <c r="BR377" s="48" t="s">
        <v>85</v>
      </c>
      <c r="BS377" s="48" t="s">
        <v>85</v>
      </c>
      <c r="BT377" s="48" t="s">
        <v>85</v>
      </c>
      <c r="BU377" s="48" t="s">
        <v>85</v>
      </c>
      <c r="BV377" s="48" t="s">
        <v>85</v>
      </c>
      <c r="BW377" s="48" t="s">
        <v>85</v>
      </c>
      <c r="BX377" s="48" t="s">
        <v>85</v>
      </c>
      <c r="BY377" s="48" t="s">
        <v>85</v>
      </c>
      <c r="BZ377" s="48" t="s">
        <v>85</v>
      </c>
      <c r="CA377" s="48" t="s">
        <v>85</v>
      </c>
      <c r="CB377" s="48" t="s">
        <v>85</v>
      </c>
      <c r="CC377" s="48" t="s">
        <v>85</v>
      </c>
      <c r="CD377" s="45"/>
    </row>
    <row r="378" spans="1:89">
      <c r="A378" s="45">
        <v>219</v>
      </c>
      <c r="B378" s="45" t="s">
        <v>462</v>
      </c>
      <c r="C378" s="24" t="s">
        <v>444</v>
      </c>
      <c r="D378" s="39" t="s">
        <v>114</v>
      </c>
      <c r="E378" s="39" t="s">
        <v>389</v>
      </c>
      <c r="F378" s="39" t="s">
        <v>491</v>
      </c>
      <c r="G378" s="39" t="s">
        <v>348</v>
      </c>
      <c r="H378" s="40">
        <f>E378-D378+1</f>
        <v>5</v>
      </c>
      <c r="I378" s="40" t="s">
        <v>83</v>
      </c>
      <c r="J378" s="40" t="s">
        <v>176</v>
      </c>
      <c r="K378" s="48">
        <v>800</v>
      </c>
      <c r="L378" s="48">
        <v>52</v>
      </c>
      <c r="M378" s="48">
        <v>42</v>
      </c>
      <c r="N378" s="48" t="s">
        <v>85</v>
      </c>
      <c r="O378" s="48">
        <v>5</v>
      </c>
      <c r="P378" s="48" t="s">
        <v>466</v>
      </c>
      <c r="Q378" s="48" t="s">
        <v>467</v>
      </c>
      <c r="R378" s="48" t="s">
        <v>88</v>
      </c>
      <c r="S378" s="12">
        <v>53</v>
      </c>
      <c r="T378" s="12">
        <v>44</v>
      </c>
      <c r="U378" s="48">
        <v>54</v>
      </c>
      <c r="V378" s="48">
        <v>44</v>
      </c>
      <c r="W378" s="48" t="s">
        <v>11</v>
      </c>
      <c r="X378" s="48">
        <f>IF(AND(W378 = "Dem", L378&gt;M378), 1, 0)</f>
        <v>1</v>
      </c>
      <c r="Y378" s="48" t="s">
        <v>85</v>
      </c>
      <c r="Z378" s="48" t="s">
        <v>85</v>
      </c>
      <c r="AA378" s="48" t="s">
        <v>85</v>
      </c>
      <c r="AB378" s="48" t="s">
        <v>85</v>
      </c>
      <c r="AC378" s="48" t="s">
        <v>85</v>
      </c>
      <c r="AD378" s="48" t="s">
        <v>85</v>
      </c>
      <c r="AE378" s="48" t="s">
        <v>85</v>
      </c>
      <c r="AF378" s="48" t="s">
        <v>85</v>
      </c>
      <c r="AG378" s="48" t="s">
        <v>89</v>
      </c>
      <c r="AH378" s="48">
        <v>1</v>
      </c>
      <c r="AI378" s="48">
        <v>0</v>
      </c>
      <c r="AJ378" s="48" t="s">
        <v>85</v>
      </c>
      <c r="AK378" s="48" t="s">
        <v>85</v>
      </c>
      <c r="AL378" s="48" t="s">
        <v>85</v>
      </c>
      <c r="AM378" s="48" t="s">
        <v>85</v>
      </c>
      <c r="AN378" s="48" t="s">
        <v>85</v>
      </c>
      <c r="AO378" s="48" t="s">
        <v>85</v>
      </c>
      <c r="AP378" s="48" t="s">
        <v>85</v>
      </c>
      <c r="AQ378" s="48" t="s">
        <v>85</v>
      </c>
      <c r="AR378" s="48" t="s">
        <v>85</v>
      </c>
      <c r="AS378" s="48" t="s">
        <v>85</v>
      </c>
      <c r="AT378" s="48" t="s">
        <v>85</v>
      </c>
      <c r="AU378" s="48" t="s">
        <v>85</v>
      </c>
      <c r="AV378" s="48" t="s">
        <v>85</v>
      </c>
      <c r="AW378" s="48" t="s">
        <v>85</v>
      </c>
      <c r="AX378" s="48" t="s">
        <v>85</v>
      </c>
      <c r="AY378" s="48" t="s">
        <v>85</v>
      </c>
      <c r="AZ378" s="48" t="s">
        <v>85</v>
      </c>
      <c r="BA378" s="48" t="s">
        <v>85</v>
      </c>
      <c r="BB378" s="48" t="s">
        <v>85</v>
      </c>
      <c r="BC378" s="48" t="s">
        <v>85</v>
      </c>
      <c r="BD378" s="48" t="s">
        <v>85</v>
      </c>
      <c r="BE378" s="48" t="s">
        <v>85</v>
      </c>
      <c r="BF378" s="48" t="s">
        <v>85</v>
      </c>
      <c r="BG378" s="48" t="s">
        <v>85</v>
      </c>
      <c r="BH378" s="48" t="s">
        <v>85</v>
      </c>
      <c r="BI378" s="48" t="s">
        <v>85</v>
      </c>
      <c r="BJ378" s="48" t="s">
        <v>85</v>
      </c>
      <c r="BK378" s="48" t="s">
        <v>85</v>
      </c>
      <c r="BL378" s="48" t="s">
        <v>85</v>
      </c>
      <c r="BM378" s="48" t="s">
        <v>85</v>
      </c>
      <c r="BN378" s="48" t="s">
        <v>85</v>
      </c>
      <c r="BO378" s="48" t="s">
        <v>85</v>
      </c>
      <c r="BP378" s="48" t="s">
        <v>85</v>
      </c>
      <c r="BQ378" s="48" t="s">
        <v>85</v>
      </c>
      <c r="BR378" s="48">
        <v>33</v>
      </c>
      <c r="BS378" s="48">
        <v>30</v>
      </c>
      <c r="BT378" s="48">
        <v>38</v>
      </c>
      <c r="BU378" s="48">
        <v>26</v>
      </c>
      <c r="BV378" s="48">
        <v>20</v>
      </c>
      <c r="BW378" s="48">
        <v>19</v>
      </c>
      <c r="BX378" s="48">
        <v>19</v>
      </c>
      <c r="BY378" s="48">
        <v>81</v>
      </c>
      <c r="BZ378" s="48">
        <v>4</v>
      </c>
      <c r="CA378" s="48">
        <v>13</v>
      </c>
      <c r="CB378" s="48">
        <v>1</v>
      </c>
      <c r="CC378" s="48">
        <v>2</v>
      </c>
      <c r="CD378" s="1"/>
    </row>
    <row r="379" spans="1:89">
      <c r="A379" s="1">
        <v>185</v>
      </c>
      <c r="B379" s="1" t="s">
        <v>462</v>
      </c>
      <c r="C379" s="19" t="s">
        <v>130</v>
      </c>
      <c r="D379" s="20" t="s">
        <v>396</v>
      </c>
      <c r="E379" s="20" t="s">
        <v>379</v>
      </c>
      <c r="F379" s="20" t="s">
        <v>495</v>
      </c>
      <c r="G379" s="20" t="s">
        <v>496</v>
      </c>
      <c r="H379" s="40">
        <f>E379-D379+1</f>
        <v>10</v>
      </c>
      <c r="I379" s="48">
        <v>4</v>
      </c>
      <c r="J379" s="40" t="s">
        <v>176</v>
      </c>
      <c r="K379" s="48">
        <v>638</v>
      </c>
      <c r="L379" s="22">
        <v>48</v>
      </c>
      <c r="M379" s="22">
        <v>39</v>
      </c>
      <c r="N379" s="48" t="s">
        <v>85</v>
      </c>
      <c r="O379" s="22" t="s">
        <v>85</v>
      </c>
      <c r="P379" s="48" t="s">
        <v>466</v>
      </c>
      <c r="Q379" s="22" t="s">
        <v>467</v>
      </c>
      <c r="R379" s="48" t="s">
        <v>88</v>
      </c>
      <c r="S379" s="12">
        <v>53</v>
      </c>
      <c r="T379" s="12">
        <v>44</v>
      </c>
      <c r="U379" s="48">
        <v>54</v>
      </c>
      <c r="V379" s="48">
        <v>44</v>
      </c>
      <c r="W379" s="48" t="s">
        <v>11</v>
      </c>
      <c r="X379" s="48">
        <f>IF(AND(W379 = "Dem", L379&gt;M379), 1, 0)</f>
        <v>1</v>
      </c>
      <c r="Y379" s="48" t="s">
        <v>85</v>
      </c>
      <c r="Z379" s="48" t="s">
        <v>85</v>
      </c>
      <c r="AA379" s="48" t="s">
        <v>85</v>
      </c>
      <c r="AB379" s="48" t="s">
        <v>85</v>
      </c>
      <c r="AC379" s="48" t="s">
        <v>85</v>
      </c>
      <c r="AD379" s="48" t="s">
        <v>85</v>
      </c>
      <c r="AE379" s="48" t="s">
        <v>130</v>
      </c>
      <c r="AF379" s="48" t="s">
        <v>130</v>
      </c>
      <c r="AG379" s="48" t="s">
        <v>89</v>
      </c>
      <c r="AH379" s="48">
        <v>1</v>
      </c>
      <c r="AI379" s="48">
        <v>0</v>
      </c>
      <c r="AJ379" s="48" t="s">
        <v>85</v>
      </c>
      <c r="AK379" s="48" t="s">
        <v>85</v>
      </c>
      <c r="AL379" s="48" t="s">
        <v>85</v>
      </c>
      <c r="AM379" s="48" t="s">
        <v>85</v>
      </c>
      <c r="AN379" s="48" t="s">
        <v>85</v>
      </c>
      <c r="AO379" s="48" t="s">
        <v>85</v>
      </c>
      <c r="AP379" s="48" t="s">
        <v>85</v>
      </c>
      <c r="AQ379" s="48" t="s">
        <v>85</v>
      </c>
      <c r="AR379" s="48" t="s">
        <v>85</v>
      </c>
      <c r="AS379" s="48" t="s">
        <v>85</v>
      </c>
      <c r="AT379" s="48" t="s">
        <v>85</v>
      </c>
      <c r="AU379" s="48" t="s">
        <v>85</v>
      </c>
      <c r="AV379" s="48" t="s">
        <v>85</v>
      </c>
      <c r="AW379" s="48" t="s">
        <v>85</v>
      </c>
      <c r="AX379" s="48" t="s">
        <v>85</v>
      </c>
      <c r="AY379" s="48" t="s">
        <v>85</v>
      </c>
      <c r="AZ379" s="48" t="s">
        <v>85</v>
      </c>
      <c r="BA379" s="48" t="s">
        <v>85</v>
      </c>
      <c r="BB379" s="48" t="s">
        <v>85</v>
      </c>
      <c r="BC379" s="48" t="s">
        <v>85</v>
      </c>
      <c r="BD379" s="48" t="s">
        <v>85</v>
      </c>
      <c r="BE379" s="48" t="s">
        <v>85</v>
      </c>
      <c r="BF379" s="48" t="s">
        <v>85</v>
      </c>
      <c r="BG379" s="48" t="s">
        <v>85</v>
      </c>
      <c r="BH379" s="48" t="s">
        <v>85</v>
      </c>
      <c r="BI379" s="48" t="s">
        <v>85</v>
      </c>
      <c r="BJ379" s="48" t="s">
        <v>85</v>
      </c>
      <c r="BK379" s="48" t="s">
        <v>85</v>
      </c>
      <c r="BL379" s="48" t="s">
        <v>85</v>
      </c>
      <c r="BM379" s="48" t="s">
        <v>85</v>
      </c>
      <c r="BN379" s="48" t="s">
        <v>85</v>
      </c>
      <c r="BO379" s="48" t="s">
        <v>85</v>
      </c>
      <c r="BP379" s="48" t="s">
        <v>85</v>
      </c>
      <c r="BQ379" s="48" t="s">
        <v>85</v>
      </c>
      <c r="BR379" s="48" t="s">
        <v>85</v>
      </c>
      <c r="BS379" s="48" t="s">
        <v>85</v>
      </c>
      <c r="BT379" s="48" t="s">
        <v>85</v>
      </c>
      <c r="BU379" s="48" t="s">
        <v>85</v>
      </c>
      <c r="BV379" s="48" t="s">
        <v>85</v>
      </c>
      <c r="BW379" s="48" t="s">
        <v>85</v>
      </c>
      <c r="BX379" s="48" t="s">
        <v>85</v>
      </c>
      <c r="BY379" s="48" t="s">
        <v>85</v>
      </c>
      <c r="BZ379" s="48" t="s">
        <v>85</v>
      </c>
      <c r="CA379" s="48" t="s">
        <v>85</v>
      </c>
      <c r="CB379" s="48" t="s">
        <v>85</v>
      </c>
      <c r="CC379" s="48" t="s">
        <v>85</v>
      </c>
      <c r="CD379" s="1"/>
    </row>
    <row r="380" spans="1:89">
      <c r="A380" s="1">
        <v>104</v>
      </c>
      <c r="B380" s="1" t="s">
        <v>462</v>
      </c>
      <c r="C380" s="41" t="s">
        <v>130</v>
      </c>
      <c r="D380" s="20" t="s">
        <v>420</v>
      </c>
      <c r="E380" s="20" t="s">
        <v>417</v>
      </c>
      <c r="F380" s="20" t="s">
        <v>421</v>
      </c>
      <c r="G380" s="20" t="s">
        <v>422</v>
      </c>
      <c r="H380" s="48">
        <v>2</v>
      </c>
      <c r="I380" s="48">
        <v>4</v>
      </c>
      <c r="J380" s="40" t="s">
        <v>176</v>
      </c>
      <c r="K380" s="48">
        <v>616</v>
      </c>
      <c r="L380" s="22">
        <v>48</v>
      </c>
      <c r="M380" s="22">
        <v>42</v>
      </c>
      <c r="N380" s="22">
        <v>5</v>
      </c>
      <c r="O380" s="22">
        <v>6</v>
      </c>
      <c r="P380" s="48" t="s">
        <v>466</v>
      </c>
      <c r="Q380" s="22" t="s">
        <v>467</v>
      </c>
      <c r="R380" s="22" t="s">
        <v>88</v>
      </c>
      <c r="S380" s="12">
        <v>53</v>
      </c>
      <c r="T380" s="12">
        <v>44</v>
      </c>
      <c r="U380" s="48">
        <v>54</v>
      </c>
      <c r="V380" s="48">
        <v>44</v>
      </c>
      <c r="W380" s="48" t="s">
        <v>11</v>
      </c>
      <c r="X380" s="48">
        <f>IF(AND(W380 = "Dem", L380&gt;M380), 1, 0)</f>
        <v>1</v>
      </c>
      <c r="Y380" s="48" t="s">
        <v>85</v>
      </c>
      <c r="Z380" s="22" t="s">
        <v>85</v>
      </c>
      <c r="AA380" s="22" t="s">
        <v>85</v>
      </c>
      <c r="AB380" s="22" t="s">
        <v>85</v>
      </c>
      <c r="AC380" s="22" t="s">
        <v>85</v>
      </c>
      <c r="AD380" s="48" t="s">
        <v>85</v>
      </c>
      <c r="AE380" s="48" t="s">
        <v>130</v>
      </c>
      <c r="AF380" s="48" t="s">
        <v>130</v>
      </c>
      <c r="AG380" s="22" t="s">
        <v>178</v>
      </c>
      <c r="AH380" s="22">
        <v>1</v>
      </c>
      <c r="AI380" s="22">
        <v>0</v>
      </c>
      <c r="AJ380" s="22">
        <v>1</v>
      </c>
      <c r="AK380" s="22">
        <v>1</v>
      </c>
      <c r="AL380" s="22">
        <v>1</v>
      </c>
      <c r="AM380" s="22">
        <v>1</v>
      </c>
      <c r="AN380" s="22">
        <v>1</v>
      </c>
      <c r="AO380" s="22">
        <v>0</v>
      </c>
      <c r="AP380" s="22">
        <v>0</v>
      </c>
      <c r="AQ380" s="22">
        <v>1</v>
      </c>
      <c r="AR380" s="22">
        <v>0</v>
      </c>
      <c r="AS380" s="22">
        <v>0</v>
      </c>
      <c r="AT380" s="22">
        <v>0</v>
      </c>
      <c r="AU380" s="22">
        <v>0</v>
      </c>
      <c r="AV380" s="22">
        <v>0</v>
      </c>
      <c r="AW380" s="22">
        <v>0</v>
      </c>
      <c r="AX380" s="22">
        <v>0</v>
      </c>
      <c r="AY380" s="22">
        <v>0</v>
      </c>
      <c r="AZ380" s="22">
        <v>0</v>
      </c>
      <c r="BA380" s="22">
        <v>0</v>
      </c>
      <c r="BB380" s="22">
        <v>0</v>
      </c>
      <c r="BC380" s="22">
        <v>0</v>
      </c>
      <c r="BD380" s="22">
        <v>0</v>
      </c>
      <c r="BE380" s="22">
        <v>0</v>
      </c>
      <c r="BF380" s="22">
        <v>0</v>
      </c>
      <c r="BG380" s="22">
        <v>0</v>
      </c>
      <c r="BH380" s="22">
        <v>0</v>
      </c>
      <c r="BI380" s="22">
        <v>0</v>
      </c>
      <c r="BJ380" s="22">
        <v>0</v>
      </c>
      <c r="BK380" s="22">
        <v>1</v>
      </c>
      <c r="BL380" s="22">
        <v>0</v>
      </c>
      <c r="BM380" s="22">
        <v>0</v>
      </c>
      <c r="BN380" s="22">
        <v>0</v>
      </c>
      <c r="BO380" s="48">
        <v>1</v>
      </c>
      <c r="BP380" s="22" t="s">
        <v>85</v>
      </c>
      <c r="BQ380" s="48" t="s">
        <v>85</v>
      </c>
      <c r="BR380" s="48" t="s">
        <v>85</v>
      </c>
      <c r="BS380" s="48" t="s">
        <v>85</v>
      </c>
      <c r="BT380" s="48" t="s">
        <v>85</v>
      </c>
      <c r="BU380" s="48" t="s">
        <v>85</v>
      </c>
      <c r="BV380" s="48" t="s">
        <v>85</v>
      </c>
      <c r="BW380" s="48" t="s">
        <v>85</v>
      </c>
      <c r="BX380" s="48" t="s">
        <v>85</v>
      </c>
      <c r="BY380" s="48" t="s">
        <v>85</v>
      </c>
      <c r="BZ380" s="48" t="s">
        <v>85</v>
      </c>
      <c r="CA380" s="48" t="s">
        <v>85</v>
      </c>
      <c r="CB380" s="48" t="s">
        <v>85</v>
      </c>
      <c r="CC380" s="48" t="s">
        <v>85</v>
      </c>
      <c r="CD380" s="1"/>
    </row>
    <row r="381" spans="1:89">
      <c r="A381" s="44">
        <v>624</v>
      </c>
      <c r="B381" s="45" t="s">
        <v>511</v>
      </c>
      <c r="C381" s="9" t="s">
        <v>121</v>
      </c>
      <c r="D381" s="39" t="s">
        <v>122</v>
      </c>
      <c r="E381" s="39" t="s">
        <v>123</v>
      </c>
      <c r="F381" s="23" t="s">
        <v>124</v>
      </c>
      <c r="G381" s="39" t="s">
        <v>125</v>
      </c>
      <c r="H381" s="40">
        <f>E381-D381+1</f>
        <v>6</v>
      </c>
      <c r="I381" s="40" t="s">
        <v>512</v>
      </c>
      <c r="J381" s="40" t="s">
        <v>176</v>
      </c>
      <c r="K381" s="48">
        <v>407</v>
      </c>
      <c r="L381" s="22">
        <v>48</v>
      </c>
      <c r="M381" s="22">
        <v>49</v>
      </c>
      <c r="N381" s="48" t="s">
        <v>85</v>
      </c>
      <c r="O381" s="22" t="s">
        <v>85</v>
      </c>
      <c r="P381" s="13" t="s">
        <v>513</v>
      </c>
      <c r="Q381" s="22" t="s">
        <v>514</v>
      </c>
      <c r="R381" s="48" t="s">
        <v>88</v>
      </c>
      <c r="S381" s="12">
        <v>47.9</v>
      </c>
      <c r="T381" s="12">
        <v>49.7</v>
      </c>
      <c r="U381" s="48">
        <v>48</v>
      </c>
      <c r="V381" s="48">
        <v>50</v>
      </c>
      <c r="W381" s="48" t="s">
        <v>12</v>
      </c>
      <c r="X381" s="48">
        <f>IF(AND(W381 = "Rep", M381&gt;L381),1,0)</f>
        <v>1</v>
      </c>
      <c r="Y381" s="48" t="s">
        <v>129</v>
      </c>
      <c r="Z381" s="48" t="s">
        <v>85</v>
      </c>
      <c r="AA381" s="48" t="s">
        <v>85</v>
      </c>
      <c r="AB381" s="48" t="s">
        <v>85</v>
      </c>
      <c r="AC381" s="48" t="s">
        <v>85</v>
      </c>
      <c r="AD381" s="48" t="s">
        <v>85</v>
      </c>
      <c r="AE381" s="13" t="s">
        <v>121</v>
      </c>
      <c r="AF381" s="13" t="s">
        <v>121</v>
      </c>
      <c r="AG381" s="48" t="s">
        <v>89</v>
      </c>
      <c r="AH381" s="48">
        <v>1</v>
      </c>
      <c r="AI381" s="48">
        <v>0</v>
      </c>
      <c r="AJ381" s="48">
        <v>1</v>
      </c>
      <c r="AK381" s="48">
        <v>1</v>
      </c>
      <c r="AL381" s="48">
        <v>1</v>
      </c>
      <c r="AM381" s="48">
        <v>1</v>
      </c>
      <c r="AN381" s="48">
        <v>0</v>
      </c>
      <c r="AO381" s="48">
        <v>0</v>
      </c>
      <c r="AP381" s="48">
        <v>1</v>
      </c>
      <c r="AQ381" s="48">
        <v>0</v>
      </c>
      <c r="AR381" s="48">
        <v>0</v>
      </c>
      <c r="AS381" s="48">
        <v>0</v>
      </c>
      <c r="AT381" s="48">
        <v>0</v>
      </c>
      <c r="AU381" s="48">
        <v>0</v>
      </c>
      <c r="AV381" s="48">
        <v>0</v>
      </c>
      <c r="AW381" s="48">
        <v>0</v>
      </c>
      <c r="AX381" s="48">
        <v>0</v>
      </c>
      <c r="AY381" s="48">
        <v>0</v>
      </c>
      <c r="AZ381" s="48">
        <v>0</v>
      </c>
      <c r="BA381" s="48">
        <v>0</v>
      </c>
      <c r="BB381" s="48">
        <v>0</v>
      </c>
      <c r="BC381" s="48">
        <v>0</v>
      </c>
      <c r="BD381" s="48">
        <v>0</v>
      </c>
      <c r="BE381" s="48">
        <v>0</v>
      </c>
      <c r="BF381" s="48">
        <v>1</v>
      </c>
      <c r="BG381" s="48">
        <v>0</v>
      </c>
      <c r="BH381" s="48">
        <v>0</v>
      </c>
      <c r="BI381" s="48">
        <v>0</v>
      </c>
      <c r="BJ381" s="48">
        <v>0</v>
      </c>
      <c r="BK381" s="48">
        <v>0</v>
      </c>
      <c r="BL381" s="48">
        <v>0</v>
      </c>
      <c r="BM381" s="48">
        <v>0</v>
      </c>
      <c r="BN381" s="48">
        <v>0</v>
      </c>
      <c r="BO381" s="48">
        <v>0</v>
      </c>
      <c r="BP381" s="48" t="s">
        <v>85</v>
      </c>
      <c r="BQ381" s="48" t="s">
        <v>85</v>
      </c>
      <c r="BR381" s="48" t="s">
        <v>85</v>
      </c>
      <c r="BS381" s="48" t="s">
        <v>85</v>
      </c>
      <c r="BT381" s="48" t="s">
        <v>85</v>
      </c>
      <c r="BU381" s="48" t="s">
        <v>85</v>
      </c>
      <c r="BV381" s="48" t="s">
        <v>85</v>
      </c>
      <c r="BW381" s="48" t="s">
        <v>85</v>
      </c>
      <c r="BX381" s="48" t="s">
        <v>85</v>
      </c>
      <c r="BY381" s="48" t="s">
        <v>85</v>
      </c>
      <c r="BZ381" s="48" t="s">
        <v>85</v>
      </c>
      <c r="CA381" s="48" t="s">
        <v>85</v>
      </c>
      <c r="CB381" s="48" t="s">
        <v>85</v>
      </c>
      <c r="CC381" s="48" t="s">
        <v>85</v>
      </c>
      <c r="CD381" s="45"/>
    </row>
    <row r="382" spans="1:89">
      <c r="A382" s="44">
        <v>623</v>
      </c>
      <c r="B382" s="45" t="s">
        <v>511</v>
      </c>
      <c r="C382" s="9" t="s">
        <v>121</v>
      </c>
      <c r="D382" s="39" t="s">
        <v>122</v>
      </c>
      <c r="E382" s="39" t="s">
        <v>123</v>
      </c>
      <c r="F382" s="23" t="s">
        <v>124</v>
      </c>
      <c r="G382" s="39" t="s">
        <v>125</v>
      </c>
      <c r="H382" s="40">
        <f>E382-D382+1</f>
        <v>6</v>
      </c>
      <c r="I382" s="40" t="s">
        <v>512</v>
      </c>
      <c r="J382" s="40" t="s">
        <v>176</v>
      </c>
      <c r="K382" s="48">
        <v>407</v>
      </c>
      <c r="L382" s="22">
        <v>48</v>
      </c>
      <c r="M382" s="22">
        <v>49</v>
      </c>
      <c r="N382" s="48" t="s">
        <v>85</v>
      </c>
      <c r="O382" s="22" t="s">
        <v>85</v>
      </c>
      <c r="P382" s="13" t="s">
        <v>513</v>
      </c>
      <c r="Q382" s="48" t="s">
        <v>514</v>
      </c>
      <c r="R382" s="22" t="s">
        <v>88</v>
      </c>
      <c r="S382" s="12">
        <v>47.9</v>
      </c>
      <c r="T382" s="12">
        <v>49.7</v>
      </c>
      <c r="U382" s="48">
        <v>48</v>
      </c>
      <c r="V382" s="48">
        <v>50</v>
      </c>
      <c r="W382" s="48" t="s">
        <v>12</v>
      </c>
      <c r="X382" s="48">
        <f>IF(AND(W382 = "Rep", M382&gt;L382),1,0)</f>
        <v>1</v>
      </c>
      <c r="Y382" s="48" t="s">
        <v>129</v>
      </c>
      <c r="Z382" s="48" t="s">
        <v>85</v>
      </c>
      <c r="AA382" s="48" t="s">
        <v>85</v>
      </c>
      <c r="AB382" s="48" t="s">
        <v>85</v>
      </c>
      <c r="AC382" s="48" t="s">
        <v>85</v>
      </c>
      <c r="AD382" s="22" t="s">
        <v>85</v>
      </c>
      <c r="AE382" s="13" t="s">
        <v>121</v>
      </c>
      <c r="AF382" s="13" t="s">
        <v>121</v>
      </c>
      <c r="AG382" s="48" t="s">
        <v>89</v>
      </c>
      <c r="AH382" s="22">
        <v>1</v>
      </c>
      <c r="AI382" s="48">
        <v>0</v>
      </c>
      <c r="AJ382" s="48">
        <v>1</v>
      </c>
      <c r="AK382" s="48">
        <v>1</v>
      </c>
      <c r="AL382" s="48">
        <v>1</v>
      </c>
      <c r="AM382" s="48">
        <v>1</v>
      </c>
      <c r="AN382" s="48">
        <v>0</v>
      </c>
      <c r="AO382" s="48">
        <v>0</v>
      </c>
      <c r="AP382" s="48">
        <v>1</v>
      </c>
      <c r="AQ382" s="48">
        <v>0</v>
      </c>
      <c r="AR382" s="48">
        <v>0</v>
      </c>
      <c r="AS382" s="48">
        <v>0</v>
      </c>
      <c r="AT382" s="48">
        <v>0</v>
      </c>
      <c r="AU382" s="48">
        <v>0</v>
      </c>
      <c r="AV382" s="48">
        <v>0</v>
      </c>
      <c r="AW382" s="48">
        <v>0</v>
      </c>
      <c r="AX382" s="48">
        <v>0</v>
      </c>
      <c r="AY382" s="48">
        <v>0</v>
      </c>
      <c r="AZ382" s="48">
        <v>0</v>
      </c>
      <c r="BA382" s="48">
        <v>0</v>
      </c>
      <c r="BB382" s="48">
        <v>0</v>
      </c>
      <c r="BC382" s="48">
        <v>0</v>
      </c>
      <c r="BD382" s="48">
        <v>0</v>
      </c>
      <c r="BE382" s="48">
        <v>0</v>
      </c>
      <c r="BF382" s="48">
        <v>1</v>
      </c>
      <c r="BG382" s="48">
        <v>0</v>
      </c>
      <c r="BH382" s="48">
        <v>0</v>
      </c>
      <c r="BI382" s="48">
        <v>0</v>
      </c>
      <c r="BJ382" s="48">
        <v>0</v>
      </c>
      <c r="BK382" s="48">
        <v>0</v>
      </c>
      <c r="BL382" s="48">
        <v>0</v>
      </c>
      <c r="BM382" s="48">
        <v>0</v>
      </c>
      <c r="BN382" s="48">
        <v>0</v>
      </c>
      <c r="BO382" s="48">
        <v>0</v>
      </c>
      <c r="BP382" s="48" t="s">
        <v>85</v>
      </c>
      <c r="BQ382" s="48" t="s">
        <v>85</v>
      </c>
      <c r="BR382" s="48" t="s">
        <v>85</v>
      </c>
      <c r="BS382" s="48" t="s">
        <v>85</v>
      </c>
      <c r="BT382" s="48" t="s">
        <v>85</v>
      </c>
      <c r="BU382" s="48" t="s">
        <v>85</v>
      </c>
      <c r="BV382" s="48" t="s">
        <v>85</v>
      </c>
      <c r="BW382" s="48" t="s">
        <v>85</v>
      </c>
      <c r="BX382" s="48" t="s">
        <v>85</v>
      </c>
      <c r="BY382" s="48" t="s">
        <v>85</v>
      </c>
      <c r="BZ382" s="48" t="s">
        <v>85</v>
      </c>
      <c r="CA382" s="48" t="s">
        <v>85</v>
      </c>
      <c r="CB382" s="48" t="s">
        <v>85</v>
      </c>
      <c r="CC382" s="48" t="s">
        <v>85</v>
      </c>
      <c r="CD382" s="45"/>
    </row>
    <row r="383" spans="1:89">
      <c r="A383" s="44">
        <v>610</v>
      </c>
      <c r="B383" s="45" t="s">
        <v>511</v>
      </c>
      <c r="C383" s="9" t="s">
        <v>331</v>
      </c>
      <c r="D383" s="39" t="s">
        <v>122</v>
      </c>
      <c r="E383" s="39" t="s">
        <v>123</v>
      </c>
      <c r="F383" s="23" t="s">
        <v>124</v>
      </c>
      <c r="G383" s="39" t="s">
        <v>125</v>
      </c>
      <c r="H383" s="40">
        <f>E383-D383+1</f>
        <v>6</v>
      </c>
      <c r="I383" s="40" t="s">
        <v>134</v>
      </c>
      <c r="J383" s="40" t="s">
        <v>176</v>
      </c>
      <c r="K383" s="48">
        <v>1036</v>
      </c>
      <c r="L383" s="22">
        <v>51</v>
      </c>
      <c r="M383" s="22">
        <v>46</v>
      </c>
      <c r="N383" s="48">
        <v>3</v>
      </c>
      <c r="O383" s="22">
        <v>0</v>
      </c>
      <c r="P383" s="13" t="s">
        <v>513</v>
      </c>
      <c r="Q383" s="48" t="s">
        <v>514</v>
      </c>
      <c r="R383" s="22" t="s">
        <v>88</v>
      </c>
      <c r="S383" s="12">
        <v>47.9</v>
      </c>
      <c r="T383" s="12">
        <v>49.7</v>
      </c>
      <c r="U383" s="48">
        <v>48</v>
      </c>
      <c r="V383" s="48">
        <v>50</v>
      </c>
      <c r="W383" s="48" t="s">
        <v>12</v>
      </c>
      <c r="X383" s="48">
        <f>IF(AND(W383 = "Rep", M383&gt;L383),1,0)</f>
        <v>0</v>
      </c>
      <c r="Y383" s="48" t="s">
        <v>85</v>
      </c>
      <c r="Z383" s="48" t="s">
        <v>85</v>
      </c>
      <c r="AA383" s="48">
        <v>0</v>
      </c>
      <c r="AB383" s="48">
        <v>0</v>
      </c>
      <c r="AC383" s="48">
        <v>1</v>
      </c>
      <c r="AD383" s="22" t="s">
        <v>85</v>
      </c>
      <c r="AE383" s="48" t="s">
        <v>331</v>
      </c>
      <c r="AF383" s="48" t="s">
        <v>331</v>
      </c>
      <c r="AG383" s="13" t="s">
        <v>89</v>
      </c>
      <c r="AH383" s="22">
        <v>1</v>
      </c>
      <c r="AI383" s="48">
        <v>0</v>
      </c>
      <c r="AJ383" s="48">
        <v>1</v>
      </c>
      <c r="AK383" s="48">
        <v>1</v>
      </c>
      <c r="AL383" s="48">
        <v>1</v>
      </c>
      <c r="AM383" s="48">
        <v>1</v>
      </c>
      <c r="AN383" s="48">
        <v>0</v>
      </c>
      <c r="AO383" s="48">
        <v>0</v>
      </c>
      <c r="AP383" s="48">
        <v>0</v>
      </c>
      <c r="AQ383" s="48">
        <v>0</v>
      </c>
      <c r="AR383" s="48">
        <v>0</v>
      </c>
      <c r="AS383" s="48">
        <v>0</v>
      </c>
      <c r="AT383" s="48">
        <v>0</v>
      </c>
      <c r="AU383" s="48">
        <v>0</v>
      </c>
      <c r="AV383" s="48">
        <v>0</v>
      </c>
      <c r="AW383" s="48">
        <v>0</v>
      </c>
      <c r="AX383" s="48">
        <v>0</v>
      </c>
      <c r="AY383" s="48">
        <v>0</v>
      </c>
      <c r="AZ383" s="48">
        <v>0</v>
      </c>
      <c r="BA383" s="48">
        <v>0</v>
      </c>
      <c r="BB383" s="48">
        <v>0</v>
      </c>
      <c r="BC383" s="48">
        <v>0</v>
      </c>
      <c r="BD383" s="48">
        <v>0</v>
      </c>
      <c r="BE383" s="48">
        <v>0</v>
      </c>
      <c r="BF383" s="48">
        <v>0</v>
      </c>
      <c r="BG383" s="48">
        <v>0</v>
      </c>
      <c r="BH383" s="48">
        <v>0</v>
      </c>
      <c r="BI383" s="48">
        <v>0</v>
      </c>
      <c r="BJ383" s="48">
        <v>1</v>
      </c>
      <c r="BK383" s="48">
        <v>0</v>
      </c>
      <c r="BL383" s="48">
        <v>0</v>
      </c>
      <c r="BM383" s="48">
        <v>0</v>
      </c>
      <c r="BN383" s="48">
        <v>0</v>
      </c>
      <c r="BO383" s="48">
        <v>0</v>
      </c>
      <c r="BP383" s="48" t="s">
        <v>85</v>
      </c>
      <c r="BQ383" s="48" t="s">
        <v>85</v>
      </c>
      <c r="BR383" s="48" t="s">
        <v>85</v>
      </c>
      <c r="BS383" s="48" t="s">
        <v>85</v>
      </c>
      <c r="BT383" s="48" t="s">
        <v>85</v>
      </c>
      <c r="BU383" s="48" t="s">
        <v>85</v>
      </c>
      <c r="BV383" s="48" t="s">
        <v>85</v>
      </c>
      <c r="BW383" s="48" t="s">
        <v>85</v>
      </c>
      <c r="BX383" s="48" t="s">
        <v>85</v>
      </c>
      <c r="BY383" s="48" t="s">
        <v>85</v>
      </c>
      <c r="BZ383" s="48" t="s">
        <v>85</v>
      </c>
      <c r="CA383" s="48" t="s">
        <v>85</v>
      </c>
      <c r="CB383" s="48" t="s">
        <v>85</v>
      </c>
      <c r="CC383" s="48" t="s">
        <v>85</v>
      </c>
      <c r="CD383" s="45"/>
    </row>
    <row r="384" spans="1:89">
      <c r="A384" s="44">
        <v>593</v>
      </c>
      <c r="B384" s="45" t="s">
        <v>511</v>
      </c>
      <c r="C384" s="9" t="s">
        <v>130</v>
      </c>
      <c r="D384" s="39" t="s">
        <v>131</v>
      </c>
      <c r="E384" s="39" t="s">
        <v>132</v>
      </c>
      <c r="F384" s="23" t="s">
        <v>133</v>
      </c>
      <c r="G384" s="39" t="s">
        <v>125</v>
      </c>
      <c r="H384" s="40">
        <f>E384-D384+1</f>
        <v>10</v>
      </c>
      <c r="I384" s="40" t="s">
        <v>369</v>
      </c>
      <c r="J384" s="40" t="s">
        <v>176</v>
      </c>
      <c r="K384" s="40" t="s">
        <v>517</v>
      </c>
      <c r="L384" s="22">
        <v>47</v>
      </c>
      <c r="M384" s="22">
        <v>46</v>
      </c>
      <c r="N384" s="22" t="s">
        <v>85</v>
      </c>
      <c r="O384" s="22" t="s">
        <v>85</v>
      </c>
      <c r="P384" s="13" t="s">
        <v>513</v>
      </c>
      <c r="Q384" s="48" t="s">
        <v>514</v>
      </c>
      <c r="R384" s="22" t="s">
        <v>88</v>
      </c>
      <c r="S384" s="12">
        <v>47.9</v>
      </c>
      <c r="T384" s="12">
        <v>49.7</v>
      </c>
      <c r="U384" s="48">
        <v>48</v>
      </c>
      <c r="V384" s="48">
        <v>50</v>
      </c>
      <c r="W384" s="48" t="s">
        <v>12</v>
      </c>
      <c r="X384" s="48">
        <f>IF(AND(W384 = "Rep", M384&gt;L384),1,0)</f>
        <v>0</v>
      </c>
      <c r="Y384" s="48" t="s">
        <v>85</v>
      </c>
      <c r="Z384" s="22" t="s">
        <v>85</v>
      </c>
      <c r="AA384" s="22" t="s">
        <v>85</v>
      </c>
      <c r="AB384" s="22" t="s">
        <v>85</v>
      </c>
      <c r="AC384" s="22" t="s">
        <v>85</v>
      </c>
      <c r="AD384" s="22" t="s">
        <v>85</v>
      </c>
      <c r="AE384" s="48" t="s">
        <v>130</v>
      </c>
      <c r="AF384" s="48" t="s">
        <v>136</v>
      </c>
      <c r="AG384" s="13" t="s">
        <v>89</v>
      </c>
      <c r="AH384" s="22">
        <v>1</v>
      </c>
      <c r="AI384" s="22">
        <v>0</v>
      </c>
      <c r="AJ384" s="22">
        <v>1</v>
      </c>
      <c r="AK384" s="22">
        <v>1</v>
      </c>
      <c r="AL384" s="22">
        <v>1</v>
      </c>
      <c r="AM384" s="22">
        <v>1</v>
      </c>
      <c r="AN384" s="22">
        <v>0</v>
      </c>
      <c r="AO384" s="22">
        <v>0</v>
      </c>
      <c r="AP384" s="22">
        <v>1</v>
      </c>
      <c r="AQ384" s="22">
        <v>1</v>
      </c>
      <c r="AR384" s="22">
        <v>0</v>
      </c>
      <c r="AS384" s="22">
        <v>0</v>
      </c>
      <c r="AT384" s="22">
        <v>0</v>
      </c>
      <c r="AU384" s="22">
        <v>0</v>
      </c>
      <c r="AV384" s="22">
        <v>0</v>
      </c>
      <c r="AW384" s="22">
        <v>0</v>
      </c>
      <c r="AX384" s="22">
        <v>0</v>
      </c>
      <c r="AY384" s="22">
        <v>0</v>
      </c>
      <c r="AZ384" s="22">
        <v>0</v>
      </c>
      <c r="BA384" s="22">
        <v>0</v>
      </c>
      <c r="BB384" s="22">
        <v>0</v>
      </c>
      <c r="BC384" s="22">
        <v>0</v>
      </c>
      <c r="BD384" s="22">
        <v>0</v>
      </c>
      <c r="BE384" s="22">
        <v>0</v>
      </c>
      <c r="BF384" s="22">
        <v>0</v>
      </c>
      <c r="BG384" s="22">
        <v>0</v>
      </c>
      <c r="BH384" s="22">
        <v>0</v>
      </c>
      <c r="BI384" s="22">
        <v>0</v>
      </c>
      <c r="BJ384" s="22">
        <v>1</v>
      </c>
      <c r="BK384" s="22">
        <v>1</v>
      </c>
      <c r="BL384" s="22">
        <v>0</v>
      </c>
      <c r="BM384" s="22">
        <v>0</v>
      </c>
      <c r="BN384" s="22">
        <v>0</v>
      </c>
      <c r="BO384" s="48">
        <v>0</v>
      </c>
      <c r="BP384" s="48" t="s">
        <v>85</v>
      </c>
      <c r="BQ384" s="48" t="s">
        <v>85</v>
      </c>
      <c r="BR384" s="22" t="s">
        <v>85</v>
      </c>
      <c r="BS384" s="22" t="s">
        <v>85</v>
      </c>
      <c r="BT384" s="22" t="s">
        <v>85</v>
      </c>
      <c r="BU384" s="22" t="s">
        <v>85</v>
      </c>
      <c r="BV384" s="22" t="s">
        <v>85</v>
      </c>
      <c r="BW384" s="22" t="s">
        <v>85</v>
      </c>
      <c r="BX384" s="22" t="s">
        <v>85</v>
      </c>
      <c r="BY384" s="22" t="s">
        <v>85</v>
      </c>
      <c r="BZ384" s="22" t="s">
        <v>85</v>
      </c>
      <c r="CA384" s="48" t="s">
        <v>85</v>
      </c>
      <c r="CB384" s="48" t="s">
        <v>85</v>
      </c>
      <c r="CC384" s="22" t="s">
        <v>85</v>
      </c>
      <c r="CD384" s="45"/>
    </row>
    <row r="385" spans="1:89">
      <c r="A385" s="44">
        <v>543</v>
      </c>
      <c r="B385" s="45" t="s">
        <v>511</v>
      </c>
      <c r="C385" s="9" t="s">
        <v>121</v>
      </c>
      <c r="D385" s="39" t="s">
        <v>137</v>
      </c>
      <c r="E385" s="39" t="s">
        <v>79</v>
      </c>
      <c r="F385" s="39" t="s">
        <v>138</v>
      </c>
      <c r="G385" s="39" t="s">
        <v>139</v>
      </c>
      <c r="H385" s="40">
        <f>E385-D385+1</f>
        <v>4</v>
      </c>
      <c r="I385" s="40" t="s">
        <v>522</v>
      </c>
      <c r="J385" s="40" t="s">
        <v>176</v>
      </c>
      <c r="K385" s="40" t="s">
        <v>523</v>
      </c>
      <c r="L385" s="22">
        <v>48</v>
      </c>
      <c r="M385" s="22">
        <v>49</v>
      </c>
      <c r="N385" s="48">
        <v>3</v>
      </c>
      <c r="O385" s="22" t="s">
        <v>85</v>
      </c>
      <c r="P385" s="13" t="s">
        <v>513</v>
      </c>
      <c r="Q385" s="48" t="s">
        <v>514</v>
      </c>
      <c r="R385" s="22" t="s">
        <v>88</v>
      </c>
      <c r="S385" s="12">
        <v>47.9</v>
      </c>
      <c r="T385" s="12">
        <v>49.7</v>
      </c>
      <c r="U385" s="48">
        <v>48</v>
      </c>
      <c r="V385" s="48">
        <v>50</v>
      </c>
      <c r="W385" s="48" t="s">
        <v>12</v>
      </c>
      <c r="X385" s="48">
        <f>IF(AND(W385 = "Rep", M385&gt;L385),1,0)</f>
        <v>1</v>
      </c>
      <c r="Y385" s="48" t="s">
        <v>129</v>
      </c>
      <c r="Z385" s="48" t="s">
        <v>85</v>
      </c>
      <c r="AA385" s="22" t="s">
        <v>85</v>
      </c>
      <c r="AB385" s="22" t="s">
        <v>85</v>
      </c>
      <c r="AC385" s="22" t="s">
        <v>85</v>
      </c>
      <c r="AD385" s="22" t="s">
        <v>85</v>
      </c>
      <c r="AE385" s="13" t="s">
        <v>121</v>
      </c>
      <c r="AF385" s="13" t="s">
        <v>121</v>
      </c>
      <c r="AG385" s="22" t="s">
        <v>89</v>
      </c>
      <c r="AH385" s="22">
        <v>1</v>
      </c>
      <c r="AI385" s="22">
        <v>0</v>
      </c>
      <c r="AJ385" s="48">
        <v>1</v>
      </c>
      <c r="AK385" s="48">
        <v>1</v>
      </c>
      <c r="AL385" s="48">
        <v>1</v>
      </c>
      <c r="AM385" s="48">
        <v>1</v>
      </c>
      <c r="AN385" s="48">
        <v>0</v>
      </c>
      <c r="AO385" s="48">
        <v>0</v>
      </c>
      <c r="AP385" s="48">
        <v>1</v>
      </c>
      <c r="AQ385" s="48">
        <v>0</v>
      </c>
      <c r="AR385" s="48">
        <v>0</v>
      </c>
      <c r="AS385" s="48">
        <v>0</v>
      </c>
      <c r="AT385" s="48">
        <v>0</v>
      </c>
      <c r="AU385" s="48">
        <v>0</v>
      </c>
      <c r="AV385" s="48">
        <v>0</v>
      </c>
      <c r="AW385" s="48">
        <v>0</v>
      </c>
      <c r="AX385" s="48">
        <v>0</v>
      </c>
      <c r="AY385" s="48">
        <v>0</v>
      </c>
      <c r="AZ385" s="48">
        <v>0</v>
      </c>
      <c r="BA385" s="48">
        <v>0</v>
      </c>
      <c r="BB385" s="48">
        <v>0</v>
      </c>
      <c r="BC385" s="48">
        <v>0</v>
      </c>
      <c r="BD385" s="48">
        <v>0</v>
      </c>
      <c r="BE385" s="48">
        <v>0</v>
      </c>
      <c r="BF385" s="48">
        <v>0</v>
      </c>
      <c r="BG385" s="48">
        <v>0</v>
      </c>
      <c r="BH385" s="48">
        <v>0</v>
      </c>
      <c r="BI385" s="48">
        <v>0</v>
      </c>
      <c r="BJ385" s="48">
        <v>0</v>
      </c>
      <c r="BK385" s="48">
        <v>0</v>
      </c>
      <c r="BL385" s="48">
        <v>0</v>
      </c>
      <c r="BM385" s="48">
        <v>0</v>
      </c>
      <c r="BN385" s="48">
        <v>0</v>
      </c>
      <c r="BO385" s="48">
        <v>0</v>
      </c>
      <c r="BP385" s="48" t="s">
        <v>85</v>
      </c>
      <c r="BQ385" s="48" t="s">
        <v>85</v>
      </c>
      <c r="BR385" s="22" t="s">
        <v>85</v>
      </c>
      <c r="BS385" s="22" t="s">
        <v>85</v>
      </c>
      <c r="BT385" s="22" t="s">
        <v>85</v>
      </c>
      <c r="BU385" s="22" t="s">
        <v>85</v>
      </c>
      <c r="BV385" s="22" t="s">
        <v>85</v>
      </c>
      <c r="BW385" s="22" t="s">
        <v>85</v>
      </c>
      <c r="BX385" s="22" t="s">
        <v>85</v>
      </c>
      <c r="BY385" s="48" t="s">
        <v>85</v>
      </c>
      <c r="BZ385" s="48" t="s">
        <v>85</v>
      </c>
      <c r="CA385" s="48" t="s">
        <v>85</v>
      </c>
      <c r="CB385" s="48" t="s">
        <v>85</v>
      </c>
      <c r="CC385" s="48" t="s">
        <v>85</v>
      </c>
      <c r="CD385" s="45"/>
    </row>
    <row r="386" spans="1:89">
      <c r="A386" s="44">
        <v>493</v>
      </c>
      <c r="B386" s="45" t="s">
        <v>511</v>
      </c>
      <c r="C386" s="9" t="s">
        <v>453</v>
      </c>
      <c r="D386" s="39" t="s">
        <v>137</v>
      </c>
      <c r="E386" s="39" t="s">
        <v>79</v>
      </c>
      <c r="F386" s="39" t="s">
        <v>138</v>
      </c>
      <c r="G386" s="39" t="s">
        <v>122</v>
      </c>
      <c r="H386" s="40">
        <f>E386-D386+1</f>
        <v>4</v>
      </c>
      <c r="I386" s="40" t="s">
        <v>532</v>
      </c>
      <c r="J386" s="40" t="s">
        <v>176</v>
      </c>
      <c r="K386" s="40" t="s">
        <v>533</v>
      </c>
      <c r="L386" s="48">
        <v>51</v>
      </c>
      <c r="M386" s="48">
        <v>45</v>
      </c>
      <c r="N386" s="48">
        <v>3</v>
      </c>
      <c r="O386" s="48">
        <v>2</v>
      </c>
      <c r="P386" s="13" t="s">
        <v>513</v>
      </c>
      <c r="Q386" s="48" t="s">
        <v>514</v>
      </c>
      <c r="R386" s="48" t="s">
        <v>88</v>
      </c>
      <c r="S386" s="12">
        <v>47.9</v>
      </c>
      <c r="T386" s="12">
        <v>49.7</v>
      </c>
      <c r="U386" s="48">
        <v>48</v>
      </c>
      <c r="V386" s="48">
        <v>50</v>
      </c>
      <c r="W386" s="48" t="s">
        <v>12</v>
      </c>
      <c r="X386" s="48">
        <f>IF(AND(W386 = "Rep", M386&gt;L386),1,0)</f>
        <v>0</v>
      </c>
      <c r="Y386" s="48" t="s">
        <v>85</v>
      </c>
      <c r="Z386" s="48" t="s">
        <v>85</v>
      </c>
      <c r="AA386" s="48" t="s">
        <v>85</v>
      </c>
      <c r="AB386" s="48" t="s">
        <v>85</v>
      </c>
      <c r="AC386" s="48" t="s">
        <v>85</v>
      </c>
      <c r="AD386" s="22" t="s">
        <v>85</v>
      </c>
      <c r="AE386" s="13" t="s">
        <v>453</v>
      </c>
      <c r="AF386" s="13" t="s">
        <v>453</v>
      </c>
      <c r="AG386" s="48" t="s">
        <v>89</v>
      </c>
      <c r="AH386" s="48">
        <v>1</v>
      </c>
      <c r="AI386" s="48">
        <v>0</v>
      </c>
      <c r="AJ386" s="48">
        <v>1</v>
      </c>
      <c r="AK386" s="48">
        <v>1</v>
      </c>
      <c r="AL386" s="48">
        <v>1</v>
      </c>
      <c r="AM386" s="48">
        <v>1</v>
      </c>
      <c r="AN386" s="48">
        <v>0</v>
      </c>
      <c r="AO386" s="48">
        <v>0</v>
      </c>
      <c r="AP386" s="48">
        <v>0</v>
      </c>
      <c r="AQ386" s="48">
        <v>0</v>
      </c>
      <c r="AR386" s="48">
        <v>0</v>
      </c>
      <c r="AS386" s="48">
        <v>0</v>
      </c>
      <c r="AT386" s="48">
        <v>1</v>
      </c>
      <c r="AU386" s="48">
        <v>0</v>
      </c>
      <c r="AV386" s="48">
        <v>0</v>
      </c>
      <c r="AW386" s="48">
        <v>0</v>
      </c>
      <c r="AX386" s="48">
        <v>0</v>
      </c>
      <c r="AY386" s="48">
        <v>0</v>
      </c>
      <c r="AZ386" s="48">
        <v>0</v>
      </c>
      <c r="BA386" s="48">
        <v>0</v>
      </c>
      <c r="BB386" s="48">
        <v>0</v>
      </c>
      <c r="BC386" s="48">
        <v>0</v>
      </c>
      <c r="BD386" s="48">
        <v>0</v>
      </c>
      <c r="BE386" s="48">
        <v>0</v>
      </c>
      <c r="BF386" s="48">
        <v>0</v>
      </c>
      <c r="BG386" s="48">
        <v>0</v>
      </c>
      <c r="BH386" s="48">
        <v>0</v>
      </c>
      <c r="BI386" s="48">
        <v>0</v>
      </c>
      <c r="BJ386" s="48">
        <v>0</v>
      </c>
      <c r="BK386" s="48">
        <v>0</v>
      </c>
      <c r="BL386" s="48">
        <v>0</v>
      </c>
      <c r="BM386" s="48">
        <v>0</v>
      </c>
      <c r="BN386" s="48">
        <v>0</v>
      </c>
      <c r="BO386" s="48">
        <v>0</v>
      </c>
      <c r="BP386" s="48" t="s">
        <v>85</v>
      </c>
      <c r="BQ386" s="48" t="s">
        <v>85</v>
      </c>
      <c r="BR386" s="48">
        <v>31</v>
      </c>
      <c r="BS386" s="48">
        <v>38</v>
      </c>
      <c r="BT386" s="48">
        <v>31</v>
      </c>
      <c r="BU386" s="48" t="s">
        <v>85</v>
      </c>
      <c r="BV386" s="48" t="s">
        <v>85</v>
      </c>
      <c r="BW386" s="48" t="s">
        <v>85</v>
      </c>
      <c r="BX386" s="48" t="s">
        <v>85</v>
      </c>
      <c r="BY386" s="48">
        <v>60</v>
      </c>
      <c r="BZ386" s="48">
        <v>32</v>
      </c>
      <c r="CA386" s="48" t="s">
        <v>85</v>
      </c>
      <c r="CB386" s="48" t="s">
        <v>85</v>
      </c>
      <c r="CC386" s="48">
        <v>8</v>
      </c>
      <c r="CD386" s="45"/>
    </row>
    <row r="387" spans="1:89">
      <c r="A387" s="44">
        <v>485</v>
      </c>
      <c r="B387" s="45" t="s">
        <v>511</v>
      </c>
      <c r="C387" s="9" t="s">
        <v>285</v>
      </c>
      <c r="D387" s="39" t="s">
        <v>92</v>
      </c>
      <c r="E387" s="39" t="s">
        <v>137</v>
      </c>
      <c r="F387" s="39" t="s">
        <v>538</v>
      </c>
      <c r="G387" s="39" t="s">
        <v>244</v>
      </c>
      <c r="H387" s="40">
        <f>E387-D387+1</f>
        <v>4</v>
      </c>
      <c r="I387" s="40" t="s">
        <v>194</v>
      </c>
      <c r="J387" s="40" t="s">
        <v>176</v>
      </c>
      <c r="K387" s="40" t="s">
        <v>539</v>
      </c>
      <c r="L387" s="48">
        <v>46</v>
      </c>
      <c r="M387" s="48">
        <v>47</v>
      </c>
      <c r="N387" s="48">
        <v>2</v>
      </c>
      <c r="O387" s="43">
        <v>4</v>
      </c>
      <c r="P387" s="13" t="s">
        <v>513</v>
      </c>
      <c r="Q387" s="48" t="s">
        <v>514</v>
      </c>
      <c r="R387" s="48" t="s">
        <v>88</v>
      </c>
      <c r="S387" s="12">
        <v>47.9</v>
      </c>
      <c r="T387" s="12">
        <v>49.7</v>
      </c>
      <c r="U387" s="48">
        <v>48</v>
      </c>
      <c r="V387" s="48">
        <v>50</v>
      </c>
      <c r="W387" s="48" t="s">
        <v>12</v>
      </c>
      <c r="X387" s="48">
        <f>IF(AND(W387 = "Rep", M387&gt;L387),1,0)</f>
        <v>1</v>
      </c>
      <c r="Y387" s="48" t="s">
        <v>289</v>
      </c>
      <c r="Z387" s="48" t="s">
        <v>85</v>
      </c>
      <c r="AA387" s="48" t="s">
        <v>85</v>
      </c>
      <c r="AB387" s="48" t="s">
        <v>85</v>
      </c>
      <c r="AC387" s="48" t="s">
        <v>85</v>
      </c>
      <c r="AD387" s="48" t="s">
        <v>85</v>
      </c>
      <c r="AE387" s="48" t="s">
        <v>290</v>
      </c>
      <c r="AF387" s="48" t="s">
        <v>285</v>
      </c>
      <c r="AG387" s="48" t="s">
        <v>89</v>
      </c>
      <c r="AH387" s="48">
        <v>1</v>
      </c>
      <c r="AI387" s="48">
        <v>1</v>
      </c>
      <c r="AJ387" s="48">
        <v>1</v>
      </c>
      <c r="AK387" s="48">
        <v>1</v>
      </c>
      <c r="AL387" s="48">
        <v>1</v>
      </c>
      <c r="AM387" s="48">
        <v>1</v>
      </c>
      <c r="AN387" s="48">
        <v>0</v>
      </c>
      <c r="AO387" s="48">
        <v>0</v>
      </c>
      <c r="AP387" s="48">
        <v>0</v>
      </c>
      <c r="AQ387" s="48">
        <v>0</v>
      </c>
      <c r="AR387" s="48">
        <v>0</v>
      </c>
      <c r="AS387" s="48">
        <v>0</v>
      </c>
      <c r="AT387" s="48">
        <v>0</v>
      </c>
      <c r="AU387" s="48">
        <v>0</v>
      </c>
      <c r="AV387" s="48">
        <v>0</v>
      </c>
      <c r="AW387" s="48">
        <v>0</v>
      </c>
      <c r="AX387" s="48">
        <v>0</v>
      </c>
      <c r="AY387" s="48">
        <v>0</v>
      </c>
      <c r="AZ387" s="48">
        <v>0</v>
      </c>
      <c r="BA387" s="48">
        <v>0</v>
      </c>
      <c r="BB387" s="48">
        <v>0</v>
      </c>
      <c r="BC387" s="48">
        <v>0</v>
      </c>
      <c r="BD387" s="48">
        <v>0</v>
      </c>
      <c r="BE387" s="48">
        <v>0</v>
      </c>
      <c r="BF387" s="48">
        <v>0</v>
      </c>
      <c r="BG387" s="48">
        <v>0</v>
      </c>
      <c r="BH387" s="48">
        <v>0</v>
      </c>
      <c r="BI387" s="48">
        <v>0</v>
      </c>
      <c r="BJ387" s="48">
        <v>0</v>
      </c>
      <c r="BK387" s="48">
        <v>0</v>
      </c>
      <c r="BL387" s="48">
        <v>0</v>
      </c>
      <c r="BM387" s="48">
        <v>0</v>
      </c>
      <c r="BN387" s="48">
        <v>0</v>
      </c>
      <c r="BO387" s="48">
        <v>0</v>
      </c>
      <c r="BP387" s="43" t="s">
        <v>85</v>
      </c>
      <c r="BQ387" s="43" t="s">
        <v>85</v>
      </c>
      <c r="BR387" s="48">
        <v>36</v>
      </c>
      <c r="BS387" s="48">
        <v>36</v>
      </c>
      <c r="BT387" s="48">
        <v>27</v>
      </c>
      <c r="BU387" s="43" t="s">
        <v>85</v>
      </c>
      <c r="BV387" s="43" t="s">
        <v>85</v>
      </c>
      <c r="BW387" s="43" t="s">
        <v>85</v>
      </c>
      <c r="BX387" s="43" t="s">
        <v>85</v>
      </c>
      <c r="BY387" s="43">
        <v>63</v>
      </c>
      <c r="BZ387" s="48">
        <v>32</v>
      </c>
      <c r="CA387" s="43">
        <v>2</v>
      </c>
      <c r="CB387" s="43" t="s">
        <v>85</v>
      </c>
      <c r="CC387" s="48" t="s">
        <v>85</v>
      </c>
      <c r="CD387" s="45"/>
      <c r="CE387" s="45"/>
      <c r="CF387" s="45"/>
      <c r="CG387" s="45"/>
      <c r="CH387" s="45"/>
      <c r="CI387" s="45"/>
      <c r="CJ387" s="45"/>
      <c r="CK387" s="45"/>
    </row>
    <row r="388" spans="1:89">
      <c r="A388" s="44">
        <v>455</v>
      </c>
      <c r="B388" s="45" t="s">
        <v>511</v>
      </c>
      <c r="C388" s="9" t="s">
        <v>130</v>
      </c>
      <c r="D388" s="39" t="s">
        <v>153</v>
      </c>
      <c r="E388" s="39" t="s">
        <v>92</v>
      </c>
      <c r="F388" s="39" t="s">
        <v>273</v>
      </c>
      <c r="G388" s="39" t="s">
        <v>131</v>
      </c>
      <c r="H388" s="40">
        <f>E388-D388+1</f>
        <v>10</v>
      </c>
      <c r="I388" s="40" t="s">
        <v>274</v>
      </c>
      <c r="J388" s="40" t="s">
        <v>176</v>
      </c>
      <c r="K388" s="40" t="s">
        <v>547</v>
      </c>
      <c r="L388" s="48">
        <v>44</v>
      </c>
      <c r="M388" s="48">
        <v>46</v>
      </c>
      <c r="N388" s="48" t="s">
        <v>85</v>
      </c>
      <c r="O388" s="48" t="s">
        <v>85</v>
      </c>
      <c r="P388" s="13" t="s">
        <v>513</v>
      </c>
      <c r="Q388" s="48" t="s">
        <v>514</v>
      </c>
      <c r="R388" s="48" t="s">
        <v>88</v>
      </c>
      <c r="S388" s="12">
        <v>47.9</v>
      </c>
      <c r="T388" s="12">
        <v>49.7</v>
      </c>
      <c r="U388" s="48">
        <v>48</v>
      </c>
      <c r="V388" s="48">
        <v>50</v>
      </c>
      <c r="W388" s="48" t="s">
        <v>12</v>
      </c>
      <c r="X388" s="48">
        <f>IF(AND(W388 = "Rep", M388&gt;L388),1,0)</f>
        <v>1</v>
      </c>
      <c r="Y388" s="48" t="s">
        <v>85</v>
      </c>
      <c r="Z388" s="48" t="s">
        <v>85</v>
      </c>
      <c r="AA388" s="48" t="s">
        <v>85</v>
      </c>
      <c r="AB388" s="48" t="s">
        <v>85</v>
      </c>
      <c r="AC388" s="48" t="s">
        <v>85</v>
      </c>
      <c r="AD388" s="48" t="s">
        <v>85</v>
      </c>
      <c r="AE388" s="13" t="s">
        <v>130</v>
      </c>
      <c r="AF388" s="48" t="s">
        <v>136</v>
      </c>
      <c r="AG388" s="48" t="s">
        <v>89</v>
      </c>
      <c r="AH388" s="48">
        <v>1</v>
      </c>
      <c r="AI388" s="48">
        <v>0</v>
      </c>
      <c r="AJ388" s="48">
        <v>1</v>
      </c>
      <c r="AK388" s="48">
        <v>1</v>
      </c>
      <c r="AL388" s="48">
        <v>1</v>
      </c>
      <c r="AM388" s="48">
        <v>1</v>
      </c>
      <c r="AN388" s="48">
        <v>0</v>
      </c>
      <c r="AO388" s="48">
        <v>0</v>
      </c>
      <c r="AP388" s="48">
        <v>1</v>
      </c>
      <c r="AQ388" s="48">
        <v>1</v>
      </c>
      <c r="AR388" s="48">
        <v>0</v>
      </c>
      <c r="AS388" s="48">
        <v>0</v>
      </c>
      <c r="AT388" s="48">
        <v>0</v>
      </c>
      <c r="AU388" s="48">
        <v>0</v>
      </c>
      <c r="AV388" s="48">
        <v>0</v>
      </c>
      <c r="AW388" s="48">
        <v>0</v>
      </c>
      <c r="AX388" s="48">
        <v>0</v>
      </c>
      <c r="AY388" s="48">
        <v>0</v>
      </c>
      <c r="AZ388" s="48">
        <v>0</v>
      </c>
      <c r="BA388" s="48">
        <v>0</v>
      </c>
      <c r="BB388" s="48">
        <v>0</v>
      </c>
      <c r="BC388" s="48">
        <v>0</v>
      </c>
      <c r="BD388" s="48">
        <v>0</v>
      </c>
      <c r="BE388" s="48">
        <v>0</v>
      </c>
      <c r="BF388" s="48">
        <v>0</v>
      </c>
      <c r="BG388" s="48">
        <v>0</v>
      </c>
      <c r="BH388" s="48">
        <v>0</v>
      </c>
      <c r="BI388" s="48">
        <v>0</v>
      </c>
      <c r="BJ388" s="48">
        <v>1</v>
      </c>
      <c r="BK388" s="48">
        <v>1</v>
      </c>
      <c r="BL388" s="48">
        <v>0</v>
      </c>
      <c r="BM388" s="48">
        <v>0</v>
      </c>
      <c r="BN388" s="48">
        <v>0</v>
      </c>
      <c r="BO388" s="48">
        <v>1</v>
      </c>
      <c r="BP388" s="48" t="s">
        <v>85</v>
      </c>
      <c r="BQ388" s="48" t="s">
        <v>85</v>
      </c>
      <c r="BR388" s="48" t="s">
        <v>85</v>
      </c>
      <c r="BS388" s="48" t="s">
        <v>85</v>
      </c>
      <c r="BT388" s="48" t="s">
        <v>85</v>
      </c>
      <c r="BU388" s="48" t="s">
        <v>85</v>
      </c>
      <c r="BV388" s="48" t="s">
        <v>85</v>
      </c>
      <c r="BW388" s="48" t="s">
        <v>85</v>
      </c>
      <c r="BX388" s="48" t="s">
        <v>85</v>
      </c>
      <c r="BY388" s="48" t="s">
        <v>85</v>
      </c>
      <c r="BZ388" s="48" t="s">
        <v>85</v>
      </c>
      <c r="CA388" s="48" t="s">
        <v>85</v>
      </c>
      <c r="CB388" s="48" t="s">
        <v>85</v>
      </c>
      <c r="CC388" s="48" t="s">
        <v>85</v>
      </c>
      <c r="CD388" s="45"/>
    </row>
    <row r="389" spans="1:89">
      <c r="A389" s="7">
        <v>389</v>
      </c>
      <c r="B389" s="8" t="s">
        <v>511</v>
      </c>
      <c r="C389" s="9" t="s">
        <v>487</v>
      </c>
      <c r="D389" s="10" t="s">
        <v>294</v>
      </c>
      <c r="E389" s="10" t="s">
        <v>478</v>
      </c>
      <c r="F389" s="39" t="s">
        <v>552</v>
      </c>
      <c r="G389" s="10" t="s">
        <v>106</v>
      </c>
      <c r="H389" s="11">
        <f>E389-D389+1</f>
        <v>5</v>
      </c>
      <c r="I389" s="11" t="s">
        <v>109</v>
      </c>
      <c r="J389" s="40" t="s">
        <v>176</v>
      </c>
      <c r="K389" s="40" t="s">
        <v>553</v>
      </c>
      <c r="L389" s="12">
        <v>43</v>
      </c>
      <c r="M389" s="12">
        <v>46</v>
      </c>
      <c r="N389" s="12">
        <v>3</v>
      </c>
      <c r="O389" s="12">
        <v>8</v>
      </c>
      <c r="P389" s="13" t="s">
        <v>513</v>
      </c>
      <c r="Q389" s="12" t="s">
        <v>514</v>
      </c>
      <c r="R389" s="12" t="s">
        <v>88</v>
      </c>
      <c r="S389" s="12">
        <v>47.9</v>
      </c>
      <c r="T389" s="12">
        <v>49.7</v>
      </c>
      <c r="U389" s="48">
        <v>48</v>
      </c>
      <c r="V389" s="48">
        <v>50</v>
      </c>
      <c r="W389" s="48" t="s">
        <v>12</v>
      </c>
      <c r="X389" s="48">
        <f>IF(AND(W389 = "Rep", M389&gt;L389),1,0)</f>
        <v>1</v>
      </c>
      <c r="Y389" s="12" t="s">
        <v>129</v>
      </c>
      <c r="Z389" s="48" t="s">
        <v>85</v>
      </c>
      <c r="AA389" s="12" t="s">
        <v>85</v>
      </c>
      <c r="AB389" s="12" t="s">
        <v>85</v>
      </c>
      <c r="AC389" s="12" t="s">
        <v>85</v>
      </c>
      <c r="AD389" s="12" t="s">
        <v>85</v>
      </c>
      <c r="AE389" s="13" t="s">
        <v>554</v>
      </c>
      <c r="AF389" s="48" t="s">
        <v>487</v>
      </c>
      <c r="AG389" s="12" t="s">
        <v>89</v>
      </c>
      <c r="AH389" s="12">
        <v>1</v>
      </c>
      <c r="AI389" s="12">
        <v>1</v>
      </c>
      <c r="AJ389" s="12">
        <v>1</v>
      </c>
      <c r="AK389" s="12">
        <v>1</v>
      </c>
      <c r="AL389" s="12">
        <v>1</v>
      </c>
      <c r="AM389" s="12">
        <v>1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0</v>
      </c>
      <c r="BE389" s="12">
        <v>0</v>
      </c>
      <c r="BF389" s="12">
        <v>0</v>
      </c>
      <c r="BG389" s="12">
        <v>0</v>
      </c>
      <c r="BH389" s="12">
        <v>0</v>
      </c>
      <c r="BI389" s="12">
        <v>0</v>
      </c>
      <c r="BJ389" s="12">
        <v>0</v>
      </c>
      <c r="BK389" s="12">
        <v>1</v>
      </c>
      <c r="BL389" s="12">
        <v>0</v>
      </c>
      <c r="BM389" s="12">
        <v>0</v>
      </c>
      <c r="BN389" s="12">
        <v>0</v>
      </c>
      <c r="BO389" s="12">
        <v>0</v>
      </c>
      <c r="BP389" s="12" t="s">
        <v>85</v>
      </c>
      <c r="BQ389" s="12" t="s">
        <v>85</v>
      </c>
      <c r="BR389" s="12">
        <v>42</v>
      </c>
      <c r="BS389" s="12">
        <v>43</v>
      </c>
      <c r="BT389" s="12">
        <v>13</v>
      </c>
      <c r="BU389" s="12" t="s">
        <v>85</v>
      </c>
      <c r="BV389" s="12" t="s">
        <v>85</v>
      </c>
      <c r="BW389" s="12" t="s">
        <v>85</v>
      </c>
      <c r="BX389" s="12" t="s">
        <v>85</v>
      </c>
      <c r="BY389" s="12">
        <v>59</v>
      </c>
      <c r="BZ389" s="12">
        <v>29</v>
      </c>
      <c r="CA389" s="12">
        <v>8</v>
      </c>
      <c r="CB389" s="12">
        <v>4</v>
      </c>
      <c r="CC389" s="12" t="s">
        <v>85</v>
      </c>
      <c r="CD389" s="8"/>
      <c r="CE389" s="15"/>
      <c r="CF389" s="15"/>
      <c r="CG389" s="15"/>
      <c r="CH389" s="15"/>
      <c r="CI389" s="15"/>
      <c r="CJ389" s="15"/>
      <c r="CK389" s="16"/>
    </row>
    <row r="390" spans="1:89">
      <c r="A390" s="7">
        <v>385</v>
      </c>
      <c r="B390" s="8" t="s">
        <v>511</v>
      </c>
      <c r="C390" s="9" t="s">
        <v>559</v>
      </c>
      <c r="D390" s="10" t="s">
        <v>294</v>
      </c>
      <c r="E390" s="10" t="s">
        <v>153</v>
      </c>
      <c r="F390" s="10" t="s">
        <v>560</v>
      </c>
      <c r="G390" s="10" t="s">
        <v>106</v>
      </c>
      <c r="H390" s="17">
        <f>E390-D390+1</f>
        <v>4</v>
      </c>
      <c r="I390" s="11" t="s">
        <v>83</v>
      </c>
      <c r="J390" s="40" t="s">
        <v>176</v>
      </c>
      <c r="K390" s="40" t="s">
        <v>561</v>
      </c>
      <c r="L390" s="12">
        <v>44</v>
      </c>
      <c r="M390" s="12">
        <v>43</v>
      </c>
      <c r="N390" s="12">
        <v>2</v>
      </c>
      <c r="O390" s="12">
        <v>13</v>
      </c>
      <c r="P390" s="13" t="s">
        <v>513</v>
      </c>
      <c r="Q390" s="12" t="s">
        <v>514</v>
      </c>
      <c r="R390" s="12" t="s">
        <v>88</v>
      </c>
      <c r="S390" s="12">
        <v>47.9</v>
      </c>
      <c r="T390" s="12">
        <v>49.7</v>
      </c>
      <c r="U390" s="48">
        <v>48</v>
      </c>
      <c r="V390" s="48">
        <v>50</v>
      </c>
      <c r="W390" s="48" t="s">
        <v>12</v>
      </c>
      <c r="X390" s="48">
        <f>IF(AND(W390 = "Rep", M390&gt;L390),1,0)</f>
        <v>0</v>
      </c>
      <c r="Y390" s="12" t="s">
        <v>85</v>
      </c>
      <c r="Z390" s="12" t="s">
        <v>85</v>
      </c>
      <c r="AA390" s="12" t="s">
        <v>85</v>
      </c>
      <c r="AB390" s="12" t="s">
        <v>85</v>
      </c>
      <c r="AC390" s="12" t="s">
        <v>85</v>
      </c>
      <c r="AD390" s="12" t="s">
        <v>85</v>
      </c>
      <c r="AE390" s="13" t="s">
        <v>331</v>
      </c>
      <c r="AF390" s="13" t="s">
        <v>331</v>
      </c>
      <c r="AG390" s="12" t="s">
        <v>89</v>
      </c>
      <c r="AH390" s="12">
        <v>1</v>
      </c>
      <c r="AI390" s="12">
        <v>0</v>
      </c>
      <c r="AJ390" s="12">
        <v>1</v>
      </c>
      <c r="AK390" s="12">
        <v>1</v>
      </c>
      <c r="AL390" s="12">
        <v>1</v>
      </c>
      <c r="AM390" s="12">
        <v>1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>
        <v>0</v>
      </c>
      <c r="BB390" s="12">
        <v>0</v>
      </c>
      <c r="BC390" s="12">
        <v>0</v>
      </c>
      <c r="BD390" s="12">
        <v>0</v>
      </c>
      <c r="BE390" s="12">
        <v>0</v>
      </c>
      <c r="BF390" s="12">
        <v>0</v>
      </c>
      <c r="BG390" s="12">
        <v>0</v>
      </c>
      <c r="BH390" s="12">
        <v>0</v>
      </c>
      <c r="BI390" s="12">
        <v>0</v>
      </c>
      <c r="BJ390" s="12">
        <v>1</v>
      </c>
      <c r="BK390" s="12">
        <v>0</v>
      </c>
      <c r="BL390" s="12">
        <v>0</v>
      </c>
      <c r="BM390" s="12">
        <v>0</v>
      </c>
      <c r="BN390" s="12">
        <v>0</v>
      </c>
      <c r="BO390" s="12">
        <v>0</v>
      </c>
      <c r="BP390" s="12" t="s">
        <v>85</v>
      </c>
      <c r="BQ390" s="12" t="s">
        <v>85</v>
      </c>
      <c r="BR390" s="12" t="s">
        <v>85</v>
      </c>
      <c r="BS390" s="12" t="s">
        <v>85</v>
      </c>
      <c r="BT390" s="12" t="s">
        <v>85</v>
      </c>
      <c r="BU390" s="12" t="s">
        <v>85</v>
      </c>
      <c r="BV390" s="12" t="s">
        <v>85</v>
      </c>
      <c r="BW390" s="12" t="s">
        <v>85</v>
      </c>
      <c r="BX390" s="12" t="s">
        <v>85</v>
      </c>
      <c r="BY390" s="12" t="s">
        <v>85</v>
      </c>
      <c r="BZ390" s="12" t="s">
        <v>85</v>
      </c>
      <c r="CA390" s="12" t="s">
        <v>85</v>
      </c>
      <c r="CB390" s="12" t="s">
        <v>85</v>
      </c>
      <c r="CC390" s="12" t="s">
        <v>85</v>
      </c>
      <c r="CD390" s="8"/>
      <c r="CE390" s="15"/>
      <c r="CF390" s="15"/>
      <c r="CG390" s="15"/>
      <c r="CH390" s="15"/>
      <c r="CI390" s="15"/>
      <c r="CJ390" s="15"/>
      <c r="CK390" s="18"/>
    </row>
    <row r="391" spans="1:89">
      <c r="A391" s="7">
        <v>373</v>
      </c>
      <c r="B391" s="8" t="s">
        <v>511</v>
      </c>
      <c r="C391" s="9" t="s">
        <v>130</v>
      </c>
      <c r="D391" s="10" t="s">
        <v>301</v>
      </c>
      <c r="E391" s="10" t="s">
        <v>153</v>
      </c>
      <c r="F391" s="39" t="s">
        <v>302</v>
      </c>
      <c r="G391" s="10" t="s">
        <v>286</v>
      </c>
      <c r="H391" s="11">
        <f>E391-D391+1</f>
        <v>10</v>
      </c>
      <c r="I391" s="11" t="s">
        <v>85</v>
      </c>
      <c r="J391" s="40" t="s">
        <v>176</v>
      </c>
      <c r="K391" s="40" t="s">
        <v>562</v>
      </c>
      <c r="L391" s="12">
        <v>42</v>
      </c>
      <c r="M391" s="12">
        <v>46</v>
      </c>
      <c r="N391" s="12" t="s">
        <v>85</v>
      </c>
      <c r="O391" s="12" t="s">
        <v>85</v>
      </c>
      <c r="P391" s="13" t="s">
        <v>513</v>
      </c>
      <c r="Q391" s="12" t="s">
        <v>514</v>
      </c>
      <c r="R391" s="12" t="s">
        <v>88</v>
      </c>
      <c r="S391" s="12">
        <v>47.9</v>
      </c>
      <c r="T391" s="12">
        <v>49.7</v>
      </c>
      <c r="U391" s="48">
        <v>48</v>
      </c>
      <c r="V391" s="48">
        <v>50</v>
      </c>
      <c r="W391" s="48" t="s">
        <v>12</v>
      </c>
      <c r="X391" s="48">
        <f>IF(AND(W391 = "Rep", M391&gt;L391),1,0)</f>
        <v>1</v>
      </c>
      <c r="Y391" s="12" t="s">
        <v>85</v>
      </c>
      <c r="Z391" s="48" t="s">
        <v>85</v>
      </c>
      <c r="AA391" s="12" t="s">
        <v>85</v>
      </c>
      <c r="AB391" s="12" t="s">
        <v>85</v>
      </c>
      <c r="AC391" s="12" t="s">
        <v>85</v>
      </c>
      <c r="AD391" s="12" t="s">
        <v>85</v>
      </c>
      <c r="AE391" s="13" t="s">
        <v>130</v>
      </c>
      <c r="AF391" s="13" t="s">
        <v>136</v>
      </c>
      <c r="AG391" s="12" t="s">
        <v>89</v>
      </c>
      <c r="AH391" s="12">
        <v>1</v>
      </c>
      <c r="AI391" s="12">
        <v>0</v>
      </c>
      <c r="AJ391" s="12" t="s">
        <v>85</v>
      </c>
      <c r="AK391" s="12" t="s">
        <v>85</v>
      </c>
      <c r="AL391" s="12" t="s">
        <v>85</v>
      </c>
      <c r="AM391" s="12" t="s">
        <v>85</v>
      </c>
      <c r="AN391" s="12" t="s">
        <v>85</v>
      </c>
      <c r="AO391" s="12" t="s">
        <v>85</v>
      </c>
      <c r="AP391" s="12" t="s">
        <v>85</v>
      </c>
      <c r="AQ391" s="12" t="s">
        <v>85</v>
      </c>
      <c r="AR391" s="12" t="s">
        <v>85</v>
      </c>
      <c r="AS391" s="12" t="s">
        <v>85</v>
      </c>
      <c r="AT391" s="12" t="s">
        <v>85</v>
      </c>
      <c r="AU391" s="12" t="s">
        <v>85</v>
      </c>
      <c r="AV391" s="12" t="s">
        <v>85</v>
      </c>
      <c r="AW391" s="12" t="s">
        <v>85</v>
      </c>
      <c r="AX391" s="12" t="s">
        <v>85</v>
      </c>
      <c r="AY391" s="12" t="s">
        <v>85</v>
      </c>
      <c r="AZ391" s="12" t="s">
        <v>85</v>
      </c>
      <c r="BA391" s="12" t="s">
        <v>85</v>
      </c>
      <c r="BB391" s="12" t="s">
        <v>85</v>
      </c>
      <c r="BC391" s="12" t="s">
        <v>85</v>
      </c>
      <c r="BD391" s="12" t="s">
        <v>85</v>
      </c>
      <c r="BE391" s="12" t="s">
        <v>85</v>
      </c>
      <c r="BF391" s="12" t="s">
        <v>85</v>
      </c>
      <c r="BG391" s="12" t="s">
        <v>85</v>
      </c>
      <c r="BH391" s="12" t="s">
        <v>85</v>
      </c>
      <c r="BI391" s="12" t="s">
        <v>85</v>
      </c>
      <c r="BJ391" s="12" t="s">
        <v>85</v>
      </c>
      <c r="BK391" s="12" t="s">
        <v>85</v>
      </c>
      <c r="BL391" s="12" t="s">
        <v>85</v>
      </c>
      <c r="BM391" s="12" t="s">
        <v>85</v>
      </c>
      <c r="BN391" s="12" t="s">
        <v>85</v>
      </c>
      <c r="BO391" s="12" t="s">
        <v>85</v>
      </c>
      <c r="BP391" s="12" t="s">
        <v>85</v>
      </c>
      <c r="BQ391" s="12" t="s">
        <v>85</v>
      </c>
      <c r="BR391" s="12" t="s">
        <v>85</v>
      </c>
      <c r="BS391" s="12" t="s">
        <v>85</v>
      </c>
      <c r="BT391" s="12" t="s">
        <v>85</v>
      </c>
      <c r="BU391" s="12" t="s">
        <v>85</v>
      </c>
      <c r="BV391" s="12" t="s">
        <v>85</v>
      </c>
      <c r="BW391" s="12" t="s">
        <v>85</v>
      </c>
      <c r="BX391" s="12" t="s">
        <v>85</v>
      </c>
      <c r="BY391" s="12" t="s">
        <v>85</v>
      </c>
      <c r="BZ391" s="12" t="s">
        <v>85</v>
      </c>
      <c r="CA391" s="12" t="s">
        <v>85</v>
      </c>
      <c r="CB391" s="12" t="s">
        <v>85</v>
      </c>
      <c r="CC391" s="12" t="s">
        <v>85</v>
      </c>
      <c r="CD391" s="8"/>
      <c r="CE391" s="15"/>
      <c r="CF391" s="15"/>
      <c r="CG391" s="15"/>
      <c r="CH391" s="15"/>
      <c r="CI391" s="15"/>
      <c r="CJ391" s="15"/>
      <c r="CK391" s="16"/>
    </row>
    <row r="392" spans="1:89">
      <c r="A392" s="7">
        <v>365</v>
      </c>
      <c r="B392" s="8" t="s">
        <v>511</v>
      </c>
      <c r="C392" s="9" t="s">
        <v>130</v>
      </c>
      <c r="D392" s="10" t="s">
        <v>304</v>
      </c>
      <c r="E392" s="10" t="s">
        <v>305</v>
      </c>
      <c r="F392" s="39" t="s">
        <v>306</v>
      </c>
      <c r="G392" s="10" t="s">
        <v>286</v>
      </c>
      <c r="H392" s="11">
        <f>E392-D392+1</f>
        <v>10</v>
      </c>
      <c r="I392" s="11" t="s">
        <v>85</v>
      </c>
      <c r="J392" s="40" t="s">
        <v>176</v>
      </c>
      <c r="K392" s="40" t="s">
        <v>563</v>
      </c>
      <c r="L392" s="12">
        <v>43</v>
      </c>
      <c r="M392" s="12">
        <v>43</v>
      </c>
      <c r="N392" s="12" t="s">
        <v>85</v>
      </c>
      <c r="O392" s="12" t="s">
        <v>85</v>
      </c>
      <c r="P392" s="13" t="s">
        <v>513</v>
      </c>
      <c r="Q392" s="12" t="s">
        <v>514</v>
      </c>
      <c r="R392" s="12" t="s">
        <v>88</v>
      </c>
      <c r="S392" s="12">
        <v>47.9</v>
      </c>
      <c r="T392" s="12">
        <v>49.7</v>
      </c>
      <c r="U392" s="48">
        <v>48</v>
      </c>
      <c r="V392" s="48">
        <v>50</v>
      </c>
      <c r="W392" s="48" t="s">
        <v>12</v>
      </c>
      <c r="X392" s="48">
        <f>IF(AND(W392 = "Rep", M392&gt;L392),1,0)</f>
        <v>0</v>
      </c>
      <c r="Y392" s="12" t="s">
        <v>85</v>
      </c>
      <c r="Z392" s="12" t="s">
        <v>85</v>
      </c>
      <c r="AA392" s="12" t="s">
        <v>85</v>
      </c>
      <c r="AB392" s="12" t="s">
        <v>85</v>
      </c>
      <c r="AC392" s="12" t="s">
        <v>85</v>
      </c>
      <c r="AD392" s="12" t="s">
        <v>85</v>
      </c>
      <c r="AE392" s="13" t="s">
        <v>130</v>
      </c>
      <c r="AF392" s="13" t="s">
        <v>136</v>
      </c>
      <c r="AG392" s="48" t="s">
        <v>89</v>
      </c>
      <c r="AH392" s="12">
        <v>1</v>
      </c>
      <c r="AI392" s="12">
        <v>0</v>
      </c>
      <c r="AJ392" s="14" t="s">
        <v>85</v>
      </c>
      <c r="AK392" s="14" t="s">
        <v>85</v>
      </c>
      <c r="AL392" s="14" t="s">
        <v>85</v>
      </c>
      <c r="AM392" s="14" t="s">
        <v>85</v>
      </c>
      <c r="AN392" s="14" t="s">
        <v>85</v>
      </c>
      <c r="AO392" s="14" t="s">
        <v>85</v>
      </c>
      <c r="AP392" s="14" t="s">
        <v>85</v>
      </c>
      <c r="AQ392" s="14" t="s">
        <v>85</v>
      </c>
      <c r="AR392" s="14" t="s">
        <v>85</v>
      </c>
      <c r="AS392" s="14" t="s">
        <v>85</v>
      </c>
      <c r="AT392" s="14" t="s">
        <v>85</v>
      </c>
      <c r="AU392" s="14" t="s">
        <v>85</v>
      </c>
      <c r="AV392" s="14" t="s">
        <v>85</v>
      </c>
      <c r="AW392" s="14" t="s">
        <v>85</v>
      </c>
      <c r="AX392" s="14" t="s">
        <v>85</v>
      </c>
      <c r="AY392" s="14" t="s">
        <v>85</v>
      </c>
      <c r="AZ392" s="14" t="s">
        <v>85</v>
      </c>
      <c r="BA392" s="14" t="s">
        <v>85</v>
      </c>
      <c r="BB392" s="14" t="s">
        <v>85</v>
      </c>
      <c r="BC392" s="14" t="s">
        <v>85</v>
      </c>
      <c r="BD392" s="14" t="s">
        <v>85</v>
      </c>
      <c r="BE392" s="14" t="s">
        <v>85</v>
      </c>
      <c r="BF392" s="14" t="s">
        <v>85</v>
      </c>
      <c r="BG392" s="14" t="s">
        <v>85</v>
      </c>
      <c r="BH392" s="14" t="s">
        <v>85</v>
      </c>
      <c r="BI392" s="14" t="s">
        <v>85</v>
      </c>
      <c r="BJ392" s="14" t="s">
        <v>85</v>
      </c>
      <c r="BK392" s="14" t="s">
        <v>85</v>
      </c>
      <c r="BL392" s="14" t="s">
        <v>85</v>
      </c>
      <c r="BM392" s="14" t="s">
        <v>85</v>
      </c>
      <c r="BN392" s="14" t="s">
        <v>85</v>
      </c>
      <c r="BO392" s="14" t="s">
        <v>85</v>
      </c>
      <c r="BP392" s="14" t="s">
        <v>85</v>
      </c>
      <c r="BQ392" s="14" t="s">
        <v>85</v>
      </c>
      <c r="BR392" s="14" t="s">
        <v>85</v>
      </c>
      <c r="BS392" s="14" t="s">
        <v>85</v>
      </c>
      <c r="BT392" s="14" t="s">
        <v>85</v>
      </c>
      <c r="BU392" s="14" t="s">
        <v>85</v>
      </c>
      <c r="BV392" s="14" t="s">
        <v>85</v>
      </c>
      <c r="BW392" s="14" t="s">
        <v>85</v>
      </c>
      <c r="BX392" s="14" t="s">
        <v>85</v>
      </c>
      <c r="BY392" s="14" t="s">
        <v>85</v>
      </c>
      <c r="BZ392" s="14" t="s">
        <v>85</v>
      </c>
      <c r="CA392" s="14" t="s">
        <v>85</v>
      </c>
      <c r="CB392" s="14" t="s">
        <v>85</v>
      </c>
      <c r="CC392" s="14" t="s">
        <v>85</v>
      </c>
      <c r="CD392" s="8"/>
      <c r="CE392" s="15"/>
      <c r="CF392" s="15"/>
      <c r="CG392" s="15"/>
      <c r="CH392" s="15"/>
      <c r="CI392" s="15"/>
      <c r="CJ392" s="15"/>
      <c r="CK392" s="16"/>
    </row>
    <row r="393" spans="1:89">
      <c r="A393" s="7">
        <v>315</v>
      </c>
      <c r="B393" s="8" t="s">
        <v>511</v>
      </c>
      <c r="C393" s="24" t="s">
        <v>354</v>
      </c>
      <c r="D393" s="10" t="s">
        <v>332</v>
      </c>
      <c r="E393" s="10" t="s">
        <v>328</v>
      </c>
      <c r="F393" s="39" t="s">
        <v>579</v>
      </c>
      <c r="G393" s="10" t="s">
        <v>301</v>
      </c>
      <c r="H393" s="11">
        <f>E393-D393+1</f>
        <v>4</v>
      </c>
      <c r="I393" s="11" t="s">
        <v>580</v>
      </c>
      <c r="J393" s="11" t="s">
        <v>176</v>
      </c>
      <c r="K393" s="40" t="s">
        <v>581</v>
      </c>
      <c r="L393" s="12">
        <v>47</v>
      </c>
      <c r="M393" s="12">
        <v>42</v>
      </c>
      <c r="N393" s="12">
        <v>3</v>
      </c>
      <c r="O393" s="12">
        <v>9</v>
      </c>
      <c r="P393" s="48" t="s">
        <v>513</v>
      </c>
      <c r="Q393" s="12" t="s">
        <v>514</v>
      </c>
      <c r="R393" s="12" t="s">
        <v>177</v>
      </c>
      <c r="S393" s="12">
        <v>47.9</v>
      </c>
      <c r="T393" s="12">
        <v>49.7</v>
      </c>
      <c r="U393" s="48">
        <v>48</v>
      </c>
      <c r="V393" s="48">
        <v>50</v>
      </c>
      <c r="W393" s="48" t="s">
        <v>12</v>
      </c>
      <c r="X393" s="48">
        <f>IF(AND(W393 = "Rep", M393&gt;L393),1,0)</f>
        <v>0</v>
      </c>
      <c r="Y393" s="12" t="s">
        <v>85</v>
      </c>
      <c r="Z393" s="12" t="s">
        <v>85</v>
      </c>
      <c r="AA393" s="12" t="s">
        <v>85</v>
      </c>
      <c r="AB393" s="12" t="s">
        <v>85</v>
      </c>
      <c r="AC393" s="12" t="s">
        <v>85</v>
      </c>
      <c r="AD393" s="12" t="s">
        <v>85</v>
      </c>
      <c r="AE393" s="48" t="s">
        <v>85</v>
      </c>
      <c r="AF393" s="48" t="s">
        <v>85</v>
      </c>
      <c r="AG393" s="48" t="s">
        <v>85</v>
      </c>
      <c r="AH393" s="12">
        <v>1</v>
      </c>
      <c r="AI393" s="12">
        <v>0</v>
      </c>
      <c r="AJ393" s="14">
        <v>1</v>
      </c>
      <c r="AK393" s="14">
        <v>1</v>
      </c>
      <c r="AL393" s="14">
        <v>1</v>
      </c>
      <c r="AM393" s="14">
        <v>1</v>
      </c>
      <c r="AN393" s="14">
        <v>1</v>
      </c>
      <c r="AO393" s="14">
        <v>0</v>
      </c>
      <c r="AP393" s="14">
        <v>1</v>
      </c>
      <c r="AQ393" s="14">
        <v>0</v>
      </c>
      <c r="AR393" s="14">
        <v>0</v>
      </c>
      <c r="AS393" s="14">
        <v>0</v>
      </c>
      <c r="AT393" s="14">
        <v>0</v>
      </c>
      <c r="AU393" s="14">
        <v>0</v>
      </c>
      <c r="AV393" s="14">
        <v>0</v>
      </c>
      <c r="AW393" s="14">
        <v>0</v>
      </c>
      <c r="AX393" s="14">
        <v>0</v>
      </c>
      <c r="AY393" s="14">
        <v>0</v>
      </c>
      <c r="AZ393" s="14">
        <v>0</v>
      </c>
      <c r="BA393" s="14">
        <v>0</v>
      </c>
      <c r="BB393" s="14">
        <v>0</v>
      </c>
      <c r="BC393" s="14">
        <v>0</v>
      </c>
      <c r="BD393" s="14">
        <v>0</v>
      </c>
      <c r="BE393" s="14">
        <v>0</v>
      </c>
      <c r="BF393" s="14">
        <v>0</v>
      </c>
      <c r="BG393" s="14">
        <v>0</v>
      </c>
      <c r="BH393" s="14">
        <v>0</v>
      </c>
      <c r="BI393" s="14">
        <v>0</v>
      </c>
      <c r="BJ393" s="14">
        <v>0</v>
      </c>
      <c r="BK393" s="14">
        <v>0</v>
      </c>
      <c r="BL393" s="14">
        <v>0</v>
      </c>
      <c r="BM393" s="14">
        <v>0</v>
      </c>
      <c r="BN393" s="14">
        <v>0</v>
      </c>
      <c r="BO393" s="14">
        <v>0</v>
      </c>
      <c r="BP393" s="14" t="s">
        <v>85</v>
      </c>
      <c r="BQ393" s="14" t="s">
        <v>85</v>
      </c>
      <c r="BR393" s="14" t="s">
        <v>85</v>
      </c>
      <c r="BS393" s="14" t="s">
        <v>85</v>
      </c>
      <c r="BT393" s="14" t="s">
        <v>85</v>
      </c>
      <c r="BU393" s="14" t="s">
        <v>85</v>
      </c>
      <c r="BV393" s="14" t="s">
        <v>85</v>
      </c>
      <c r="BW393" s="14" t="s">
        <v>85</v>
      </c>
      <c r="BX393" s="14" t="s">
        <v>85</v>
      </c>
      <c r="BY393" s="14" t="s">
        <v>85</v>
      </c>
      <c r="BZ393" s="14" t="s">
        <v>85</v>
      </c>
      <c r="CA393" s="14" t="s">
        <v>85</v>
      </c>
      <c r="CB393" s="14" t="s">
        <v>85</v>
      </c>
      <c r="CC393" s="14" t="s">
        <v>85</v>
      </c>
      <c r="CD393" s="8"/>
      <c r="CE393" s="15"/>
      <c r="CF393" s="15"/>
      <c r="CG393" s="15"/>
      <c r="CH393" s="15"/>
      <c r="CI393" s="15"/>
      <c r="CJ393" s="15"/>
      <c r="CK393" s="16"/>
    </row>
    <row r="394" spans="1:89">
      <c r="A394" s="7">
        <v>302</v>
      </c>
      <c r="B394" s="8" t="s">
        <v>511</v>
      </c>
      <c r="C394" s="24" t="s">
        <v>453</v>
      </c>
      <c r="D394" s="10" t="s">
        <v>328</v>
      </c>
      <c r="E394" s="10" t="s">
        <v>337</v>
      </c>
      <c r="F394" s="39" t="s">
        <v>582</v>
      </c>
      <c r="G394" s="10" t="s">
        <v>337</v>
      </c>
      <c r="H394" s="11">
        <f>E394-D394+1</f>
        <v>4</v>
      </c>
      <c r="I394" s="11" t="s">
        <v>83</v>
      </c>
      <c r="J394" s="40" t="s">
        <v>176</v>
      </c>
      <c r="K394" s="40" t="s">
        <v>583</v>
      </c>
      <c r="L394" s="12">
        <v>48</v>
      </c>
      <c r="M394" s="12">
        <v>46</v>
      </c>
      <c r="N394" s="12">
        <v>4</v>
      </c>
      <c r="O394" s="12">
        <v>2</v>
      </c>
      <c r="P394" s="48" t="s">
        <v>513</v>
      </c>
      <c r="Q394" s="12" t="s">
        <v>514</v>
      </c>
      <c r="R394" s="12" t="s">
        <v>88</v>
      </c>
      <c r="S394" s="12">
        <v>47.9</v>
      </c>
      <c r="T394" s="12">
        <v>49.7</v>
      </c>
      <c r="U394" s="48">
        <v>48</v>
      </c>
      <c r="V394" s="48">
        <v>50</v>
      </c>
      <c r="W394" s="48" t="s">
        <v>12</v>
      </c>
      <c r="X394" s="48">
        <f>IF(AND(W394 = "Rep", M394&gt;L394),1,0)</f>
        <v>0</v>
      </c>
      <c r="Y394" s="12" t="s">
        <v>85</v>
      </c>
      <c r="Z394" s="12" t="s">
        <v>85</v>
      </c>
      <c r="AA394" s="12" t="s">
        <v>85</v>
      </c>
      <c r="AB394" s="12" t="s">
        <v>85</v>
      </c>
      <c r="AC394" s="12" t="s">
        <v>85</v>
      </c>
      <c r="AD394" s="12" t="s">
        <v>85</v>
      </c>
      <c r="AE394" s="34" t="s">
        <v>453</v>
      </c>
      <c r="AF394" s="34" t="s">
        <v>453</v>
      </c>
      <c r="AG394" s="48" t="s">
        <v>89</v>
      </c>
      <c r="AH394" s="12">
        <v>1</v>
      </c>
      <c r="AI394" s="12">
        <v>0</v>
      </c>
      <c r="AJ394" s="14">
        <v>1</v>
      </c>
      <c r="AK394" s="14">
        <v>1</v>
      </c>
      <c r="AL394" s="14">
        <v>1</v>
      </c>
      <c r="AM394" s="14">
        <v>1</v>
      </c>
      <c r="AN394" s="14">
        <v>0</v>
      </c>
      <c r="AO394" s="14">
        <v>0</v>
      </c>
      <c r="AP394" s="14">
        <v>0</v>
      </c>
      <c r="AQ394" s="14">
        <v>0</v>
      </c>
      <c r="AR394" s="14">
        <v>0</v>
      </c>
      <c r="AS394" s="14">
        <v>0</v>
      </c>
      <c r="AT394" s="14">
        <v>1</v>
      </c>
      <c r="AU394" s="14">
        <v>0</v>
      </c>
      <c r="AV394" s="14">
        <v>0</v>
      </c>
      <c r="AW394" s="14">
        <v>0</v>
      </c>
      <c r="AX394" s="14">
        <v>0</v>
      </c>
      <c r="AY394" s="14">
        <v>0</v>
      </c>
      <c r="AZ394" s="14">
        <v>0</v>
      </c>
      <c r="BA394" s="14">
        <v>0</v>
      </c>
      <c r="BB394" s="14">
        <v>0</v>
      </c>
      <c r="BC394" s="14">
        <v>0</v>
      </c>
      <c r="BD394" s="14">
        <v>0</v>
      </c>
      <c r="BE394" s="14">
        <v>0</v>
      </c>
      <c r="BF394" s="14">
        <v>0</v>
      </c>
      <c r="BG394" s="14">
        <v>0</v>
      </c>
      <c r="BH394" s="14">
        <v>0</v>
      </c>
      <c r="BI394" s="14">
        <v>0</v>
      </c>
      <c r="BJ394" s="14">
        <v>0</v>
      </c>
      <c r="BK394" s="14">
        <v>0</v>
      </c>
      <c r="BL394" s="14">
        <v>0</v>
      </c>
      <c r="BM394" s="14">
        <v>0</v>
      </c>
      <c r="BN394" s="14">
        <v>0</v>
      </c>
      <c r="BO394" s="14">
        <v>0</v>
      </c>
      <c r="BP394" s="14" t="s">
        <v>85</v>
      </c>
      <c r="BQ394" s="14" t="s">
        <v>85</v>
      </c>
      <c r="BR394" s="14">
        <v>31</v>
      </c>
      <c r="BS394" s="14">
        <v>38</v>
      </c>
      <c r="BT394" s="14">
        <v>30</v>
      </c>
      <c r="BU394" s="14" t="s">
        <v>85</v>
      </c>
      <c r="BV394" s="14" t="s">
        <v>85</v>
      </c>
      <c r="BW394" s="14" t="s">
        <v>85</v>
      </c>
      <c r="BX394" s="14" t="s">
        <v>85</v>
      </c>
      <c r="BY394" s="14">
        <v>61</v>
      </c>
      <c r="BZ394" s="14">
        <v>31</v>
      </c>
      <c r="CA394" s="14" t="s">
        <v>85</v>
      </c>
      <c r="CB394" s="14" t="s">
        <v>85</v>
      </c>
      <c r="CC394" s="14">
        <v>8</v>
      </c>
      <c r="CD394" s="8"/>
      <c r="CE394" s="15"/>
      <c r="CF394" s="15"/>
      <c r="CG394" s="15"/>
      <c r="CH394" s="15"/>
      <c r="CI394" s="15"/>
      <c r="CJ394" s="15"/>
      <c r="CK394" s="16"/>
    </row>
    <row r="395" spans="1:89">
      <c r="A395" s="7">
        <v>291</v>
      </c>
      <c r="B395" s="8" t="s">
        <v>511</v>
      </c>
      <c r="C395" s="24" t="s">
        <v>285</v>
      </c>
      <c r="D395" s="10" t="s">
        <v>166</v>
      </c>
      <c r="E395" s="10" t="s">
        <v>335</v>
      </c>
      <c r="F395" s="39" t="s">
        <v>586</v>
      </c>
      <c r="G395" s="10" t="s">
        <v>505</v>
      </c>
      <c r="H395" s="11">
        <f>E395-D395+1</f>
        <v>4</v>
      </c>
      <c r="I395" s="11" t="s">
        <v>532</v>
      </c>
      <c r="J395" s="40" t="s">
        <v>176</v>
      </c>
      <c r="K395" s="40" t="s">
        <v>587</v>
      </c>
      <c r="L395" s="12">
        <v>42</v>
      </c>
      <c r="M395" s="12">
        <v>47</v>
      </c>
      <c r="N395" s="12">
        <v>3</v>
      </c>
      <c r="O395" s="12">
        <v>8</v>
      </c>
      <c r="P395" s="48" t="s">
        <v>513</v>
      </c>
      <c r="Q395" s="12" t="s">
        <v>514</v>
      </c>
      <c r="R395" s="12" t="s">
        <v>88</v>
      </c>
      <c r="S395" s="12">
        <v>47.9</v>
      </c>
      <c r="T395" s="12">
        <v>49.7</v>
      </c>
      <c r="U395" s="48">
        <v>48</v>
      </c>
      <c r="V395" s="48">
        <v>50</v>
      </c>
      <c r="W395" s="48" t="s">
        <v>12</v>
      </c>
      <c r="X395" s="48">
        <f>IF(AND(W395 = "Rep", M395&gt;L395),1,0)</f>
        <v>1</v>
      </c>
      <c r="Y395" s="12" t="s">
        <v>384</v>
      </c>
      <c r="Z395" s="48" t="s">
        <v>85</v>
      </c>
      <c r="AA395" s="12">
        <v>0</v>
      </c>
      <c r="AB395" s="12">
        <v>0</v>
      </c>
      <c r="AC395" s="12">
        <v>0</v>
      </c>
      <c r="AD395" s="12" t="s">
        <v>85</v>
      </c>
      <c r="AE395" s="48" t="s">
        <v>290</v>
      </c>
      <c r="AF395" s="48" t="s">
        <v>285</v>
      </c>
      <c r="AG395" s="48" t="s">
        <v>89</v>
      </c>
      <c r="AH395" s="12">
        <v>1</v>
      </c>
      <c r="AI395" s="12">
        <v>1</v>
      </c>
      <c r="AJ395" s="12">
        <v>1</v>
      </c>
      <c r="AK395" s="12">
        <v>1</v>
      </c>
      <c r="AL395" s="12">
        <v>1</v>
      </c>
      <c r="AM395" s="12">
        <v>1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>
        <v>0</v>
      </c>
      <c r="BB395" s="12">
        <v>0</v>
      </c>
      <c r="BC395" s="12">
        <v>0</v>
      </c>
      <c r="BD395" s="12">
        <v>0</v>
      </c>
      <c r="BE395" s="12">
        <v>0</v>
      </c>
      <c r="BF395" s="12">
        <v>0</v>
      </c>
      <c r="BG395" s="12">
        <v>0</v>
      </c>
      <c r="BH395" s="12">
        <v>0</v>
      </c>
      <c r="BI395" s="12">
        <v>0</v>
      </c>
      <c r="BJ395" s="12">
        <v>0</v>
      </c>
      <c r="BK395" s="12">
        <v>0</v>
      </c>
      <c r="BL395" s="12">
        <v>0</v>
      </c>
      <c r="BM395" s="12">
        <v>0</v>
      </c>
      <c r="BN395" s="12">
        <v>0</v>
      </c>
      <c r="BO395" s="12">
        <v>0</v>
      </c>
      <c r="BP395" s="12" t="s">
        <v>85</v>
      </c>
      <c r="BQ395" s="12" t="s">
        <v>85</v>
      </c>
      <c r="BR395" s="12">
        <v>36</v>
      </c>
      <c r="BS395" s="12">
        <v>39</v>
      </c>
      <c r="BT395" s="12">
        <v>22</v>
      </c>
      <c r="BU395" s="12" t="s">
        <v>85</v>
      </c>
      <c r="BV395" s="12" t="s">
        <v>85</v>
      </c>
      <c r="BW395" s="12" t="s">
        <v>85</v>
      </c>
      <c r="BX395" s="12" t="s">
        <v>85</v>
      </c>
      <c r="BY395" s="12">
        <v>62</v>
      </c>
      <c r="BZ395" s="12">
        <v>30</v>
      </c>
      <c r="CA395" s="12">
        <v>4</v>
      </c>
      <c r="CB395" s="12" t="s">
        <v>85</v>
      </c>
      <c r="CC395" s="12" t="s">
        <v>85</v>
      </c>
      <c r="CD395" s="8"/>
      <c r="CE395" s="15"/>
      <c r="CF395" s="15"/>
      <c r="CG395" s="15"/>
      <c r="CH395" s="15"/>
      <c r="CI395" s="15"/>
      <c r="CJ395" s="15"/>
      <c r="CK395" s="16"/>
    </row>
    <row r="396" spans="1:89">
      <c r="A396" s="7">
        <v>270</v>
      </c>
      <c r="B396" s="8" t="s">
        <v>511</v>
      </c>
      <c r="C396" s="24" t="s">
        <v>331</v>
      </c>
      <c r="D396" s="10" t="s">
        <v>348</v>
      </c>
      <c r="E396" s="10" t="s">
        <v>590</v>
      </c>
      <c r="F396" s="10" t="s">
        <v>591</v>
      </c>
      <c r="G396" s="10" t="s">
        <v>574</v>
      </c>
      <c r="H396" s="11">
        <f>E396-D396+1</f>
        <v>6</v>
      </c>
      <c r="I396" s="11" t="s">
        <v>85</v>
      </c>
      <c r="J396" s="40" t="s">
        <v>176</v>
      </c>
      <c r="K396" s="40" t="s">
        <v>95</v>
      </c>
      <c r="L396" s="12">
        <v>44</v>
      </c>
      <c r="M396" s="12">
        <v>44</v>
      </c>
      <c r="N396" s="12" t="s">
        <v>85</v>
      </c>
      <c r="O396" s="12">
        <v>12</v>
      </c>
      <c r="P396" s="48" t="s">
        <v>513</v>
      </c>
      <c r="Q396" s="12" t="s">
        <v>514</v>
      </c>
      <c r="R396" s="12" t="s">
        <v>88</v>
      </c>
      <c r="S396" s="12">
        <v>47.9</v>
      </c>
      <c r="T396" s="12">
        <v>49.7</v>
      </c>
      <c r="U396" s="48">
        <v>48</v>
      </c>
      <c r="V396" s="48">
        <v>50</v>
      </c>
      <c r="W396" s="48" t="s">
        <v>12</v>
      </c>
      <c r="X396" s="48">
        <f>IF(AND(W396 = "Rep", M396&gt;L396),1,0)</f>
        <v>0</v>
      </c>
      <c r="Y396" s="12" t="s">
        <v>85</v>
      </c>
      <c r="Z396" s="12" t="s">
        <v>85</v>
      </c>
      <c r="AA396" s="12" t="s">
        <v>85</v>
      </c>
      <c r="AB396" s="12" t="s">
        <v>85</v>
      </c>
      <c r="AC396" s="12" t="s">
        <v>85</v>
      </c>
      <c r="AD396" s="12" t="s">
        <v>85</v>
      </c>
      <c r="AE396" s="48" t="s">
        <v>331</v>
      </c>
      <c r="AF396" s="48" t="s">
        <v>331</v>
      </c>
      <c r="AG396" s="12" t="s">
        <v>11</v>
      </c>
      <c r="AH396" s="12">
        <v>1</v>
      </c>
      <c r="AI396" s="12">
        <v>0</v>
      </c>
      <c r="AJ396" s="12" t="s">
        <v>85</v>
      </c>
      <c r="AK396" s="12" t="s">
        <v>85</v>
      </c>
      <c r="AL396" s="12" t="s">
        <v>85</v>
      </c>
      <c r="AM396" s="12" t="s">
        <v>85</v>
      </c>
      <c r="AN396" s="12" t="s">
        <v>85</v>
      </c>
      <c r="AO396" s="12" t="s">
        <v>85</v>
      </c>
      <c r="AP396" s="12" t="s">
        <v>85</v>
      </c>
      <c r="AQ396" s="12" t="s">
        <v>85</v>
      </c>
      <c r="AR396" s="12" t="s">
        <v>85</v>
      </c>
      <c r="AS396" s="12" t="s">
        <v>85</v>
      </c>
      <c r="AT396" s="12" t="s">
        <v>85</v>
      </c>
      <c r="AU396" s="12" t="s">
        <v>85</v>
      </c>
      <c r="AV396" s="12" t="s">
        <v>85</v>
      </c>
      <c r="AW396" s="12" t="s">
        <v>85</v>
      </c>
      <c r="AX396" s="12" t="s">
        <v>85</v>
      </c>
      <c r="AY396" s="12" t="s">
        <v>85</v>
      </c>
      <c r="AZ396" s="12" t="s">
        <v>85</v>
      </c>
      <c r="BA396" s="12" t="s">
        <v>85</v>
      </c>
      <c r="BB396" s="12" t="s">
        <v>85</v>
      </c>
      <c r="BC396" s="12" t="s">
        <v>85</v>
      </c>
      <c r="BD396" s="12" t="s">
        <v>85</v>
      </c>
      <c r="BE396" s="12" t="s">
        <v>85</v>
      </c>
      <c r="BF396" s="12" t="s">
        <v>85</v>
      </c>
      <c r="BG396" s="12" t="s">
        <v>85</v>
      </c>
      <c r="BH396" s="12" t="s">
        <v>85</v>
      </c>
      <c r="BI396" s="12" t="s">
        <v>85</v>
      </c>
      <c r="BJ396" s="12" t="s">
        <v>85</v>
      </c>
      <c r="BK396" s="12" t="s">
        <v>85</v>
      </c>
      <c r="BL396" s="12" t="s">
        <v>85</v>
      </c>
      <c r="BM396" s="12" t="s">
        <v>85</v>
      </c>
      <c r="BN396" s="12" t="s">
        <v>85</v>
      </c>
      <c r="BO396" s="12" t="s">
        <v>85</v>
      </c>
      <c r="BP396" s="12" t="s">
        <v>85</v>
      </c>
      <c r="BQ396" s="12" t="s">
        <v>85</v>
      </c>
      <c r="BR396" s="12" t="s">
        <v>85</v>
      </c>
      <c r="BS396" s="12" t="s">
        <v>85</v>
      </c>
      <c r="BT396" s="12" t="s">
        <v>85</v>
      </c>
      <c r="BU396" s="12" t="s">
        <v>85</v>
      </c>
      <c r="BV396" s="12" t="s">
        <v>85</v>
      </c>
      <c r="BW396" s="12" t="s">
        <v>85</v>
      </c>
      <c r="BX396" s="12" t="s">
        <v>85</v>
      </c>
      <c r="BY396" s="12" t="s">
        <v>85</v>
      </c>
      <c r="BZ396" s="12" t="s">
        <v>85</v>
      </c>
      <c r="CA396" s="12" t="s">
        <v>85</v>
      </c>
      <c r="CB396" s="12" t="s">
        <v>85</v>
      </c>
      <c r="CC396" s="12" t="s">
        <v>85</v>
      </c>
      <c r="CD396" s="8"/>
      <c r="CE396" s="15"/>
      <c r="CF396" s="15"/>
      <c r="CG396" s="15"/>
      <c r="CH396" s="15"/>
      <c r="CI396" s="15"/>
      <c r="CJ396" s="15"/>
      <c r="CK396" s="16"/>
    </row>
    <row r="397" spans="1:89">
      <c r="A397" s="7">
        <v>269</v>
      </c>
      <c r="B397" s="8" t="s">
        <v>511</v>
      </c>
      <c r="C397" s="24" t="s">
        <v>331</v>
      </c>
      <c r="D397" s="10" t="s">
        <v>348</v>
      </c>
      <c r="E397" s="10" t="s">
        <v>590</v>
      </c>
      <c r="F397" s="10" t="s">
        <v>591</v>
      </c>
      <c r="G397" s="10" t="s">
        <v>574</v>
      </c>
      <c r="H397" s="17">
        <f>E397-D397+1</f>
        <v>6</v>
      </c>
      <c r="I397" s="11" t="s">
        <v>85</v>
      </c>
      <c r="J397" s="40" t="s">
        <v>176</v>
      </c>
      <c r="K397" s="40" t="s">
        <v>95</v>
      </c>
      <c r="L397" s="12">
        <v>41</v>
      </c>
      <c r="M397" s="12">
        <v>43</v>
      </c>
      <c r="N397" s="12">
        <v>2</v>
      </c>
      <c r="O397" s="12">
        <v>14</v>
      </c>
      <c r="P397" s="48" t="s">
        <v>513</v>
      </c>
      <c r="Q397" s="12" t="s">
        <v>514</v>
      </c>
      <c r="R397" s="12" t="s">
        <v>88</v>
      </c>
      <c r="S397" s="12">
        <v>47.9</v>
      </c>
      <c r="T397" s="12">
        <v>49.7</v>
      </c>
      <c r="U397" s="48">
        <v>48</v>
      </c>
      <c r="V397" s="48">
        <v>50</v>
      </c>
      <c r="W397" s="48" t="s">
        <v>12</v>
      </c>
      <c r="X397" s="48">
        <f>IF(AND(W397 = "Rep", M397&gt;L397),1,0)</f>
        <v>1</v>
      </c>
      <c r="Y397" s="12" t="s">
        <v>85</v>
      </c>
      <c r="Z397" s="12" t="s">
        <v>85</v>
      </c>
      <c r="AA397" s="12" t="s">
        <v>85</v>
      </c>
      <c r="AB397" s="12" t="s">
        <v>85</v>
      </c>
      <c r="AC397" s="12" t="s">
        <v>85</v>
      </c>
      <c r="AD397" s="12" t="s">
        <v>85</v>
      </c>
      <c r="AE397" s="48" t="s">
        <v>331</v>
      </c>
      <c r="AF397" s="48" t="s">
        <v>331</v>
      </c>
      <c r="AG397" s="12" t="s">
        <v>11</v>
      </c>
      <c r="AH397" s="12">
        <v>1</v>
      </c>
      <c r="AI397" s="12">
        <v>0</v>
      </c>
      <c r="AJ397" s="12" t="s">
        <v>85</v>
      </c>
      <c r="AK397" s="12" t="s">
        <v>85</v>
      </c>
      <c r="AL397" s="12" t="s">
        <v>85</v>
      </c>
      <c r="AM397" s="12" t="s">
        <v>85</v>
      </c>
      <c r="AN397" s="12" t="s">
        <v>85</v>
      </c>
      <c r="AO397" s="12" t="s">
        <v>85</v>
      </c>
      <c r="AP397" s="12" t="s">
        <v>85</v>
      </c>
      <c r="AQ397" s="12" t="s">
        <v>85</v>
      </c>
      <c r="AR397" s="12" t="s">
        <v>85</v>
      </c>
      <c r="AS397" s="12" t="s">
        <v>85</v>
      </c>
      <c r="AT397" s="12" t="s">
        <v>85</v>
      </c>
      <c r="AU397" s="12" t="s">
        <v>85</v>
      </c>
      <c r="AV397" s="12" t="s">
        <v>85</v>
      </c>
      <c r="AW397" s="12" t="s">
        <v>85</v>
      </c>
      <c r="AX397" s="12" t="s">
        <v>85</v>
      </c>
      <c r="AY397" s="12" t="s">
        <v>85</v>
      </c>
      <c r="AZ397" s="12" t="s">
        <v>85</v>
      </c>
      <c r="BA397" s="12" t="s">
        <v>85</v>
      </c>
      <c r="BB397" s="12" t="s">
        <v>85</v>
      </c>
      <c r="BC397" s="12" t="s">
        <v>85</v>
      </c>
      <c r="BD397" s="12" t="s">
        <v>85</v>
      </c>
      <c r="BE397" s="12" t="s">
        <v>85</v>
      </c>
      <c r="BF397" s="12" t="s">
        <v>85</v>
      </c>
      <c r="BG397" s="12" t="s">
        <v>85</v>
      </c>
      <c r="BH397" s="12" t="s">
        <v>85</v>
      </c>
      <c r="BI397" s="12" t="s">
        <v>85</v>
      </c>
      <c r="BJ397" s="12" t="s">
        <v>85</v>
      </c>
      <c r="BK397" s="12" t="s">
        <v>85</v>
      </c>
      <c r="BL397" s="12" t="s">
        <v>85</v>
      </c>
      <c r="BM397" s="12" t="s">
        <v>85</v>
      </c>
      <c r="BN397" s="12" t="s">
        <v>85</v>
      </c>
      <c r="BO397" s="12" t="s">
        <v>85</v>
      </c>
      <c r="BP397" s="12" t="s">
        <v>85</v>
      </c>
      <c r="BQ397" s="12" t="s">
        <v>85</v>
      </c>
      <c r="BR397" s="12" t="s">
        <v>85</v>
      </c>
      <c r="BS397" s="12" t="s">
        <v>85</v>
      </c>
      <c r="BT397" s="12" t="s">
        <v>85</v>
      </c>
      <c r="BU397" s="12" t="s">
        <v>85</v>
      </c>
      <c r="BV397" s="12" t="s">
        <v>85</v>
      </c>
      <c r="BW397" s="12" t="s">
        <v>85</v>
      </c>
      <c r="BX397" s="12" t="s">
        <v>85</v>
      </c>
      <c r="BY397" s="12" t="s">
        <v>85</v>
      </c>
      <c r="BZ397" s="12" t="s">
        <v>85</v>
      </c>
      <c r="CA397" s="12" t="s">
        <v>85</v>
      </c>
      <c r="CB397" s="12" t="s">
        <v>85</v>
      </c>
      <c r="CC397" s="12" t="s">
        <v>85</v>
      </c>
      <c r="CD397" s="8"/>
      <c r="CE397" s="15"/>
      <c r="CF397" s="15"/>
      <c r="CG397" s="15"/>
      <c r="CH397" s="15"/>
      <c r="CI397" s="15"/>
      <c r="CJ397" s="15"/>
      <c r="CK397" s="18"/>
    </row>
    <row r="398" spans="1:89">
      <c r="A398" s="7">
        <v>259</v>
      </c>
      <c r="B398" s="8" t="s">
        <v>511</v>
      </c>
      <c r="C398" s="24" t="s">
        <v>593</v>
      </c>
      <c r="D398" s="10" t="s">
        <v>348</v>
      </c>
      <c r="E398" s="10" t="s">
        <v>349</v>
      </c>
      <c r="F398" s="10" t="s">
        <v>350</v>
      </c>
      <c r="G398" s="10" t="s">
        <v>332</v>
      </c>
      <c r="H398" s="17">
        <f>E398-D398+1</f>
        <v>3</v>
      </c>
      <c r="I398" s="11" t="s">
        <v>85</v>
      </c>
      <c r="J398" s="11" t="s">
        <v>176</v>
      </c>
      <c r="K398" s="48">
        <v>600</v>
      </c>
      <c r="L398" s="12">
        <v>49</v>
      </c>
      <c r="M398" s="12">
        <v>48</v>
      </c>
      <c r="N398" s="12" t="s">
        <v>85</v>
      </c>
      <c r="O398" s="12" t="s">
        <v>85</v>
      </c>
      <c r="P398" s="48" t="s">
        <v>513</v>
      </c>
      <c r="Q398" s="12" t="s">
        <v>514</v>
      </c>
      <c r="R398" s="12" t="s">
        <v>88</v>
      </c>
      <c r="S398" s="12">
        <v>47.9</v>
      </c>
      <c r="T398" s="12">
        <v>49.7</v>
      </c>
      <c r="U398" s="48">
        <v>48</v>
      </c>
      <c r="V398" s="48">
        <v>50</v>
      </c>
      <c r="W398" s="48" t="s">
        <v>12</v>
      </c>
      <c r="X398" s="48">
        <f>IF(AND(W398 = "Rep", M398&gt;L398),1,0)</f>
        <v>0</v>
      </c>
      <c r="Y398" s="12" t="s">
        <v>85</v>
      </c>
      <c r="Z398" s="12" t="s">
        <v>85</v>
      </c>
      <c r="AA398" s="12" t="s">
        <v>85</v>
      </c>
      <c r="AB398" s="12" t="s">
        <v>85</v>
      </c>
      <c r="AC398" s="12" t="s">
        <v>85</v>
      </c>
      <c r="AD398" s="12" t="s">
        <v>85</v>
      </c>
      <c r="AE398" s="48" t="s">
        <v>85</v>
      </c>
      <c r="AF398" s="48" t="s">
        <v>593</v>
      </c>
      <c r="AG398" s="12" t="s">
        <v>89</v>
      </c>
      <c r="AH398" s="12">
        <v>1</v>
      </c>
      <c r="AI398" s="12">
        <v>0</v>
      </c>
      <c r="AJ398" s="12" t="s">
        <v>85</v>
      </c>
      <c r="AK398" s="12" t="s">
        <v>85</v>
      </c>
      <c r="AL398" s="12" t="s">
        <v>85</v>
      </c>
      <c r="AM398" s="12" t="s">
        <v>85</v>
      </c>
      <c r="AN398" s="12" t="s">
        <v>85</v>
      </c>
      <c r="AO398" s="12" t="s">
        <v>85</v>
      </c>
      <c r="AP398" s="12" t="s">
        <v>85</v>
      </c>
      <c r="AQ398" s="12" t="s">
        <v>85</v>
      </c>
      <c r="AR398" s="12" t="s">
        <v>85</v>
      </c>
      <c r="AS398" s="12" t="s">
        <v>85</v>
      </c>
      <c r="AT398" s="12" t="s">
        <v>85</v>
      </c>
      <c r="AU398" s="12" t="s">
        <v>85</v>
      </c>
      <c r="AV398" s="12" t="s">
        <v>85</v>
      </c>
      <c r="AW398" s="12" t="s">
        <v>85</v>
      </c>
      <c r="AX398" s="12" t="s">
        <v>85</v>
      </c>
      <c r="AY398" s="12" t="s">
        <v>85</v>
      </c>
      <c r="AZ398" s="12" t="s">
        <v>85</v>
      </c>
      <c r="BA398" s="12" t="s">
        <v>85</v>
      </c>
      <c r="BB398" s="12" t="s">
        <v>85</v>
      </c>
      <c r="BC398" s="12" t="s">
        <v>85</v>
      </c>
      <c r="BD398" s="12" t="s">
        <v>85</v>
      </c>
      <c r="BE398" s="12" t="s">
        <v>85</v>
      </c>
      <c r="BF398" s="12" t="s">
        <v>85</v>
      </c>
      <c r="BG398" s="12" t="s">
        <v>85</v>
      </c>
      <c r="BH398" s="12" t="s">
        <v>85</v>
      </c>
      <c r="BI398" s="12" t="s">
        <v>85</v>
      </c>
      <c r="BJ398" s="12" t="s">
        <v>85</v>
      </c>
      <c r="BK398" s="12" t="s">
        <v>85</v>
      </c>
      <c r="BL398" s="12" t="s">
        <v>85</v>
      </c>
      <c r="BM398" s="12" t="s">
        <v>85</v>
      </c>
      <c r="BN398" s="12" t="s">
        <v>85</v>
      </c>
      <c r="BO398" s="12" t="s">
        <v>85</v>
      </c>
      <c r="BP398" s="12" t="s">
        <v>85</v>
      </c>
      <c r="BQ398" s="12" t="s">
        <v>85</v>
      </c>
      <c r="BR398" s="12" t="s">
        <v>85</v>
      </c>
      <c r="BS398" s="12" t="s">
        <v>85</v>
      </c>
      <c r="BT398" s="12" t="s">
        <v>85</v>
      </c>
      <c r="BU398" s="12" t="s">
        <v>85</v>
      </c>
      <c r="BV398" s="12" t="s">
        <v>85</v>
      </c>
      <c r="BW398" s="12" t="s">
        <v>85</v>
      </c>
      <c r="BX398" s="12" t="s">
        <v>85</v>
      </c>
      <c r="BY398" s="12" t="s">
        <v>85</v>
      </c>
      <c r="BZ398" s="12" t="s">
        <v>85</v>
      </c>
      <c r="CA398" s="12" t="s">
        <v>85</v>
      </c>
      <c r="CB398" s="12" t="s">
        <v>85</v>
      </c>
      <c r="CC398" s="12" t="s">
        <v>85</v>
      </c>
      <c r="CD398" s="8"/>
      <c r="CE398" s="15"/>
      <c r="CF398" s="15"/>
      <c r="CG398" s="15"/>
      <c r="CH398" s="15"/>
      <c r="CI398" s="15"/>
      <c r="CJ398" s="15"/>
      <c r="CK398" s="18"/>
    </row>
    <row r="399" spans="1:89">
      <c r="A399" s="7">
        <v>256</v>
      </c>
      <c r="B399" s="8" t="s">
        <v>511</v>
      </c>
      <c r="C399" s="24" t="s">
        <v>130</v>
      </c>
      <c r="D399" s="10" t="s">
        <v>163</v>
      </c>
      <c r="E399" s="10" t="s">
        <v>164</v>
      </c>
      <c r="F399" s="10" t="s">
        <v>165</v>
      </c>
      <c r="G399" s="10" t="s">
        <v>166</v>
      </c>
      <c r="H399" s="17">
        <f>E399-D399+1</f>
        <v>10</v>
      </c>
      <c r="I399" s="11" t="s">
        <v>85</v>
      </c>
      <c r="J399" s="40" t="s">
        <v>176</v>
      </c>
      <c r="K399" s="48">
        <v>1406</v>
      </c>
      <c r="L399" s="12">
        <v>44</v>
      </c>
      <c r="M399" s="12">
        <v>43</v>
      </c>
      <c r="N399" s="12" t="s">
        <v>85</v>
      </c>
      <c r="O399" s="12" t="s">
        <v>85</v>
      </c>
      <c r="P399" s="48" t="s">
        <v>513</v>
      </c>
      <c r="Q399" s="12" t="s">
        <v>514</v>
      </c>
      <c r="R399" s="12" t="s">
        <v>88</v>
      </c>
      <c r="S399" s="12">
        <v>47.9</v>
      </c>
      <c r="T399" s="12">
        <v>49.7</v>
      </c>
      <c r="U399" s="48">
        <v>48</v>
      </c>
      <c r="V399" s="48">
        <v>50</v>
      </c>
      <c r="W399" s="48" t="s">
        <v>12</v>
      </c>
      <c r="X399" s="48">
        <f>IF(AND(W399 = "Rep", M399&gt;L399),1,0)</f>
        <v>0</v>
      </c>
      <c r="Y399" s="12" t="s">
        <v>85</v>
      </c>
      <c r="Z399" s="12" t="s">
        <v>85</v>
      </c>
      <c r="AA399" s="12" t="s">
        <v>85</v>
      </c>
      <c r="AB399" s="12" t="s">
        <v>85</v>
      </c>
      <c r="AC399" s="12" t="s">
        <v>85</v>
      </c>
      <c r="AD399" s="12" t="s">
        <v>85</v>
      </c>
      <c r="AE399" s="48" t="s">
        <v>130</v>
      </c>
      <c r="AF399" s="48" t="s">
        <v>130</v>
      </c>
      <c r="AG399" s="12" t="s">
        <v>89</v>
      </c>
      <c r="AH399" s="12">
        <v>1</v>
      </c>
      <c r="AI399" s="12">
        <v>0</v>
      </c>
      <c r="AJ399" s="12" t="s">
        <v>85</v>
      </c>
      <c r="AK399" s="12" t="s">
        <v>85</v>
      </c>
      <c r="AL399" s="12" t="s">
        <v>85</v>
      </c>
      <c r="AM399" s="12" t="s">
        <v>85</v>
      </c>
      <c r="AN399" s="12" t="s">
        <v>85</v>
      </c>
      <c r="AO399" s="12" t="s">
        <v>85</v>
      </c>
      <c r="AP399" s="12" t="s">
        <v>85</v>
      </c>
      <c r="AQ399" s="12" t="s">
        <v>85</v>
      </c>
      <c r="AR399" s="12" t="s">
        <v>85</v>
      </c>
      <c r="AS399" s="12" t="s">
        <v>85</v>
      </c>
      <c r="AT399" s="12" t="s">
        <v>85</v>
      </c>
      <c r="AU399" s="12" t="s">
        <v>85</v>
      </c>
      <c r="AV399" s="12" t="s">
        <v>85</v>
      </c>
      <c r="AW399" s="12" t="s">
        <v>85</v>
      </c>
      <c r="AX399" s="12" t="s">
        <v>85</v>
      </c>
      <c r="AY399" s="12" t="s">
        <v>85</v>
      </c>
      <c r="AZ399" s="12" t="s">
        <v>85</v>
      </c>
      <c r="BA399" s="12" t="s">
        <v>85</v>
      </c>
      <c r="BB399" s="12" t="s">
        <v>85</v>
      </c>
      <c r="BC399" s="12" t="s">
        <v>85</v>
      </c>
      <c r="BD399" s="12" t="s">
        <v>85</v>
      </c>
      <c r="BE399" s="12" t="s">
        <v>85</v>
      </c>
      <c r="BF399" s="12" t="s">
        <v>85</v>
      </c>
      <c r="BG399" s="12" t="s">
        <v>85</v>
      </c>
      <c r="BH399" s="12" t="s">
        <v>85</v>
      </c>
      <c r="BI399" s="12" t="s">
        <v>85</v>
      </c>
      <c r="BJ399" s="12" t="s">
        <v>85</v>
      </c>
      <c r="BK399" s="12" t="s">
        <v>85</v>
      </c>
      <c r="BL399" s="12" t="s">
        <v>85</v>
      </c>
      <c r="BM399" s="12" t="s">
        <v>85</v>
      </c>
      <c r="BN399" s="12" t="s">
        <v>85</v>
      </c>
      <c r="BO399" s="12" t="s">
        <v>85</v>
      </c>
      <c r="BP399" s="12" t="s">
        <v>85</v>
      </c>
      <c r="BQ399" s="12" t="s">
        <v>85</v>
      </c>
      <c r="BR399" s="12" t="s">
        <v>85</v>
      </c>
      <c r="BS399" s="12" t="s">
        <v>85</v>
      </c>
      <c r="BT399" s="12" t="s">
        <v>85</v>
      </c>
      <c r="BU399" s="12" t="s">
        <v>85</v>
      </c>
      <c r="BV399" s="12" t="s">
        <v>85</v>
      </c>
      <c r="BW399" s="12" t="s">
        <v>85</v>
      </c>
      <c r="BX399" s="12" t="s">
        <v>85</v>
      </c>
      <c r="BY399" s="12" t="s">
        <v>85</v>
      </c>
      <c r="BZ399" s="12" t="s">
        <v>85</v>
      </c>
      <c r="CA399" s="12" t="s">
        <v>85</v>
      </c>
      <c r="CB399" s="12" t="s">
        <v>85</v>
      </c>
      <c r="CC399" s="12" t="s">
        <v>85</v>
      </c>
      <c r="CD399" s="8"/>
      <c r="CE399" s="15"/>
      <c r="CF399" s="15"/>
      <c r="CG399" s="15"/>
      <c r="CH399" s="15"/>
      <c r="CI399" s="15"/>
      <c r="CJ399" s="15"/>
      <c r="CK399" s="18"/>
    </row>
    <row r="400" spans="1:89">
      <c r="A400" s="7">
        <v>241</v>
      </c>
      <c r="B400" s="8" t="s">
        <v>511</v>
      </c>
      <c r="C400" s="24" t="s">
        <v>354</v>
      </c>
      <c r="D400" s="10" t="s">
        <v>594</v>
      </c>
      <c r="E400" s="10" t="s">
        <v>595</v>
      </c>
      <c r="F400" s="10" t="s">
        <v>356</v>
      </c>
      <c r="G400" s="10" t="s">
        <v>164</v>
      </c>
      <c r="H400" s="17">
        <f>E400-D400+1</f>
        <v>5</v>
      </c>
      <c r="I400" s="11" t="s">
        <v>351</v>
      </c>
      <c r="J400" s="40" t="s">
        <v>176</v>
      </c>
      <c r="K400" s="48">
        <v>800</v>
      </c>
      <c r="L400" s="12">
        <v>43</v>
      </c>
      <c r="M400" s="12">
        <v>43</v>
      </c>
      <c r="N400" s="12">
        <v>3</v>
      </c>
      <c r="O400" s="12">
        <v>11</v>
      </c>
      <c r="P400" s="48" t="s">
        <v>513</v>
      </c>
      <c r="Q400" s="12" t="s">
        <v>514</v>
      </c>
      <c r="R400" s="12" t="s">
        <v>177</v>
      </c>
      <c r="S400" s="12">
        <v>47.9</v>
      </c>
      <c r="T400" s="12">
        <v>49.7</v>
      </c>
      <c r="U400" s="48">
        <v>48</v>
      </c>
      <c r="V400" s="48">
        <v>50</v>
      </c>
      <c r="W400" s="48" t="s">
        <v>12</v>
      </c>
      <c r="X400" s="48">
        <f>IF(AND(W400 = "Rep", M400&gt;L400),1,0)</f>
        <v>0</v>
      </c>
      <c r="Y400" s="12" t="s">
        <v>85</v>
      </c>
      <c r="Z400" s="12" t="s">
        <v>85</v>
      </c>
      <c r="AA400" s="12" t="s">
        <v>85</v>
      </c>
      <c r="AB400" s="12" t="s">
        <v>85</v>
      </c>
      <c r="AC400" s="12" t="s">
        <v>85</v>
      </c>
      <c r="AD400" s="12" t="s">
        <v>85</v>
      </c>
      <c r="AE400" s="48" t="s">
        <v>359</v>
      </c>
      <c r="AF400" s="48" t="s">
        <v>359</v>
      </c>
      <c r="AG400" s="12" t="s">
        <v>89</v>
      </c>
      <c r="AH400" s="12">
        <v>1</v>
      </c>
      <c r="AI400" s="12">
        <v>0</v>
      </c>
      <c r="AJ400" s="12">
        <v>1</v>
      </c>
      <c r="AK400" s="12">
        <v>1</v>
      </c>
      <c r="AL400" s="12">
        <v>1</v>
      </c>
      <c r="AM400" s="12">
        <v>1</v>
      </c>
      <c r="AN400" s="12">
        <v>0</v>
      </c>
      <c r="AO400" s="12">
        <v>0</v>
      </c>
      <c r="AP400" s="12">
        <v>1</v>
      </c>
      <c r="AQ400" s="12">
        <v>0</v>
      </c>
      <c r="AR400" s="12">
        <v>0</v>
      </c>
      <c r="AS400" s="12">
        <v>0</v>
      </c>
      <c r="AT400" s="12">
        <v>0</v>
      </c>
      <c r="AU400" s="12">
        <v>0</v>
      </c>
      <c r="AV400" s="12">
        <v>0</v>
      </c>
      <c r="AW400" s="12">
        <v>0</v>
      </c>
      <c r="AX400" s="12">
        <v>0</v>
      </c>
      <c r="AY400" s="12">
        <v>0</v>
      </c>
      <c r="AZ400" s="12">
        <v>0</v>
      </c>
      <c r="BA400" s="12">
        <v>0</v>
      </c>
      <c r="BB400" s="12">
        <v>0</v>
      </c>
      <c r="BC400" s="12">
        <v>0</v>
      </c>
      <c r="BD400" s="12">
        <v>0</v>
      </c>
      <c r="BE400" s="12">
        <v>0</v>
      </c>
      <c r="BF400" s="12">
        <v>0</v>
      </c>
      <c r="BG400" s="12">
        <v>0</v>
      </c>
      <c r="BH400" s="12">
        <v>0</v>
      </c>
      <c r="BI400" s="12">
        <v>0</v>
      </c>
      <c r="BJ400" s="12">
        <v>0</v>
      </c>
      <c r="BK400" s="12">
        <v>0</v>
      </c>
      <c r="BL400" s="12">
        <v>0</v>
      </c>
      <c r="BM400" s="12">
        <v>0</v>
      </c>
      <c r="BN400" s="12">
        <v>0</v>
      </c>
      <c r="BO400" s="12">
        <v>0</v>
      </c>
      <c r="BP400" s="12" t="s">
        <v>85</v>
      </c>
      <c r="BQ400" s="12" t="s">
        <v>85</v>
      </c>
      <c r="BR400" s="12" t="s">
        <v>85</v>
      </c>
      <c r="BS400" s="12" t="s">
        <v>85</v>
      </c>
      <c r="BT400" s="12" t="s">
        <v>85</v>
      </c>
      <c r="BU400" s="12" t="s">
        <v>85</v>
      </c>
      <c r="BV400" s="12" t="s">
        <v>85</v>
      </c>
      <c r="BW400" s="12" t="s">
        <v>85</v>
      </c>
      <c r="BX400" s="12" t="s">
        <v>85</v>
      </c>
      <c r="BY400" s="12" t="s">
        <v>85</v>
      </c>
      <c r="BZ400" s="12" t="s">
        <v>85</v>
      </c>
      <c r="CA400" s="12" t="s">
        <v>85</v>
      </c>
      <c r="CB400" s="12" t="s">
        <v>85</v>
      </c>
      <c r="CC400" s="12" t="s">
        <v>85</v>
      </c>
      <c r="CD400" s="8"/>
      <c r="CE400" s="15"/>
      <c r="CF400" s="15"/>
      <c r="CG400" s="15"/>
      <c r="CH400" s="15"/>
      <c r="CI400" s="15"/>
      <c r="CJ400" s="15"/>
      <c r="CK400" s="18"/>
    </row>
    <row r="401" spans="1:89">
      <c r="A401" s="1">
        <v>150</v>
      </c>
      <c r="B401" s="1" t="s">
        <v>511</v>
      </c>
      <c r="C401" s="19" t="s">
        <v>487</v>
      </c>
      <c r="D401" s="20" t="s">
        <v>410</v>
      </c>
      <c r="E401" s="20" t="s">
        <v>404</v>
      </c>
      <c r="F401" s="20" t="s">
        <v>605</v>
      </c>
      <c r="G401" s="20" t="s">
        <v>407</v>
      </c>
      <c r="H401" s="11">
        <f>E401-D401+1</f>
        <v>3</v>
      </c>
      <c r="I401" s="32">
        <v>5.3</v>
      </c>
      <c r="J401" s="11" t="s">
        <v>176</v>
      </c>
      <c r="K401" s="48">
        <v>623</v>
      </c>
      <c r="L401" s="12">
        <v>41</v>
      </c>
      <c r="M401" s="12">
        <v>44</v>
      </c>
      <c r="N401" s="12">
        <v>4</v>
      </c>
      <c r="O401" s="12">
        <v>10</v>
      </c>
      <c r="P401" s="48" t="s">
        <v>513</v>
      </c>
      <c r="Q401" s="14" t="s">
        <v>514</v>
      </c>
      <c r="R401" s="32" t="s">
        <v>88</v>
      </c>
      <c r="S401" s="12">
        <v>47.9</v>
      </c>
      <c r="T401" s="12">
        <v>49.7</v>
      </c>
      <c r="U401" s="48">
        <v>48</v>
      </c>
      <c r="V401" s="48">
        <v>50</v>
      </c>
      <c r="W401" s="48" t="s">
        <v>12</v>
      </c>
      <c r="X401" s="48">
        <f>IF(AND(W401 = "Rep", M401&gt;L401),1,0)</f>
        <v>1</v>
      </c>
      <c r="Y401" s="32" t="s">
        <v>85</v>
      </c>
      <c r="Z401" s="32" t="s">
        <v>85</v>
      </c>
      <c r="AA401" s="32" t="s">
        <v>85</v>
      </c>
      <c r="AB401" s="32" t="s">
        <v>85</v>
      </c>
      <c r="AC401" s="32" t="s">
        <v>85</v>
      </c>
      <c r="AD401" s="32" t="s">
        <v>85</v>
      </c>
      <c r="AE401" s="32" t="s">
        <v>554</v>
      </c>
      <c r="AF401" s="32" t="s">
        <v>487</v>
      </c>
      <c r="AG401" s="32" t="s">
        <v>89</v>
      </c>
      <c r="AH401" s="32">
        <v>1</v>
      </c>
      <c r="AI401" s="32">
        <v>1</v>
      </c>
      <c r="AJ401" s="32">
        <v>1</v>
      </c>
      <c r="AK401" s="32">
        <v>1</v>
      </c>
      <c r="AL401" s="32">
        <v>1</v>
      </c>
      <c r="AM401" s="32">
        <v>1</v>
      </c>
      <c r="AN401" s="32">
        <v>0</v>
      </c>
      <c r="AO401" s="32">
        <v>0</v>
      </c>
      <c r="AP401" s="32">
        <v>0</v>
      </c>
      <c r="AQ401" s="32">
        <v>0</v>
      </c>
      <c r="AR401" s="32">
        <v>0</v>
      </c>
      <c r="AS401" s="32">
        <v>0</v>
      </c>
      <c r="AT401" s="32">
        <v>0</v>
      </c>
      <c r="AU401" s="32">
        <v>0</v>
      </c>
      <c r="AV401" s="32">
        <v>0</v>
      </c>
      <c r="AW401" s="32">
        <v>0</v>
      </c>
      <c r="AX401" s="32">
        <v>0</v>
      </c>
      <c r="AY401" s="32">
        <v>0</v>
      </c>
      <c r="AZ401" s="32">
        <v>0</v>
      </c>
      <c r="BA401" s="32">
        <v>0</v>
      </c>
      <c r="BB401" s="32">
        <v>0</v>
      </c>
      <c r="BC401" s="32">
        <v>0</v>
      </c>
      <c r="BD401" s="32">
        <v>0</v>
      </c>
      <c r="BE401" s="32">
        <v>0</v>
      </c>
      <c r="BF401" s="32">
        <v>0</v>
      </c>
      <c r="BG401" s="32">
        <v>0</v>
      </c>
      <c r="BH401" s="32">
        <v>0</v>
      </c>
      <c r="BI401" s="32">
        <v>0</v>
      </c>
      <c r="BJ401" s="32">
        <v>0</v>
      </c>
      <c r="BK401" s="32">
        <v>1</v>
      </c>
      <c r="BL401" s="32">
        <v>0</v>
      </c>
      <c r="BM401" s="32">
        <v>0</v>
      </c>
      <c r="BN401" s="32">
        <v>0</v>
      </c>
      <c r="BO401" s="32">
        <v>0</v>
      </c>
      <c r="BP401" s="32" t="s">
        <v>85</v>
      </c>
      <c r="BQ401" s="32" t="s">
        <v>85</v>
      </c>
      <c r="BR401" s="32">
        <v>42</v>
      </c>
      <c r="BS401" s="32">
        <v>39</v>
      </c>
      <c r="BT401" s="32">
        <v>17</v>
      </c>
      <c r="BU401" s="32" t="s">
        <v>85</v>
      </c>
      <c r="BV401" s="32" t="s">
        <v>85</v>
      </c>
      <c r="BW401" s="32" t="s">
        <v>85</v>
      </c>
      <c r="BX401" s="32" t="s">
        <v>85</v>
      </c>
      <c r="BY401" s="32">
        <v>56</v>
      </c>
      <c r="BZ401" s="32">
        <v>30</v>
      </c>
      <c r="CA401" s="32">
        <v>7</v>
      </c>
      <c r="CB401" s="32">
        <v>6</v>
      </c>
      <c r="CC401" s="32" t="s">
        <v>85</v>
      </c>
      <c r="CD401" s="1"/>
      <c r="CE401" s="15"/>
      <c r="CF401" s="15"/>
      <c r="CG401" s="15"/>
      <c r="CH401" s="15"/>
      <c r="CI401" s="15"/>
      <c r="CJ401" s="15"/>
      <c r="CK401" s="18"/>
    </row>
    <row r="402" spans="1:89">
      <c r="A402" s="1">
        <v>144</v>
      </c>
      <c r="B402" s="1" t="s">
        <v>511</v>
      </c>
      <c r="C402" s="19" t="s">
        <v>606</v>
      </c>
      <c r="D402" s="20" t="s">
        <v>607</v>
      </c>
      <c r="E402" s="20" t="s">
        <v>608</v>
      </c>
      <c r="F402" s="20" t="s">
        <v>609</v>
      </c>
      <c r="G402" s="20" t="s">
        <v>610</v>
      </c>
      <c r="H402" s="11">
        <f>E402-D402+1</f>
        <v>9</v>
      </c>
      <c r="I402" s="32">
        <v>4.9000000000000004</v>
      </c>
      <c r="J402" s="40" t="s">
        <v>176</v>
      </c>
      <c r="K402" s="48">
        <v>800</v>
      </c>
      <c r="L402" s="12">
        <v>42</v>
      </c>
      <c r="M402" s="12">
        <v>39</v>
      </c>
      <c r="N402" s="12" t="s">
        <v>85</v>
      </c>
      <c r="O402" s="12" t="s">
        <v>85</v>
      </c>
      <c r="P402" s="48" t="s">
        <v>513</v>
      </c>
      <c r="Q402" s="14" t="s">
        <v>514</v>
      </c>
      <c r="R402" s="32" t="s">
        <v>177</v>
      </c>
      <c r="S402" s="12">
        <v>47.9</v>
      </c>
      <c r="T402" s="12">
        <v>49.7</v>
      </c>
      <c r="U402" s="48">
        <v>48</v>
      </c>
      <c r="V402" s="48">
        <v>50</v>
      </c>
      <c r="W402" s="48" t="s">
        <v>12</v>
      </c>
      <c r="X402" s="48">
        <f>IF(AND(W402 = "Rep", M402&gt;L402),1,0)</f>
        <v>0</v>
      </c>
      <c r="Y402" s="32" t="s">
        <v>85</v>
      </c>
      <c r="Z402" s="49" t="s">
        <v>611</v>
      </c>
      <c r="AA402" s="32" t="s">
        <v>85</v>
      </c>
      <c r="AB402" s="32" t="s">
        <v>85</v>
      </c>
      <c r="AC402" s="32" t="s">
        <v>85</v>
      </c>
      <c r="AD402" s="32" t="s">
        <v>85</v>
      </c>
      <c r="AE402" s="32" t="s">
        <v>606</v>
      </c>
      <c r="AF402" s="32" t="s">
        <v>606</v>
      </c>
      <c r="AG402" s="32" t="s">
        <v>89</v>
      </c>
      <c r="AH402" s="32">
        <v>1</v>
      </c>
      <c r="AI402" s="32">
        <v>0</v>
      </c>
      <c r="AJ402" s="32" t="s">
        <v>85</v>
      </c>
      <c r="AK402" s="32" t="s">
        <v>85</v>
      </c>
      <c r="AL402" s="32" t="s">
        <v>85</v>
      </c>
      <c r="AM402" s="32" t="s">
        <v>85</v>
      </c>
      <c r="AN402" s="32" t="s">
        <v>85</v>
      </c>
      <c r="AO402" s="32" t="s">
        <v>85</v>
      </c>
      <c r="AP402" s="32" t="s">
        <v>85</v>
      </c>
      <c r="AQ402" s="32" t="s">
        <v>85</v>
      </c>
      <c r="AR402" s="32" t="s">
        <v>85</v>
      </c>
      <c r="AS402" s="32" t="s">
        <v>85</v>
      </c>
      <c r="AT402" s="32" t="s">
        <v>85</v>
      </c>
      <c r="AU402" s="32" t="s">
        <v>85</v>
      </c>
      <c r="AV402" s="32" t="s">
        <v>85</v>
      </c>
      <c r="AW402" s="32" t="s">
        <v>85</v>
      </c>
      <c r="AX402" s="32" t="s">
        <v>85</v>
      </c>
      <c r="AY402" s="32" t="s">
        <v>85</v>
      </c>
      <c r="AZ402" s="32" t="s">
        <v>85</v>
      </c>
      <c r="BA402" s="32" t="s">
        <v>85</v>
      </c>
      <c r="BB402" s="32" t="s">
        <v>85</v>
      </c>
      <c r="BC402" s="32" t="s">
        <v>85</v>
      </c>
      <c r="BD402" s="32" t="s">
        <v>85</v>
      </c>
      <c r="BE402" s="32" t="s">
        <v>85</v>
      </c>
      <c r="BF402" s="32" t="s">
        <v>85</v>
      </c>
      <c r="BG402" s="32" t="s">
        <v>85</v>
      </c>
      <c r="BH402" s="32" t="s">
        <v>85</v>
      </c>
      <c r="BI402" s="32" t="s">
        <v>85</v>
      </c>
      <c r="BJ402" s="32" t="s">
        <v>85</v>
      </c>
      <c r="BK402" s="32" t="s">
        <v>85</v>
      </c>
      <c r="BL402" s="32" t="s">
        <v>85</v>
      </c>
      <c r="BM402" s="32" t="s">
        <v>85</v>
      </c>
      <c r="BN402" s="32" t="s">
        <v>85</v>
      </c>
      <c r="BO402" s="32" t="s">
        <v>85</v>
      </c>
      <c r="BP402" s="32" t="s">
        <v>85</v>
      </c>
      <c r="BQ402" s="32" t="s">
        <v>85</v>
      </c>
      <c r="BR402" s="32" t="s">
        <v>85</v>
      </c>
      <c r="BS402" s="32" t="s">
        <v>85</v>
      </c>
      <c r="BT402" s="32" t="s">
        <v>85</v>
      </c>
      <c r="BU402" s="32" t="s">
        <v>85</v>
      </c>
      <c r="BV402" s="32" t="s">
        <v>85</v>
      </c>
      <c r="BW402" s="32" t="s">
        <v>85</v>
      </c>
      <c r="BX402" s="32" t="s">
        <v>85</v>
      </c>
      <c r="BY402" s="32" t="s">
        <v>85</v>
      </c>
      <c r="BZ402" s="32" t="s">
        <v>85</v>
      </c>
      <c r="CA402" s="32" t="s">
        <v>85</v>
      </c>
      <c r="CB402" s="32" t="s">
        <v>85</v>
      </c>
      <c r="CC402" s="32" t="s">
        <v>85</v>
      </c>
      <c r="CD402" s="1"/>
      <c r="CE402" s="15"/>
      <c r="CF402" s="15"/>
      <c r="CG402" s="15"/>
      <c r="CH402" s="15"/>
      <c r="CI402" s="15"/>
      <c r="CJ402" s="15"/>
      <c r="CK402" s="18"/>
    </row>
    <row r="403" spans="1:89">
      <c r="A403" s="1">
        <v>120</v>
      </c>
      <c r="B403" s="1" t="s">
        <v>511</v>
      </c>
      <c r="C403" s="19" t="s">
        <v>374</v>
      </c>
      <c r="D403" s="20" t="s">
        <v>422</v>
      </c>
      <c r="E403" s="20" t="s">
        <v>612</v>
      </c>
      <c r="F403" s="20" t="s">
        <v>613</v>
      </c>
      <c r="G403" s="20" t="s">
        <v>168</v>
      </c>
      <c r="H403" s="21">
        <f>E403-D403+1</f>
        <v>4</v>
      </c>
      <c r="I403" s="32">
        <v>3.4</v>
      </c>
      <c r="J403" s="40" t="s">
        <v>176</v>
      </c>
      <c r="K403" s="48">
        <v>1101</v>
      </c>
      <c r="L403" s="22">
        <v>43</v>
      </c>
      <c r="M403" s="22">
        <v>45</v>
      </c>
      <c r="N403" s="22">
        <v>3</v>
      </c>
      <c r="O403" s="22">
        <v>10</v>
      </c>
      <c r="P403" s="48" t="s">
        <v>513</v>
      </c>
      <c r="Q403" s="22" t="s">
        <v>514</v>
      </c>
      <c r="R403" s="32" t="s">
        <v>88</v>
      </c>
      <c r="S403" s="12">
        <v>47.9</v>
      </c>
      <c r="T403" s="12">
        <v>49.7</v>
      </c>
      <c r="U403" s="48">
        <v>48</v>
      </c>
      <c r="V403" s="48">
        <v>50</v>
      </c>
      <c r="W403" s="48" t="s">
        <v>12</v>
      </c>
      <c r="X403" s="48">
        <f>IF(AND(W403 = "Rep", M403&gt;L403),1,0)</f>
        <v>1</v>
      </c>
      <c r="Y403" s="32" t="s">
        <v>85</v>
      </c>
      <c r="Z403" s="32" t="s">
        <v>85</v>
      </c>
      <c r="AA403" s="32" t="s">
        <v>85</v>
      </c>
      <c r="AB403" s="32" t="s">
        <v>85</v>
      </c>
      <c r="AC403" s="32" t="s">
        <v>85</v>
      </c>
      <c r="AD403" s="32" t="s">
        <v>85</v>
      </c>
      <c r="AE403" s="32" t="s">
        <v>290</v>
      </c>
      <c r="AF403" s="32" t="s">
        <v>285</v>
      </c>
      <c r="AG403" s="32" t="s">
        <v>89</v>
      </c>
      <c r="AH403" s="32">
        <v>1</v>
      </c>
      <c r="AI403" s="32">
        <v>1</v>
      </c>
      <c r="AJ403" s="32">
        <v>1</v>
      </c>
      <c r="AK403" s="32">
        <v>1</v>
      </c>
      <c r="AL403" s="32">
        <v>1</v>
      </c>
      <c r="AM403" s="32">
        <v>1</v>
      </c>
      <c r="AN403" s="32">
        <v>1</v>
      </c>
      <c r="AO403" s="32">
        <v>0</v>
      </c>
      <c r="AP403" s="32">
        <v>0</v>
      </c>
      <c r="AQ403" s="32">
        <v>0</v>
      </c>
      <c r="AR403" s="32">
        <v>0</v>
      </c>
      <c r="AS403" s="32">
        <v>0</v>
      </c>
      <c r="AT403" s="32">
        <v>0</v>
      </c>
      <c r="AU403" s="32">
        <v>0</v>
      </c>
      <c r="AV403" s="32">
        <v>0</v>
      </c>
      <c r="AW403" s="32">
        <v>0</v>
      </c>
      <c r="AX403" s="32">
        <v>0</v>
      </c>
      <c r="AY403" s="32">
        <v>0</v>
      </c>
      <c r="AZ403" s="32">
        <v>0</v>
      </c>
      <c r="BA403" s="32">
        <v>0</v>
      </c>
      <c r="BB403" s="32">
        <v>0</v>
      </c>
      <c r="BC403" s="32">
        <v>0</v>
      </c>
      <c r="BD403" s="32">
        <v>0</v>
      </c>
      <c r="BE403" s="32">
        <v>0</v>
      </c>
      <c r="BF403" s="32">
        <v>0</v>
      </c>
      <c r="BG403" s="32">
        <v>0</v>
      </c>
      <c r="BH403" s="32">
        <v>0</v>
      </c>
      <c r="BI403" s="32">
        <v>0</v>
      </c>
      <c r="BJ403" s="32">
        <v>0</v>
      </c>
      <c r="BK403" s="32">
        <v>0</v>
      </c>
      <c r="BL403" s="32">
        <v>0</v>
      </c>
      <c r="BM403" s="32">
        <v>0</v>
      </c>
      <c r="BN403" s="32">
        <v>0</v>
      </c>
      <c r="BO403" s="32">
        <v>0</v>
      </c>
      <c r="BP403" s="32" t="s">
        <v>85</v>
      </c>
      <c r="BQ403" s="32" t="s">
        <v>85</v>
      </c>
      <c r="BR403" s="32">
        <v>36</v>
      </c>
      <c r="BS403" s="32">
        <v>36</v>
      </c>
      <c r="BT403" s="32">
        <v>26</v>
      </c>
      <c r="BU403" s="32" t="s">
        <v>85</v>
      </c>
      <c r="BV403" s="32" t="s">
        <v>85</v>
      </c>
      <c r="BW403" s="32" t="s">
        <v>85</v>
      </c>
      <c r="BX403" s="32" t="s">
        <v>85</v>
      </c>
      <c r="BY403" s="32">
        <v>64</v>
      </c>
      <c r="BZ403" s="32">
        <v>29</v>
      </c>
      <c r="CA403" s="32">
        <v>4</v>
      </c>
      <c r="CB403" s="32" t="s">
        <v>85</v>
      </c>
      <c r="CC403" s="32" t="s">
        <v>85</v>
      </c>
      <c r="CD403" s="1"/>
      <c r="CE403" s="1"/>
      <c r="CF403" s="1"/>
      <c r="CG403" s="1"/>
      <c r="CH403" s="1"/>
      <c r="CI403" s="1"/>
      <c r="CJ403" s="1"/>
      <c r="CK403" s="1"/>
    </row>
    <row r="404" spans="1:89">
      <c r="A404" s="1">
        <v>105</v>
      </c>
      <c r="B404" s="1" t="s">
        <v>511</v>
      </c>
      <c r="C404" s="41" t="s">
        <v>130</v>
      </c>
      <c r="D404" s="20" t="s">
        <v>420</v>
      </c>
      <c r="E404" s="20" t="s">
        <v>417</v>
      </c>
      <c r="F404" s="20" t="s">
        <v>421</v>
      </c>
      <c r="G404" s="20" t="s">
        <v>422</v>
      </c>
      <c r="H404" s="48">
        <v>2</v>
      </c>
      <c r="I404" s="48">
        <v>3</v>
      </c>
      <c r="J404" s="40" t="s">
        <v>176</v>
      </c>
      <c r="K404" s="48">
        <v>1337</v>
      </c>
      <c r="L404" s="22">
        <v>42</v>
      </c>
      <c r="M404" s="22">
        <v>45</v>
      </c>
      <c r="N404" s="22">
        <v>4</v>
      </c>
      <c r="O404" s="22">
        <v>8</v>
      </c>
      <c r="P404" s="48" t="s">
        <v>513</v>
      </c>
      <c r="Q404" s="22" t="s">
        <v>514</v>
      </c>
      <c r="R404" s="22" t="s">
        <v>88</v>
      </c>
      <c r="S404" s="12">
        <v>47.9</v>
      </c>
      <c r="T404" s="12">
        <v>49.7</v>
      </c>
      <c r="U404" s="48">
        <v>48</v>
      </c>
      <c r="V404" s="48">
        <v>50</v>
      </c>
      <c r="W404" s="48" t="s">
        <v>12</v>
      </c>
      <c r="X404" s="48">
        <f>IF(AND(W404 = "Rep", M404&gt;L404),1,0)</f>
        <v>1</v>
      </c>
      <c r="Y404" s="22" t="s">
        <v>85</v>
      </c>
      <c r="Z404" s="48" t="s">
        <v>85</v>
      </c>
      <c r="AA404" s="48" t="s">
        <v>85</v>
      </c>
      <c r="AB404" s="48" t="s">
        <v>85</v>
      </c>
      <c r="AC404" s="48" t="s">
        <v>85</v>
      </c>
      <c r="AD404" s="22" t="s">
        <v>85</v>
      </c>
      <c r="AE404" s="14" t="s">
        <v>130</v>
      </c>
      <c r="AF404" s="14" t="s">
        <v>130</v>
      </c>
      <c r="AG404" s="22" t="s">
        <v>178</v>
      </c>
      <c r="AH404" s="22">
        <v>1</v>
      </c>
      <c r="AI404" s="22">
        <v>0</v>
      </c>
      <c r="AJ404" s="22">
        <v>1</v>
      </c>
      <c r="AK404" s="22">
        <v>1</v>
      </c>
      <c r="AL404" s="22">
        <v>1</v>
      </c>
      <c r="AM404" s="22">
        <v>1</v>
      </c>
      <c r="AN404" s="22">
        <v>1</v>
      </c>
      <c r="AO404" s="22">
        <v>0</v>
      </c>
      <c r="AP404" s="22">
        <v>0</v>
      </c>
      <c r="AQ404" s="22">
        <v>1</v>
      </c>
      <c r="AR404" s="22">
        <v>0</v>
      </c>
      <c r="AS404" s="22">
        <v>0</v>
      </c>
      <c r="AT404" s="22">
        <v>0</v>
      </c>
      <c r="AU404" s="22">
        <v>0</v>
      </c>
      <c r="AV404" s="22">
        <v>0</v>
      </c>
      <c r="AW404" s="22">
        <v>0</v>
      </c>
      <c r="AX404" s="22">
        <v>0</v>
      </c>
      <c r="AY404" s="22">
        <v>0</v>
      </c>
      <c r="AZ404" s="22">
        <v>0</v>
      </c>
      <c r="BA404" s="22">
        <v>0</v>
      </c>
      <c r="BB404" s="22">
        <v>0</v>
      </c>
      <c r="BC404" s="22">
        <v>0</v>
      </c>
      <c r="BD404" s="22">
        <v>0</v>
      </c>
      <c r="BE404" s="22">
        <v>0</v>
      </c>
      <c r="BF404" s="22">
        <v>0</v>
      </c>
      <c r="BG404" s="22">
        <v>0</v>
      </c>
      <c r="BH404" s="22">
        <v>0</v>
      </c>
      <c r="BI404" s="22">
        <v>0</v>
      </c>
      <c r="BJ404" s="22">
        <v>0</v>
      </c>
      <c r="BK404" s="22">
        <v>1</v>
      </c>
      <c r="BL404" s="22">
        <v>0</v>
      </c>
      <c r="BM404" s="22">
        <v>0</v>
      </c>
      <c r="BN404" s="22">
        <v>0</v>
      </c>
      <c r="BO404" s="22">
        <v>1</v>
      </c>
      <c r="BP404" s="22" t="s">
        <v>85</v>
      </c>
      <c r="BQ404" s="22" t="s">
        <v>85</v>
      </c>
      <c r="BR404" s="22" t="s">
        <v>85</v>
      </c>
      <c r="BS404" s="22" t="s">
        <v>85</v>
      </c>
      <c r="BT404" s="22" t="s">
        <v>85</v>
      </c>
      <c r="BU404" s="22" t="s">
        <v>85</v>
      </c>
      <c r="BV404" s="22" t="s">
        <v>85</v>
      </c>
      <c r="BW404" s="22" t="s">
        <v>85</v>
      </c>
      <c r="BX404" s="22" t="s">
        <v>85</v>
      </c>
      <c r="BY404" s="22" t="s">
        <v>85</v>
      </c>
      <c r="BZ404" s="22" t="s">
        <v>85</v>
      </c>
      <c r="CA404" s="22" t="s">
        <v>85</v>
      </c>
      <c r="CB404" s="22" t="s">
        <v>85</v>
      </c>
      <c r="CC404" s="22" t="s">
        <v>85</v>
      </c>
      <c r="CD404" s="1"/>
      <c r="CE404" s="1"/>
      <c r="CF404" s="1"/>
      <c r="CG404" s="1"/>
      <c r="CH404" s="1"/>
      <c r="CI404" s="1"/>
      <c r="CJ404" s="1"/>
      <c r="CK404" s="1"/>
    </row>
    <row r="405" spans="1:89">
      <c r="A405" s="1">
        <v>4</v>
      </c>
      <c r="B405" s="1" t="s">
        <v>511</v>
      </c>
      <c r="C405" s="19" t="s">
        <v>453</v>
      </c>
      <c r="D405" s="27">
        <v>43967</v>
      </c>
      <c r="E405" s="27">
        <v>43969</v>
      </c>
      <c r="F405" s="26" t="s">
        <v>621</v>
      </c>
      <c r="G405" s="27">
        <v>43970</v>
      </c>
      <c r="H405" s="32">
        <v>3</v>
      </c>
      <c r="I405" s="48">
        <v>3.1</v>
      </c>
      <c r="J405" s="40" t="s">
        <v>176</v>
      </c>
      <c r="K405" s="32">
        <v>1339</v>
      </c>
      <c r="L405" s="32">
        <v>47</v>
      </c>
      <c r="M405" s="32">
        <v>45</v>
      </c>
      <c r="N405" s="32">
        <v>4</v>
      </c>
      <c r="O405" s="32">
        <v>3</v>
      </c>
      <c r="P405" s="32" t="s">
        <v>513</v>
      </c>
      <c r="Q405" s="32" t="s">
        <v>514</v>
      </c>
      <c r="R405" s="32" t="s">
        <v>177</v>
      </c>
      <c r="S405" s="12">
        <v>47.9</v>
      </c>
      <c r="T405" s="12">
        <v>49.7</v>
      </c>
      <c r="U405" s="48">
        <v>48</v>
      </c>
      <c r="V405" s="48">
        <v>50</v>
      </c>
      <c r="W405" s="48" t="s">
        <v>12</v>
      </c>
      <c r="X405" s="48">
        <f>IF(AND(W405 = "Rep", M405&gt;L405),1,0)</f>
        <v>0</v>
      </c>
      <c r="Y405" s="49" t="s">
        <v>85</v>
      </c>
      <c r="Z405" s="49" t="s">
        <v>611</v>
      </c>
      <c r="AA405" s="32">
        <v>0</v>
      </c>
      <c r="AB405" s="32">
        <v>0</v>
      </c>
      <c r="AC405" s="32">
        <v>0</v>
      </c>
      <c r="AD405" s="32">
        <v>0</v>
      </c>
      <c r="AE405" s="32" t="s">
        <v>453</v>
      </c>
      <c r="AF405" s="32" t="s">
        <v>453</v>
      </c>
      <c r="AG405" s="32" t="s">
        <v>178</v>
      </c>
      <c r="AH405" s="32">
        <v>1</v>
      </c>
      <c r="AI405" s="32">
        <v>0</v>
      </c>
      <c r="AJ405" s="32">
        <v>1</v>
      </c>
      <c r="AK405" s="32">
        <v>1</v>
      </c>
      <c r="AL405" s="32">
        <v>1</v>
      </c>
      <c r="AM405" s="32">
        <v>1</v>
      </c>
      <c r="AN405" s="32">
        <v>0</v>
      </c>
      <c r="AO405" s="32">
        <v>0</v>
      </c>
      <c r="AP405" s="32">
        <v>0</v>
      </c>
      <c r="AQ405" s="32">
        <v>0</v>
      </c>
      <c r="AR405" s="32">
        <v>0</v>
      </c>
      <c r="AS405" s="32">
        <v>0</v>
      </c>
      <c r="AT405" s="32">
        <v>1</v>
      </c>
      <c r="AU405" s="32">
        <v>0</v>
      </c>
      <c r="AV405" s="32">
        <v>0</v>
      </c>
      <c r="AW405" s="32">
        <v>0</v>
      </c>
      <c r="AX405" s="32">
        <v>0</v>
      </c>
      <c r="AY405" s="32">
        <v>0</v>
      </c>
      <c r="AZ405" s="32">
        <v>0</v>
      </c>
      <c r="BA405" s="32">
        <v>0</v>
      </c>
      <c r="BB405" s="32">
        <v>0</v>
      </c>
      <c r="BC405" s="32">
        <v>0</v>
      </c>
      <c r="BD405" s="32">
        <v>0</v>
      </c>
      <c r="BE405" s="32">
        <v>0</v>
      </c>
      <c r="BF405" s="32">
        <v>0</v>
      </c>
      <c r="BG405" s="32">
        <v>0</v>
      </c>
      <c r="BH405" s="32">
        <v>0</v>
      </c>
      <c r="BI405" s="32">
        <v>0</v>
      </c>
      <c r="BJ405" s="32">
        <v>0</v>
      </c>
      <c r="BK405" s="32">
        <v>0</v>
      </c>
      <c r="BL405" s="32">
        <v>0</v>
      </c>
      <c r="BM405" s="32">
        <v>0</v>
      </c>
      <c r="BN405" s="32">
        <v>0</v>
      </c>
      <c r="BO405" s="32">
        <v>0</v>
      </c>
      <c r="BP405" s="49" t="s">
        <v>85</v>
      </c>
      <c r="BQ405" s="49" t="s">
        <v>85</v>
      </c>
      <c r="BR405" s="32">
        <v>31</v>
      </c>
      <c r="BS405" s="32">
        <v>37</v>
      </c>
      <c r="BT405" s="32">
        <v>32</v>
      </c>
      <c r="BU405" s="49" t="s">
        <v>85</v>
      </c>
      <c r="BV405" s="49" t="s">
        <v>85</v>
      </c>
      <c r="BW405" s="49" t="s">
        <v>85</v>
      </c>
      <c r="BX405" s="49" t="s">
        <v>85</v>
      </c>
      <c r="BY405" s="32">
        <v>61</v>
      </c>
      <c r="BZ405" s="32">
        <v>32</v>
      </c>
      <c r="CA405" s="32">
        <v>4</v>
      </c>
      <c r="CB405" s="49" t="e">
        <v>#N/A</v>
      </c>
      <c r="CC405" s="32">
        <v>3</v>
      </c>
      <c r="CE405" s="1"/>
      <c r="CF405" s="1"/>
      <c r="CG405" s="1"/>
      <c r="CH405" s="1"/>
      <c r="CI405" s="1"/>
      <c r="CJ405" s="1"/>
      <c r="CK405" s="1"/>
    </row>
    <row r="406" spans="1:89">
      <c r="A406" s="44">
        <v>613</v>
      </c>
      <c r="B406" s="45" t="s">
        <v>633</v>
      </c>
      <c r="C406" s="9" t="s">
        <v>331</v>
      </c>
      <c r="D406" s="39" t="s">
        <v>122</v>
      </c>
      <c r="E406" s="39" t="s">
        <v>123</v>
      </c>
      <c r="F406" s="23" t="s">
        <v>124</v>
      </c>
      <c r="G406" s="39" t="s">
        <v>125</v>
      </c>
      <c r="H406" s="21">
        <f>E406-D406+1</f>
        <v>6</v>
      </c>
      <c r="I406" s="40" t="s">
        <v>636</v>
      </c>
      <c r="J406" s="40" t="s">
        <v>176</v>
      </c>
      <c r="K406" s="48">
        <v>951</v>
      </c>
      <c r="L406" s="22">
        <v>49</v>
      </c>
      <c r="M406" s="22">
        <v>45</v>
      </c>
      <c r="N406" s="22">
        <v>5</v>
      </c>
      <c r="O406" s="22">
        <v>1</v>
      </c>
      <c r="P406" s="13" t="s">
        <v>634</v>
      </c>
      <c r="Q406" s="22" t="s">
        <v>635</v>
      </c>
      <c r="R406" s="22" t="s">
        <v>88</v>
      </c>
      <c r="S406" s="12">
        <v>45</v>
      </c>
      <c r="T406" s="12">
        <v>52</v>
      </c>
      <c r="U406" s="48">
        <f>100*ROUND(754859/1700130,2)</f>
        <v>44</v>
      </c>
      <c r="V406" s="48">
        <f>100*ROUND(864997/1700130,2)</f>
        <v>51</v>
      </c>
      <c r="W406" s="48" t="s">
        <v>12</v>
      </c>
      <c r="X406" s="48">
        <f>IF(AND(W406 = "Rep", M406&gt;L406),1,0)</f>
        <v>0</v>
      </c>
      <c r="Y406" s="22" t="s">
        <v>85</v>
      </c>
      <c r="Z406" s="48" t="s">
        <v>85</v>
      </c>
      <c r="AA406" s="22">
        <v>0</v>
      </c>
      <c r="AB406" s="22">
        <v>0</v>
      </c>
      <c r="AC406" s="22">
        <v>1</v>
      </c>
      <c r="AD406" s="22" t="s">
        <v>85</v>
      </c>
      <c r="AE406" s="48" t="s">
        <v>331</v>
      </c>
      <c r="AF406" s="48" t="s">
        <v>331</v>
      </c>
      <c r="AG406" s="13" t="s">
        <v>89</v>
      </c>
      <c r="AH406" s="22">
        <v>1</v>
      </c>
      <c r="AI406" s="22">
        <v>0</v>
      </c>
      <c r="AJ406" s="22">
        <v>1</v>
      </c>
      <c r="AK406" s="22">
        <v>1</v>
      </c>
      <c r="AL406" s="22">
        <v>1</v>
      </c>
      <c r="AM406" s="22">
        <v>1</v>
      </c>
      <c r="AN406" s="22">
        <v>0</v>
      </c>
      <c r="AO406" s="22">
        <v>0</v>
      </c>
      <c r="AP406" s="22">
        <v>0</v>
      </c>
      <c r="AQ406" s="22">
        <v>0</v>
      </c>
      <c r="AR406" s="22">
        <v>0</v>
      </c>
      <c r="AS406" s="22">
        <v>0</v>
      </c>
      <c r="AT406" s="22">
        <v>0</v>
      </c>
      <c r="AU406" s="22">
        <v>0</v>
      </c>
      <c r="AV406" s="22">
        <v>0</v>
      </c>
      <c r="AW406" s="22">
        <v>0</v>
      </c>
      <c r="AX406" s="22">
        <v>0</v>
      </c>
      <c r="AY406" s="22">
        <v>0</v>
      </c>
      <c r="AZ406" s="22">
        <v>0</v>
      </c>
      <c r="BA406" s="22">
        <v>0</v>
      </c>
      <c r="BB406" s="22">
        <v>0</v>
      </c>
      <c r="BC406" s="22">
        <v>0</v>
      </c>
      <c r="BD406" s="22">
        <v>0</v>
      </c>
      <c r="BE406" s="22">
        <v>0</v>
      </c>
      <c r="BF406" s="22">
        <v>0</v>
      </c>
      <c r="BG406" s="22">
        <v>0</v>
      </c>
      <c r="BH406" s="22">
        <v>0</v>
      </c>
      <c r="BI406" s="22">
        <v>0</v>
      </c>
      <c r="BJ406" s="22">
        <v>1</v>
      </c>
      <c r="BK406" s="22">
        <v>0</v>
      </c>
      <c r="BL406" s="22">
        <v>0</v>
      </c>
      <c r="BM406" s="22">
        <v>0</v>
      </c>
      <c r="BN406" s="22">
        <v>0</v>
      </c>
      <c r="BO406" s="22">
        <v>0</v>
      </c>
      <c r="BP406" s="22" t="s">
        <v>85</v>
      </c>
      <c r="BQ406" s="22" t="s">
        <v>85</v>
      </c>
      <c r="BR406" s="22" t="s">
        <v>85</v>
      </c>
      <c r="BS406" s="22" t="s">
        <v>85</v>
      </c>
      <c r="BT406" s="22" t="s">
        <v>85</v>
      </c>
      <c r="BU406" s="22" t="s">
        <v>85</v>
      </c>
      <c r="BV406" s="22" t="s">
        <v>85</v>
      </c>
      <c r="BW406" s="22" t="s">
        <v>85</v>
      </c>
      <c r="BX406" s="22" t="s">
        <v>85</v>
      </c>
      <c r="BY406" s="22" t="s">
        <v>85</v>
      </c>
      <c r="BZ406" s="22" t="s">
        <v>85</v>
      </c>
      <c r="CA406" s="22" t="s">
        <v>85</v>
      </c>
      <c r="CB406" s="22" t="s">
        <v>85</v>
      </c>
      <c r="CC406" s="22" t="s">
        <v>85</v>
      </c>
      <c r="CD406" s="45"/>
      <c r="CE406" s="1"/>
      <c r="CF406" s="1"/>
      <c r="CG406" s="1"/>
      <c r="CH406" s="1"/>
      <c r="CI406" s="1"/>
      <c r="CJ406" s="1"/>
      <c r="CK406" s="1"/>
    </row>
    <row r="407" spans="1:89">
      <c r="A407" s="44">
        <v>587</v>
      </c>
      <c r="B407" s="45" t="s">
        <v>633</v>
      </c>
      <c r="C407" s="9" t="s">
        <v>453</v>
      </c>
      <c r="D407" s="39" t="s">
        <v>82</v>
      </c>
      <c r="E407" s="39" t="s">
        <v>123</v>
      </c>
      <c r="F407" s="23" t="s">
        <v>205</v>
      </c>
      <c r="G407" s="39" t="s">
        <v>123</v>
      </c>
      <c r="H407" s="21">
        <f>E407-D407+1</f>
        <v>4</v>
      </c>
      <c r="I407" s="40" t="s">
        <v>210</v>
      </c>
      <c r="J407" s="40" t="s">
        <v>176</v>
      </c>
      <c r="K407" s="40" t="s">
        <v>145</v>
      </c>
      <c r="L407" s="22">
        <v>50</v>
      </c>
      <c r="M407" s="22">
        <v>47</v>
      </c>
      <c r="N407" s="22">
        <v>1</v>
      </c>
      <c r="O407" s="22">
        <v>1</v>
      </c>
      <c r="P407" s="13" t="s">
        <v>634</v>
      </c>
      <c r="Q407" s="22" t="s">
        <v>635</v>
      </c>
      <c r="R407" s="48" t="s">
        <v>88</v>
      </c>
      <c r="S407" s="12">
        <v>45</v>
      </c>
      <c r="T407" s="12">
        <v>52</v>
      </c>
      <c r="U407" s="48">
        <f>100*ROUND(754859/1700130,2)</f>
        <v>44</v>
      </c>
      <c r="V407" s="48">
        <f>100*ROUND(864997/1700130,2)</f>
        <v>51</v>
      </c>
      <c r="W407" s="48" t="s">
        <v>12</v>
      </c>
      <c r="X407" s="48">
        <f>IF(AND(W407 = "Rep", M407&gt;L407),1,0)</f>
        <v>0</v>
      </c>
      <c r="Y407" s="48" t="s">
        <v>85</v>
      </c>
      <c r="Z407" s="48" t="s">
        <v>85</v>
      </c>
      <c r="AA407" s="48" t="s">
        <v>85</v>
      </c>
      <c r="AB407" s="22" t="s">
        <v>85</v>
      </c>
      <c r="AC407" s="22" t="s">
        <v>85</v>
      </c>
      <c r="AD407" s="22" t="s">
        <v>85</v>
      </c>
      <c r="AE407" s="48" t="s">
        <v>453</v>
      </c>
      <c r="AF407" s="48" t="s">
        <v>453</v>
      </c>
      <c r="AG407" s="13" t="s">
        <v>89</v>
      </c>
      <c r="AH407" s="48">
        <v>1</v>
      </c>
      <c r="AI407" s="48">
        <v>0</v>
      </c>
      <c r="AJ407" s="48">
        <v>1</v>
      </c>
      <c r="AK407" s="48">
        <v>1</v>
      </c>
      <c r="AL407" s="48">
        <v>1</v>
      </c>
      <c r="AM407" s="48">
        <v>1</v>
      </c>
      <c r="AN407" s="48">
        <v>0</v>
      </c>
      <c r="AO407" s="48">
        <v>0</v>
      </c>
      <c r="AP407" s="48">
        <v>0</v>
      </c>
      <c r="AQ407" s="48">
        <v>0</v>
      </c>
      <c r="AR407" s="48">
        <v>0</v>
      </c>
      <c r="AS407" s="48">
        <v>0</v>
      </c>
      <c r="AT407" s="48">
        <v>1</v>
      </c>
      <c r="AU407" s="48">
        <v>0</v>
      </c>
      <c r="AV407" s="48">
        <v>0</v>
      </c>
      <c r="AW407" s="48">
        <v>0</v>
      </c>
      <c r="AX407" s="48">
        <v>0</v>
      </c>
      <c r="AY407" s="48">
        <v>0</v>
      </c>
      <c r="AZ407" s="48">
        <v>0</v>
      </c>
      <c r="BA407" s="48">
        <v>0</v>
      </c>
      <c r="BB407" s="48">
        <v>0</v>
      </c>
      <c r="BC407" s="48">
        <v>0</v>
      </c>
      <c r="BD407" s="48">
        <v>0</v>
      </c>
      <c r="BE407" s="48">
        <v>0</v>
      </c>
      <c r="BF407" s="48">
        <v>0</v>
      </c>
      <c r="BG407" s="48">
        <v>0</v>
      </c>
      <c r="BH407" s="48">
        <v>0</v>
      </c>
      <c r="BI407" s="48">
        <v>0</v>
      </c>
      <c r="BJ407" s="48">
        <v>0</v>
      </c>
      <c r="BK407" s="48">
        <v>0</v>
      </c>
      <c r="BL407" s="48">
        <v>0</v>
      </c>
      <c r="BM407" s="48">
        <v>0</v>
      </c>
      <c r="BN407" s="48">
        <v>0</v>
      </c>
      <c r="BO407" s="48">
        <v>0</v>
      </c>
      <c r="BP407" s="48" t="s">
        <v>85</v>
      </c>
      <c r="BQ407" s="48" t="s">
        <v>85</v>
      </c>
      <c r="BR407" s="48">
        <v>32</v>
      </c>
      <c r="BS407" s="48">
        <v>38</v>
      </c>
      <c r="BT407" s="48">
        <v>30</v>
      </c>
      <c r="BU407" s="48" t="s">
        <v>85</v>
      </c>
      <c r="BV407" s="48" t="s">
        <v>85</v>
      </c>
      <c r="BW407" s="48" t="s">
        <v>85</v>
      </c>
      <c r="BX407" s="48" t="s">
        <v>85</v>
      </c>
      <c r="BY407" s="48">
        <v>94</v>
      </c>
      <c r="BZ407" s="48" t="s">
        <v>85</v>
      </c>
      <c r="CA407" s="48" t="s">
        <v>85</v>
      </c>
      <c r="CB407" s="48" t="s">
        <v>85</v>
      </c>
      <c r="CC407" s="48">
        <v>6</v>
      </c>
      <c r="CD407" s="45"/>
      <c r="CE407" s="1"/>
      <c r="CF407" s="1"/>
      <c r="CG407" s="1"/>
      <c r="CH407" s="1"/>
      <c r="CI407" s="1"/>
      <c r="CJ407" s="1"/>
      <c r="CK407" s="1"/>
    </row>
    <row r="408" spans="1:89">
      <c r="A408" s="44">
        <v>394</v>
      </c>
      <c r="B408" s="45" t="s">
        <v>633</v>
      </c>
      <c r="C408" s="9" t="s">
        <v>559</v>
      </c>
      <c r="D408" s="39" t="s">
        <v>294</v>
      </c>
      <c r="E408" s="39" t="s">
        <v>153</v>
      </c>
      <c r="F408" s="39" t="s">
        <v>560</v>
      </c>
      <c r="G408" s="39" t="s">
        <v>232</v>
      </c>
      <c r="H408" s="21">
        <f>E408-D408+1</f>
        <v>4</v>
      </c>
      <c r="I408" s="40" t="s">
        <v>194</v>
      </c>
      <c r="J408" s="40" t="s">
        <v>176</v>
      </c>
      <c r="K408" s="40" t="s">
        <v>653</v>
      </c>
      <c r="L408" s="22">
        <v>47</v>
      </c>
      <c r="M408" s="22">
        <v>43</v>
      </c>
      <c r="N408" s="22">
        <v>3</v>
      </c>
      <c r="O408" s="22">
        <v>6</v>
      </c>
      <c r="P408" s="13" t="s">
        <v>634</v>
      </c>
      <c r="Q408" s="22" t="s">
        <v>635</v>
      </c>
      <c r="R408" s="48" t="s">
        <v>88</v>
      </c>
      <c r="S408" s="12">
        <v>45</v>
      </c>
      <c r="T408" s="12">
        <v>52</v>
      </c>
      <c r="U408" s="48">
        <f>100*ROUND(754859/1700130,2)</f>
        <v>44</v>
      </c>
      <c r="V408" s="48">
        <f>100*ROUND(864997/1700130,2)</f>
        <v>51</v>
      </c>
      <c r="W408" s="48" t="s">
        <v>12</v>
      </c>
      <c r="X408" s="48">
        <f>IF(AND(W408 = "Rep", M408&gt;L408),1,0)</f>
        <v>0</v>
      </c>
      <c r="Y408" s="48" t="s">
        <v>85</v>
      </c>
      <c r="Z408" s="48" t="s">
        <v>85</v>
      </c>
      <c r="AA408" s="48" t="s">
        <v>85</v>
      </c>
      <c r="AB408" s="48" t="s">
        <v>85</v>
      </c>
      <c r="AC408" s="48" t="s">
        <v>85</v>
      </c>
      <c r="AD408" s="48" t="s">
        <v>85</v>
      </c>
      <c r="AE408" s="32" t="s">
        <v>331</v>
      </c>
      <c r="AF408" s="32" t="s">
        <v>331</v>
      </c>
      <c r="AG408" s="48" t="s">
        <v>11</v>
      </c>
      <c r="AH408" s="48">
        <v>1</v>
      </c>
      <c r="AI408" s="48">
        <v>0</v>
      </c>
      <c r="AJ408" s="48">
        <v>1</v>
      </c>
      <c r="AK408" s="48">
        <v>1</v>
      </c>
      <c r="AL408" s="48">
        <v>1</v>
      </c>
      <c r="AM408" s="48">
        <v>1</v>
      </c>
      <c r="AN408" s="48">
        <v>0</v>
      </c>
      <c r="AO408" s="48">
        <v>0</v>
      </c>
      <c r="AP408" s="48">
        <v>0</v>
      </c>
      <c r="AQ408" s="48">
        <v>0</v>
      </c>
      <c r="AR408" s="48">
        <v>0</v>
      </c>
      <c r="AS408" s="48">
        <v>0</v>
      </c>
      <c r="AT408" s="48">
        <v>0</v>
      </c>
      <c r="AU408" s="48">
        <v>0</v>
      </c>
      <c r="AV408" s="48">
        <v>0</v>
      </c>
      <c r="AW408" s="48">
        <v>0</v>
      </c>
      <c r="AX408" s="48">
        <v>0</v>
      </c>
      <c r="AY408" s="48">
        <v>0</v>
      </c>
      <c r="AZ408" s="48">
        <v>0</v>
      </c>
      <c r="BA408" s="48">
        <v>0</v>
      </c>
      <c r="BB408" s="48">
        <v>0</v>
      </c>
      <c r="BC408" s="48">
        <v>0</v>
      </c>
      <c r="BD408" s="48">
        <v>0</v>
      </c>
      <c r="BE408" s="48">
        <v>0</v>
      </c>
      <c r="BF408" s="48">
        <v>0</v>
      </c>
      <c r="BG408" s="48">
        <v>0</v>
      </c>
      <c r="BH408" s="48">
        <v>0</v>
      </c>
      <c r="BI408" s="48">
        <v>0</v>
      </c>
      <c r="BJ408" s="48">
        <v>1</v>
      </c>
      <c r="BK408" s="48">
        <v>0</v>
      </c>
      <c r="BL408" s="48">
        <v>0</v>
      </c>
      <c r="BM408" s="48">
        <v>0</v>
      </c>
      <c r="BN408" s="48">
        <v>0</v>
      </c>
      <c r="BO408" s="48">
        <v>0</v>
      </c>
      <c r="BP408" s="48" t="s">
        <v>85</v>
      </c>
      <c r="BQ408" s="48" t="s">
        <v>85</v>
      </c>
      <c r="BR408" s="48" t="s">
        <v>85</v>
      </c>
      <c r="BS408" s="48" t="s">
        <v>85</v>
      </c>
      <c r="BT408" s="48" t="s">
        <v>85</v>
      </c>
      <c r="BU408" s="48" t="s">
        <v>85</v>
      </c>
      <c r="BV408" s="48" t="s">
        <v>85</v>
      </c>
      <c r="BW408" s="48" t="s">
        <v>85</v>
      </c>
      <c r="BX408" s="48" t="s">
        <v>85</v>
      </c>
      <c r="BY408" s="48" t="s">
        <v>85</v>
      </c>
      <c r="BZ408" s="48" t="s">
        <v>85</v>
      </c>
      <c r="CA408" s="48" t="s">
        <v>85</v>
      </c>
      <c r="CB408" s="48" t="s">
        <v>85</v>
      </c>
      <c r="CC408" s="48" t="s">
        <v>85</v>
      </c>
      <c r="CD408" s="45"/>
      <c r="CE408" s="1"/>
      <c r="CF408" s="1"/>
      <c r="CG408" s="1"/>
      <c r="CH408" s="1"/>
      <c r="CI408" s="1"/>
      <c r="CJ408" s="1"/>
      <c r="CK408" s="1"/>
    </row>
    <row r="409" spans="1:89">
      <c r="A409" s="44">
        <v>359</v>
      </c>
      <c r="B409" s="45" t="s">
        <v>633</v>
      </c>
      <c r="C409" s="9" t="s">
        <v>285</v>
      </c>
      <c r="D409" s="39" t="s">
        <v>310</v>
      </c>
      <c r="E409" s="39" t="s">
        <v>105</v>
      </c>
      <c r="F409" s="39" t="s">
        <v>654</v>
      </c>
      <c r="G409" s="39" t="s">
        <v>153</v>
      </c>
      <c r="H409" s="21">
        <f>E409-D409+1</f>
        <v>4</v>
      </c>
      <c r="I409" s="21" t="s">
        <v>83</v>
      </c>
      <c r="J409" s="40" t="s">
        <v>176</v>
      </c>
      <c r="K409" s="40" t="s">
        <v>655</v>
      </c>
      <c r="L409" s="22">
        <v>47</v>
      </c>
      <c r="M409" s="22">
        <v>43</v>
      </c>
      <c r="N409" s="22">
        <v>2</v>
      </c>
      <c r="O409" s="22">
        <v>8</v>
      </c>
      <c r="P409" s="13" t="s">
        <v>634</v>
      </c>
      <c r="Q409" s="22" t="s">
        <v>635</v>
      </c>
      <c r="R409" s="22" t="s">
        <v>88</v>
      </c>
      <c r="S409" s="12">
        <v>45</v>
      </c>
      <c r="T409" s="12">
        <v>52</v>
      </c>
      <c r="U409" s="48">
        <f>100*ROUND(754859/1700130,2)</f>
        <v>44</v>
      </c>
      <c r="V409" s="48">
        <f>100*ROUND(864997/1700130,2)</f>
        <v>51</v>
      </c>
      <c r="W409" s="48" t="s">
        <v>12</v>
      </c>
      <c r="X409" s="48">
        <f>IF(AND(W409 = "Rep", M409&gt;L409),1,0)</f>
        <v>0</v>
      </c>
      <c r="Y409" s="22" t="s">
        <v>289</v>
      </c>
      <c r="Z409" s="48" t="s">
        <v>85</v>
      </c>
      <c r="AA409" s="22" t="s">
        <v>85</v>
      </c>
      <c r="AB409" s="22" t="s">
        <v>85</v>
      </c>
      <c r="AC409" s="22" t="s">
        <v>85</v>
      </c>
      <c r="AD409" s="22" t="s">
        <v>85</v>
      </c>
      <c r="AE409" s="13" t="s">
        <v>290</v>
      </c>
      <c r="AF409" s="32" t="s">
        <v>285</v>
      </c>
      <c r="AG409" s="22" t="s">
        <v>89</v>
      </c>
      <c r="AH409" s="22">
        <v>1</v>
      </c>
      <c r="AI409" s="22">
        <v>1</v>
      </c>
      <c r="AJ409" s="22">
        <v>1</v>
      </c>
      <c r="AK409" s="22">
        <v>1</v>
      </c>
      <c r="AL409" s="22">
        <v>1</v>
      </c>
      <c r="AM409" s="22">
        <v>1</v>
      </c>
      <c r="AN409" s="22">
        <v>0</v>
      </c>
      <c r="AO409" s="22">
        <v>0</v>
      </c>
      <c r="AP409" s="22">
        <v>0</v>
      </c>
      <c r="AQ409" s="22">
        <v>0</v>
      </c>
      <c r="AR409" s="22">
        <v>0</v>
      </c>
      <c r="AS409" s="22">
        <v>0</v>
      </c>
      <c r="AT409" s="22">
        <v>0</v>
      </c>
      <c r="AU409" s="22">
        <v>0</v>
      </c>
      <c r="AV409" s="22">
        <v>0</v>
      </c>
      <c r="AW409" s="22">
        <v>0</v>
      </c>
      <c r="AX409" s="22">
        <v>0</v>
      </c>
      <c r="AY409" s="22">
        <v>0</v>
      </c>
      <c r="AZ409" s="22">
        <v>0</v>
      </c>
      <c r="BA409" s="22">
        <v>0</v>
      </c>
      <c r="BB409" s="22">
        <v>0</v>
      </c>
      <c r="BC409" s="22">
        <v>0</v>
      </c>
      <c r="BD409" s="22">
        <v>0</v>
      </c>
      <c r="BE409" s="22">
        <v>0</v>
      </c>
      <c r="BF409" s="22">
        <v>0</v>
      </c>
      <c r="BG409" s="22">
        <v>0</v>
      </c>
      <c r="BH409" s="22">
        <v>0</v>
      </c>
      <c r="BI409" s="22">
        <v>0</v>
      </c>
      <c r="BJ409" s="22">
        <v>0</v>
      </c>
      <c r="BK409" s="22">
        <v>0</v>
      </c>
      <c r="BL409" s="22">
        <v>0</v>
      </c>
      <c r="BM409" s="22">
        <v>0</v>
      </c>
      <c r="BN409" s="22">
        <v>0</v>
      </c>
      <c r="BO409" s="22">
        <v>0</v>
      </c>
      <c r="BP409" s="22" t="s">
        <v>85</v>
      </c>
      <c r="BQ409" s="22" t="s">
        <v>85</v>
      </c>
      <c r="BR409" s="22">
        <v>32</v>
      </c>
      <c r="BS409" s="22">
        <v>34</v>
      </c>
      <c r="BT409" s="22">
        <v>33</v>
      </c>
      <c r="BU409" s="22" t="s">
        <v>85</v>
      </c>
      <c r="BV409" s="22" t="s">
        <v>85</v>
      </c>
      <c r="BW409" s="22" t="s">
        <v>85</v>
      </c>
      <c r="BX409" s="22" t="s">
        <v>85</v>
      </c>
      <c r="BY409" s="22">
        <v>90</v>
      </c>
      <c r="BZ409" s="22">
        <v>2</v>
      </c>
      <c r="CA409" s="22">
        <v>4</v>
      </c>
      <c r="CB409" s="22" t="s">
        <v>85</v>
      </c>
      <c r="CC409" s="22" t="s">
        <v>85</v>
      </c>
      <c r="CD409" s="45"/>
      <c r="CE409" s="1"/>
      <c r="CF409" s="1"/>
      <c r="CG409" s="1"/>
      <c r="CH409" s="1"/>
      <c r="CI409" s="1"/>
      <c r="CJ409" s="1"/>
      <c r="CK409" s="1"/>
    </row>
    <row r="410" spans="1:89">
      <c r="A410" s="44">
        <v>340</v>
      </c>
      <c r="B410" s="8" t="s">
        <v>633</v>
      </c>
      <c r="C410" s="9" t="s">
        <v>453</v>
      </c>
      <c r="D410" s="10" t="s">
        <v>157</v>
      </c>
      <c r="E410" s="10" t="s">
        <v>310</v>
      </c>
      <c r="F410" s="39" t="s">
        <v>544</v>
      </c>
      <c r="G410" s="10" t="s">
        <v>188</v>
      </c>
      <c r="H410" s="11">
        <f>E410-D410+1</f>
        <v>4</v>
      </c>
      <c r="I410" s="11" t="s">
        <v>222</v>
      </c>
      <c r="J410" s="40" t="s">
        <v>176</v>
      </c>
      <c r="K410" s="40" t="s">
        <v>656</v>
      </c>
      <c r="L410" s="12">
        <v>49</v>
      </c>
      <c r="M410" s="12">
        <v>46</v>
      </c>
      <c r="N410" s="12">
        <v>1</v>
      </c>
      <c r="O410" s="12">
        <v>3</v>
      </c>
      <c r="P410" s="13" t="s">
        <v>634</v>
      </c>
      <c r="Q410" s="12" t="s">
        <v>635</v>
      </c>
      <c r="R410" s="12" t="s">
        <v>88</v>
      </c>
      <c r="S410" s="12">
        <v>45</v>
      </c>
      <c r="T410" s="12">
        <v>52</v>
      </c>
      <c r="U410" s="48">
        <f>100*ROUND(754859/1700130,2)</f>
        <v>44</v>
      </c>
      <c r="V410" s="48">
        <f>100*ROUND(864997/1700130,2)</f>
        <v>51</v>
      </c>
      <c r="W410" s="48" t="s">
        <v>12</v>
      </c>
      <c r="X410" s="48">
        <f>IF(AND(W410 = "Rep", M410&gt;L410),1,0)</f>
        <v>0</v>
      </c>
      <c r="Y410" s="12" t="s">
        <v>85</v>
      </c>
      <c r="Z410" s="12" t="s">
        <v>85</v>
      </c>
      <c r="AA410" s="12" t="s">
        <v>85</v>
      </c>
      <c r="AB410" s="12" t="s">
        <v>85</v>
      </c>
      <c r="AC410" s="12" t="s">
        <v>85</v>
      </c>
      <c r="AD410" s="12" t="s">
        <v>85</v>
      </c>
      <c r="AE410" s="13" t="s">
        <v>453</v>
      </c>
      <c r="AF410" s="12" t="s">
        <v>453</v>
      </c>
      <c r="AG410" s="48" t="s">
        <v>89</v>
      </c>
      <c r="AH410" s="12">
        <v>1</v>
      </c>
      <c r="AI410" s="12">
        <v>0</v>
      </c>
      <c r="AJ410" s="14">
        <v>1</v>
      </c>
      <c r="AK410" s="14">
        <v>1</v>
      </c>
      <c r="AL410" s="14">
        <v>1</v>
      </c>
      <c r="AM410" s="14">
        <v>1</v>
      </c>
      <c r="AN410" s="14">
        <v>0</v>
      </c>
      <c r="AO410" s="14">
        <v>0</v>
      </c>
      <c r="AP410" s="14">
        <v>0</v>
      </c>
      <c r="AQ410" s="14">
        <v>0</v>
      </c>
      <c r="AR410" s="14">
        <v>0</v>
      </c>
      <c r="AS410" s="14">
        <v>0</v>
      </c>
      <c r="AT410" s="14">
        <v>1</v>
      </c>
      <c r="AU410" s="14">
        <v>0</v>
      </c>
      <c r="AV410" s="14">
        <v>0</v>
      </c>
      <c r="AW410" s="14">
        <v>0</v>
      </c>
      <c r="AX410" s="14">
        <v>0</v>
      </c>
      <c r="AY410" s="14">
        <v>0</v>
      </c>
      <c r="AZ410" s="14">
        <v>0</v>
      </c>
      <c r="BA410" s="14">
        <v>0</v>
      </c>
      <c r="BB410" s="14">
        <v>0</v>
      </c>
      <c r="BC410" s="14">
        <v>0</v>
      </c>
      <c r="BD410" s="14">
        <v>0</v>
      </c>
      <c r="BE410" s="14">
        <v>0</v>
      </c>
      <c r="BF410" s="14">
        <v>0</v>
      </c>
      <c r="BG410" s="14">
        <v>0</v>
      </c>
      <c r="BH410" s="14">
        <v>0</v>
      </c>
      <c r="BI410" s="14">
        <v>0</v>
      </c>
      <c r="BJ410" s="14">
        <v>0</v>
      </c>
      <c r="BK410" s="14">
        <v>0</v>
      </c>
      <c r="BL410" s="14">
        <v>0</v>
      </c>
      <c r="BM410" s="14">
        <v>0</v>
      </c>
      <c r="BN410" s="14">
        <v>0</v>
      </c>
      <c r="BO410" s="14">
        <v>0</v>
      </c>
      <c r="BP410" s="14" t="s">
        <v>85</v>
      </c>
      <c r="BQ410" s="14" t="s">
        <v>85</v>
      </c>
      <c r="BR410" s="14">
        <v>32</v>
      </c>
      <c r="BS410" s="14">
        <v>37</v>
      </c>
      <c r="BT410" s="14">
        <v>31</v>
      </c>
      <c r="BU410" s="14" t="s">
        <v>85</v>
      </c>
      <c r="BV410" s="14" t="s">
        <v>85</v>
      </c>
      <c r="BW410" s="14" t="s">
        <v>85</v>
      </c>
      <c r="BX410" s="14" t="s">
        <v>85</v>
      </c>
      <c r="BY410" s="14">
        <v>94</v>
      </c>
      <c r="BZ410" s="14" t="s">
        <v>85</v>
      </c>
      <c r="CA410" s="14" t="s">
        <v>85</v>
      </c>
      <c r="CB410" s="14" t="s">
        <v>85</v>
      </c>
      <c r="CC410" s="14">
        <v>6</v>
      </c>
      <c r="CD410" s="8"/>
      <c r="CE410" s="15"/>
      <c r="CF410" s="15"/>
      <c r="CG410" s="15"/>
      <c r="CH410" s="15"/>
      <c r="CI410" s="15"/>
      <c r="CJ410" s="15"/>
      <c r="CK410" s="16"/>
    </row>
    <row r="411" spans="1:89">
      <c r="A411" s="44">
        <v>310</v>
      </c>
      <c r="B411" s="8" t="s">
        <v>633</v>
      </c>
      <c r="C411" s="24" t="s">
        <v>331</v>
      </c>
      <c r="D411" s="10" t="s">
        <v>332</v>
      </c>
      <c r="E411" s="10" t="s">
        <v>309</v>
      </c>
      <c r="F411" s="10" t="s">
        <v>333</v>
      </c>
      <c r="G411" s="10" t="s">
        <v>254</v>
      </c>
      <c r="H411" s="11">
        <f>E411-D411+1</f>
        <v>6</v>
      </c>
      <c r="I411" s="11" t="s">
        <v>219</v>
      </c>
      <c r="J411" s="40" t="s">
        <v>176</v>
      </c>
      <c r="K411" s="40" t="s">
        <v>659</v>
      </c>
      <c r="L411" s="12">
        <v>44</v>
      </c>
      <c r="M411" s="12">
        <v>42</v>
      </c>
      <c r="N411" s="12">
        <v>2</v>
      </c>
      <c r="O411" s="12">
        <v>12</v>
      </c>
      <c r="P411" s="48" t="s">
        <v>634</v>
      </c>
      <c r="Q411" s="12" t="s">
        <v>635</v>
      </c>
      <c r="R411" s="12" t="s">
        <v>88</v>
      </c>
      <c r="S411" s="12">
        <v>45</v>
      </c>
      <c r="T411" s="12">
        <v>52</v>
      </c>
      <c r="U411" s="48">
        <f>100*ROUND(754859/1700130,2)</f>
        <v>44</v>
      </c>
      <c r="V411" s="48">
        <f>100*ROUND(864997/1700130,2)</f>
        <v>51</v>
      </c>
      <c r="W411" s="48" t="s">
        <v>12</v>
      </c>
      <c r="X411" s="48">
        <f>IF(AND(W411 = "Rep", M411&gt;L411),1,0)</f>
        <v>0</v>
      </c>
      <c r="Y411" s="12" t="s">
        <v>85</v>
      </c>
      <c r="Z411" s="12" t="s">
        <v>85</v>
      </c>
      <c r="AA411" s="12" t="s">
        <v>85</v>
      </c>
      <c r="AB411" s="12" t="s">
        <v>85</v>
      </c>
      <c r="AC411" s="12" t="s">
        <v>85</v>
      </c>
      <c r="AD411" s="12" t="s">
        <v>85</v>
      </c>
      <c r="AE411" s="34" t="s">
        <v>331</v>
      </c>
      <c r="AF411" s="34" t="s">
        <v>331</v>
      </c>
      <c r="AG411" s="12" t="s">
        <v>11</v>
      </c>
      <c r="AH411" s="12">
        <v>1</v>
      </c>
      <c r="AI411" s="12">
        <v>0</v>
      </c>
      <c r="AJ411" s="12">
        <v>1</v>
      </c>
      <c r="AK411" s="12">
        <v>1</v>
      </c>
      <c r="AL411" s="12">
        <v>1</v>
      </c>
      <c r="AM411" s="12">
        <v>1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0</v>
      </c>
      <c r="AV411" s="12">
        <v>0</v>
      </c>
      <c r="AW411" s="12">
        <v>0</v>
      </c>
      <c r="AX411" s="12">
        <v>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0</v>
      </c>
      <c r="BE411" s="12">
        <v>0</v>
      </c>
      <c r="BF411" s="12">
        <v>0</v>
      </c>
      <c r="BG411" s="12">
        <v>0</v>
      </c>
      <c r="BH411" s="12">
        <v>0</v>
      </c>
      <c r="BI411" s="12">
        <v>0</v>
      </c>
      <c r="BJ411" s="12">
        <v>1</v>
      </c>
      <c r="BK411" s="12">
        <v>0</v>
      </c>
      <c r="BL411" s="12">
        <v>0</v>
      </c>
      <c r="BM411" s="12">
        <v>0</v>
      </c>
      <c r="BN411" s="12">
        <v>0</v>
      </c>
      <c r="BO411" s="12">
        <v>0</v>
      </c>
      <c r="BP411" s="12" t="s">
        <v>85</v>
      </c>
      <c r="BQ411" s="12" t="s">
        <v>85</v>
      </c>
      <c r="BR411" s="12" t="s">
        <v>85</v>
      </c>
      <c r="BS411" s="12" t="s">
        <v>85</v>
      </c>
      <c r="BT411" s="12" t="s">
        <v>85</v>
      </c>
      <c r="BU411" s="12" t="s">
        <v>85</v>
      </c>
      <c r="BV411" s="12" t="s">
        <v>85</v>
      </c>
      <c r="BW411" s="12" t="s">
        <v>85</v>
      </c>
      <c r="BX411" s="12" t="s">
        <v>85</v>
      </c>
      <c r="BY411" s="12" t="s">
        <v>85</v>
      </c>
      <c r="BZ411" s="12" t="s">
        <v>85</v>
      </c>
      <c r="CA411" s="12" t="s">
        <v>85</v>
      </c>
      <c r="CB411" s="12" t="s">
        <v>85</v>
      </c>
      <c r="CC411" s="12" t="s">
        <v>85</v>
      </c>
      <c r="CD411" s="8"/>
      <c r="CE411" s="15"/>
      <c r="CF411" s="15"/>
      <c r="CG411" s="15"/>
      <c r="CH411" s="15"/>
      <c r="CI411" s="15"/>
      <c r="CJ411" s="15"/>
      <c r="CK411" s="16"/>
    </row>
    <row r="412" spans="1:89">
      <c r="A412" s="44">
        <v>309</v>
      </c>
      <c r="B412" s="8" t="s">
        <v>633</v>
      </c>
      <c r="C412" s="24" t="s">
        <v>331</v>
      </c>
      <c r="D412" s="10" t="s">
        <v>332</v>
      </c>
      <c r="E412" s="10" t="s">
        <v>309</v>
      </c>
      <c r="F412" s="10" t="s">
        <v>333</v>
      </c>
      <c r="G412" s="10" t="s">
        <v>254</v>
      </c>
      <c r="H412" s="11">
        <f>E412-D412+1</f>
        <v>6</v>
      </c>
      <c r="I412" s="11" t="s">
        <v>219</v>
      </c>
      <c r="J412" s="11" t="s">
        <v>176</v>
      </c>
      <c r="K412" s="40" t="s">
        <v>659</v>
      </c>
      <c r="L412" s="12">
        <v>46</v>
      </c>
      <c r="M412" s="12">
        <v>45</v>
      </c>
      <c r="N412" s="12" t="s">
        <v>85</v>
      </c>
      <c r="O412" s="12">
        <v>9</v>
      </c>
      <c r="P412" s="48" t="s">
        <v>634</v>
      </c>
      <c r="Q412" s="12" t="s">
        <v>635</v>
      </c>
      <c r="R412" s="12" t="s">
        <v>88</v>
      </c>
      <c r="S412" s="12">
        <v>45</v>
      </c>
      <c r="T412" s="12">
        <v>52</v>
      </c>
      <c r="U412" s="48">
        <f>100*ROUND(754859/1700130,2)</f>
        <v>44</v>
      </c>
      <c r="V412" s="48">
        <f>100*ROUND(864997/1700130,2)</f>
        <v>51</v>
      </c>
      <c r="W412" s="48" t="s">
        <v>12</v>
      </c>
      <c r="X412" s="48">
        <f>IF(AND(W412 = "Rep", M412&gt;L412),1,0)</f>
        <v>0</v>
      </c>
      <c r="Y412" s="12" t="s">
        <v>85</v>
      </c>
      <c r="Z412" s="14" t="s">
        <v>85</v>
      </c>
      <c r="AA412" s="14" t="s">
        <v>85</v>
      </c>
      <c r="AB412" s="14" t="s">
        <v>85</v>
      </c>
      <c r="AC412" s="14" t="s">
        <v>85</v>
      </c>
      <c r="AD412" s="12" t="s">
        <v>85</v>
      </c>
      <c r="AE412" s="34" t="s">
        <v>331</v>
      </c>
      <c r="AF412" s="34" t="s">
        <v>331</v>
      </c>
      <c r="AG412" s="12" t="s">
        <v>11</v>
      </c>
      <c r="AH412" s="12">
        <v>1</v>
      </c>
      <c r="AI412" s="12">
        <v>0</v>
      </c>
      <c r="AJ412" s="14">
        <v>1</v>
      </c>
      <c r="AK412" s="14">
        <v>1</v>
      </c>
      <c r="AL412" s="14">
        <v>1</v>
      </c>
      <c r="AM412" s="14">
        <v>1</v>
      </c>
      <c r="AN412" s="14">
        <v>0</v>
      </c>
      <c r="AO412" s="14">
        <v>0</v>
      </c>
      <c r="AP412" s="14">
        <v>0</v>
      </c>
      <c r="AQ412" s="14">
        <v>0</v>
      </c>
      <c r="AR412" s="14">
        <v>0</v>
      </c>
      <c r="AS412" s="14">
        <v>0</v>
      </c>
      <c r="AT412" s="14">
        <v>0</v>
      </c>
      <c r="AU412" s="14">
        <v>0</v>
      </c>
      <c r="AV412" s="14">
        <v>0</v>
      </c>
      <c r="AW412" s="14">
        <v>0</v>
      </c>
      <c r="AX412" s="14">
        <v>0</v>
      </c>
      <c r="AY412" s="14">
        <v>0</v>
      </c>
      <c r="AZ412" s="14">
        <v>0</v>
      </c>
      <c r="BA412" s="14">
        <v>0</v>
      </c>
      <c r="BB412" s="14">
        <v>0</v>
      </c>
      <c r="BC412" s="14">
        <v>0</v>
      </c>
      <c r="BD412" s="14">
        <v>0</v>
      </c>
      <c r="BE412" s="14">
        <v>0</v>
      </c>
      <c r="BF412" s="14">
        <v>0</v>
      </c>
      <c r="BG412" s="14">
        <v>0</v>
      </c>
      <c r="BH412" s="14">
        <v>0</v>
      </c>
      <c r="BI412" s="14">
        <v>0</v>
      </c>
      <c r="BJ412" s="14">
        <v>1</v>
      </c>
      <c r="BK412" s="14">
        <v>0</v>
      </c>
      <c r="BL412" s="14">
        <v>0</v>
      </c>
      <c r="BM412" s="14">
        <v>0</v>
      </c>
      <c r="BN412" s="14">
        <v>0</v>
      </c>
      <c r="BO412" s="14">
        <v>0</v>
      </c>
      <c r="BP412" s="14" t="s">
        <v>85</v>
      </c>
      <c r="BQ412" s="14" t="s">
        <v>85</v>
      </c>
      <c r="BR412" s="12" t="s">
        <v>85</v>
      </c>
      <c r="BS412" s="12" t="s">
        <v>85</v>
      </c>
      <c r="BT412" s="12" t="s">
        <v>85</v>
      </c>
      <c r="BU412" s="12" t="s">
        <v>85</v>
      </c>
      <c r="BV412" s="12" t="s">
        <v>85</v>
      </c>
      <c r="BW412" s="12" t="s">
        <v>85</v>
      </c>
      <c r="BX412" s="12" t="s">
        <v>85</v>
      </c>
      <c r="BY412" s="12" t="s">
        <v>85</v>
      </c>
      <c r="BZ412" s="12" t="s">
        <v>85</v>
      </c>
      <c r="CA412" s="12" t="s">
        <v>85</v>
      </c>
      <c r="CB412" s="12" t="s">
        <v>85</v>
      </c>
      <c r="CC412" s="12" t="s">
        <v>85</v>
      </c>
      <c r="CD412" s="8"/>
      <c r="CE412" s="15"/>
      <c r="CF412" s="15"/>
      <c r="CG412" s="15"/>
      <c r="CH412" s="15"/>
      <c r="CI412" s="15"/>
      <c r="CJ412" s="15"/>
      <c r="CK412" s="18"/>
    </row>
    <row r="413" spans="1:89">
      <c r="A413" s="1">
        <v>134</v>
      </c>
      <c r="B413" s="1" t="s">
        <v>633</v>
      </c>
      <c r="C413" s="19" t="s">
        <v>331</v>
      </c>
      <c r="D413" s="20" t="s">
        <v>167</v>
      </c>
      <c r="E413" s="20" t="s">
        <v>168</v>
      </c>
      <c r="F413" s="20" t="s">
        <v>169</v>
      </c>
      <c r="G413" s="20" t="s">
        <v>410</v>
      </c>
      <c r="H413" s="21">
        <f>E413-D413+1</f>
        <v>10</v>
      </c>
      <c r="I413" s="32" t="s">
        <v>85</v>
      </c>
      <c r="J413" s="40" t="s">
        <v>176</v>
      </c>
      <c r="K413" s="48">
        <v>1101</v>
      </c>
      <c r="L413" s="22">
        <v>42</v>
      </c>
      <c r="M413" s="22">
        <v>40</v>
      </c>
      <c r="N413" s="22" t="s">
        <v>85</v>
      </c>
      <c r="O413" s="22">
        <v>19</v>
      </c>
      <c r="P413" s="48" t="s">
        <v>634</v>
      </c>
      <c r="Q413" s="22" t="s">
        <v>635</v>
      </c>
      <c r="R413" s="32" t="s">
        <v>88</v>
      </c>
      <c r="S413" s="12">
        <v>45</v>
      </c>
      <c r="T413" s="12">
        <v>52</v>
      </c>
      <c r="U413" s="48">
        <f>100*ROUND(754859/1700130,2)</f>
        <v>44</v>
      </c>
      <c r="V413" s="48">
        <f>100*ROUND(864997/1700130,2)</f>
        <v>51</v>
      </c>
      <c r="W413" s="48" t="s">
        <v>12</v>
      </c>
      <c r="X413" s="48">
        <f>IF(AND(W413 = "Rep", M413&gt;L413),1,0)</f>
        <v>0</v>
      </c>
      <c r="Y413" s="32" t="s">
        <v>85</v>
      </c>
      <c r="Z413" s="32" t="s">
        <v>85</v>
      </c>
      <c r="AA413" s="32" t="s">
        <v>85</v>
      </c>
      <c r="AB413" s="32" t="s">
        <v>85</v>
      </c>
      <c r="AC413" s="32" t="s">
        <v>85</v>
      </c>
      <c r="AD413" s="32" t="s">
        <v>85</v>
      </c>
      <c r="AE413" s="32" t="s">
        <v>331</v>
      </c>
      <c r="AF413" s="32" t="s">
        <v>331</v>
      </c>
      <c r="AG413" s="32" t="s">
        <v>89</v>
      </c>
      <c r="AH413" s="32">
        <v>1</v>
      </c>
      <c r="AI413" s="32">
        <v>0</v>
      </c>
      <c r="AJ413" s="32">
        <v>1</v>
      </c>
      <c r="AK413" s="32">
        <v>1</v>
      </c>
      <c r="AL413" s="32">
        <v>1</v>
      </c>
      <c r="AM413" s="32">
        <v>1</v>
      </c>
      <c r="AN413" s="32">
        <v>1</v>
      </c>
      <c r="AO413" s="32">
        <v>0</v>
      </c>
      <c r="AP413" s="32">
        <v>0</v>
      </c>
      <c r="AQ413" s="32">
        <v>0</v>
      </c>
      <c r="AR413" s="32">
        <v>0</v>
      </c>
      <c r="AS413" s="32">
        <v>0</v>
      </c>
      <c r="AT413" s="32">
        <v>0</v>
      </c>
      <c r="AU413" s="32">
        <v>0</v>
      </c>
      <c r="AV413" s="32">
        <v>0</v>
      </c>
      <c r="AW413" s="32">
        <v>0</v>
      </c>
      <c r="AX413" s="32">
        <v>0</v>
      </c>
      <c r="AY413" s="32">
        <v>0</v>
      </c>
      <c r="AZ413" s="32">
        <v>0</v>
      </c>
      <c r="BA413" s="32">
        <v>0</v>
      </c>
      <c r="BB413" s="32">
        <v>0</v>
      </c>
      <c r="BC413" s="32">
        <v>0</v>
      </c>
      <c r="BD413" s="32">
        <v>0</v>
      </c>
      <c r="BE413" s="32">
        <v>0</v>
      </c>
      <c r="BF413" s="32">
        <v>0</v>
      </c>
      <c r="BG413" s="32">
        <v>0</v>
      </c>
      <c r="BH413" s="32">
        <v>0</v>
      </c>
      <c r="BI413" s="32">
        <v>0</v>
      </c>
      <c r="BJ413" s="32">
        <v>0</v>
      </c>
      <c r="BK413" s="32">
        <v>0</v>
      </c>
      <c r="BL413" s="32">
        <v>0</v>
      </c>
      <c r="BM413" s="32">
        <v>0</v>
      </c>
      <c r="BN413" s="32">
        <v>0</v>
      </c>
      <c r="BO413" s="32">
        <v>0</v>
      </c>
      <c r="BP413" s="32" t="s">
        <v>85</v>
      </c>
      <c r="BQ413" s="32" t="s">
        <v>85</v>
      </c>
      <c r="BR413" s="32">
        <v>32</v>
      </c>
      <c r="BS413" s="32">
        <v>35</v>
      </c>
      <c r="BT413" s="32">
        <v>33</v>
      </c>
      <c r="BU413" s="32" t="s">
        <v>85</v>
      </c>
      <c r="BV413" s="32" t="s">
        <v>85</v>
      </c>
      <c r="BW413" s="32" t="s">
        <v>85</v>
      </c>
      <c r="BX413" s="32" t="s">
        <v>85</v>
      </c>
      <c r="BY413" s="32">
        <v>92</v>
      </c>
      <c r="BZ413" s="32" t="s">
        <v>85</v>
      </c>
      <c r="CA413" s="32" t="s">
        <v>85</v>
      </c>
      <c r="CB413" s="32" t="s">
        <v>85</v>
      </c>
      <c r="CC413" s="32" t="s">
        <v>85</v>
      </c>
      <c r="CD413" s="1"/>
      <c r="CE413" s="1"/>
      <c r="CF413" s="1"/>
      <c r="CG413" s="1"/>
      <c r="CH413" s="1"/>
      <c r="CI413" s="1"/>
      <c r="CJ413" s="1"/>
      <c r="CK413" s="1"/>
    </row>
    <row r="414" spans="1:89">
      <c r="A414" s="1">
        <v>131</v>
      </c>
      <c r="B414" s="1" t="s">
        <v>633</v>
      </c>
      <c r="C414" s="19" t="s">
        <v>279</v>
      </c>
      <c r="D414" s="20" t="s">
        <v>614</v>
      </c>
      <c r="E414" s="20" t="s">
        <v>415</v>
      </c>
      <c r="F414" s="20" t="s">
        <v>669</v>
      </c>
      <c r="G414" s="20" t="s">
        <v>410</v>
      </c>
      <c r="H414" s="40">
        <f>E414-D414+1</f>
        <v>4</v>
      </c>
      <c r="I414" s="48">
        <v>4.5</v>
      </c>
      <c r="J414" s="40" t="s">
        <v>176</v>
      </c>
      <c r="K414" s="48">
        <v>500</v>
      </c>
      <c r="L414" s="22">
        <v>40</v>
      </c>
      <c r="M414" s="22">
        <v>36</v>
      </c>
      <c r="N414" s="48" t="s">
        <v>85</v>
      </c>
      <c r="O414" s="22">
        <v>24</v>
      </c>
      <c r="P414" s="48" t="s">
        <v>634</v>
      </c>
      <c r="Q414" s="48" t="s">
        <v>635</v>
      </c>
      <c r="R414" s="22" t="s">
        <v>177</v>
      </c>
      <c r="S414" s="12">
        <v>45</v>
      </c>
      <c r="T414" s="12">
        <v>52</v>
      </c>
      <c r="U414" s="48">
        <f>100*ROUND(754859/1700130,2)</f>
        <v>44</v>
      </c>
      <c r="V414" s="48">
        <f>100*ROUND(864997/1700130,2)</f>
        <v>51</v>
      </c>
      <c r="W414" s="48" t="s">
        <v>12</v>
      </c>
      <c r="X414" s="48">
        <f>IF(AND(W414 = "Rep", M414&gt;L414),1,0)</f>
        <v>0</v>
      </c>
      <c r="Y414" s="48" t="s">
        <v>85</v>
      </c>
      <c r="Z414" s="48" t="s">
        <v>85</v>
      </c>
      <c r="AA414" s="22" t="s">
        <v>85</v>
      </c>
      <c r="AB414" s="22" t="s">
        <v>85</v>
      </c>
      <c r="AC414" s="22" t="s">
        <v>85</v>
      </c>
      <c r="AD414" s="22" t="s">
        <v>85</v>
      </c>
      <c r="AE414" s="48" t="s">
        <v>670</v>
      </c>
      <c r="AF414" s="48" t="s">
        <v>671</v>
      </c>
      <c r="AG414" s="22" t="s">
        <v>11</v>
      </c>
      <c r="AH414" s="22">
        <v>1</v>
      </c>
      <c r="AI414" s="22">
        <v>0</v>
      </c>
      <c r="AJ414" s="48">
        <v>1</v>
      </c>
      <c r="AK414" s="48">
        <v>1</v>
      </c>
      <c r="AL414" s="48">
        <v>1</v>
      </c>
      <c r="AM414" s="48">
        <v>1</v>
      </c>
      <c r="AN414" s="48">
        <v>0</v>
      </c>
      <c r="AO414" s="48">
        <v>0</v>
      </c>
      <c r="AP414" s="48">
        <v>0</v>
      </c>
      <c r="AQ414" s="48">
        <v>0</v>
      </c>
      <c r="AR414" s="48">
        <v>0</v>
      </c>
      <c r="AS414" s="48">
        <v>0</v>
      </c>
      <c r="AT414" s="48">
        <v>1</v>
      </c>
      <c r="AU414" s="48">
        <v>0</v>
      </c>
      <c r="AV414" s="48">
        <v>0</v>
      </c>
      <c r="AW414" s="48">
        <v>0</v>
      </c>
      <c r="AX414" s="48">
        <v>0</v>
      </c>
      <c r="AY414" s="48">
        <v>0</v>
      </c>
      <c r="AZ414" s="48">
        <v>0</v>
      </c>
      <c r="BA414" s="48">
        <v>0</v>
      </c>
      <c r="BB414" s="48">
        <v>0</v>
      </c>
      <c r="BC414" s="48">
        <v>0</v>
      </c>
      <c r="BD414" s="48">
        <v>0</v>
      </c>
      <c r="BE414" s="48">
        <v>0</v>
      </c>
      <c r="BF414" s="48">
        <v>0</v>
      </c>
      <c r="BG414" s="48">
        <v>0</v>
      </c>
      <c r="BH414" s="48">
        <v>0</v>
      </c>
      <c r="BI414" s="48">
        <v>0</v>
      </c>
      <c r="BJ414" s="48">
        <v>0</v>
      </c>
      <c r="BK414" s="48">
        <v>0</v>
      </c>
      <c r="BL414" s="48">
        <v>0</v>
      </c>
      <c r="BM414" s="48">
        <v>0</v>
      </c>
      <c r="BN414" s="48">
        <v>0</v>
      </c>
      <c r="BO414" s="22">
        <v>0</v>
      </c>
      <c r="BP414" s="48" t="s">
        <v>85</v>
      </c>
      <c r="BQ414" s="48" t="s">
        <v>85</v>
      </c>
      <c r="BR414" s="22" t="s">
        <v>85</v>
      </c>
      <c r="BS414" s="22" t="s">
        <v>85</v>
      </c>
      <c r="BT414" s="22" t="s">
        <v>85</v>
      </c>
      <c r="BU414" s="48" t="s">
        <v>85</v>
      </c>
      <c r="BV414" s="48" t="s">
        <v>85</v>
      </c>
      <c r="BW414" s="48" t="s">
        <v>85</v>
      </c>
      <c r="BX414" s="48" t="s">
        <v>85</v>
      </c>
      <c r="BY414" s="22" t="s">
        <v>85</v>
      </c>
      <c r="BZ414" s="48" t="s">
        <v>85</v>
      </c>
      <c r="CA414" s="48" t="s">
        <v>85</v>
      </c>
      <c r="CB414" s="48" t="s">
        <v>85</v>
      </c>
      <c r="CC414" s="22" t="s">
        <v>85</v>
      </c>
      <c r="CD414" s="1"/>
    </row>
    <row r="415" spans="1:89">
      <c r="A415" s="1">
        <v>19</v>
      </c>
      <c r="B415" s="1" t="s">
        <v>633</v>
      </c>
      <c r="C415" s="19" t="s">
        <v>453</v>
      </c>
      <c r="D415" s="27">
        <v>43988</v>
      </c>
      <c r="E415" s="27">
        <v>43990</v>
      </c>
      <c r="F415" s="1" t="s">
        <v>679</v>
      </c>
      <c r="G415" s="27">
        <v>43991</v>
      </c>
      <c r="H415" s="32">
        <v>3</v>
      </c>
      <c r="I415" s="48">
        <v>3.7</v>
      </c>
      <c r="J415" s="11" t="s">
        <v>176</v>
      </c>
      <c r="K415" s="48">
        <v>865</v>
      </c>
      <c r="L415" s="12">
        <v>48</v>
      </c>
      <c r="M415" s="12">
        <v>45</v>
      </c>
      <c r="N415" s="12">
        <v>3</v>
      </c>
      <c r="O415" s="12">
        <v>3</v>
      </c>
      <c r="P415" s="32" t="s">
        <v>634</v>
      </c>
      <c r="Q415" s="32" t="s">
        <v>635</v>
      </c>
      <c r="R415" s="12" t="s">
        <v>177</v>
      </c>
      <c r="S415" s="12">
        <v>45</v>
      </c>
      <c r="T415" s="12">
        <v>52</v>
      </c>
      <c r="U415" s="48">
        <f>100*ROUND(754859/1700130,2)</f>
        <v>44</v>
      </c>
      <c r="V415" s="48">
        <f>100*ROUND(864997/1700130,2)</f>
        <v>51</v>
      </c>
      <c r="W415" s="48" t="s">
        <v>12</v>
      </c>
      <c r="X415" s="48">
        <f>IF(AND(W415 = "Rep", M415&gt;L415),1,0)</f>
        <v>0</v>
      </c>
      <c r="Y415" s="49" t="s">
        <v>85</v>
      </c>
      <c r="Z415" s="49" t="s">
        <v>611</v>
      </c>
      <c r="AA415" s="12">
        <v>0</v>
      </c>
      <c r="AB415" s="12">
        <v>0</v>
      </c>
      <c r="AC415" s="12">
        <v>0</v>
      </c>
      <c r="AD415" s="12">
        <v>0</v>
      </c>
      <c r="AE415" s="32" t="s">
        <v>453</v>
      </c>
      <c r="AF415" s="32" t="s">
        <v>453</v>
      </c>
      <c r="AG415" s="48" t="s">
        <v>178</v>
      </c>
      <c r="AH415" s="12">
        <v>1</v>
      </c>
      <c r="AI415" s="12">
        <v>0</v>
      </c>
      <c r="AJ415" s="32">
        <v>1</v>
      </c>
      <c r="AK415" s="32">
        <v>1</v>
      </c>
      <c r="AL415" s="32">
        <v>1</v>
      </c>
      <c r="AM415" s="32">
        <v>1</v>
      </c>
      <c r="AN415" s="32">
        <v>0</v>
      </c>
      <c r="AO415" s="32">
        <v>0</v>
      </c>
      <c r="AP415" s="32">
        <v>0</v>
      </c>
      <c r="AQ415" s="32">
        <v>0</v>
      </c>
      <c r="AR415" s="32">
        <v>0</v>
      </c>
      <c r="AS415" s="32">
        <v>0</v>
      </c>
      <c r="AT415" s="32">
        <v>1</v>
      </c>
      <c r="AU415" s="32">
        <v>0</v>
      </c>
      <c r="AV415" s="32">
        <v>0</v>
      </c>
      <c r="AW415" s="32">
        <v>0</v>
      </c>
      <c r="AX415" s="32">
        <v>0</v>
      </c>
      <c r="AY415" s="32">
        <v>0</v>
      </c>
      <c r="AZ415" s="32">
        <v>0</v>
      </c>
      <c r="BA415" s="32">
        <v>0</v>
      </c>
      <c r="BB415" s="32">
        <v>0</v>
      </c>
      <c r="BC415" s="32">
        <v>0</v>
      </c>
      <c r="BD415" s="32">
        <v>0</v>
      </c>
      <c r="BE415" s="32">
        <v>0</v>
      </c>
      <c r="BF415" s="32">
        <v>0</v>
      </c>
      <c r="BG415" s="32">
        <v>0</v>
      </c>
      <c r="BH415" s="32">
        <v>0</v>
      </c>
      <c r="BI415" s="32">
        <v>0</v>
      </c>
      <c r="BJ415" s="32">
        <v>0</v>
      </c>
      <c r="BK415" s="32">
        <v>0</v>
      </c>
      <c r="BL415" s="32">
        <v>0</v>
      </c>
      <c r="BM415" s="32">
        <v>0</v>
      </c>
      <c r="BN415" s="32">
        <v>0</v>
      </c>
      <c r="BO415" s="32">
        <v>0</v>
      </c>
      <c r="BP415" s="49" t="s">
        <v>85</v>
      </c>
      <c r="BQ415" s="49" t="s">
        <v>85</v>
      </c>
      <c r="BR415" s="14">
        <v>32</v>
      </c>
      <c r="BS415" s="14">
        <v>36</v>
      </c>
      <c r="BT415" s="14">
        <v>32</v>
      </c>
      <c r="BU415" s="49" t="s">
        <v>85</v>
      </c>
      <c r="BV415" s="49" t="s">
        <v>85</v>
      </c>
      <c r="BW415" s="49" t="s">
        <v>85</v>
      </c>
      <c r="BX415" s="49" t="s">
        <v>85</v>
      </c>
      <c r="BY415" s="14">
        <v>94</v>
      </c>
      <c r="BZ415" s="49" t="s">
        <v>85</v>
      </c>
      <c r="CA415" s="49" t="s">
        <v>85</v>
      </c>
      <c r="CB415" s="49" t="s">
        <v>85</v>
      </c>
      <c r="CC415" s="14">
        <v>6</v>
      </c>
      <c r="CE415" s="15"/>
      <c r="CF415" s="15"/>
      <c r="CG415" s="15"/>
      <c r="CH415" s="15"/>
      <c r="CI415" s="15"/>
      <c r="CJ415" s="15"/>
      <c r="CK415" s="16"/>
    </row>
    <row r="416" spans="1:89">
      <c r="A416" s="44">
        <v>608</v>
      </c>
      <c r="B416" s="8" t="s">
        <v>710</v>
      </c>
      <c r="C416" s="9" t="s">
        <v>331</v>
      </c>
      <c r="D416" s="10" t="s">
        <v>122</v>
      </c>
      <c r="E416" s="10" t="s">
        <v>123</v>
      </c>
      <c r="F416" s="23" t="s">
        <v>124</v>
      </c>
      <c r="G416" s="10" t="s">
        <v>125</v>
      </c>
      <c r="H416" s="11">
        <f>E416-D416+1</f>
        <v>6</v>
      </c>
      <c r="I416" s="11" t="s">
        <v>536</v>
      </c>
      <c r="J416" s="40" t="s">
        <v>176</v>
      </c>
      <c r="K416" s="48">
        <v>1121</v>
      </c>
      <c r="L416" s="12">
        <v>45</v>
      </c>
      <c r="M416" s="12">
        <v>51</v>
      </c>
      <c r="N416" s="12">
        <v>4</v>
      </c>
      <c r="O416" s="12">
        <v>1</v>
      </c>
      <c r="P416" s="13" t="s">
        <v>695</v>
      </c>
      <c r="Q416" s="12" t="s">
        <v>696</v>
      </c>
      <c r="R416" s="12" t="s">
        <v>88</v>
      </c>
      <c r="S416" s="12">
        <v>42</v>
      </c>
      <c r="T416" s="12">
        <v>54</v>
      </c>
      <c r="U416" s="48">
        <v>42</v>
      </c>
      <c r="V416" s="48">
        <v>53</v>
      </c>
      <c r="W416" s="48" t="s">
        <v>12</v>
      </c>
      <c r="X416" s="48">
        <f>IF(AND(W416 = "Rep", M416&gt;L416),1,0)</f>
        <v>1</v>
      </c>
      <c r="Y416" s="12" t="s">
        <v>85</v>
      </c>
      <c r="Z416" s="48" t="s">
        <v>85</v>
      </c>
      <c r="AA416" s="12">
        <v>0</v>
      </c>
      <c r="AB416" s="12">
        <v>0</v>
      </c>
      <c r="AC416" s="12">
        <v>1</v>
      </c>
      <c r="AD416" s="12" t="s">
        <v>85</v>
      </c>
      <c r="AE416" s="48" t="s">
        <v>331</v>
      </c>
      <c r="AF416" s="48" t="s">
        <v>331</v>
      </c>
      <c r="AG416" s="13" t="s">
        <v>89</v>
      </c>
      <c r="AH416" s="12">
        <v>1</v>
      </c>
      <c r="AI416" s="12">
        <v>0</v>
      </c>
      <c r="AJ416" s="12">
        <v>1</v>
      </c>
      <c r="AK416" s="12">
        <v>1</v>
      </c>
      <c r="AL416" s="12">
        <v>1</v>
      </c>
      <c r="AM416" s="12">
        <v>1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>
        <v>0</v>
      </c>
      <c r="BB416" s="12">
        <v>0</v>
      </c>
      <c r="BC416" s="12">
        <v>0</v>
      </c>
      <c r="BD416" s="12">
        <v>0</v>
      </c>
      <c r="BE416" s="12">
        <v>0</v>
      </c>
      <c r="BF416" s="12">
        <v>0</v>
      </c>
      <c r="BG416" s="12">
        <v>0</v>
      </c>
      <c r="BH416" s="12">
        <v>0</v>
      </c>
      <c r="BI416" s="12">
        <v>0</v>
      </c>
      <c r="BJ416" s="12">
        <v>1</v>
      </c>
      <c r="BK416" s="12">
        <v>0</v>
      </c>
      <c r="BL416" s="12">
        <v>0</v>
      </c>
      <c r="BM416" s="12">
        <v>0</v>
      </c>
      <c r="BN416" s="12">
        <v>0</v>
      </c>
      <c r="BO416" s="12">
        <v>0</v>
      </c>
      <c r="BP416" s="12" t="s">
        <v>85</v>
      </c>
      <c r="BQ416" s="12" t="s">
        <v>85</v>
      </c>
      <c r="BR416" s="12" t="s">
        <v>85</v>
      </c>
      <c r="BS416" s="12" t="s">
        <v>85</v>
      </c>
      <c r="BT416" s="12" t="s">
        <v>85</v>
      </c>
      <c r="BU416" s="12" t="s">
        <v>85</v>
      </c>
      <c r="BV416" s="12" t="s">
        <v>85</v>
      </c>
      <c r="BW416" s="12" t="s">
        <v>85</v>
      </c>
      <c r="BX416" s="12" t="s">
        <v>85</v>
      </c>
      <c r="BY416" s="12" t="s">
        <v>85</v>
      </c>
      <c r="BZ416" s="12" t="s">
        <v>85</v>
      </c>
      <c r="CA416" s="12" t="s">
        <v>85</v>
      </c>
      <c r="CB416" s="12" t="s">
        <v>85</v>
      </c>
      <c r="CC416" s="12" t="s">
        <v>85</v>
      </c>
      <c r="CD416" s="8"/>
      <c r="CE416" s="15"/>
      <c r="CF416" s="15"/>
      <c r="CG416" s="15"/>
      <c r="CH416" s="15"/>
      <c r="CI416" s="15"/>
      <c r="CJ416" s="15"/>
      <c r="CK416" s="16"/>
    </row>
    <row r="417" spans="1:89">
      <c r="A417" s="44">
        <v>305</v>
      </c>
      <c r="B417" s="8" t="s">
        <v>710</v>
      </c>
      <c r="C417" s="24" t="s">
        <v>593</v>
      </c>
      <c r="D417" s="10" t="s">
        <v>574</v>
      </c>
      <c r="E417" s="10" t="s">
        <v>505</v>
      </c>
      <c r="F417" s="10" t="s">
        <v>706</v>
      </c>
      <c r="G417" s="10" t="s">
        <v>97</v>
      </c>
      <c r="H417" s="17">
        <f>E417-D417+1</f>
        <v>4</v>
      </c>
      <c r="I417" s="11" t="s">
        <v>160</v>
      </c>
      <c r="J417" s="40" t="s">
        <v>176</v>
      </c>
      <c r="K417" s="40" t="s">
        <v>102</v>
      </c>
      <c r="L417" s="12">
        <v>45</v>
      </c>
      <c r="M417" s="12">
        <v>43</v>
      </c>
      <c r="N417" s="12" t="s">
        <v>85</v>
      </c>
      <c r="O417" s="12">
        <v>7</v>
      </c>
      <c r="P417" s="48" t="s">
        <v>695</v>
      </c>
      <c r="Q417" s="12" t="s">
        <v>696</v>
      </c>
      <c r="R417" s="12" t="s">
        <v>88</v>
      </c>
      <c r="S417" s="12">
        <v>42</v>
      </c>
      <c r="T417" s="12">
        <v>54</v>
      </c>
      <c r="U417" s="48">
        <v>42</v>
      </c>
      <c r="V417" s="48">
        <v>53</v>
      </c>
      <c r="W417" s="48" t="s">
        <v>12</v>
      </c>
      <c r="X417" s="48">
        <f>IF(AND(W417 = "Rep", M417&gt;L417),1,0)</f>
        <v>0</v>
      </c>
      <c r="Y417" s="12" t="s">
        <v>85</v>
      </c>
      <c r="Z417" s="48" t="s">
        <v>85</v>
      </c>
      <c r="AA417" s="48" t="s">
        <v>85</v>
      </c>
      <c r="AB417" s="48" t="s">
        <v>85</v>
      </c>
      <c r="AC417" s="48" t="s">
        <v>85</v>
      </c>
      <c r="AD417" s="12" t="s">
        <v>85</v>
      </c>
      <c r="AE417" s="34" t="s">
        <v>593</v>
      </c>
      <c r="AF417" s="34" t="s">
        <v>593</v>
      </c>
      <c r="AG417" s="12" t="s">
        <v>11</v>
      </c>
      <c r="AH417" s="12">
        <v>1</v>
      </c>
      <c r="AI417" s="12">
        <v>0</v>
      </c>
      <c r="AJ417" s="14" t="s">
        <v>85</v>
      </c>
      <c r="AK417" s="14" t="s">
        <v>85</v>
      </c>
      <c r="AL417" s="14" t="s">
        <v>85</v>
      </c>
      <c r="AM417" s="14" t="s">
        <v>85</v>
      </c>
      <c r="AN417" s="14" t="s">
        <v>85</v>
      </c>
      <c r="AO417" s="14" t="s">
        <v>85</v>
      </c>
      <c r="AP417" s="14" t="s">
        <v>85</v>
      </c>
      <c r="AQ417" s="14" t="s">
        <v>85</v>
      </c>
      <c r="AR417" s="14" t="s">
        <v>85</v>
      </c>
      <c r="AS417" s="14" t="s">
        <v>85</v>
      </c>
      <c r="AT417" s="14" t="s">
        <v>85</v>
      </c>
      <c r="AU417" s="14" t="s">
        <v>85</v>
      </c>
      <c r="AV417" s="14" t="s">
        <v>85</v>
      </c>
      <c r="AW417" s="14" t="s">
        <v>85</v>
      </c>
      <c r="AX417" s="14" t="s">
        <v>85</v>
      </c>
      <c r="AY417" s="14" t="s">
        <v>85</v>
      </c>
      <c r="AZ417" s="14" t="s">
        <v>85</v>
      </c>
      <c r="BA417" s="14" t="s">
        <v>85</v>
      </c>
      <c r="BB417" s="14" t="s">
        <v>85</v>
      </c>
      <c r="BC417" s="14" t="s">
        <v>85</v>
      </c>
      <c r="BD417" s="14" t="s">
        <v>85</v>
      </c>
      <c r="BE417" s="14" t="s">
        <v>85</v>
      </c>
      <c r="BF417" s="14" t="s">
        <v>85</v>
      </c>
      <c r="BG417" s="14" t="s">
        <v>85</v>
      </c>
      <c r="BH417" s="14" t="s">
        <v>85</v>
      </c>
      <c r="BI417" s="14" t="s">
        <v>85</v>
      </c>
      <c r="BJ417" s="14" t="s">
        <v>85</v>
      </c>
      <c r="BK417" s="14" t="s">
        <v>85</v>
      </c>
      <c r="BL417" s="14" t="s">
        <v>85</v>
      </c>
      <c r="BM417" s="14" t="s">
        <v>85</v>
      </c>
      <c r="BN417" s="14" t="s">
        <v>85</v>
      </c>
      <c r="BO417" s="14" t="s">
        <v>85</v>
      </c>
      <c r="BP417" s="12" t="s">
        <v>85</v>
      </c>
      <c r="BQ417" s="12" t="s">
        <v>85</v>
      </c>
      <c r="BR417" s="12" t="s">
        <v>85</v>
      </c>
      <c r="BS417" s="12" t="s">
        <v>85</v>
      </c>
      <c r="BT417" s="12" t="s">
        <v>85</v>
      </c>
      <c r="BU417" s="12" t="s">
        <v>85</v>
      </c>
      <c r="BV417" s="12" t="s">
        <v>85</v>
      </c>
      <c r="BW417" s="12" t="s">
        <v>85</v>
      </c>
      <c r="BX417" s="12" t="s">
        <v>85</v>
      </c>
      <c r="BY417" s="12" t="s">
        <v>85</v>
      </c>
      <c r="BZ417" s="12" t="s">
        <v>85</v>
      </c>
      <c r="CA417" s="12" t="s">
        <v>85</v>
      </c>
      <c r="CB417" s="12" t="s">
        <v>85</v>
      </c>
      <c r="CC417" s="12" t="s">
        <v>85</v>
      </c>
      <c r="CD417" s="8"/>
      <c r="CE417" s="15"/>
      <c r="CF417" s="15"/>
      <c r="CG417" s="15"/>
      <c r="CH417" s="15"/>
      <c r="CI417" s="15"/>
      <c r="CJ417" s="15"/>
      <c r="CK417" s="16"/>
    </row>
    <row r="418" spans="1:89">
      <c r="A418" s="44">
        <v>272</v>
      </c>
      <c r="B418" s="8" t="s">
        <v>710</v>
      </c>
      <c r="C418" s="24" t="s">
        <v>331</v>
      </c>
      <c r="D418" s="10" t="s">
        <v>348</v>
      </c>
      <c r="E418" s="10" t="s">
        <v>590</v>
      </c>
      <c r="F418" s="10" t="s">
        <v>591</v>
      </c>
      <c r="G418" s="10" t="s">
        <v>574</v>
      </c>
      <c r="H418" s="17">
        <f>E418-D418+1</f>
        <v>6</v>
      </c>
      <c r="I418" s="11" t="s">
        <v>85</v>
      </c>
      <c r="J418" s="11" t="s">
        <v>176</v>
      </c>
      <c r="K418" s="40" t="s">
        <v>709</v>
      </c>
      <c r="L418" s="12">
        <v>42</v>
      </c>
      <c r="M418" s="12">
        <v>42</v>
      </c>
      <c r="N418" s="12" t="s">
        <v>85</v>
      </c>
      <c r="O418" s="12">
        <v>15</v>
      </c>
      <c r="P418" s="48" t="s">
        <v>695</v>
      </c>
      <c r="Q418" s="12" t="s">
        <v>696</v>
      </c>
      <c r="R418" s="12" t="s">
        <v>88</v>
      </c>
      <c r="S418" s="12">
        <v>42</v>
      </c>
      <c r="T418" s="12">
        <v>54</v>
      </c>
      <c r="U418" s="48">
        <v>42</v>
      </c>
      <c r="V418" s="48">
        <v>53</v>
      </c>
      <c r="W418" s="48" t="s">
        <v>12</v>
      </c>
      <c r="X418" s="48">
        <f>IF(AND(W418 = "Rep", M418&gt;L418),1,0)</f>
        <v>0</v>
      </c>
      <c r="Y418" s="12" t="s">
        <v>85</v>
      </c>
      <c r="Z418" s="12" t="s">
        <v>85</v>
      </c>
      <c r="AA418" s="12" t="s">
        <v>85</v>
      </c>
      <c r="AB418" s="12" t="s">
        <v>85</v>
      </c>
      <c r="AC418" s="12" t="s">
        <v>85</v>
      </c>
      <c r="AD418" s="12" t="s">
        <v>85</v>
      </c>
      <c r="AE418" s="48" t="s">
        <v>331</v>
      </c>
      <c r="AF418" s="12" t="s">
        <v>331</v>
      </c>
      <c r="AG418" s="12" t="s">
        <v>11</v>
      </c>
      <c r="AH418" s="12">
        <v>1</v>
      </c>
      <c r="AI418" s="12">
        <v>0</v>
      </c>
      <c r="AJ418" s="12" t="s">
        <v>85</v>
      </c>
      <c r="AK418" s="12" t="s">
        <v>85</v>
      </c>
      <c r="AL418" s="12" t="s">
        <v>85</v>
      </c>
      <c r="AM418" s="12" t="s">
        <v>85</v>
      </c>
      <c r="AN418" s="12" t="s">
        <v>85</v>
      </c>
      <c r="AO418" s="12" t="s">
        <v>85</v>
      </c>
      <c r="AP418" s="12" t="s">
        <v>85</v>
      </c>
      <c r="AQ418" s="12" t="s">
        <v>85</v>
      </c>
      <c r="AR418" s="12" t="s">
        <v>85</v>
      </c>
      <c r="AS418" s="12" t="s">
        <v>85</v>
      </c>
      <c r="AT418" s="12" t="s">
        <v>85</v>
      </c>
      <c r="AU418" s="12" t="s">
        <v>85</v>
      </c>
      <c r="AV418" s="12" t="s">
        <v>85</v>
      </c>
      <c r="AW418" s="12" t="s">
        <v>85</v>
      </c>
      <c r="AX418" s="12" t="s">
        <v>85</v>
      </c>
      <c r="AY418" s="12" t="s">
        <v>85</v>
      </c>
      <c r="AZ418" s="12" t="s">
        <v>85</v>
      </c>
      <c r="BA418" s="12" t="s">
        <v>85</v>
      </c>
      <c r="BB418" s="12" t="s">
        <v>85</v>
      </c>
      <c r="BC418" s="12" t="s">
        <v>85</v>
      </c>
      <c r="BD418" s="12" t="s">
        <v>85</v>
      </c>
      <c r="BE418" s="12" t="s">
        <v>85</v>
      </c>
      <c r="BF418" s="12" t="s">
        <v>85</v>
      </c>
      <c r="BG418" s="12" t="s">
        <v>85</v>
      </c>
      <c r="BH418" s="12" t="s">
        <v>85</v>
      </c>
      <c r="BI418" s="12" t="s">
        <v>85</v>
      </c>
      <c r="BJ418" s="12" t="s">
        <v>85</v>
      </c>
      <c r="BK418" s="12" t="s">
        <v>85</v>
      </c>
      <c r="BL418" s="12" t="s">
        <v>85</v>
      </c>
      <c r="BM418" s="12" t="s">
        <v>85</v>
      </c>
      <c r="BN418" s="12" t="s">
        <v>85</v>
      </c>
      <c r="BO418" s="12" t="s">
        <v>85</v>
      </c>
      <c r="BP418" s="12" t="s">
        <v>85</v>
      </c>
      <c r="BQ418" s="12" t="s">
        <v>85</v>
      </c>
      <c r="BR418" s="12" t="s">
        <v>85</v>
      </c>
      <c r="BS418" s="12" t="s">
        <v>85</v>
      </c>
      <c r="BT418" s="12" t="s">
        <v>85</v>
      </c>
      <c r="BU418" s="12" t="s">
        <v>85</v>
      </c>
      <c r="BV418" s="12" t="s">
        <v>85</v>
      </c>
      <c r="BW418" s="12" t="s">
        <v>85</v>
      </c>
      <c r="BX418" s="12" t="s">
        <v>85</v>
      </c>
      <c r="BY418" s="12" t="s">
        <v>85</v>
      </c>
      <c r="BZ418" s="12" t="s">
        <v>85</v>
      </c>
      <c r="CA418" s="12" t="s">
        <v>85</v>
      </c>
      <c r="CB418" s="12" t="s">
        <v>85</v>
      </c>
      <c r="CC418" s="12" t="s">
        <v>85</v>
      </c>
      <c r="CD418" s="8"/>
      <c r="CE418" s="15"/>
      <c r="CF418" s="15"/>
      <c r="CG418" s="15"/>
      <c r="CH418" s="15"/>
      <c r="CI418" s="15"/>
      <c r="CJ418" s="15"/>
      <c r="CK418" s="18"/>
    </row>
    <row r="419" spans="1:89">
      <c r="A419" s="44">
        <v>271</v>
      </c>
      <c r="B419" s="8" t="s">
        <v>710</v>
      </c>
      <c r="C419" s="24" t="s">
        <v>331</v>
      </c>
      <c r="D419" s="10" t="s">
        <v>348</v>
      </c>
      <c r="E419" s="10" t="s">
        <v>590</v>
      </c>
      <c r="F419" s="10" t="s">
        <v>591</v>
      </c>
      <c r="G419" s="10" t="s">
        <v>574</v>
      </c>
      <c r="H419" s="17">
        <f>E419-D419+1</f>
        <v>6</v>
      </c>
      <c r="I419" s="11" t="s">
        <v>85</v>
      </c>
      <c r="J419" s="40" t="s">
        <v>176</v>
      </c>
      <c r="K419" s="40" t="s">
        <v>709</v>
      </c>
      <c r="L419" s="12">
        <v>40</v>
      </c>
      <c r="M419" s="12">
        <v>40</v>
      </c>
      <c r="N419" s="12">
        <v>5</v>
      </c>
      <c r="O419" s="12">
        <v>15</v>
      </c>
      <c r="P419" s="48" t="s">
        <v>695</v>
      </c>
      <c r="Q419" s="12" t="s">
        <v>696</v>
      </c>
      <c r="R419" s="12" t="s">
        <v>88</v>
      </c>
      <c r="S419" s="12">
        <v>42</v>
      </c>
      <c r="T419" s="12">
        <v>54</v>
      </c>
      <c r="U419" s="48">
        <v>42</v>
      </c>
      <c r="V419" s="48">
        <v>53</v>
      </c>
      <c r="W419" s="48" t="s">
        <v>12</v>
      </c>
      <c r="X419" s="48">
        <f>IF(AND(W419 = "Rep", M419&gt;L419),1,0)</f>
        <v>0</v>
      </c>
      <c r="Y419" s="12" t="s">
        <v>85</v>
      </c>
      <c r="Z419" s="12" t="s">
        <v>85</v>
      </c>
      <c r="AA419" s="12" t="s">
        <v>85</v>
      </c>
      <c r="AB419" s="12" t="s">
        <v>85</v>
      </c>
      <c r="AC419" s="12" t="s">
        <v>85</v>
      </c>
      <c r="AD419" s="12" t="s">
        <v>85</v>
      </c>
      <c r="AE419" s="48" t="s">
        <v>331</v>
      </c>
      <c r="AF419" s="48" t="s">
        <v>331</v>
      </c>
      <c r="AG419" s="12" t="s">
        <v>11</v>
      </c>
      <c r="AH419" s="12">
        <v>1</v>
      </c>
      <c r="AI419" s="12">
        <v>0</v>
      </c>
      <c r="AJ419" s="12" t="s">
        <v>85</v>
      </c>
      <c r="AK419" s="12" t="s">
        <v>85</v>
      </c>
      <c r="AL419" s="12" t="s">
        <v>85</v>
      </c>
      <c r="AM419" s="12" t="s">
        <v>85</v>
      </c>
      <c r="AN419" s="12" t="s">
        <v>85</v>
      </c>
      <c r="AO419" s="12" t="s">
        <v>85</v>
      </c>
      <c r="AP419" s="12" t="s">
        <v>85</v>
      </c>
      <c r="AQ419" s="12" t="s">
        <v>85</v>
      </c>
      <c r="AR419" s="12" t="s">
        <v>85</v>
      </c>
      <c r="AS419" s="12" t="s">
        <v>85</v>
      </c>
      <c r="AT419" s="12" t="s">
        <v>85</v>
      </c>
      <c r="AU419" s="12" t="s">
        <v>85</v>
      </c>
      <c r="AV419" s="12" t="s">
        <v>85</v>
      </c>
      <c r="AW419" s="12" t="s">
        <v>85</v>
      </c>
      <c r="AX419" s="12" t="s">
        <v>85</v>
      </c>
      <c r="AY419" s="12" t="s">
        <v>85</v>
      </c>
      <c r="AZ419" s="12" t="s">
        <v>85</v>
      </c>
      <c r="BA419" s="12" t="s">
        <v>85</v>
      </c>
      <c r="BB419" s="12" t="s">
        <v>85</v>
      </c>
      <c r="BC419" s="12" t="s">
        <v>85</v>
      </c>
      <c r="BD419" s="12" t="s">
        <v>85</v>
      </c>
      <c r="BE419" s="12" t="s">
        <v>85</v>
      </c>
      <c r="BF419" s="12" t="s">
        <v>85</v>
      </c>
      <c r="BG419" s="12" t="s">
        <v>85</v>
      </c>
      <c r="BH419" s="12" t="s">
        <v>85</v>
      </c>
      <c r="BI419" s="12" t="s">
        <v>85</v>
      </c>
      <c r="BJ419" s="12" t="s">
        <v>85</v>
      </c>
      <c r="BK419" s="12" t="s">
        <v>85</v>
      </c>
      <c r="BL419" s="12" t="s">
        <v>85</v>
      </c>
      <c r="BM419" s="12" t="s">
        <v>85</v>
      </c>
      <c r="BN419" s="12" t="s">
        <v>85</v>
      </c>
      <c r="BO419" s="12" t="s">
        <v>85</v>
      </c>
      <c r="BP419" s="12" t="s">
        <v>85</v>
      </c>
      <c r="BQ419" s="12" t="s">
        <v>85</v>
      </c>
      <c r="BR419" s="12" t="s">
        <v>85</v>
      </c>
      <c r="BS419" s="12" t="s">
        <v>85</v>
      </c>
      <c r="BT419" s="12" t="s">
        <v>85</v>
      </c>
      <c r="BU419" s="12" t="s">
        <v>85</v>
      </c>
      <c r="BV419" s="12" t="s">
        <v>85</v>
      </c>
      <c r="BW419" s="12" t="s">
        <v>85</v>
      </c>
      <c r="BX419" s="12" t="s">
        <v>85</v>
      </c>
      <c r="BY419" s="12" t="s">
        <v>85</v>
      </c>
      <c r="BZ419" s="12" t="s">
        <v>85</v>
      </c>
      <c r="CA419" s="12" t="s">
        <v>85</v>
      </c>
      <c r="CB419" s="12" t="s">
        <v>85</v>
      </c>
      <c r="CC419" s="12" t="s">
        <v>85</v>
      </c>
      <c r="CD419" s="8"/>
      <c r="CE419" s="15"/>
      <c r="CF419" s="15"/>
      <c r="CG419" s="15"/>
      <c r="CH419" s="15"/>
      <c r="CI419" s="15"/>
      <c r="CJ419" s="15"/>
      <c r="CK419" s="18"/>
    </row>
    <row r="420" spans="1:89">
      <c r="A420" s="44">
        <v>634</v>
      </c>
      <c r="B420" s="8" t="s">
        <v>713</v>
      </c>
      <c r="C420" s="9" t="s">
        <v>121</v>
      </c>
      <c r="D420" s="10" t="s">
        <v>137</v>
      </c>
      <c r="E420" s="10" t="s">
        <v>123</v>
      </c>
      <c r="F420" s="23" t="s">
        <v>463</v>
      </c>
      <c r="G420" s="10" t="s">
        <v>125</v>
      </c>
      <c r="H420" s="17">
        <f>E420-D420+1</f>
        <v>10</v>
      </c>
      <c r="I420" s="11" t="s">
        <v>714</v>
      </c>
      <c r="J420" s="11" t="s">
        <v>176</v>
      </c>
      <c r="K420" s="48">
        <v>365</v>
      </c>
      <c r="L420" s="12">
        <v>46</v>
      </c>
      <c r="M420" s="12">
        <v>49</v>
      </c>
      <c r="N420" s="12" t="s">
        <v>85</v>
      </c>
      <c r="O420" s="12" t="s">
        <v>85</v>
      </c>
      <c r="P420" s="13" t="s">
        <v>715</v>
      </c>
      <c r="Q420" s="12" t="s">
        <v>716</v>
      </c>
      <c r="R420" s="12" t="s">
        <v>88</v>
      </c>
      <c r="S420" s="12">
        <v>38</v>
      </c>
      <c r="T420" s="12">
        <v>58</v>
      </c>
      <c r="U420" s="48">
        <f>100*ROUND(816257/(1233315+816257+85386+70+18+9+1+1),2)</f>
        <v>38</v>
      </c>
      <c r="V420" s="48">
        <f>100*ROUND(1233315/(1233315+816257+85386+70+18+9+1+1),2)</f>
        <v>57.999999999999993</v>
      </c>
      <c r="W420" s="48" t="s">
        <v>12</v>
      </c>
      <c r="X420" s="48">
        <f>IF(AND(W420 = "Rep", M420&gt;L420),1,0)</f>
        <v>1</v>
      </c>
      <c r="Y420" s="12" t="s">
        <v>129</v>
      </c>
      <c r="Z420" s="12" t="s">
        <v>85</v>
      </c>
      <c r="AA420" s="12" t="s">
        <v>85</v>
      </c>
      <c r="AB420" s="12" t="s">
        <v>85</v>
      </c>
      <c r="AC420" s="12" t="s">
        <v>85</v>
      </c>
      <c r="AD420" s="12" t="s">
        <v>85</v>
      </c>
      <c r="AE420" s="13" t="s">
        <v>121</v>
      </c>
      <c r="AF420" s="13" t="s">
        <v>121</v>
      </c>
      <c r="AG420" s="12" t="s">
        <v>89</v>
      </c>
      <c r="AH420" s="12">
        <v>1</v>
      </c>
      <c r="AI420" s="12">
        <v>0</v>
      </c>
      <c r="AJ420" s="12">
        <v>1</v>
      </c>
      <c r="AK420" s="12">
        <v>1</v>
      </c>
      <c r="AL420" s="12">
        <v>1</v>
      </c>
      <c r="AM420" s="12">
        <v>1</v>
      </c>
      <c r="AN420" s="12">
        <v>0</v>
      </c>
      <c r="AO420" s="12">
        <v>0</v>
      </c>
      <c r="AP420" s="12">
        <v>1</v>
      </c>
      <c r="AQ420" s="12">
        <v>0</v>
      </c>
      <c r="AR420" s="12">
        <v>0</v>
      </c>
      <c r="AS420" s="12">
        <v>0</v>
      </c>
      <c r="AT420" s="12">
        <v>0</v>
      </c>
      <c r="AU420" s="12">
        <v>0</v>
      </c>
      <c r="AV420" s="12">
        <v>0</v>
      </c>
      <c r="AW420" s="12">
        <v>0</v>
      </c>
      <c r="AX420" s="12">
        <v>0</v>
      </c>
      <c r="AY420" s="12">
        <v>0</v>
      </c>
      <c r="AZ420" s="12">
        <v>0</v>
      </c>
      <c r="BA420" s="12">
        <v>0</v>
      </c>
      <c r="BB420" s="12">
        <v>0</v>
      </c>
      <c r="BC420" s="12">
        <v>0</v>
      </c>
      <c r="BD420" s="12">
        <v>0</v>
      </c>
      <c r="BE420" s="12">
        <v>0</v>
      </c>
      <c r="BF420" s="12">
        <v>1</v>
      </c>
      <c r="BG420" s="12">
        <v>0</v>
      </c>
      <c r="BH420" s="12">
        <v>0</v>
      </c>
      <c r="BI420" s="12">
        <v>0</v>
      </c>
      <c r="BJ420" s="12">
        <v>0</v>
      </c>
      <c r="BK420" s="12">
        <v>0</v>
      </c>
      <c r="BL420" s="12">
        <v>0</v>
      </c>
      <c r="BM420" s="12">
        <v>0</v>
      </c>
      <c r="BN420" s="12">
        <v>0</v>
      </c>
      <c r="BO420" s="12">
        <v>0</v>
      </c>
      <c r="BP420" s="12" t="s">
        <v>85</v>
      </c>
      <c r="BQ420" s="12" t="s">
        <v>85</v>
      </c>
      <c r="BR420" s="12" t="s">
        <v>85</v>
      </c>
      <c r="BS420" s="12" t="s">
        <v>85</v>
      </c>
      <c r="BT420" s="12" t="s">
        <v>85</v>
      </c>
      <c r="BU420" s="12" t="s">
        <v>85</v>
      </c>
      <c r="BV420" s="12" t="s">
        <v>85</v>
      </c>
      <c r="BW420" s="12" t="s">
        <v>85</v>
      </c>
      <c r="BX420" s="12" t="s">
        <v>85</v>
      </c>
      <c r="BY420" s="12" t="s">
        <v>85</v>
      </c>
      <c r="BZ420" s="12" t="s">
        <v>85</v>
      </c>
      <c r="CA420" s="12" t="s">
        <v>85</v>
      </c>
      <c r="CB420" s="12" t="s">
        <v>85</v>
      </c>
      <c r="CC420" s="12" t="s">
        <v>85</v>
      </c>
      <c r="CD420" s="8"/>
      <c r="CE420" s="15"/>
      <c r="CF420" s="15"/>
      <c r="CG420" s="15"/>
      <c r="CH420" s="15"/>
      <c r="CI420" s="15"/>
      <c r="CJ420" s="15"/>
      <c r="CK420" s="18"/>
    </row>
    <row r="421" spans="1:89">
      <c r="A421" s="44">
        <v>594</v>
      </c>
      <c r="B421" s="8" t="s">
        <v>713</v>
      </c>
      <c r="C421" s="9" t="s">
        <v>130</v>
      </c>
      <c r="D421" s="10" t="s">
        <v>131</v>
      </c>
      <c r="E421" s="10" t="s">
        <v>132</v>
      </c>
      <c r="F421" s="23" t="s">
        <v>133</v>
      </c>
      <c r="G421" s="10" t="s">
        <v>125</v>
      </c>
      <c r="H421" s="17">
        <f>E421-D421+1</f>
        <v>10</v>
      </c>
      <c r="I421" s="11" t="s">
        <v>134</v>
      </c>
      <c r="J421" s="40" t="s">
        <v>176</v>
      </c>
      <c r="K421" s="40" t="s">
        <v>717</v>
      </c>
      <c r="L421" s="12">
        <v>40</v>
      </c>
      <c r="M421" s="12">
        <v>51</v>
      </c>
      <c r="N421" s="12" t="s">
        <v>85</v>
      </c>
      <c r="O421" s="12" t="s">
        <v>85</v>
      </c>
      <c r="P421" s="13" t="s">
        <v>715</v>
      </c>
      <c r="Q421" s="12" t="s">
        <v>716</v>
      </c>
      <c r="R421" s="12" t="s">
        <v>88</v>
      </c>
      <c r="S421" s="12">
        <v>38</v>
      </c>
      <c r="T421" s="12">
        <v>58</v>
      </c>
      <c r="U421" s="48">
        <f>100*ROUND(816257/(1233315+816257+85386+70+18+9+1+1),2)</f>
        <v>38</v>
      </c>
      <c r="V421" s="48">
        <f>100*ROUND(1233315/(1233315+816257+85386+70+18+9+1+1),2)</f>
        <v>57.999999999999993</v>
      </c>
      <c r="W421" s="48" t="s">
        <v>12</v>
      </c>
      <c r="X421" s="48">
        <f>IF(AND(W421 = "Rep", M421&gt;L421),1,0)</f>
        <v>1</v>
      </c>
      <c r="Y421" s="12" t="s">
        <v>85</v>
      </c>
      <c r="Z421" s="48" t="s">
        <v>85</v>
      </c>
      <c r="AA421" s="12" t="s">
        <v>85</v>
      </c>
      <c r="AB421" s="12" t="s">
        <v>85</v>
      </c>
      <c r="AC421" s="12" t="s">
        <v>85</v>
      </c>
      <c r="AD421" s="12" t="s">
        <v>85</v>
      </c>
      <c r="AE421" s="48" t="s">
        <v>130</v>
      </c>
      <c r="AF421" s="48" t="s">
        <v>136</v>
      </c>
      <c r="AG421" s="13" t="s">
        <v>89</v>
      </c>
      <c r="AH421" s="12">
        <v>1</v>
      </c>
      <c r="AI421" s="12">
        <v>0</v>
      </c>
      <c r="AJ421" s="12">
        <v>1</v>
      </c>
      <c r="AK421" s="12">
        <v>1</v>
      </c>
      <c r="AL421" s="12">
        <v>1</v>
      </c>
      <c r="AM421" s="12">
        <v>1</v>
      </c>
      <c r="AN421" s="12">
        <v>0</v>
      </c>
      <c r="AO421" s="12">
        <v>0</v>
      </c>
      <c r="AP421" s="12">
        <v>1</v>
      </c>
      <c r="AQ421" s="12">
        <v>1</v>
      </c>
      <c r="AR421" s="12">
        <v>0</v>
      </c>
      <c r="AS421" s="12">
        <v>0</v>
      </c>
      <c r="AT421" s="12">
        <v>0</v>
      </c>
      <c r="AU421" s="12">
        <v>0</v>
      </c>
      <c r="AV421" s="12">
        <v>0</v>
      </c>
      <c r="AW421" s="12">
        <v>0</v>
      </c>
      <c r="AX421" s="12">
        <v>0</v>
      </c>
      <c r="AY421" s="12">
        <v>0</v>
      </c>
      <c r="AZ421" s="12">
        <v>0</v>
      </c>
      <c r="BA421" s="12">
        <v>0</v>
      </c>
      <c r="BB421" s="12">
        <v>0</v>
      </c>
      <c r="BC421" s="12">
        <v>0</v>
      </c>
      <c r="BD421" s="12">
        <v>0</v>
      </c>
      <c r="BE421" s="12">
        <v>0</v>
      </c>
      <c r="BF421" s="12">
        <v>0</v>
      </c>
      <c r="BG421" s="12">
        <v>0</v>
      </c>
      <c r="BH421" s="12">
        <v>0</v>
      </c>
      <c r="BI421" s="12">
        <v>0</v>
      </c>
      <c r="BJ421" s="12">
        <v>1</v>
      </c>
      <c r="BK421" s="12">
        <v>1</v>
      </c>
      <c r="BL421" s="12">
        <v>0</v>
      </c>
      <c r="BM421" s="12">
        <v>0</v>
      </c>
      <c r="BN421" s="12">
        <v>0</v>
      </c>
      <c r="BO421" s="12">
        <v>0</v>
      </c>
      <c r="BP421" s="12" t="s">
        <v>85</v>
      </c>
      <c r="BQ421" s="12" t="s">
        <v>85</v>
      </c>
      <c r="BR421" s="12" t="s">
        <v>85</v>
      </c>
      <c r="BS421" s="12" t="s">
        <v>85</v>
      </c>
      <c r="BT421" s="12" t="s">
        <v>85</v>
      </c>
      <c r="BU421" s="12" t="s">
        <v>85</v>
      </c>
      <c r="BV421" s="12" t="s">
        <v>85</v>
      </c>
      <c r="BW421" s="12" t="s">
        <v>85</v>
      </c>
      <c r="BX421" s="12" t="s">
        <v>85</v>
      </c>
      <c r="BY421" s="12" t="s">
        <v>85</v>
      </c>
      <c r="BZ421" s="12" t="s">
        <v>85</v>
      </c>
      <c r="CA421" s="12" t="s">
        <v>85</v>
      </c>
      <c r="CB421" s="12" t="s">
        <v>85</v>
      </c>
      <c r="CC421" s="12" t="s">
        <v>85</v>
      </c>
      <c r="CD421" s="8"/>
      <c r="CE421" s="15"/>
      <c r="CF421" s="15"/>
      <c r="CG421" s="15"/>
      <c r="CH421" s="15"/>
      <c r="CI421" s="15"/>
      <c r="CJ421" s="15"/>
      <c r="CK421" s="18"/>
    </row>
    <row r="422" spans="1:89">
      <c r="A422" s="44">
        <v>274</v>
      </c>
      <c r="B422" s="8" t="s">
        <v>713</v>
      </c>
      <c r="C422" s="24" t="s">
        <v>331</v>
      </c>
      <c r="D422" s="10" t="s">
        <v>348</v>
      </c>
      <c r="E422" s="10" t="s">
        <v>590</v>
      </c>
      <c r="F422" s="10" t="s">
        <v>591</v>
      </c>
      <c r="G422" s="10" t="s">
        <v>574</v>
      </c>
      <c r="H422" s="11">
        <f>E422-D422+1</f>
        <v>6</v>
      </c>
      <c r="I422" s="11" t="s">
        <v>85</v>
      </c>
      <c r="J422" s="40" t="s">
        <v>176</v>
      </c>
      <c r="K422" s="40" t="s">
        <v>725</v>
      </c>
      <c r="L422" s="12">
        <v>41</v>
      </c>
      <c r="M422" s="12">
        <v>48</v>
      </c>
      <c r="N422" s="12" t="s">
        <v>85</v>
      </c>
      <c r="O422" s="12">
        <v>11</v>
      </c>
      <c r="P422" s="48" t="s">
        <v>715</v>
      </c>
      <c r="Q422" s="12" t="s">
        <v>716</v>
      </c>
      <c r="R422" s="12" t="s">
        <v>88</v>
      </c>
      <c r="S422" s="12">
        <v>38</v>
      </c>
      <c r="T422" s="12">
        <v>58</v>
      </c>
      <c r="U422" s="48">
        <f>100*ROUND(816257/(1233315+816257+85386+70+18+9+1+1),2)</f>
        <v>38</v>
      </c>
      <c r="V422" s="48">
        <f>100*ROUND(1233315/(1233315+816257+85386+70+18+9+1+1),2)</f>
        <v>57.999999999999993</v>
      </c>
      <c r="W422" s="48" t="s">
        <v>12</v>
      </c>
      <c r="X422" s="48">
        <f>IF(AND(W422 = "Rep", M422&gt;L422),1,0)</f>
        <v>1</v>
      </c>
      <c r="Y422" s="12" t="s">
        <v>85</v>
      </c>
      <c r="Z422" s="48" t="s">
        <v>85</v>
      </c>
      <c r="AA422" s="48" t="s">
        <v>85</v>
      </c>
      <c r="AB422" s="48" t="s">
        <v>85</v>
      </c>
      <c r="AC422" s="48" t="s">
        <v>85</v>
      </c>
      <c r="AD422" s="12" t="s">
        <v>85</v>
      </c>
      <c r="AE422" s="48" t="s">
        <v>331</v>
      </c>
      <c r="AF422" s="48" t="s">
        <v>331</v>
      </c>
      <c r="AG422" s="12" t="s">
        <v>11</v>
      </c>
      <c r="AH422" s="12">
        <v>1</v>
      </c>
      <c r="AI422" s="12">
        <v>0</v>
      </c>
      <c r="AJ422" s="12" t="s">
        <v>85</v>
      </c>
      <c r="AK422" s="12" t="s">
        <v>85</v>
      </c>
      <c r="AL422" s="12" t="s">
        <v>85</v>
      </c>
      <c r="AM422" s="12" t="s">
        <v>85</v>
      </c>
      <c r="AN422" s="12" t="s">
        <v>85</v>
      </c>
      <c r="AO422" s="12" t="s">
        <v>85</v>
      </c>
      <c r="AP422" s="12" t="s">
        <v>85</v>
      </c>
      <c r="AQ422" s="12" t="s">
        <v>85</v>
      </c>
      <c r="AR422" s="12" t="s">
        <v>85</v>
      </c>
      <c r="AS422" s="12" t="s">
        <v>85</v>
      </c>
      <c r="AT422" s="12" t="s">
        <v>85</v>
      </c>
      <c r="AU422" s="12" t="s">
        <v>85</v>
      </c>
      <c r="AV422" s="12" t="s">
        <v>85</v>
      </c>
      <c r="AW422" s="12" t="s">
        <v>85</v>
      </c>
      <c r="AX422" s="12" t="s">
        <v>85</v>
      </c>
      <c r="AY422" s="12" t="s">
        <v>85</v>
      </c>
      <c r="AZ422" s="12" t="s">
        <v>85</v>
      </c>
      <c r="BA422" s="12" t="s">
        <v>85</v>
      </c>
      <c r="BB422" s="12" t="s">
        <v>85</v>
      </c>
      <c r="BC422" s="12" t="s">
        <v>85</v>
      </c>
      <c r="BD422" s="12" t="s">
        <v>85</v>
      </c>
      <c r="BE422" s="12" t="s">
        <v>85</v>
      </c>
      <c r="BF422" s="12" t="s">
        <v>85</v>
      </c>
      <c r="BG422" s="12" t="s">
        <v>85</v>
      </c>
      <c r="BH422" s="12" t="s">
        <v>85</v>
      </c>
      <c r="BI422" s="12" t="s">
        <v>85</v>
      </c>
      <c r="BJ422" s="12" t="s">
        <v>85</v>
      </c>
      <c r="BK422" s="12" t="s">
        <v>85</v>
      </c>
      <c r="BL422" s="12" t="s">
        <v>85</v>
      </c>
      <c r="BM422" s="12" t="s">
        <v>85</v>
      </c>
      <c r="BN422" s="12" t="s">
        <v>85</v>
      </c>
      <c r="BO422" s="12" t="s">
        <v>85</v>
      </c>
      <c r="BP422" s="12" t="s">
        <v>85</v>
      </c>
      <c r="BQ422" s="12" t="s">
        <v>85</v>
      </c>
      <c r="BR422" s="12" t="s">
        <v>85</v>
      </c>
      <c r="BS422" s="12" t="s">
        <v>85</v>
      </c>
      <c r="BT422" s="12" t="s">
        <v>85</v>
      </c>
      <c r="BU422" s="12" t="s">
        <v>85</v>
      </c>
      <c r="BV422" s="12" t="s">
        <v>85</v>
      </c>
      <c r="BW422" s="12" t="s">
        <v>85</v>
      </c>
      <c r="BX422" s="12" t="s">
        <v>85</v>
      </c>
      <c r="BY422" s="12" t="s">
        <v>85</v>
      </c>
      <c r="BZ422" s="12" t="s">
        <v>85</v>
      </c>
      <c r="CA422" s="12" t="s">
        <v>85</v>
      </c>
      <c r="CB422" s="12" t="s">
        <v>85</v>
      </c>
      <c r="CC422" s="12" t="s">
        <v>85</v>
      </c>
      <c r="CD422" s="45"/>
      <c r="CE422" s="15"/>
      <c r="CF422" s="15"/>
      <c r="CG422" s="15"/>
      <c r="CH422" s="15"/>
      <c r="CI422" s="15"/>
      <c r="CJ422" s="15"/>
      <c r="CK422" s="18"/>
    </row>
    <row r="423" spans="1:89">
      <c r="A423" s="44">
        <v>273</v>
      </c>
      <c r="B423" s="45" t="s">
        <v>713</v>
      </c>
      <c r="C423" s="24" t="s">
        <v>331</v>
      </c>
      <c r="D423" s="39" t="s">
        <v>348</v>
      </c>
      <c r="E423" s="39" t="s">
        <v>590</v>
      </c>
      <c r="F423" s="39" t="s">
        <v>591</v>
      </c>
      <c r="G423" s="39" t="s">
        <v>574</v>
      </c>
      <c r="H423" s="21">
        <f>E423-D423+1</f>
        <v>6</v>
      </c>
      <c r="I423" s="40" t="s">
        <v>85</v>
      </c>
      <c r="J423" s="40" t="s">
        <v>176</v>
      </c>
      <c r="K423" s="40" t="s">
        <v>725</v>
      </c>
      <c r="L423" s="22">
        <v>39</v>
      </c>
      <c r="M423" s="22">
        <v>46</v>
      </c>
      <c r="N423" s="22">
        <v>3</v>
      </c>
      <c r="O423" s="22">
        <v>12</v>
      </c>
      <c r="P423" s="48" t="s">
        <v>715</v>
      </c>
      <c r="Q423" s="22" t="s">
        <v>716</v>
      </c>
      <c r="R423" s="22" t="s">
        <v>88</v>
      </c>
      <c r="S423" s="12">
        <v>38</v>
      </c>
      <c r="T423" s="12">
        <v>58</v>
      </c>
      <c r="U423" s="48">
        <f>100*ROUND(816257/(1233315+816257+85386+70+18+9+1+1),2)</f>
        <v>38</v>
      </c>
      <c r="V423" s="48">
        <f>100*ROUND(1233315/(1233315+816257+85386+70+18+9+1+1),2)</f>
        <v>57.999999999999993</v>
      </c>
      <c r="W423" s="48" t="s">
        <v>12</v>
      </c>
      <c r="X423" s="48">
        <f>IF(AND(W423 = "Rep", M423&gt;L423),1,0)</f>
        <v>1</v>
      </c>
      <c r="Y423" s="48" t="s">
        <v>85</v>
      </c>
      <c r="Z423" s="48" t="s">
        <v>85</v>
      </c>
      <c r="AA423" s="48" t="s">
        <v>85</v>
      </c>
      <c r="AB423" s="48" t="s">
        <v>85</v>
      </c>
      <c r="AC423" s="22" t="s">
        <v>85</v>
      </c>
      <c r="AD423" s="22" t="s">
        <v>85</v>
      </c>
      <c r="AE423" s="48" t="s">
        <v>331</v>
      </c>
      <c r="AF423" s="48" t="s">
        <v>331</v>
      </c>
      <c r="AG423" s="48" t="s">
        <v>11</v>
      </c>
      <c r="AH423" s="48">
        <v>1</v>
      </c>
      <c r="AI423" s="48">
        <v>0</v>
      </c>
      <c r="AJ423" s="48" t="s">
        <v>85</v>
      </c>
      <c r="AK423" s="48" t="s">
        <v>85</v>
      </c>
      <c r="AL423" s="48" t="s">
        <v>85</v>
      </c>
      <c r="AM423" s="48" t="s">
        <v>85</v>
      </c>
      <c r="AN423" s="48" t="s">
        <v>85</v>
      </c>
      <c r="AO423" s="48" t="s">
        <v>85</v>
      </c>
      <c r="AP423" s="48" t="s">
        <v>85</v>
      </c>
      <c r="AQ423" s="48" t="s">
        <v>85</v>
      </c>
      <c r="AR423" s="48" t="s">
        <v>85</v>
      </c>
      <c r="AS423" s="48" t="s">
        <v>85</v>
      </c>
      <c r="AT423" s="48" t="s">
        <v>85</v>
      </c>
      <c r="AU423" s="48" t="s">
        <v>85</v>
      </c>
      <c r="AV423" s="48" t="s">
        <v>85</v>
      </c>
      <c r="AW423" s="48" t="s">
        <v>85</v>
      </c>
      <c r="AX423" s="48" t="s">
        <v>85</v>
      </c>
      <c r="AY423" s="48" t="s">
        <v>85</v>
      </c>
      <c r="AZ423" s="48" t="s">
        <v>85</v>
      </c>
      <c r="BA423" s="48" t="s">
        <v>85</v>
      </c>
      <c r="BB423" s="48" t="s">
        <v>85</v>
      </c>
      <c r="BC423" s="48" t="s">
        <v>85</v>
      </c>
      <c r="BD423" s="48" t="s">
        <v>85</v>
      </c>
      <c r="BE423" s="48" t="s">
        <v>85</v>
      </c>
      <c r="BF423" s="48" t="s">
        <v>85</v>
      </c>
      <c r="BG423" s="48" t="s">
        <v>85</v>
      </c>
      <c r="BH423" s="48" t="s">
        <v>85</v>
      </c>
      <c r="BI423" s="48" t="s">
        <v>85</v>
      </c>
      <c r="BJ423" s="48" t="s">
        <v>85</v>
      </c>
      <c r="BK423" s="48" t="s">
        <v>85</v>
      </c>
      <c r="BL423" s="48" t="s">
        <v>85</v>
      </c>
      <c r="BM423" s="48" t="s">
        <v>85</v>
      </c>
      <c r="BN423" s="48" t="s">
        <v>85</v>
      </c>
      <c r="BO423" s="48" t="s">
        <v>85</v>
      </c>
      <c r="BP423" s="48" t="s">
        <v>85</v>
      </c>
      <c r="BQ423" s="48" t="s">
        <v>85</v>
      </c>
      <c r="BR423" s="48" t="s">
        <v>85</v>
      </c>
      <c r="BS423" s="48" t="s">
        <v>85</v>
      </c>
      <c r="BT423" s="48" t="s">
        <v>85</v>
      </c>
      <c r="BU423" s="48" t="s">
        <v>85</v>
      </c>
      <c r="BV423" s="48" t="s">
        <v>85</v>
      </c>
      <c r="BW423" s="48" t="s">
        <v>85</v>
      </c>
      <c r="BX423" s="48" t="s">
        <v>85</v>
      </c>
      <c r="BY423" s="48" t="s">
        <v>85</v>
      </c>
      <c r="BZ423" s="48" t="s">
        <v>85</v>
      </c>
      <c r="CA423" s="48" t="s">
        <v>85</v>
      </c>
      <c r="CB423" s="48" t="s">
        <v>85</v>
      </c>
      <c r="CC423" s="48" t="s">
        <v>85</v>
      </c>
      <c r="CD423" s="45"/>
      <c r="CE423" s="1"/>
      <c r="CF423" s="1"/>
      <c r="CG423" s="1"/>
      <c r="CH423" s="1"/>
      <c r="CI423" s="1"/>
      <c r="CJ423" s="1"/>
      <c r="CK423" s="1"/>
    </row>
    <row r="424" spans="1:89">
      <c r="A424" s="44">
        <v>252</v>
      </c>
      <c r="B424" s="45" t="s">
        <v>713</v>
      </c>
      <c r="C424" s="24" t="s">
        <v>130</v>
      </c>
      <c r="D424" s="39" t="s">
        <v>163</v>
      </c>
      <c r="E424" s="39" t="s">
        <v>164</v>
      </c>
      <c r="F424" s="39" t="s">
        <v>165</v>
      </c>
      <c r="G424" s="39" t="s">
        <v>166</v>
      </c>
      <c r="H424" s="21">
        <f>E424-D424+1</f>
        <v>10</v>
      </c>
      <c r="I424" s="40" t="s">
        <v>85</v>
      </c>
      <c r="J424" s="40" t="s">
        <v>176</v>
      </c>
      <c r="K424" s="48">
        <v>746</v>
      </c>
      <c r="L424" s="22">
        <v>37</v>
      </c>
      <c r="M424" s="22">
        <v>52</v>
      </c>
      <c r="N424" s="22" t="s">
        <v>85</v>
      </c>
      <c r="O424" s="22" t="s">
        <v>85</v>
      </c>
      <c r="P424" s="48" t="s">
        <v>715</v>
      </c>
      <c r="Q424" s="22" t="s">
        <v>716</v>
      </c>
      <c r="R424" s="48" t="s">
        <v>88</v>
      </c>
      <c r="S424" s="12">
        <v>38</v>
      </c>
      <c r="T424" s="12">
        <v>58</v>
      </c>
      <c r="U424" s="48">
        <f>100*ROUND(816257/(1233315+816257+85386+70+18+9+1+1),2)</f>
        <v>38</v>
      </c>
      <c r="V424" s="48">
        <f>100*ROUND(1233315/(1233315+816257+85386+70+18+9+1+1),2)</f>
        <v>57.999999999999993</v>
      </c>
      <c r="W424" s="48" t="s">
        <v>12</v>
      </c>
      <c r="X424" s="48">
        <f>IF(AND(W424 = "Rep", M424&gt;L424),1,0)</f>
        <v>1</v>
      </c>
      <c r="Y424" s="48" t="s">
        <v>85</v>
      </c>
      <c r="Z424" s="48" t="s">
        <v>85</v>
      </c>
      <c r="AA424" s="48" t="s">
        <v>85</v>
      </c>
      <c r="AB424" s="48" t="s">
        <v>85</v>
      </c>
      <c r="AC424" s="22" t="s">
        <v>85</v>
      </c>
      <c r="AD424" s="22" t="s">
        <v>85</v>
      </c>
      <c r="AE424" s="48" t="s">
        <v>130</v>
      </c>
      <c r="AF424" s="48" t="s">
        <v>130</v>
      </c>
      <c r="AG424" s="48" t="s">
        <v>89</v>
      </c>
      <c r="AH424" s="48">
        <v>1</v>
      </c>
      <c r="AI424" s="48">
        <v>0</v>
      </c>
      <c r="AJ424" s="48" t="s">
        <v>85</v>
      </c>
      <c r="AK424" s="48" t="s">
        <v>85</v>
      </c>
      <c r="AL424" s="48" t="s">
        <v>85</v>
      </c>
      <c r="AM424" s="48" t="s">
        <v>85</v>
      </c>
      <c r="AN424" s="48" t="s">
        <v>85</v>
      </c>
      <c r="AO424" s="48" t="s">
        <v>85</v>
      </c>
      <c r="AP424" s="48" t="s">
        <v>85</v>
      </c>
      <c r="AQ424" s="48" t="s">
        <v>85</v>
      </c>
      <c r="AR424" s="48" t="s">
        <v>85</v>
      </c>
      <c r="AS424" s="48" t="s">
        <v>85</v>
      </c>
      <c r="AT424" s="48" t="s">
        <v>85</v>
      </c>
      <c r="AU424" s="48" t="s">
        <v>85</v>
      </c>
      <c r="AV424" s="48" t="s">
        <v>85</v>
      </c>
      <c r="AW424" s="48" t="s">
        <v>85</v>
      </c>
      <c r="AX424" s="48" t="s">
        <v>85</v>
      </c>
      <c r="AY424" s="48" t="s">
        <v>85</v>
      </c>
      <c r="AZ424" s="48" t="s">
        <v>85</v>
      </c>
      <c r="BA424" s="48" t="s">
        <v>85</v>
      </c>
      <c r="BB424" s="48" t="s">
        <v>85</v>
      </c>
      <c r="BC424" s="48" t="s">
        <v>85</v>
      </c>
      <c r="BD424" s="48" t="s">
        <v>85</v>
      </c>
      <c r="BE424" s="48" t="s">
        <v>85</v>
      </c>
      <c r="BF424" s="48" t="s">
        <v>85</v>
      </c>
      <c r="BG424" s="48" t="s">
        <v>85</v>
      </c>
      <c r="BH424" s="48" t="s">
        <v>85</v>
      </c>
      <c r="BI424" s="48" t="s">
        <v>85</v>
      </c>
      <c r="BJ424" s="48" t="s">
        <v>85</v>
      </c>
      <c r="BK424" s="48" t="s">
        <v>85</v>
      </c>
      <c r="BL424" s="48" t="s">
        <v>85</v>
      </c>
      <c r="BM424" s="48" t="s">
        <v>85</v>
      </c>
      <c r="BN424" s="48" t="s">
        <v>85</v>
      </c>
      <c r="BO424" s="48" t="s">
        <v>85</v>
      </c>
      <c r="BP424" s="48" t="s">
        <v>85</v>
      </c>
      <c r="BQ424" s="48" t="s">
        <v>85</v>
      </c>
      <c r="BR424" s="48" t="s">
        <v>85</v>
      </c>
      <c r="BS424" s="48" t="s">
        <v>85</v>
      </c>
      <c r="BT424" s="48" t="s">
        <v>85</v>
      </c>
      <c r="BU424" s="48" t="s">
        <v>85</v>
      </c>
      <c r="BV424" s="48" t="s">
        <v>85</v>
      </c>
      <c r="BW424" s="48" t="s">
        <v>85</v>
      </c>
      <c r="BX424" s="48" t="s">
        <v>85</v>
      </c>
      <c r="BY424" s="48" t="s">
        <v>85</v>
      </c>
      <c r="BZ424" s="48" t="s">
        <v>85</v>
      </c>
      <c r="CA424" s="48" t="s">
        <v>85</v>
      </c>
      <c r="CB424" s="48" t="s">
        <v>85</v>
      </c>
      <c r="CC424" s="48" t="s">
        <v>85</v>
      </c>
      <c r="CD424" s="45"/>
      <c r="CE424" s="1"/>
      <c r="CF424" s="1"/>
      <c r="CG424" s="1"/>
      <c r="CH424" s="1"/>
      <c r="CI424" s="1"/>
      <c r="CJ424" s="1"/>
      <c r="CK424" s="1"/>
    </row>
    <row r="425" spans="1:89">
      <c r="A425" s="1">
        <v>125</v>
      </c>
      <c r="B425" s="1" t="s">
        <v>713</v>
      </c>
      <c r="C425" s="19" t="s">
        <v>130</v>
      </c>
      <c r="D425" s="20" t="s">
        <v>167</v>
      </c>
      <c r="E425" s="20" t="s">
        <v>168</v>
      </c>
      <c r="F425" s="20" t="s">
        <v>169</v>
      </c>
      <c r="G425" s="20" t="s">
        <v>170</v>
      </c>
      <c r="H425" s="40">
        <f>E425-D425+1</f>
        <v>10</v>
      </c>
      <c r="I425" s="32">
        <v>3</v>
      </c>
      <c r="J425" s="40" t="s">
        <v>176</v>
      </c>
      <c r="K425" s="48">
        <v>793</v>
      </c>
      <c r="L425" s="48">
        <v>36</v>
      </c>
      <c r="M425" s="48">
        <v>53</v>
      </c>
      <c r="N425" s="48">
        <v>6</v>
      </c>
      <c r="O425" s="48">
        <v>6</v>
      </c>
      <c r="P425" s="48" t="s">
        <v>715</v>
      </c>
      <c r="Q425" s="48" t="s">
        <v>716</v>
      </c>
      <c r="R425" s="32" t="s">
        <v>88</v>
      </c>
      <c r="S425" s="12">
        <v>38</v>
      </c>
      <c r="T425" s="12">
        <v>58</v>
      </c>
      <c r="U425" s="48">
        <f>100*ROUND(816257/(1233315+816257+85386+70+18+9+1+1),2)</f>
        <v>38</v>
      </c>
      <c r="V425" s="48">
        <f>100*ROUND(1233315/(1233315+816257+85386+70+18+9+1+1),2)</f>
        <v>57.999999999999993</v>
      </c>
      <c r="W425" s="48" t="s">
        <v>12</v>
      </c>
      <c r="X425" s="48">
        <f>IF(AND(W425 = "Rep", M425&gt;L425),1,0)</f>
        <v>1</v>
      </c>
      <c r="Y425" s="32" t="s">
        <v>85</v>
      </c>
      <c r="Z425" s="32" t="s">
        <v>85</v>
      </c>
      <c r="AA425" s="32" t="s">
        <v>85</v>
      </c>
      <c r="AB425" s="32" t="s">
        <v>85</v>
      </c>
      <c r="AC425" s="32" t="s">
        <v>85</v>
      </c>
      <c r="AD425" s="32" t="s">
        <v>85</v>
      </c>
      <c r="AE425" s="32" t="s">
        <v>130</v>
      </c>
      <c r="AF425" s="32" t="s">
        <v>130</v>
      </c>
      <c r="AG425" s="32" t="s">
        <v>89</v>
      </c>
      <c r="AH425" s="32">
        <v>1</v>
      </c>
      <c r="AI425" s="32">
        <v>0</v>
      </c>
      <c r="AJ425" s="32">
        <v>1</v>
      </c>
      <c r="AK425" s="32">
        <v>1</v>
      </c>
      <c r="AL425" s="32">
        <v>1</v>
      </c>
      <c r="AM425" s="32">
        <v>1</v>
      </c>
      <c r="AN425" s="32">
        <v>1</v>
      </c>
      <c r="AO425" s="32">
        <v>0</v>
      </c>
      <c r="AP425" s="32">
        <v>0</v>
      </c>
      <c r="AQ425" s="32">
        <v>1</v>
      </c>
      <c r="AR425" s="32">
        <v>0</v>
      </c>
      <c r="AS425" s="32">
        <v>0</v>
      </c>
      <c r="AT425" s="32">
        <v>0</v>
      </c>
      <c r="AU425" s="32">
        <v>0</v>
      </c>
      <c r="AV425" s="32">
        <v>0</v>
      </c>
      <c r="AW425" s="32">
        <v>0</v>
      </c>
      <c r="AX425" s="32">
        <v>0</v>
      </c>
      <c r="AY425" s="32">
        <v>0</v>
      </c>
      <c r="AZ425" s="32">
        <v>0</v>
      </c>
      <c r="BA425" s="32">
        <v>0</v>
      </c>
      <c r="BB425" s="32">
        <v>0</v>
      </c>
      <c r="BC425" s="32">
        <v>0</v>
      </c>
      <c r="BD425" s="32">
        <v>0</v>
      </c>
      <c r="BE425" s="32">
        <v>0</v>
      </c>
      <c r="BF425" s="32">
        <v>0</v>
      </c>
      <c r="BG425" s="32">
        <v>0</v>
      </c>
      <c r="BH425" s="32">
        <v>0</v>
      </c>
      <c r="BI425" s="32">
        <v>0</v>
      </c>
      <c r="BJ425" s="32">
        <v>0</v>
      </c>
      <c r="BK425" s="32">
        <v>1</v>
      </c>
      <c r="BL425" s="32">
        <v>0</v>
      </c>
      <c r="BM425" s="32">
        <v>0</v>
      </c>
      <c r="BN425" s="32">
        <v>0</v>
      </c>
      <c r="BO425" s="32">
        <v>1</v>
      </c>
      <c r="BP425" s="32" t="s">
        <v>85</v>
      </c>
      <c r="BQ425" s="32" t="s">
        <v>85</v>
      </c>
      <c r="BR425" s="32" t="s">
        <v>85</v>
      </c>
      <c r="BS425" s="32" t="s">
        <v>85</v>
      </c>
      <c r="BT425" s="32" t="s">
        <v>85</v>
      </c>
      <c r="BU425" s="32" t="s">
        <v>85</v>
      </c>
      <c r="BV425" s="32" t="s">
        <v>85</v>
      </c>
      <c r="BW425" s="32" t="s">
        <v>85</v>
      </c>
      <c r="BX425" s="32" t="s">
        <v>85</v>
      </c>
      <c r="BY425" s="32" t="s">
        <v>85</v>
      </c>
      <c r="BZ425" s="32" t="s">
        <v>85</v>
      </c>
      <c r="CA425" s="32" t="s">
        <v>85</v>
      </c>
      <c r="CB425" s="32" t="s">
        <v>85</v>
      </c>
      <c r="CC425" s="32" t="s">
        <v>85</v>
      </c>
      <c r="CD425" s="1"/>
    </row>
    <row r="426" spans="1:89">
      <c r="A426" s="1">
        <v>27</v>
      </c>
      <c r="B426" s="1" t="s">
        <v>713</v>
      </c>
      <c r="C426" s="19" t="s">
        <v>453</v>
      </c>
      <c r="D426" s="27">
        <v>43995</v>
      </c>
      <c r="E426" s="27">
        <v>43997</v>
      </c>
      <c r="F426" s="1" t="s">
        <v>454</v>
      </c>
      <c r="G426" s="27">
        <v>44000</v>
      </c>
      <c r="H426" s="32">
        <v>3</v>
      </c>
      <c r="I426" s="48">
        <v>3.8</v>
      </c>
      <c r="J426" s="40" t="s">
        <v>176</v>
      </c>
      <c r="K426" s="48">
        <v>898</v>
      </c>
      <c r="L426" s="48">
        <v>33</v>
      </c>
      <c r="M426" s="48">
        <v>53</v>
      </c>
      <c r="N426" s="48">
        <v>12</v>
      </c>
      <c r="O426" s="48">
        <v>3</v>
      </c>
      <c r="P426" s="48" t="s">
        <v>715</v>
      </c>
      <c r="Q426" s="48" t="s">
        <v>716</v>
      </c>
      <c r="R426" s="22" t="s">
        <v>177</v>
      </c>
      <c r="S426" s="12">
        <v>38</v>
      </c>
      <c r="T426" s="12">
        <v>58</v>
      </c>
      <c r="U426" s="48">
        <f>100*ROUND(816257/(1233315+816257+85386+70+18+9+1+1),2)</f>
        <v>38</v>
      </c>
      <c r="V426" s="48">
        <f>100*ROUND(1233315/(1233315+816257+85386+70+18+9+1+1),2)</f>
        <v>57.999999999999993</v>
      </c>
      <c r="W426" s="48" t="s">
        <v>12</v>
      </c>
      <c r="X426" s="48">
        <f>IF(AND(W426 = "Rep", M426&gt;L426),1,0)</f>
        <v>1</v>
      </c>
      <c r="Y426" s="49" t="s">
        <v>85</v>
      </c>
      <c r="Z426" s="49" t="s">
        <v>611</v>
      </c>
      <c r="AA426" s="32">
        <v>0</v>
      </c>
      <c r="AB426" s="32">
        <v>0</v>
      </c>
      <c r="AC426" s="32">
        <v>0</v>
      </c>
      <c r="AD426" s="48">
        <v>0</v>
      </c>
      <c r="AE426" s="32" t="s">
        <v>331</v>
      </c>
      <c r="AF426" s="32" t="s">
        <v>453</v>
      </c>
      <c r="AG426" s="32" t="s">
        <v>118</v>
      </c>
      <c r="AH426" s="48">
        <v>1</v>
      </c>
      <c r="AI426" s="32">
        <v>0</v>
      </c>
      <c r="AJ426" s="32">
        <v>1</v>
      </c>
      <c r="AK426" s="32">
        <v>1</v>
      </c>
      <c r="AL426" s="32">
        <v>1</v>
      </c>
      <c r="AM426" s="32">
        <v>1</v>
      </c>
      <c r="AN426" s="32">
        <v>0</v>
      </c>
      <c r="AO426" s="32">
        <v>0</v>
      </c>
      <c r="AP426" s="32">
        <v>0</v>
      </c>
      <c r="AQ426" s="32">
        <v>0</v>
      </c>
      <c r="AR426" s="32">
        <v>0</v>
      </c>
      <c r="AS426" s="32">
        <v>0</v>
      </c>
      <c r="AT426" s="32">
        <v>1</v>
      </c>
      <c r="AU426" s="32">
        <v>0</v>
      </c>
      <c r="AV426" s="32">
        <v>0</v>
      </c>
      <c r="AW426" s="32">
        <v>0</v>
      </c>
      <c r="AX426" s="32">
        <v>0</v>
      </c>
      <c r="AY426" s="32">
        <v>0</v>
      </c>
      <c r="AZ426" s="32">
        <v>0</v>
      </c>
      <c r="BA426" s="32">
        <v>0</v>
      </c>
      <c r="BB426" s="32">
        <v>0</v>
      </c>
      <c r="BC426" s="32">
        <v>0</v>
      </c>
      <c r="BD426" s="32">
        <v>0</v>
      </c>
      <c r="BE426" s="32">
        <v>0</v>
      </c>
      <c r="BF426" s="32">
        <v>0</v>
      </c>
      <c r="BG426" s="32">
        <v>0</v>
      </c>
      <c r="BH426" s="32">
        <v>0</v>
      </c>
      <c r="BI426" s="32">
        <v>0</v>
      </c>
      <c r="BJ426" s="32">
        <v>0</v>
      </c>
      <c r="BK426" s="32">
        <v>0</v>
      </c>
      <c r="BL426" s="32">
        <v>0</v>
      </c>
      <c r="BM426" s="32">
        <v>0</v>
      </c>
      <c r="BN426" s="32">
        <v>0</v>
      </c>
      <c r="BO426" s="32">
        <v>0</v>
      </c>
      <c r="BP426" s="49" t="s">
        <v>85</v>
      </c>
      <c r="BQ426" s="49" t="s">
        <v>85</v>
      </c>
      <c r="BR426" s="48">
        <v>20</v>
      </c>
      <c r="BS426" s="48">
        <v>43</v>
      </c>
      <c r="BT426" s="48">
        <v>37</v>
      </c>
      <c r="BU426" s="49" t="s">
        <v>85</v>
      </c>
      <c r="BV426" s="49" t="s">
        <v>85</v>
      </c>
      <c r="BW426" s="49" t="s">
        <v>85</v>
      </c>
      <c r="BX426" s="49" t="s">
        <v>85</v>
      </c>
      <c r="BY426" s="48">
        <v>89</v>
      </c>
      <c r="BZ426" s="49" t="s">
        <v>85</v>
      </c>
      <c r="CA426" s="49" t="s">
        <v>85</v>
      </c>
      <c r="CB426" s="49" t="s">
        <v>85</v>
      </c>
      <c r="CC426" s="48">
        <v>11</v>
      </c>
    </row>
    <row r="427" spans="1:89">
      <c r="A427" s="1">
        <v>17</v>
      </c>
      <c r="B427" s="1" t="s">
        <v>713</v>
      </c>
      <c r="C427" s="19" t="s">
        <v>279</v>
      </c>
      <c r="D427" s="27">
        <v>43972</v>
      </c>
      <c r="E427" s="27">
        <v>43975</v>
      </c>
      <c r="F427" s="1" t="s">
        <v>733</v>
      </c>
      <c r="G427" s="27">
        <v>43991</v>
      </c>
      <c r="H427" s="32">
        <v>4</v>
      </c>
      <c r="I427" s="48">
        <v>4.5</v>
      </c>
      <c r="J427" s="40" t="s">
        <v>176</v>
      </c>
      <c r="K427" s="48">
        <v>500</v>
      </c>
      <c r="L427" s="48">
        <v>41</v>
      </c>
      <c r="M427" s="48">
        <v>40</v>
      </c>
      <c r="N427" s="48">
        <v>9</v>
      </c>
      <c r="O427" s="48">
        <v>10</v>
      </c>
      <c r="P427" s="48" t="s">
        <v>715</v>
      </c>
      <c r="Q427" s="48" t="s">
        <v>716</v>
      </c>
      <c r="R427" s="48" t="s">
        <v>177</v>
      </c>
      <c r="S427" s="12">
        <v>38</v>
      </c>
      <c r="T427" s="12">
        <v>58</v>
      </c>
      <c r="U427" s="48">
        <f>100*ROUND(816257/(1233315+816257+85386+70+18+9+1+1),2)</f>
        <v>38</v>
      </c>
      <c r="V427" s="48">
        <f>100*ROUND(1233315/(1233315+816257+85386+70+18+9+1+1),2)</f>
        <v>57.999999999999993</v>
      </c>
      <c r="W427" s="48" t="s">
        <v>12</v>
      </c>
      <c r="X427" s="48">
        <f>IF(AND(W427 = "Rep", M427&gt;L427),1,0)</f>
        <v>0</v>
      </c>
      <c r="Y427" s="49" t="s">
        <v>85</v>
      </c>
      <c r="Z427" s="48" t="s">
        <v>85</v>
      </c>
      <c r="AA427" s="48">
        <v>0</v>
      </c>
      <c r="AB427" s="48">
        <v>0</v>
      </c>
      <c r="AC427" s="48">
        <v>0</v>
      </c>
      <c r="AD427" s="22">
        <v>0</v>
      </c>
      <c r="AE427" s="48" t="s">
        <v>734</v>
      </c>
      <c r="AF427" s="48" t="s">
        <v>283</v>
      </c>
      <c r="AG427" s="48" t="s">
        <v>178</v>
      </c>
      <c r="AH427" s="48">
        <v>1</v>
      </c>
      <c r="AI427" s="48">
        <v>0</v>
      </c>
      <c r="AJ427" s="48">
        <v>1</v>
      </c>
      <c r="AK427" s="48">
        <v>1</v>
      </c>
      <c r="AL427" s="48">
        <v>1</v>
      </c>
      <c r="AM427" s="48">
        <v>0</v>
      </c>
      <c r="AN427" s="48">
        <v>0</v>
      </c>
      <c r="AO427" s="48">
        <v>0</v>
      </c>
      <c r="AP427" s="48">
        <v>0</v>
      </c>
      <c r="AQ427" s="48">
        <v>0</v>
      </c>
      <c r="AR427" s="48">
        <v>0</v>
      </c>
      <c r="AS427" s="48">
        <v>0</v>
      </c>
      <c r="AT427" s="48">
        <v>1</v>
      </c>
      <c r="AU427" s="48">
        <v>0</v>
      </c>
      <c r="AV427" s="48">
        <v>0</v>
      </c>
      <c r="AW427" s="48">
        <v>0</v>
      </c>
      <c r="AX427" s="48">
        <v>0</v>
      </c>
      <c r="AY427" s="48">
        <v>0</v>
      </c>
      <c r="AZ427" s="48">
        <v>0</v>
      </c>
      <c r="BA427" s="48">
        <v>0</v>
      </c>
      <c r="BB427" s="48">
        <v>0</v>
      </c>
      <c r="BC427" s="48">
        <v>0</v>
      </c>
      <c r="BD427" s="48">
        <v>0</v>
      </c>
      <c r="BE427" s="48">
        <v>0</v>
      </c>
      <c r="BF427" s="48">
        <v>0</v>
      </c>
      <c r="BG427" s="48">
        <v>0</v>
      </c>
      <c r="BH427" s="48">
        <v>0</v>
      </c>
      <c r="BI427" s="48">
        <v>0</v>
      </c>
      <c r="BJ427" s="48">
        <v>0</v>
      </c>
      <c r="BK427" s="48">
        <v>0</v>
      </c>
      <c r="BL427" s="48">
        <v>0</v>
      </c>
      <c r="BM427" s="48">
        <v>0</v>
      </c>
      <c r="BN427" s="48">
        <v>0</v>
      </c>
      <c r="BO427" s="32">
        <v>0</v>
      </c>
      <c r="BP427" s="49" t="s">
        <v>85</v>
      </c>
      <c r="BQ427" s="49" t="s">
        <v>85</v>
      </c>
      <c r="BR427" s="49" t="s">
        <v>85</v>
      </c>
      <c r="BS427" s="49" t="s">
        <v>85</v>
      </c>
      <c r="BT427" s="49" t="s">
        <v>85</v>
      </c>
      <c r="BU427" s="49" t="s">
        <v>85</v>
      </c>
      <c r="BV427" s="49" t="s">
        <v>85</v>
      </c>
      <c r="BW427" s="49" t="s">
        <v>85</v>
      </c>
      <c r="BX427" s="49" t="s">
        <v>85</v>
      </c>
      <c r="BY427" s="49" t="s">
        <v>85</v>
      </c>
      <c r="BZ427" s="49" t="s">
        <v>85</v>
      </c>
      <c r="CA427" s="49" t="s">
        <v>85</v>
      </c>
      <c r="CB427" s="49" t="s">
        <v>85</v>
      </c>
      <c r="CC427" s="49" t="s">
        <v>85</v>
      </c>
      <c r="CD427" s="1"/>
    </row>
    <row r="428" spans="1:89">
      <c r="A428" s="44">
        <v>392</v>
      </c>
      <c r="B428" s="45" t="s">
        <v>749</v>
      </c>
      <c r="C428" s="9" t="s">
        <v>760</v>
      </c>
      <c r="D428" s="39" t="s">
        <v>301</v>
      </c>
      <c r="E428" s="39" t="s">
        <v>310</v>
      </c>
      <c r="F428" s="39" t="s">
        <v>761</v>
      </c>
      <c r="G428" s="39" t="s">
        <v>232</v>
      </c>
      <c r="H428" s="40">
        <f>E428-D428+1</f>
        <v>5</v>
      </c>
      <c r="I428" s="40" t="s">
        <v>200</v>
      </c>
      <c r="J428" s="40" t="s">
        <v>176</v>
      </c>
      <c r="K428" s="40" t="s">
        <v>102</v>
      </c>
      <c r="L428" s="48">
        <v>47</v>
      </c>
      <c r="M428" s="48">
        <v>40</v>
      </c>
      <c r="N428" s="48">
        <v>7</v>
      </c>
      <c r="O428" s="48">
        <v>6</v>
      </c>
      <c r="P428" s="13" t="s">
        <v>751</v>
      </c>
      <c r="Q428" s="48" t="s">
        <v>752</v>
      </c>
      <c r="R428" s="48" t="s">
        <v>88</v>
      </c>
      <c r="S428" s="12">
        <v>43</v>
      </c>
      <c r="T428" s="12">
        <v>51</v>
      </c>
      <c r="U428" s="48">
        <v>42</v>
      </c>
      <c r="V428" s="48">
        <v>50</v>
      </c>
      <c r="W428" s="48" t="s">
        <v>12</v>
      </c>
      <c r="X428" s="48">
        <f>IF(AND(W428 = "Rep", M428&gt;L428),1,0)</f>
        <v>0</v>
      </c>
      <c r="Y428" s="48" t="s">
        <v>129</v>
      </c>
      <c r="Z428" s="48" t="s">
        <v>85</v>
      </c>
      <c r="AA428" s="48" t="s">
        <v>85</v>
      </c>
      <c r="AB428" s="48" t="s">
        <v>85</v>
      </c>
      <c r="AC428" s="48" t="s">
        <v>85</v>
      </c>
      <c r="AD428" s="48" t="s">
        <v>85</v>
      </c>
      <c r="AE428" s="32" t="s">
        <v>762</v>
      </c>
      <c r="AF428" s="32" t="s">
        <v>762</v>
      </c>
      <c r="AG428" s="48" t="s">
        <v>89</v>
      </c>
      <c r="AH428" s="48">
        <v>1</v>
      </c>
      <c r="AI428" s="48">
        <v>1</v>
      </c>
      <c r="AJ428" s="48">
        <v>1</v>
      </c>
      <c r="AK428" s="48">
        <v>1</v>
      </c>
      <c r="AL428" s="48">
        <v>0</v>
      </c>
      <c r="AM428" s="48">
        <v>1</v>
      </c>
      <c r="AN428" s="48">
        <v>0</v>
      </c>
      <c r="AO428" s="48">
        <v>0</v>
      </c>
      <c r="AP428" s="48">
        <v>0</v>
      </c>
      <c r="AQ428" s="48">
        <v>0</v>
      </c>
      <c r="AR428" s="48">
        <v>0</v>
      </c>
      <c r="AS428" s="48">
        <v>0</v>
      </c>
      <c r="AT428" s="48">
        <v>0</v>
      </c>
      <c r="AU428" s="48">
        <v>0</v>
      </c>
      <c r="AV428" s="48">
        <v>0</v>
      </c>
      <c r="AW428" s="48">
        <v>0</v>
      </c>
      <c r="AX428" s="48">
        <v>0</v>
      </c>
      <c r="AY428" s="48">
        <v>1</v>
      </c>
      <c r="AZ428" s="48">
        <v>0</v>
      </c>
      <c r="BA428" s="48">
        <v>0</v>
      </c>
      <c r="BB428" s="48">
        <v>0</v>
      </c>
      <c r="BC428" s="48">
        <v>0</v>
      </c>
      <c r="BD428" s="48">
        <v>0</v>
      </c>
      <c r="BE428" s="48">
        <v>0</v>
      </c>
      <c r="BF428" s="48">
        <v>0</v>
      </c>
      <c r="BG428" s="48">
        <v>0</v>
      </c>
      <c r="BH428" s="48">
        <v>0</v>
      </c>
      <c r="BI428" s="48">
        <v>0</v>
      </c>
      <c r="BJ428" s="48">
        <v>0</v>
      </c>
      <c r="BK428" s="48">
        <v>0</v>
      </c>
      <c r="BL428" s="48">
        <v>0</v>
      </c>
      <c r="BM428" s="48">
        <v>0</v>
      </c>
      <c r="BN428" s="48">
        <v>0</v>
      </c>
      <c r="BO428" s="48">
        <v>0</v>
      </c>
      <c r="BP428" s="48" t="s">
        <v>85</v>
      </c>
      <c r="BQ428" s="48" t="s">
        <v>85</v>
      </c>
      <c r="BR428" s="48">
        <v>31</v>
      </c>
      <c r="BS428" s="48">
        <v>27</v>
      </c>
      <c r="BT428" s="48">
        <v>36</v>
      </c>
      <c r="BU428" s="48" t="s">
        <v>85</v>
      </c>
      <c r="BV428" s="48" t="s">
        <v>85</v>
      </c>
      <c r="BW428" s="48" t="s">
        <v>85</v>
      </c>
      <c r="BX428" s="48" t="s">
        <v>85</v>
      </c>
      <c r="BY428" s="48" t="s">
        <v>85</v>
      </c>
      <c r="BZ428" s="48" t="s">
        <v>85</v>
      </c>
      <c r="CA428" s="48" t="s">
        <v>85</v>
      </c>
      <c r="CB428" s="48" t="s">
        <v>85</v>
      </c>
      <c r="CC428" s="48" t="s">
        <v>85</v>
      </c>
      <c r="CD428" s="45"/>
    </row>
    <row r="429" spans="1:89">
      <c r="A429" s="44">
        <v>312</v>
      </c>
      <c r="B429" s="45" t="s">
        <v>749</v>
      </c>
      <c r="C429" s="24" t="s">
        <v>331</v>
      </c>
      <c r="D429" s="39" t="s">
        <v>332</v>
      </c>
      <c r="E429" s="39" t="s">
        <v>309</v>
      </c>
      <c r="F429" s="39" t="s">
        <v>333</v>
      </c>
      <c r="G429" s="39" t="s">
        <v>254</v>
      </c>
      <c r="H429" s="17">
        <f>E429-D429+1</f>
        <v>6</v>
      </c>
      <c r="I429" s="40" t="s">
        <v>210</v>
      </c>
      <c r="J429" s="40" t="s">
        <v>176</v>
      </c>
      <c r="K429" s="40" t="s">
        <v>766</v>
      </c>
      <c r="L429" s="12">
        <v>50</v>
      </c>
      <c r="M429" s="12">
        <v>42</v>
      </c>
      <c r="N429" s="12">
        <v>4</v>
      </c>
      <c r="O429" s="12">
        <v>10</v>
      </c>
      <c r="P429" s="48" t="s">
        <v>751</v>
      </c>
      <c r="Q429" s="12" t="s">
        <v>752</v>
      </c>
      <c r="R429" s="12" t="s">
        <v>88</v>
      </c>
      <c r="S429" s="12">
        <v>43</v>
      </c>
      <c r="T429" s="12">
        <v>51</v>
      </c>
      <c r="U429" s="48">
        <v>42</v>
      </c>
      <c r="V429" s="48">
        <v>50</v>
      </c>
      <c r="W429" s="48" t="s">
        <v>12</v>
      </c>
      <c r="X429" s="48">
        <f>IF(AND(W429 = "Rep", M429&gt;L429),1,0)</f>
        <v>0</v>
      </c>
      <c r="Y429" s="12" t="s">
        <v>85</v>
      </c>
      <c r="Z429" s="12" t="s">
        <v>85</v>
      </c>
      <c r="AA429" s="12" t="s">
        <v>85</v>
      </c>
      <c r="AB429" s="12" t="s">
        <v>85</v>
      </c>
      <c r="AC429" s="12" t="s">
        <v>85</v>
      </c>
      <c r="AD429" s="12" t="s">
        <v>85</v>
      </c>
      <c r="AE429" s="34" t="s">
        <v>331</v>
      </c>
      <c r="AF429" s="34" t="s">
        <v>331</v>
      </c>
      <c r="AG429" s="12" t="s">
        <v>11</v>
      </c>
      <c r="AH429" s="12">
        <v>1</v>
      </c>
      <c r="AI429" s="12">
        <v>0</v>
      </c>
      <c r="AJ429" s="12">
        <v>1</v>
      </c>
      <c r="AK429" s="12">
        <v>1</v>
      </c>
      <c r="AL429" s="12">
        <v>1</v>
      </c>
      <c r="AM429" s="12">
        <v>1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0</v>
      </c>
      <c r="BB429" s="12">
        <v>0</v>
      </c>
      <c r="BC429" s="12">
        <v>0</v>
      </c>
      <c r="BD429" s="12">
        <v>0</v>
      </c>
      <c r="BE429" s="12">
        <v>0</v>
      </c>
      <c r="BF429" s="12">
        <v>0</v>
      </c>
      <c r="BG429" s="12">
        <v>0</v>
      </c>
      <c r="BH429" s="12">
        <v>0</v>
      </c>
      <c r="BI429" s="12">
        <v>0</v>
      </c>
      <c r="BJ429" s="12">
        <v>1</v>
      </c>
      <c r="BK429" s="12">
        <v>0</v>
      </c>
      <c r="BL429" s="12">
        <v>0</v>
      </c>
      <c r="BM429" s="12">
        <v>0</v>
      </c>
      <c r="BN429" s="12">
        <v>0</v>
      </c>
      <c r="BO429" s="12">
        <v>0</v>
      </c>
      <c r="BP429" s="12" t="s">
        <v>85</v>
      </c>
      <c r="BQ429" s="12" t="s">
        <v>85</v>
      </c>
      <c r="BR429" s="12" t="s">
        <v>85</v>
      </c>
      <c r="BS429" s="12" t="s">
        <v>85</v>
      </c>
      <c r="BT429" s="12" t="s">
        <v>85</v>
      </c>
      <c r="BU429" s="12" t="s">
        <v>85</v>
      </c>
      <c r="BV429" s="12" t="s">
        <v>85</v>
      </c>
      <c r="BW429" s="12" t="s">
        <v>85</v>
      </c>
      <c r="BX429" s="12" t="s">
        <v>85</v>
      </c>
      <c r="BY429" s="12" t="s">
        <v>85</v>
      </c>
      <c r="BZ429" s="12" t="s">
        <v>85</v>
      </c>
      <c r="CA429" s="12" t="s">
        <v>85</v>
      </c>
      <c r="CB429" s="12" t="s">
        <v>85</v>
      </c>
      <c r="CC429" s="12" t="s">
        <v>85</v>
      </c>
      <c r="CD429" s="45"/>
      <c r="CE429" s="15"/>
      <c r="CF429" s="15"/>
      <c r="CG429" s="15"/>
      <c r="CH429" s="15"/>
      <c r="CI429" s="15"/>
      <c r="CJ429" s="15"/>
      <c r="CK429" s="18"/>
    </row>
    <row r="430" spans="1:89">
      <c r="A430" s="44">
        <v>311</v>
      </c>
      <c r="B430" s="45" t="s">
        <v>749</v>
      </c>
      <c r="C430" s="24" t="s">
        <v>331</v>
      </c>
      <c r="D430" s="39" t="s">
        <v>332</v>
      </c>
      <c r="E430" s="39" t="s">
        <v>309</v>
      </c>
      <c r="F430" s="39" t="s">
        <v>333</v>
      </c>
      <c r="G430" s="39" t="s">
        <v>254</v>
      </c>
      <c r="H430" s="11">
        <f>E430-D430+1</f>
        <v>6</v>
      </c>
      <c r="I430" s="40" t="s">
        <v>210</v>
      </c>
      <c r="J430" s="40" t="s">
        <v>176</v>
      </c>
      <c r="K430" s="40" t="s">
        <v>766</v>
      </c>
      <c r="L430" s="12">
        <v>46</v>
      </c>
      <c r="M430" s="12">
        <v>41</v>
      </c>
      <c r="N430" s="12">
        <v>4</v>
      </c>
      <c r="O430" s="12">
        <v>10</v>
      </c>
      <c r="P430" s="48" t="s">
        <v>751</v>
      </c>
      <c r="Q430" s="12" t="s">
        <v>752</v>
      </c>
      <c r="R430" s="48" t="s">
        <v>88</v>
      </c>
      <c r="S430" s="12">
        <v>43</v>
      </c>
      <c r="T430" s="12">
        <v>51</v>
      </c>
      <c r="U430" s="48">
        <v>42</v>
      </c>
      <c r="V430" s="48">
        <v>50</v>
      </c>
      <c r="W430" s="48" t="s">
        <v>12</v>
      </c>
      <c r="X430" s="48">
        <f>IF(AND(W430 = "Rep", M430&gt;L430),1,0)</f>
        <v>0</v>
      </c>
      <c r="Y430" s="48" t="s">
        <v>85</v>
      </c>
      <c r="Z430" s="48" t="s">
        <v>85</v>
      </c>
      <c r="AA430" s="48" t="s">
        <v>85</v>
      </c>
      <c r="AB430" s="48" t="s">
        <v>85</v>
      </c>
      <c r="AC430" s="48" t="s">
        <v>85</v>
      </c>
      <c r="AD430" s="48" t="s">
        <v>85</v>
      </c>
      <c r="AE430" s="34" t="s">
        <v>331</v>
      </c>
      <c r="AF430" s="34" t="s">
        <v>331</v>
      </c>
      <c r="AG430" s="48" t="s">
        <v>11</v>
      </c>
      <c r="AH430" s="48">
        <v>1</v>
      </c>
      <c r="AI430" s="48">
        <v>0</v>
      </c>
      <c r="AJ430" s="48">
        <v>1</v>
      </c>
      <c r="AK430" s="48">
        <v>1</v>
      </c>
      <c r="AL430" s="48">
        <v>1</v>
      </c>
      <c r="AM430" s="48">
        <v>1</v>
      </c>
      <c r="AN430" s="48">
        <v>0</v>
      </c>
      <c r="AO430" s="48">
        <v>0</v>
      </c>
      <c r="AP430" s="48">
        <v>0</v>
      </c>
      <c r="AQ430" s="48">
        <v>0</v>
      </c>
      <c r="AR430" s="48">
        <v>0</v>
      </c>
      <c r="AS430" s="48">
        <v>0</v>
      </c>
      <c r="AT430" s="48">
        <v>0</v>
      </c>
      <c r="AU430" s="48">
        <v>0</v>
      </c>
      <c r="AV430" s="48">
        <v>0</v>
      </c>
      <c r="AW430" s="48">
        <v>0</v>
      </c>
      <c r="AX430" s="48">
        <v>0</v>
      </c>
      <c r="AY430" s="48">
        <v>0</v>
      </c>
      <c r="AZ430" s="48">
        <v>0</v>
      </c>
      <c r="BA430" s="48">
        <v>0</v>
      </c>
      <c r="BB430" s="48">
        <v>0</v>
      </c>
      <c r="BC430" s="48">
        <v>0</v>
      </c>
      <c r="BD430" s="48">
        <v>0</v>
      </c>
      <c r="BE430" s="48">
        <v>0</v>
      </c>
      <c r="BF430" s="48">
        <v>0</v>
      </c>
      <c r="BG430" s="48">
        <v>0</v>
      </c>
      <c r="BH430" s="48">
        <v>0</v>
      </c>
      <c r="BI430" s="48">
        <v>0</v>
      </c>
      <c r="BJ430" s="48">
        <v>1</v>
      </c>
      <c r="BK430" s="48">
        <v>0</v>
      </c>
      <c r="BL430" s="48">
        <v>0</v>
      </c>
      <c r="BM430" s="48">
        <v>0</v>
      </c>
      <c r="BN430" s="48">
        <v>0</v>
      </c>
      <c r="BO430" s="48">
        <v>0</v>
      </c>
      <c r="BP430" s="48" t="s">
        <v>85</v>
      </c>
      <c r="BQ430" s="48" t="s">
        <v>85</v>
      </c>
      <c r="BR430" s="48" t="s">
        <v>85</v>
      </c>
      <c r="BS430" s="48" t="s">
        <v>85</v>
      </c>
      <c r="BT430" s="48" t="s">
        <v>85</v>
      </c>
      <c r="BU430" s="48" t="s">
        <v>85</v>
      </c>
      <c r="BV430" s="48" t="s">
        <v>85</v>
      </c>
      <c r="BW430" s="48" t="s">
        <v>85</v>
      </c>
      <c r="BX430" s="48" t="s">
        <v>85</v>
      </c>
      <c r="BY430" s="48" t="s">
        <v>85</v>
      </c>
      <c r="BZ430" s="48" t="s">
        <v>85</v>
      </c>
      <c r="CA430" s="48" t="s">
        <v>85</v>
      </c>
      <c r="CB430" s="48" t="s">
        <v>85</v>
      </c>
      <c r="CC430" s="48" t="s">
        <v>85</v>
      </c>
      <c r="CD430" s="45"/>
      <c r="CE430" s="15"/>
      <c r="CF430" s="15"/>
      <c r="CG430" s="15"/>
      <c r="CH430" s="15"/>
      <c r="CI430" s="15"/>
      <c r="CJ430" s="15"/>
      <c r="CK430" s="16"/>
    </row>
    <row r="431" spans="1:89">
      <c r="A431" s="1">
        <v>147</v>
      </c>
      <c r="B431" s="26" t="s">
        <v>749</v>
      </c>
      <c r="C431" s="19" t="s">
        <v>279</v>
      </c>
      <c r="D431" s="20" t="s">
        <v>614</v>
      </c>
      <c r="E431" s="20" t="s">
        <v>168</v>
      </c>
      <c r="F431" s="20" t="s">
        <v>777</v>
      </c>
      <c r="G431" s="20" t="s">
        <v>405</v>
      </c>
      <c r="H431" s="11">
        <f>E431-D431+1</f>
        <v>7</v>
      </c>
      <c r="I431" s="32">
        <v>4.5</v>
      </c>
      <c r="J431" s="11" t="s">
        <v>176</v>
      </c>
      <c r="K431" s="48">
        <v>500</v>
      </c>
      <c r="L431" s="12">
        <v>48</v>
      </c>
      <c r="M431" s="12">
        <v>41</v>
      </c>
      <c r="N431" s="12" t="s">
        <v>85</v>
      </c>
      <c r="O431" s="12" t="s">
        <v>85</v>
      </c>
      <c r="P431" s="48" t="s">
        <v>751</v>
      </c>
      <c r="Q431" s="12" t="s">
        <v>752</v>
      </c>
      <c r="R431" s="32" t="s">
        <v>177</v>
      </c>
      <c r="S431" s="12">
        <v>43</v>
      </c>
      <c r="T431" s="12">
        <v>51</v>
      </c>
      <c r="U431" s="48">
        <v>42</v>
      </c>
      <c r="V431" s="48">
        <v>50</v>
      </c>
      <c r="W431" s="48" t="s">
        <v>12</v>
      </c>
      <c r="X431" s="48">
        <f>IF(AND(W431 = "Rep", M431&gt;L431),1,0)</f>
        <v>0</v>
      </c>
      <c r="Y431" s="32" t="s">
        <v>85</v>
      </c>
      <c r="Z431" s="48" t="s">
        <v>85</v>
      </c>
      <c r="AA431" s="32" t="s">
        <v>85</v>
      </c>
      <c r="AB431" s="32" t="s">
        <v>85</v>
      </c>
      <c r="AC431" s="32" t="s">
        <v>85</v>
      </c>
      <c r="AD431" s="32" t="s">
        <v>85</v>
      </c>
      <c r="AE431" s="32" t="s">
        <v>283</v>
      </c>
      <c r="AF431" s="32" t="s">
        <v>283</v>
      </c>
      <c r="AG431" s="32" t="s">
        <v>89</v>
      </c>
      <c r="AH431" s="32">
        <v>1</v>
      </c>
      <c r="AI431" s="32">
        <v>0</v>
      </c>
      <c r="AJ431" s="32" t="s">
        <v>85</v>
      </c>
      <c r="AK431" s="32" t="s">
        <v>85</v>
      </c>
      <c r="AL431" s="32" t="s">
        <v>85</v>
      </c>
      <c r="AM431" s="32" t="s">
        <v>85</v>
      </c>
      <c r="AN431" s="32" t="s">
        <v>85</v>
      </c>
      <c r="AO431" s="32" t="s">
        <v>85</v>
      </c>
      <c r="AP431" s="32" t="s">
        <v>85</v>
      </c>
      <c r="AQ431" s="32" t="s">
        <v>85</v>
      </c>
      <c r="AR431" s="32" t="s">
        <v>85</v>
      </c>
      <c r="AS431" s="32" t="s">
        <v>85</v>
      </c>
      <c r="AT431" s="32" t="s">
        <v>85</v>
      </c>
      <c r="AU431" s="32" t="s">
        <v>85</v>
      </c>
      <c r="AV431" s="32" t="s">
        <v>85</v>
      </c>
      <c r="AW431" s="32" t="s">
        <v>85</v>
      </c>
      <c r="AX431" s="32" t="s">
        <v>85</v>
      </c>
      <c r="AY431" s="32" t="s">
        <v>85</v>
      </c>
      <c r="AZ431" s="32" t="s">
        <v>85</v>
      </c>
      <c r="BA431" s="32" t="s">
        <v>85</v>
      </c>
      <c r="BB431" s="32" t="s">
        <v>85</v>
      </c>
      <c r="BC431" s="32" t="s">
        <v>85</v>
      </c>
      <c r="BD431" s="32" t="s">
        <v>85</v>
      </c>
      <c r="BE431" s="32" t="s">
        <v>85</v>
      </c>
      <c r="BF431" s="32" t="s">
        <v>85</v>
      </c>
      <c r="BG431" s="32" t="s">
        <v>85</v>
      </c>
      <c r="BH431" s="32" t="s">
        <v>85</v>
      </c>
      <c r="BI431" s="32" t="s">
        <v>85</v>
      </c>
      <c r="BJ431" s="32" t="s">
        <v>85</v>
      </c>
      <c r="BK431" s="32" t="s">
        <v>85</v>
      </c>
      <c r="BL431" s="32" t="s">
        <v>85</v>
      </c>
      <c r="BM431" s="32" t="s">
        <v>85</v>
      </c>
      <c r="BN431" s="32" t="s">
        <v>85</v>
      </c>
      <c r="BO431" s="32" t="s">
        <v>85</v>
      </c>
      <c r="BP431" s="32" t="s">
        <v>85</v>
      </c>
      <c r="BQ431" s="32" t="s">
        <v>85</v>
      </c>
      <c r="BR431" s="32" t="s">
        <v>85</v>
      </c>
      <c r="BS431" s="32" t="s">
        <v>85</v>
      </c>
      <c r="BT431" s="32" t="s">
        <v>85</v>
      </c>
      <c r="BU431" s="32" t="s">
        <v>85</v>
      </c>
      <c r="BV431" s="32" t="s">
        <v>85</v>
      </c>
      <c r="BW431" s="32" t="s">
        <v>85</v>
      </c>
      <c r="BX431" s="32" t="s">
        <v>85</v>
      </c>
      <c r="BY431" s="32" t="s">
        <v>85</v>
      </c>
      <c r="BZ431" s="32" t="s">
        <v>85</v>
      </c>
      <c r="CA431" s="32" t="s">
        <v>85</v>
      </c>
      <c r="CB431" s="32" t="s">
        <v>85</v>
      </c>
      <c r="CC431" s="32" t="s">
        <v>85</v>
      </c>
      <c r="CD431" s="1"/>
      <c r="CE431" s="15"/>
      <c r="CF431" s="15"/>
      <c r="CG431" s="15"/>
      <c r="CH431" s="15"/>
      <c r="CI431" s="15"/>
      <c r="CJ431" s="15"/>
      <c r="CK431" s="16"/>
    </row>
    <row r="432" spans="1:89">
      <c r="A432" s="1">
        <v>135</v>
      </c>
      <c r="B432" s="1" t="s">
        <v>749</v>
      </c>
      <c r="C432" s="19" t="s">
        <v>331</v>
      </c>
      <c r="D432" s="20" t="s">
        <v>167</v>
      </c>
      <c r="E432" s="20" t="s">
        <v>168</v>
      </c>
      <c r="F432" s="20" t="s">
        <v>169</v>
      </c>
      <c r="G432" s="20" t="s">
        <v>410</v>
      </c>
      <c r="H432" s="11">
        <f>E432-D432+1</f>
        <v>10</v>
      </c>
      <c r="I432" s="32" t="s">
        <v>85</v>
      </c>
      <c r="J432" s="40" t="s">
        <v>176</v>
      </c>
      <c r="K432" s="48">
        <v>866</v>
      </c>
      <c r="L432" s="12">
        <v>44</v>
      </c>
      <c r="M432" s="12">
        <v>43</v>
      </c>
      <c r="N432" s="12" t="s">
        <v>85</v>
      </c>
      <c r="O432" s="12">
        <v>13</v>
      </c>
      <c r="P432" s="48" t="s">
        <v>751</v>
      </c>
      <c r="Q432" s="12" t="s">
        <v>752</v>
      </c>
      <c r="R432" s="32" t="s">
        <v>88</v>
      </c>
      <c r="S432" s="12">
        <v>43</v>
      </c>
      <c r="T432" s="12">
        <v>51</v>
      </c>
      <c r="U432" s="48">
        <v>42</v>
      </c>
      <c r="V432" s="48">
        <v>50</v>
      </c>
      <c r="W432" s="48" t="s">
        <v>12</v>
      </c>
      <c r="X432" s="48">
        <f>IF(AND(W432 = "Rep", M432&gt;L432),1,0)</f>
        <v>0</v>
      </c>
      <c r="Y432" s="32" t="s">
        <v>85</v>
      </c>
      <c r="Z432" s="32" t="s">
        <v>85</v>
      </c>
      <c r="AA432" s="32" t="s">
        <v>85</v>
      </c>
      <c r="AB432" s="32" t="s">
        <v>85</v>
      </c>
      <c r="AC432" s="32" t="s">
        <v>85</v>
      </c>
      <c r="AD432" s="32" t="s">
        <v>85</v>
      </c>
      <c r="AE432" s="32" t="s">
        <v>331</v>
      </c>
      <c r="AF432" s="32" t="s">
        <v>331</v>
      </c>
      <c r="AG432" s="32" t="s">
        <v>89</v>
      </c>
      <c r="AH432" s="32">
        <v>1</v>
      </c>
      <c r="AI432" s="32">
        <v>0</v>
      </c>
      <c r="AJ432" s="32">
        <v>1</v>
      </c>
      <c r="AK432" s="32">
        <v>1</v>
      </c>
      <c r="AL432" s="32">
        <v>1</v>
      </c>
      <c r="AM432" s="32">
        <v>1</v>
      </c>
      <c r="AN432" s="32">
        <v>1</v>
      </c>
      <c r="AO432" s="32">
        <v>0</v>
      </c>
      <c r="AP432" s="32">
        <v>0</v>
      </c>
      <c r="AQ432" s="32">
        <v>0</v>
      </c>
      <c r="AR432" s="32">
        <v>0</v>
      </c>
      <c r="AS432" s="32">
        <v>0</v>
      </c>
      <c r="AT432" s="32">
        <v>0</v>
      </c>
      <c r="AU432" s="32">
        <v>0</v>
      </c>
      <c r="AV432" s="32">
        <v>0</v>
      </c>
      <c r="AW432" s="32">
        <v>0</v>
      </c>
      <c r="AX432" s="32">
        <v>0</v>
      </c>
      <c r="AY432" s="32">
        <v>0</v>
      </c>
      <c r="AZ432" s="32">
        <v>0</v>
      </c>
      <c r="BA432" s="32">
        <v>0</v>
      </c>
      <c r="BB432" s="32">
        <v>0</v>
      </c>
      <c r="BC432" s="32">
        <v>0</v>
      </c>
      <c r="BD432" s="32">
        <v>0</v>
      </c>
      <c r="BE432" s="32">
        <v>0</v>
      </c>
      <c r="BF432" s="32">
        <v>0</v>
      </c>
      <c r="BG432" s="32">
        <v>0</v>
      </c>
      <c r="BH432" s="32">
        <v>0</v>
      </c>
      <c r="BI432" s="32">
        <v>0</v>
      </c>
      <c r="BJ432" s="32">
        <v>0</v>
      </c>
      <c r="BK432" s="32">
        <v>0</v>
      </c>
      <c r="BL432" s="32">
        <v>0</v>
      </c>
      <c r="BM432" s="32">
        <v>0</v>
      </c>
      <c r="BN432" s="32">
        <v>0</v>
      </c>
      <c r="BO432" s="32">
        <v>0</v>
      </c>
      <c r="BP432" s="32" t="s">
        <v>85</v>
      </c>
      <c r="BQ432" s="32" t="s">
        <v>85</v>
      </c>
      <c r="BR432" s="32">
        <v>32</v>
      </c>
      <c r="BS432" s="32">
        <v>34</v>
      </c>
      <c r="BT432" s="32">
        <v>34</v>
      </c>
      <c r="BU432" s="32" t="s">
        <v>85</v>
      </c>
      <c r="BV432" s="32" t="s">
        <v>85</v>
      </c>
      <c r="BW432" s="32" t="s">
        <v>85</v>
      </c>
      <c r="BX432" s="32" t="s">
        <v>85</v>
      </c>
      <c r="BY432" s="32">
        <v>94</v>
      </c>
      <c r="BZ432" s="32" t="s">
        <v>85</v>
      </c>
      <c r="CA432" s="32" t="s">
        <v>85</v>
      </c>
      <c r="CB432" s="32" t="s">
        <v>85</v>
      </c>
      <c r="CC432" s="32" t="s">
        <v>85</v>
      </c>
      <c r="CD432" s="1"/>
      <c r="CE432" s="15"/>
      <c r="CF432" s="15"/>
      <c r="CG432" s="15"/>
      <c r="CH432" s="15"/>
      <c r="CI432" s="15"/>
      <c r="CJ432" s="15"/>
      <c r="CK432" s="16"/>
    </row>
    <row r="433" spans="1:89">
      <c r="A433" s="44">
        <v>625</v>
      </c>
      <c r="B433" s="45" t="s">
        <v>784</v>
      </c>
      <c r="C433" s="9" t="s">
        <v>121</v>
      </c>
      <c r="D433" s="39" t="s">
        <v>122</v>
      </c>
      <c r="E433" s="39" t="s">
        <v>123</v>
      </c>
      <c r="F433" s="23" t="s">
        <v>124</v>
      </c>
      <c r="G433" s="39" t="s">
        <v>125</v>
      </c>
      <c r="H433" s="11">
        <f>E433-D433+1</f>
        <v>6</v>
      </c>
      <c r="I433" s="40" t="s">
        <v>785</v>
      </c>
      <c r="J433" s="40" t="s">
        <v>176</v>
      </c>
      <c r="K433" s="48">
        <v>393</v>
      </c>
      <c r="L433" s="12">
        <v>54</v>
      </c>
      <c r="M433" s="12">
        <v>46</v>
      </c>
      <c r="N433" s="12" t="s">
        <v>85</v>
      </c>
      <c r="O433" s="12" t="s">
        <v>85</v>
      </c>
      <c r="P433" s="13" t="s">
        <v>786</v>
      </c>
      <c r="Q433" s="12" t="s">
        <v>787</v>
      </c>
      <c r="R433" s="12" t="s">
        <v>88</v>
      </c>
      <c r="S433" s="12">
        <v>50</v>
      </c>
      <c r="T433" s="12">
        <v>48</v>
      </c>
      <c r="U433" s="48">
        <v>50</v>
      </c>
      <c r="V433" s="48">
        <v>48</v>
      </c>
      <c r="W433" s="48" t="s">
        <v>11</v>
      </c>
      <c r="X433" s="48">
        <f>IF(AND(W433 = "Dem", L433&gt;M433), 1, 0)</f>
        <v>1</v>
      </c>
      <c r="Y433" s="48" t="s">
        <v>129</v>
      </c>
      <c r="Z433" s="48" t="s">
        <v>85</v>
      </c>
      <c r="AA433" s="48" t="s">
        <v>85</v>
      </c>
      <c r="AB433" s="48" t="s">
        <v>85</v>
      </c>
      <c r="AC433" s="12" t="s">
        <v>85</v>
      </c>
      <c r="AD433" s="12" t="s">
        <v>85</v>
      </c>
      <c r="AE433" s="13" t="s">
        <v>121</v>
      </c>
      <c r="AF433" s="13" t="s">
        <v>121</v>
      </c>
      <c r="AG433" s="48" t="s">
        <v>89</v>
      </c>
      <c r="AH433" s="48">
        <v>1</v>
      </c>
      <c r="AI433" s="48">
        <v>0</v>
      </c>
      <c r="AJ433" s="48">
        <v>1</v>
      </c>
      <c r="AK433" s="48">
        <v>1</v>
      </c>
      <c r="AL433" s="48">
        <v>1</v>
      </c>
      <c r="AM433" s="48">
        <v>1</v>
      </c>
      <c r="AN433" s="48">
        <v>0</v>
      </c>
      <c r="AO433" s="48">
        <v>0</v>
      </c>
      <c r="AP433" s="48">
        <v>1</v>
      </c>
      <c r="AQ433" s="48">
        <v>0</v>
      </c>
      <c r="AR433" s="48">
        <v>0</v>
      </c>
      <c r="AS433" s="48">
        <v>0</v>
      </c>
      <c r="AT433" s="48">
        <v>0</v>
      </c>
      <c r="AU433" s="48">
        <v>0</v>
      </c>
      <c r="AV433" s="48">
        <v>0</v>
      </c>
      <c r="AW433" s="48">
        <v>0</v>
      </c>
      <c r="AX433" s="48">
        <v>0</v>
      </c>
      <c r="AY433" s="48">
        <v>0</v>
      </c>
      <c r="AZ433" s="48">
        <v>0</v>
      </c>
      <c r="BA433" s="48">
        <v>0</v>
      </c>
      <c r="BB433" s="48">
        <v>0</v>
      </c>
      <c r="BC433" s="48">
        <v>0</v>
      </c>
      <c r="BD433" s="48">
        <v>0</v>
      </c>
      <c r="BE433" s="48">
        <v>0</v>
      </c>
      <c r="BF433" s="48">
        <v>1</v>
      </c>
      <c r="BG433" s="48">
        <v>0</v>
      </c>
      <c r="BH433" s="48">
        <v>0</v>
      </c>
      <c r="BI433" s="48">
        <v>0</v>
      </c>
      <c r="BJ433" s="48">
        <v>0</v>
      </c>
      <c r="BK433" s="48">
        <v>0</v>
      </c>
      <c r="BL433" s="48">
        <v>0</v>
      </c>
      <c r="BM433" s="48">
        <v>0</v>
      </c>
      <c r="BN433" s="48">
        <v>0</v>
      </c>
      <c r="BO433" s="48">
        <v>0</v>
      </c>
      <c r="BP433" s="48" t="s">
        <v>85</v>
      </c>
      <c r="BQ433" s="48" t="s">
        <v>85</v>
      </c>
      <c r="BR433" s="48" t="s">
        <v>85</v>
      </c>
      <c r="BS433" s="48" t="s">
        <v>85</v>
      </c>
      <c r="BT433" s="48" t="s">
        <v>85</v>
      </c>
      <c r="BU433" s="48" t="s">
        <v>85</v>
      </c>
      <c r="BV433" s="48" t="s">
        <v>85</v>
      </c>
      <c r="BW433" s="48" t="s">
        <v>85</v>
      </c>
      <c r="BX433" s="48" t="s">
        <v>85</v>
      </c>
      <c r="BY433" s="48" t="s">
        <v>85</v>
      </c>
      <c r="BZ433" s="48" t="s">
        <v>85</v>
      </c>
      <c r="CA433" s="48" t="s">
        <v>85</v>
      </c>
      <c r="CB433" s="48" t="s">
        <v>85</v>
      </c>
      <c r="CC433" s="48" t="s">
        <v>85</v>
      </c>
      <c r="CD433" s="45"/>
      <c r="CE433" s="15"/>
      <c r="CF433" s="15"/>
      <c r="CG433" s="15"/>
      <c r="CH433" s="15"/>
      <c r="CI433" s="15"/>
      <c r="CJ433" s="15"/>
      <c r="CK433" s="16"/>
    </row>
    <row r="434" spans="1:89">
      <c r="A434" s="44">
        <v>595</v>
      </c>
      <c r="B434" s="45" t="s">
        <v>784</v>
      </c>
      <c r="C434" s="9" t="s">
        <v>130</v>
      </c>
      <c r="D434" s="39" t="s">
        <v>131</v>
      </c>
      <c r="E434" s="39" t="s">
        <v>132</v>
      </c>
      <c r="F434" s="23" t="s">
        <v>133</v>
      </c>
      <c r="G434" s="39" t="s">
        <v>125</v>
      </c>
      <c r="H434" s="11">
        <f>E434-D434+1</f>
        <v>10</v>
      </c>
      <c r="I434" s="40" t="s">
        <v>369</v>
      </c>
      <c r="J434" s="40" t="s">
        <v>176</v>
      </c>
      <c r="K434" s="40" t="s">
        <v>788</v>
      </c>
      <c r="L434" s="12">
        <v>49</v>
      </c>
      <c r="M434" s="12">
        <v>43</v>
      </c>
      <c r="N434" s="12" t="s">
        <v>85</v>
      </c>
      <c r="O434" s="12" t="s">
        <v>85</v>
      </c>
      <c r="P434" s="13" t="s">
        <v>786</v>
      </c>
      <c r="Q434" s="12" t="s">
        <v>787</v>
      </c>
      <c r="R434" s="12" t="s">
        <v>88</v>
      </c>
      <c r="S434" s="12">
        <v>50</v>
      </c>
      <c r="T434" s="12">
        <v>48</v>
      </c>
      <c r="U434" s="48">
        <v>50</v>
      </c>
      <c r="V434" s="48">
        <v>48</v>
      </c>
      <c r="W434" s="48" t="s">
        <v>11</v>
      </c>
      <c r="X434" s="48">
        <f>IF(AND(W434 = "Dem", L434&gt;M434), 1, 0)</f>
        <v>1</v>
      </c>
      <c r="Y434" s="48" t="s">
        <v>85</v>
      </c>
      <c r="Z434" s="48" t="s">
        <v>85</v>
      </c>
      <c r="AA434" s="48" t="s">
        <v>85</v>
      </c>
      <c r="AB434" s="48" t="s">
        <v>85</v>
      </c>
      <c r="AC434" s="12" t="s">
        <v>85</v>
      </c>
      <c r="AD434" s="12" t="s">
        <v>85</v>
      </c>
      <c r="AE434" s="48" t="s">
        <v>130</v>
      </c>
      <c r="AF434" s="48" t="s">
        <v>136</v>
      </c>
      <c r="AG434" s="13" t="s">
        <v>89</v>
      </c>
      <c r="AH434" s="48">
        <v>1</v>
      </c>
      <c r="AI434" s="48">
        <v>0</v>
      </c>
      <c r="AJ434" s="48">
        <v>1</v>
      </c>
      <c r="AK434" s="48">
        <v>1</v>
      </c>
      <c r="AL434" s="48">
        <v>1</v>
      </c>
      <c r="AM434" s="48">
        <v>1</v>
      </c>
      <c r="AN434" s="48">
        <v>0</v>
      </c>
      <c r="AO434" s="48">
        <v>0</v>
      </c>
      <c r="AP434" s="48">
        <v>1</v>
      </c>
      <c r="AQ434" s="48">
        <v>1</v>
      </c>
      <c r="AR434" s="48">
        <v>0</v>
      </c>
      <c r="AS434" s="48">
        <v>0</v>
      </c>
      <c r="AT434" s="48">
        <v>0</v>
      </c>
      <c r="AU434" s="48">
        <v>0</v>
      </c>
      <c r="AV434" s="48">
        <v>0</v>
      </c>
      <c r="AW434" s="48">
        <v>0</v>
      </c>
      <c r="AX434" s="48">
        <v>0</v>
      </c>
      <c r="AY434" s="48">
        <v>0</v>
      </c>
      <c r="AZ434" s="48">
        <v>0</v>
      </c>
      <c r="BA434" s="48">
        <v>0</v>
      </c>
      <c r="BB434" s="48">
        <v>0</v>
      </c>
      <c r="BC434" s="48">
        <v>0</v>
      </c>
      <c r="BD434" s="48">
        <v>0</v>
      </c>
      <c r="BE434" s="48">
        <v>0</v>
      </c>
      <c r="BF434" s="48">
        <v>0</v>
      </c>
      <c r="BG434" s="48">
        <v>0</v>
      </c>
      <c r="BH434" s="48">
        <v>0</v>
      </c>
      <c r="BI434" s="48">
        <v>0</v>
      </c>
      <c r="BJ434" s="48">
        <v>1</v>
      </c>
      <c r="BK434" s="48">
        <v>1</v>
      </c>
      <c r="BL434" s="48">
        <v>0</v>
      </c>
      <c r="BM434" s="48">
        <v>0</v>
      </c>
      <c r="BN434" s="48">
        <v>0</v>
      </c>
      <c r="BO434" s="48">
        <v>0</v>
      </c>
      <c r="BP434" s="48" t="s">
        <v>85</v>
      </c>
      <c r="BQ434" s="48" t="s">
        <v>85</v>
      </c>
      <c r="BR434" s="48" t="s">
        <v>85</v>
      </c>
      <c r="BS434" s="48" t="s">
        <v>85</v>
      </c>
      <c r="BT434" s="48" t="s">
        <v>85</v>
      </c>
      <c r="BU434" s="48" t="s">
        <v>85</v>
      </c>
      <c r="BV434" s="48" t="s">
        <v>85</v>
      </c>
      <c r="BW434" s="48" t="s">
        <v>85</v>
      </c>
      <c r="BX434" s="48" t="s">
        <v>85</v>
      </c>
      <c r="BY434" s="48" t="s">
        <v>85</v>
      </c>
      <c r="BZ434" s="48" t="s">
        <v>85</v>
      </c>
      <c r="CA434" s="48" t="s">
        <v>85</v>
      </c>
      <c r="CB434" s="48" t="s">
        <v>85</v>
      </c>
      <c r="CC434" s="48" t="s">
        <v>85</v>
      </c>
      <c r="CD434" s="45"/>
      <c r="CE434" s="15"/>
      <c r="CF434" s="15"/>
      <c r="CG434" s="15"/>
      <c r="CH434" s="15"/>
      <c r="CI434" s="15"/>
      <c r="CJ434" s="15"/>
      <c r="CK434" s="16"/>
    </row>
    <row r="435" spans="1:89">
      <c r="A435" s="44">
        <v>586</v>
      </c>
      <c r="B435" s="45" t="s">
        <v>784</v>
      </c>
      <c r="C435" s="9" t="s">
        <v>198</v>
      </c>
      <c r="D435" s="39" t="s">
        <v>122</v>
      </c>
      <c r="E435" s="39" t="s">
        <v>123</v>
      </c>
      <c r="F435" s="23" t="s">
        <v>124</v>
      </c>
      <c r="G435" s="39" t="s">
        <v>123</v>
      </c>
      <c r="H435" s="11">
        <f>E435-D435+1</f>
        <v>6</v>
      </c>
      <c r="I435" s="40" t="s">
        <v>144</v>
      </c>
      <c r="J435" s="40" t="s">
        <v>176</v>
      </c>
      <c r="K435" s="40" t="s">
        <v>789</v>
      </c>
      <c r="L435" s="12">
        <v>51</v>
      </c>
      <c r="M435" s="12">
        <v>44</v>
      </c>
      <c r="N435" s="12">
        <v>3</v>
      </c>
      <c r="O435" s="12">
        <v>2</v>
      </c>
      <c r="P435" s="13" t="s">
        <v>786</v>
      </c>
      <c r="Q435" s="12" t="s">
        <v>787</v>
      </c>
      <c r="R435" s="12" t="s">
        <v>88</v>
      </c>
      <c r="S435" s="12">
        <v>50</v>
      </c>
      <c r="T435" s="12">
        <v>48</v>
      </c>
      <c r="U435" s="48">
        <v>50</v>
      </c>
      <c r="V435" s="48">
        <v>48</v>
      </c>
      <c r="W435" s="48" t="s">
        <v>11</v>
      </c>
      <c r="X435" s="48">
        <f>IF(AND(W435 = "Dem", L435&gt;M435), 1, 0)</f>
        <v>1</v>
      </c>
      <c r="Y435" s="48" t="s">
        <v>85</v>
      </c>
      <c r="Z435" s="48" t="s">
        <v>85</v>
      </c>
      <c r="AA435" s="48" t="s">
        <v>85</v>
      </c>
      <c r="AB435" s="48" t="s">
        <v>85</v>
      </c>
      <c r="AC435" s="12" t="s">
        <v>85</v>
      </c>
      <c r="AD435" s="12" t="s">
        <v>85</v>
      </c>
      <c r="AE435" s="48" t="s">
        <v>203</v>
      </c>
      <c r="AF435" s="48" t="s">
        <v>198</v>
      </c>
      <c r="AG435" s="13" t="s">
        <v>89</v>
      </c>
      <c r="AH435" s="48">
        <v>1</v>
      </c>
      <c r="AI435" s="48">
        <v>1</v>
      </c>
      <c r="AJ435" s="48">
        <v>1</v>
      </c>
      <c r="AK435" s="48">
        <v>1</v>
      </c>
      <c r="AL435" s="48">
        <v>1</v>
      </c>
      <c r="AM435" s="48">
        <v>1</v>
      </c>
      <c r="AN435" s="48">
        <v>0</v>
      </c>
      <c r="AO435" s="48">
        <v>0</v>
      </c>
      <c r="AP435" s="48">
        <v>1</v>
      </c>
      <c r="AQ435" s="48">
        <v>0</v>
      </c>
      <c r="AR435" s="48">
        <v>0</v>
      </c>
      <c r="AS435" s="48">
        <v>0</v>
      </c>
      <c r="AT435" s="48">
        <v>0</v>
      </c>
      <c r="AU435" s="48">
        <v>0</v>
      </c>
      <c r="AV435" s="48">
        <v>0</v>
      </c>
      <c r="AW435" s="48">
        <v>0</v>
      </c>
      <c r="AX435" s="48">
        <v>0</v>
      </c>
      <c r="AY435" s="48">
        <v>0</v>
      </c>
      <c r="AZ435" s="48">
        <v>0</v>
      </c>
      <c r="BA435" s="48">
        <v>0</v>
      </c>
      <c r="BB435" s="48">
        <v>0</v>
      </c>
      <c r="BC435" s="48">
        <v>0</v>
      </c>
      <c r="BD435" s="48">
        <v>0</v>
      </c>
      <c r="BE435" s="48">
        <v>0</v>
      </c>
      <c r="BF435" s="48">
        <v>0</v>
      </c>
      <c r="BG435" s="48">
        <v>0</v>
      </c>
      <c r="BH435" s="48">
        <v>0</v>
      </c>
      <c r="BI435" s="48">
        <v>0</v>
      </c>
      <c r="BJ435" s="48">
        <v>0</v>
      </c>
      <c r="BK435" s="48">
        <v>0</v>
      </c>
      <c r="BL435" s="48">
        <v>0</v>
      </c>
      <c r="BM435" s="48">
        <v>0</v>
      </c>
      <c r="BN435" s="48">
        <v>0</v>
      </c>
      <c r="BO435" s="48">
        <v>0</v>
      </c>
      <c r="BP435" s="48" t="s">
        <v>85</v>
      </c>
      <c r="BQ435" s="48" t="s">
        <v>85</v>
      </c>
      <c r="BR435" s="48">
        <v>43</v>
      </c>
      <c r="BS435" s="48">
        <v>41</v>
      </c>
      <c r="BT435" s="48">
        <v>11</v>
      </c>
      <c r="BU435" s="48" t="s">
        <v>85</v>
      </c>
      <c r="BV435" s="48" t="s">
        <v>85</v>
      </c>
      <c r="BW435" s="48" t="s">
        <v>85</v>
      </c>
      <c r="BX435" s="48" t="s">
        <v>85</v>
      </c>
      <c r="BY435" s="48" t="s">
        <v>85</v>
      </c>
      <c r="BZ435" s="48" t="s">
        <v>85</v>
      </c>
      <c r="CA435" s="48" t="s">
        <v>85</v>
      </c>
      <c r="CB435" s="48" t="s">
        <v>85</v>
      </c>
      <c r="CC435" s="48" t="s">
        <v>85</v>
      </c>
      <c r="CD435" s="45"/>
      <c r="CE435" s="15"/>
      <c r="CF435" s="15"/>
      <c r="CG435" s="15"/>
      <c r="CH435" s="15"/>
      <c r="CI435" s="15"/>
      <c r="CJ435" s="15"/>
      <c r="CK435" s="16"/>
    </row>
    <row r="436" spans="1:89">
      <c r="A436" s="44">
        <v>544</v>
      </c>
      <c r="B436" s="45" t="s">
        <v>784</v>
      </c>
      <c r="C436" s="9" t="s">
        <v>121</v>
      </c>
      <c r="D436" s="39" t="s">
        <v>137</v>
      </c>
      <c r="E436" s="39" t="s">
        <v>79</v>
      </c>
      <c r="F436" s="39" t="s">
        <v>138</v>
      </c>
      <c r="G436" s="39" t="s">
        <v>139</v>
      </c>
      <c r="H436" s="11">
        <f>E436-D436+1</f>
        <v>4</v>
      </c>
      <c r="I436" s="40" t="s">
        <v>802</v>
      </c>
      <c r="J436" s="40" t="s">
        <v>176</v>
      </c>
      <c r="K436" s="40" t="s">
        <v>803</v>
      </c>
      <c r="L436" s="12">
        <v>58</v>
      </c>
      <c r="M436" s="12">
        <v>42</v>
      </c>
      <c r="N436" s="12" t="s">
        <v>85</v>
      </c>
      <c r="O436" s="12" t="s">
        <v>85</v>
      </c>
      <c r="P436" s="13" t="s">
        <v>786</v>
      </c>
      <c r="Q436" s="12" t="s">
        <v>787</v>
      </c>
      <c r="R436" s="12" t="s">
        <v>88</v>
      </c>
      <c r="S436" s="12">
        <v>50</v>
      </c>
      <c r="T436" s="12">
        <v>48</v>
      </c>
      <c r="U436" s="48">
        <v>50</v>
      </c>
      <c r="V436" s="48">
        <v>48</v>
      </c>
      <c r="W436" s="48" t="s">
        <v>11</v>
      </c>
      <c r="X436" s="48">
        <f>IF(AND(W436 = "Dem", L436&gt;M436), 1, 0)</f>
        <v>1</v>
      </c>
      <c r="Y436" s="48" t="s">
        <v>129</v>
      </c>
      <c r="Z436" s="48" t="s">
        <v>85</v>
      </c>
      <c r="AA436" s="48" t="s">
        <v>85</v>
      </c>
      <c r="AB436" s="48" t="s">
        <v>85</v>
      </c>
      <c r="AC436" s="12" t="s">
        <v>85</v>
      </c>
      <c r="AD436" s="12" t="s">
        <v>85</v>
      </c>
      <c r="AE436" s="13" t="s">
        <v>121</v>
      </c>
      <c r="AF436" s="13" t="s">
        <v>121</v>
      </c>
      <c r="AG436" s="48" t="s">
        <v>89</v>
      </c>
      <c r="AH436" s="48">
        <v>1</v>
      </c>
      <c r="AI436" s="48">
        <v>0</v>
      </c>
      <c r="AJ436" s="48">
        <v>1</v>
      </c>
      <c r="AK436" s="48">
        <v>1</v>
      </c>
      <c r="AL436" s="48">
        <v>1</v>
      </c>
      <c r="AM436" s="48">
        <v>1</v>
      </c>
      <c r="AN436" s="48">
        <v>0</v>
      </c>
      <c r="AO436" s="48">
        <v>0</v>
      </c>
      <c r="AP436" s="48">
        <v>1</v>
      </c>
      <c r="AQ436" s="48">
        <v>0</v>
      </c>
      <c r="AR436" s="48">
        <v>0</v>
      </c>
      <c r="AS436" s="48">
        <v>0</v>
      </c>
      <c r="AT436" s="48">
        <v>0</v>
      </c>
      <c r="AU436" s="48">
        <v>0</v>
      </c>
      <c r="AV436" s="48">
        <v>0</v>
      </c>
      <c r="AW436" s="48">
        <v>0</v>
      </c>
      <c r="AX436" s="48">
        <v>0</v>
      </c>
      <c r="AY436" s="48">
        <v>0</v>
      </c>
      <c r="AZ436" s="48">
        <v>0</v>
      </c>
      <c r="BA436" s="48">
        <v>0</v>
      </c>
      <c r="BB436" s="48">
        <v>0</v>
      </c>
      <c r="BC436" s="48">
        <v>0</v>
      </c>
      <c r="BD436" s="48">
        <v>0</v>
      </c>
      <c r="BE436" s="48">
        <v>0</v>
      </c>
      <c r="BF436" s="48">
        <v>0</v>
      </c>
      <c r="BG436" s="48">
        <v>0</v>
      </c>
      <c r="BH436" s="48">
        <v>0</v>
      </c>
      <c r="BI436" s="48">
        <v>0</v>
      </c>
      <c r="BJ436" s="48">
        <v>0</v>
      </c>
      <c r="BK436" s="48">
        <v>0</v>
      </c>
      <c r="BL436" s="48">
        <v>0</v>
      </c>
      <c r="BM436" s="48">
        <v>0</v>
      </c>
      <c r="BN436" s="48">
        <v>0</v>
      </c>
      <c r="BO436" s="48">
        <v>0</v>
      </c>
      <c r="BP436" s="48" t="s">
        <v>85</v>
      </c>
      <c r="BQ436" s="48" t="s">
        <v>85</v>
      </c>
      <c r="BR436" s="48" t="s">
        <v>85</v>
      </c>
      <c r="BS436" s="48" t="s">
        <v>85</v>
      </c>
      <c r="BT436" s="48" t="s">
        <v>85</v>
      </c>
      <c r="BU436" s="48" t="s">
        <v>85</v>
      </c>
      <c r="BV436" s="48" t="s">
        <v>85</v>
      </c>
      <c r="BW436" s="48" t="s">
        <v>85</v>
      </c>
      <c r="BX436" s="48" t="s">
        <v>85</v>
      </c>
      <c r="BY436" s="48" t="s">
        <v>85</v>
      </c>
      <c r="BZ436" s="48" t="s">
        <v>85</v>
      </c>
      <c r="CA436" s="48" t="s">
        <v>85</v>
      </c>
      <c r="CB436" s="48" t="s">
        <v>85</v>
      </c>
      <c r="CC436" s="48" t="s">
        <v>85</v>
      </c>
      <c r="CD436" s="45"/>
      <c r="CE436" s="15"/>
      <c r="CF436" s="15"/>
      <c r="CG436" s="15"/>
      <c r="CH436" s="15"/>
      <c r="CI436" s="15"/>
      <c r="CJ436" s="15"/>
      <c r="CK436" s="16"/>
    </row>
    <row r="437" spans="1:89">
      <c r="A437" s="44">
        <v>504</v>
      </c>
      <c r="B437" s="45" t="s">
        <v>784</v>
      </c>
      <c r="C437" s="9" t="s">
        <v>198</v>
      </c>
      <c r="D437" s="39" t="s">
        <v>92</v>
      </c>
      <c r="E437" s="39" t="s">
        <v>79</v>
      </c>
      <c r="F437" s="39" t="s">
        <v>812</v>
      </c>
      <c r="G437" s="39" t="s">
        <v>122</v>
      </c>
      <c r="H437" s="11">
        <f>E437-D437+1</f>
        <v>7</v>
      </c>
      <c r="I437" s="40" t="s">
        <v>144</v>
      </c>
      <c r="J437" s="40" t="s">
        <v>176</v>
      </c>
      <c r="K437" s="40" t="s">
        <v>813</v>
      </c>
      <c r="L437" s="12">
        <v>50</v>
      </c>
      <c r="M437" s="12">
        <v>44</v>
      </c>
      <c r="N437" s="12">
        <v>4</v>
      </c>
      <c r="O437" s="12">
        <v>2</v>
      </c>
      <c r="P437" s="13" t="s">
        <v>786</v>
      </c>
      <c r="Q437" s="12" t="s">
        <v>787</v>
      </c>
      <c r="R437" s="12" t="s">
        <v>88</v>
      </c>
      <c r="S437" s="12">
        <v>50</v>
      </c>
      <c r="T437" s="12">
        <v>48</v>
      </c>
      <c r="U437" s="48">
        <v>50</v>
      </c>
      <c r="V437" s="48">
        <v>48</v>
      </c>
      <c r="W437" s="48" t="s">
        <v>11</v>
      </c>
      <c r="X437" s="48">
        <f>IF(AND(W437 = "Dem", L437&gt;M437), 1, 0)</f>
        <v>1</v>
      </c>
      <c r="Y437" s="48" t="s">
        <v>85</v>
      </c>
      <c r="Z437" s="48" t="s">
        <v>85</v>
      </c>
      <c r="AA437" s="48" t="s">
        <v>85</v>
      </c>
      <c r="AB437" s="48" t="s">
        <v>85</v>
      </c>
      <c r="AC437" s="12" t="s">
        <v>85</v>
      </c>
      <c r="AD437" s="12" t="s">
        <v>85</v>
      </c>
      <c r="AE437" s="13" t="s">
        <v>203</v>
      </c>
      <c r="AF437" s="13" t="s">
        <v>198</v>
      </c>
      <c r="AG437" s="48" t="s">
        <v>89</v>
      </c>
      <c r="AH437" s="48">
        <v>1</v>
      </c>
      <c r="AI437" s="48">
        <v>1</v>
      </c>
      <c r="AJ437" s="48">
        <v>1</v>
      </c>
      <c r="AK437" s="48">
        <v>1</v>
      </c>
      <c r="AL437" s="48">
        <v>1</v>
      </c>
      <c r="AM437" s="48">
        <v>1</v>
      </c>
      <c r="AN437" s="48">
        <v>0</v>
      </c>
      <c r="AO437" s="48">
        <v>0</v>
      </c>
      <c r="AP437" s="48">
        <v>1</v>
      </c>
      <c r="AQ437" s="48">
        <v>0</v>
      </c>
      <c r="AR437" s="48">
        <v>0</v>
      </c>
      <c r="AS437" s="48">
        <v>0</v>
      </c>
      <c r="AT437" s="48">
        <v>0</v>
      </c>
      <c r="AU437" s="48">
        <v>0</v>
      </c>
      <c r="AV437" s="48">
        <v>0</v>
      </c>
      <c r="AW437" s="48">
        <v>0</v>
      </c>
      <c r="AX437" s="48">
        <v>0</v>
      </c>
      <c r="AY437" s="48">
        <v>0</v>
      </c>
      <c r="AZ437" s="48">
        <v>0</v>
      </c>
      <c r="BA437" s="48">
        <v>0</v>
      </c>
      <c r="BB437" s="48">
        <v>0</v>
      </c>
      <c r="BC437" s="48">
        <v>0</v>
      </c>
      <c r="BD437" s="48">
        <v>0</v>
      </c>
      <c r="BE437" s="48">
        <v>0</v>
      </c>
      <c r="BF437" s="48">
        <v>0</v>
      </c>
      <c r="BG437" s="48">
        <v>0</v>
      </c>
      <c r="BH437" s="48">
        <v>0</v>
      </c>
      <c r="BI437" s="48">
        <v>0</v>
      </c>
      <c r="BJ437" s="48">
        <v>0</v>
      </c>
      <c r="BK437" s="48">
        <v>0</v>
      </c>
      <c r="BL437" s="48">
        <v>0</v>
      </c>
      <c r="BM437" s="48">
        <v>0</v>
      </c>
      <c r="BN437" s="48">
        <v>0</v>
      </c>
      <c r="BO437" s="48">
        <v>0</v>
      </c>
      <c r="BP437" s="48" t="s">
        <v>85</v>
      </c>
      <c r="BQ437" s="48" t="s">
        <v>85</v>
      </c>
      <c r="BR437" s="48">
        <v>43</v>
      </c>
      <c r="BS437" s="48">
        <v>40</v>
      </c>
      <c r="BT437" s="48">
        <v>11</v>
      </c>
      <c r="BU437" s="48" t="s">
        <v>85</v>
      </c>
      <c r="BV437" s="48" t="s">
        <v>85</v>
      </c>
      <c r="BW437" s="48" t="s">
        <v>85</v>
      </c>
      <c r="BX437" s="48" t="s">
        <v>85</v>
      </c>
      <c r="BY437" s="48" t="s">
        <v>85</v>
      </c>
      <c r="BZ437" s="48" t="s">
        <v>85</v>
      </c>
      <c r="CA437" s="48" t="s">
        <v>85</v>
      </c>
      <c r="CB437" s="48" t="s">
        <v>85</v>
      </c>
      <c r="CC437" s="48" t="s">
        <v>85</v>
      </c>
      <c r="CD437" s="45"/>
      <c r="CE437" s="15"/>
      <c r="CF437" s="15"/>
      <c r="CG437" s="15"/>
      <c r="CH437" s="15"/>
      <c r="CI437" s="15"/>
      <c r="CJ437" s="15"/>
      <c r="CK437" s="16"/>
    </row>
    <row r="438" spans="1:89">
      <c r="A438" s="44">
        <v>456</v>
      </c>
      <c r="B438" s="45" t="s">
        <v>784</v>
      </c>
      <c r="C438" s="9" t="s">
        <v>130</v>
      </c>
      <c r="D438" s="39" t="s">
        <v>153</v>
      </c>
      <c r="E438" s="39" t="s">
        <v>92</v>
      </c>
      <c r="F438" s="39" t="s">
        <v>273</v>
      </c>
      <c r="G438" s="39" t="s">
        <v>131</v>
      </c>
      <c r="H438" s="11">
        <f>E438-D438+1</f>
        <v>10</v>
      </c>
      <c r="I438" s="40" t="s">
        <v>274</v>
      </c>
      <c r="J438" s="40" t="s">
        <v>176</v>
      </c>
      <c r="K438" s="40" t="s">
        <v>822</v>
      </c>
      <c r="L438" s="12">
        <v>48</v>
      </c>
      <c r="M438" s="12">
        <v>42</v>
      </c>
      <c r="N438" s="12" t="s">
        <v>85</v>
      </c>
      <c r="O438" s="12" t="s">
        <v>85</v>
      </c>
      <c r="P438" s="13" t="s">
        <v>786</v>
      </c>
      <c r="Q438" s="12" t="s">
        <v>787</v>
      </c>
      <c r="R438" s="12" t="s">
        <v>88</v>
      </c>
      <c r="S438" s="12">
        <v>50</v>
      </c>
      <c r="T438" s="12">
        <v>48</v>
      </c>
      <c r="U438" s="48">
        <v>50</v>
      </c>
      <c r="V438" s="48">
        <v>48</v>
      </c>
      <c r="W438" s="48" t="s">
        <v>11</v>
      </c>
      <c r="X438" s="48">
        <f>IF(AND(W438 = "Dem", L438&gt;M438), 1, 0)</f>
        <v>1</v>
      </c>
      <c r="Y438" s="12" t="s">
        <v>85</v>
      </c>
      <c r="Z438" s="48" t="s">
        <v>85</v>
      </c>
      <c r="AA438" s="12" t="s">
        <v>85</v>
      </c>
      <c r="AB438" s="12" t="s">
        <v>85</v>
      </c>
      <c r="AC438" s="12" t="s">
        <v>85</v>
      </c>
      <c r="AD438" s="12" t="s">
        <v>85</v>
      </c>
      <c r="AE438" s="13" t="s">
        <v>130</v>
      </c>
      <c r="AF438" s="48" t="s">
        <v>136</v>
      </c>
      <c r="AG438" s="48" t="s">
        <v>89</v>
      </c>
      <c r="AH438" s="12">
        <v>1</v>
      </c>
      <c r="AI438" s="12">
        <v>0</v>
      </c>
      <c r="AJ438" s="12">
        <v>1</v>
      </c>
      <c r="AK438" s="12">
        <v>1</v>
      </c>
      <c r="AL438" s="12">
        <v>1</v>
      </c>
      <c r="AM438" s="12">
        <v>1</v>
      </c>
      <c r="AN438" s="12">
        <v>0</v>
      </c>
      <c r="AO438" s="12">
        <v>0</v>
      </c>
      <c r="AP438" s="12">
        <v>1</v>
      </c>
      <c r="AQ438" s="12">
        <v>1</v>
      </c>
      <c r="AR438" s="12">
        <v>0</v>
      </c>
      <c r="AS438" s="12">
        <v>0</v>
      </c>
      <c r="AT438" s="12">
        <v>0</v>
      </c>
      <c r="AU438" s="12">
        <v>0</v>
      </c>
      <c r="AV438" s="12">
        <v>0</v>
      </c>
      <c r="AW438" s="12">
        <v>0</v>
      </c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0</v>
      </c>
      <c r="BE438" s="12">
        <v>0</v>
      </c>
      <c r="BF438" s="12">
        <v>0</v>
      </c>
      <c r="BG438" s="12">
        <v>0</v>
      </c>
      <c r="BH438" s="12">
        <v>0</v>
      </c>
      <c r="BI438" s="12">
        <v>0</v>
      </c>
      <c r="BJ438" s="12">
        <v>1</v>
      </c>
      <c r="BK438" s="12">
        <v>1</v>
      </c>
      <c r="BL438" s="12">
        <v>0</v>
      </c>
      <c r="BM438" s="12">
        <v>0</v>
      </c>
      <c r="BN438" s="12">
        <v>0</v>
      </c>
      <c r="BO438" s="12">
        <v>1</v>
      </c>
      <c r="BP438" s="12" t="s">
        <v>85</v>
      </c>
      <c r="BQ438" s="12" t="s">
        <v>85</v>
      </c>
      <c r="BR438" s="12" t="s">
        <v>85</v>
      </c>
      <c r="BS438" s="12" t="s">
        <v>85</v>
      </c>
      <c r="BT438" s="12" t="s">
        <v>85</v>
      </c>
      <c r="BU438" s="12" t="s">
        <v>85</v>
      </c>
      <c r="BV438" s="12" t="s">
        <v>85</v>
      </c>
      <c r="BW438" s="12" t="s">
        <v>85</v>
      </c>
      <c r="BX438" s="12" t="s">
        <v>85</v>
      </c>
      <c r="BY438" s="12" t="s">
        <v>85</v>
      </c>
      <c r="BZ438" s="12" t="s">
        <v>85</v>
      </c>
      <c r="CA438" s="12" t="s">
        <v>85</v>
      </c>
      <c r="CB438" s="12" t="s">
        <v>85</v>
      </c>
      <c r="CC438" s="12" t="s">
        <v>85</v>
      </c>
      <c r="CD438" s="45"/>
      <c r="CE438" s="15"/>
      <c r="CF438" s="15"/>
      <c r="CG438" s="15"/>
      <c r="CH438" s="15"/>
      <c r="CI438" s="15"/>
      <c r="CJ438" s="15"/>
      <c r="CK438" s="16"/>
    </row>
    <row r="439" spans="1:89">
      <c r="A439" s="44">
        <v>429</v>
      </c>
      <c r="B439" s="45" t="s">
        <v>784</v>
      </c>
      <c r="C439" s="9" t="s">
        <v>198</v>
      </c>
      <c r="D439" s="39" t="s">
        <v>106</v>
      </c>
      <c r="E439" s="39" t="s">
        <v>92</v>
      </c>
      <c r="F439" s="39" t="s">
        <v>829</v>
      </c>
      <c r="G439" s="39" t="s">
        <v>92</v>
      </c>
      <c r="H439" s="11">
        <f>E439-D439+1</f>
        <v>7</v>
      </c>
      <c r="I439" s="40" t="s">
        <v>266</v>
      </c>
      <c r="J439" s="11" t="s">
        <v>176</v>
      </c>
      <c r="K439" s="40" t="s">
        <v>830</v>
      </c>
      <c r="L439" s="12">
        <v>50</v>
      </c>
      <c r="M439" s="12">
        <v>45</v>
      </c>
      <c r="N439" s="12">
        <v>3</v>
      </c>
      <c r="O439" s="12">
        <v>2</v>
      </c>
      <c r="P439" s="13" t="s">
        <v>786</v>
      </c>
      <c r="Q439" s="12" t="s">
        <v>787</v>
      </c>
      <c r="R439" s="48" t="s">
        <v>88</v>
      </c>
      <c r="S439" s="12">
        <v>50</v>
      </c>
      <c r="T439" s="12">
        <v>48</v>
      </c>
      <c r="U439" s="48">
        <v>50</v>
      </c>
      <c r="V439" s="48">
        <v>48</v>
      </c>
      <c r="W439" s="48" t="s">
        <v>11</v>
      </c>
      <c r="X439" s="48">
        <f>IF(AND(W439 = "Dem", L439&gt;M439), 1, 0)</f>
        <v>1</v>
      </c>
      <c r="Y439" s="48" t="s">
        <v>85</v>
      </c>
      <c r="Z439" s="48" t="s">
        <v>85</v>
      </c>
      <c r="AA439" s="48" t="s">
        <v>85</v>
      </c>
      <c r="AB439" s="48" t="s">
        <v>85</v>
      </c>
      <c r="AC439" s="48" t="s">
        <v>85</v>
      </c>
      <c r="AD439" s="48" t="s">
        <v>85</v>
      </c>
      <c r="AE439" s="13" t="s">
        <v>203</v>
      </c>
      <c r="AF439" s="13" t="s">
        <v>198</v>
      </c>
      <c r="AG439" s="48" t="s">
        <v>89</v>
      </c>
      <c r="AH439" s="48">
        <v>1</v>
      </c>
      <c r="AI439" s="48">
        <v>1</v>
      </c>
      <c r="AJ439" s="48">
        <v>1</v>
      </c>
      <c r="AK439" s="48">
        <v>1</v>
      </c>
      <c r="AL439" s="48">
        <v>1</v>
      </c>
      <c r="AM439" s="48">
        <v>1</v>
      </c>
      <c r="AN439" s="48">
        <v>0</v>
      </c>
      <c r="AO439" s="48">
        <v>0</v>
      </c>
      <c r="AP439" s="48">
        <v>1</v>
      </c>
      <c r="AQ439" s="48">
        <v>0</v>
      </c>
      <c r="AR439" s="48">
        <v>0</v>
      </c>
      <c r="AS439" s="48">
        <v>0</v>
      </c>
      <c r="AT439" s="48">
        <v>0</v>
      </c>
      <c r="AU439" s="48">
        <v>0</v>
      </c>
      <c r="AV439" s="48">
        <v>0</v>
      </c>
      <c r="AW439" s="48">
        <v>0</v>
      </c>
      <c r="AX439" s="48">
        <v>0</v>
      </c>
      <c r="AY439" s="48">
        <v>0</v>
      </c>
      <c r="AZ439" s="48">
        <v>0</v>
      </c>
      <c r="BA439" s="48">
        <v>0</v>
      </c>
      <c r="BB439" s="48">
        <v>0</v>
      </c>
      <c r="BC439" s="48">
        <v>0</v>
      </c>
      <c r="BD439" s="48">
        <v>0</v>
      </c>
      <c r="BE439" s="48">
        <v>0</v>
      </c>
      <c r="BF439" s="48">
        <v>0</v>
      </c>
      <c r="BG439" s="48">
        <v>0</v>
      </c>
      <c r="BH439" s="48">
        <v>0</v>
      </c>
      <c r="BI439" s="48">
        <v>0</v>
      </c>
      <c r="BJ439" s="48">
        <v>0</v>
      </c>
      <c r="BK439" s="48">
        <v>0</v>
      </c>
      <c r="BL439" s="48">
        <v>0</v>
      </c>
      <c r="BM439" s="48">
        <v>0</v>
      </c>
      <c r="BN439" s="48">
        <v>0</v>
      </c>
      <c r="BO439" s="48">
        <v>0</v>
      </c>
      <c r="BP439" s="48" t="s">
        <v>85</v>
      </c>
      <c r="BQ439" s="48" t="s">
        <v>85</v>
      </c>
      <c r="BR439" s="48">
        <v>43</v>
      </c>
      <c r="BS439" s="48">
        <v>41</v>
      </c>
      <c r="BT439" s="48">
        <v>10</v>
      </c>
      <c r="BU439" s="48" t="s">
        <v>85</v>
      </c>
      <c r="BV439" s="48" t="s">
        <v>85</v>
      </c>
      <c r="BW439" s="48" t="s">
        <v>85</v>
      </c>
      <c r="BX439" s="48" t="s">
        <v>85</v>
      </c>
      <c r="BY439" s="48" t="s">
        <v>85</v>
      </c>
      <c r="BZ439" s="48" t="s">
        <v>85</v>
      </c>
      <c r="CA439" s="48" t="s">
        <v>85</v>
      </c>
      <c r="CB439" s="48" t="s">
        <v>85</v>
      </c>
      <c r="CC439" s="48" t="s">
        <v>85</v>
      </c>
      <c r="CD439" s="45"/>
      <c r="CE439" s="15"/>
      <c r="CF439" s="15"/>
      <c r="CG439" s="15"/>
      <c r="CH439" s="15"/>
      <c r="CI439" s="15"/>
      <c r="CJ439" s="15"/>
      <c r="CK439" s="16"/>
    </row>
    <row r="440" spans="1:89">
      <c r="A440" s="44">
        <v>408</v>
      </c>
      <c r="B440" s="45" t="s">
        <v>784</v>
      </c>
      <c r="C440" s="9" t="s">
        <v>836</v>
      </c>
      <c r="D440" s="39" t="s">
        <v>478</v>
      </c>
      <c r="E440" s="39" t="s">
        <v>232</v>
      </c>
      <c r="F440" s="39" t="s">
        <v>721</v>
      </c>
      <c r="G440" s="39" t="s">
        <v>108</v>
      </c>
      <c r="H440" s="11">
        <f>E440-D440+1</f>
        <v>4</v>
      </c>
      <c r="I440" s="40" t="s">
        <v>85</v>
      </c>
      <c r="J440" s="11" t="s">
        <v>176</v>
      </c>
      <c r="K440" s="40" t="s">
        <v>837</v>
      </c>
      <c r="L440" s="12">
        <v>50</v>
      </c>
      <c r="M440" s="12">
        <v>43</v>
      </c>
      <c r="N440" s="12" t="s">
        <v>85</v>
      </c>
      <c r="O440" s="12" t="s">
        <v>838</v>
      </c>
      <c r="P440" s="13" t="s">
        <v>786</v>
      </c>
      <c r="Q440" s="12" t="s">
        <v>787</v>
      </c>
      <c r="R440" s="48" t="s">
        <v>88</v>
      </c>
      <c r="S440" s="12">
        <v>50</v>
      </c>
      <c r="T440" s="12">
        <v>48</v>
      </c>
      <c r="U440" s="48">
        <v>50</v>
      </c>
      <c r="V440" s="48">
        <v>48</v>
      </c>
      <c r="W440" s="48" t="s">
        <v>11</v>
      </c>
      <c r="X440" s="48">
        <f>IF(AND(W440 = "Dem", L440&gt;M440), 1, 0)</f>
        <v>1</v>
      </c>
      <c r="Y440" s="48" t="s">
        <v>85</v>
      </c>
      <c r="Z440" s="48" t="s">
        <v>85</v>
      </c>
      <c r="AA440" s="48" t="s">
        <v>85</v>
      </c>
      <c r="AB440" s="48" t="s">
        <v>85</v>
      </c>
      <c r="AC440" s="48" t="s">
        <v>85</v>
      </c>
      <c r="AD440" s="48" t="s">
        <v>85</v>
      </c>
      <c r="AE440" s="13" t="s">
        <v>839</v>
      </c>
      <c r="AF440" s="48" t="s">
        <v>836</v>
      </c>
      <c r="AG440" s="48" t="s">
        <v>89</v>
      </c>
      <c r="AH440" s="48">
        <v>1</v>
      </c>
      <c r="AI440" s="48">
        <v>1</v>
      </c>
      <c r="AJ440" s="48">
        <v>1</v>
      </c>
      <c r="AK440" s="48">
        <v>0</v>
      </c>
      <c r="AL440" s="48">
        <v>1</v>
      </c>
      <c r="AM440" s="48">
        <v>1</v>
      </c>
      <c r="AN440" s="48">
        <v>0</v>
      </c>
      <c r="AO440" s="48">
        <v>1</v>
      </c>
      <c r="AP440" s="48">
        <v>1</v>
      </c>
      <c r="AQ440" s="48">
        <v>0</v>
      </c>
      <c r="AR440" s="48">
        <v>0</v>
      </c>
      <c r="AS440" s="48">
        <v>0</v>
      </c>
      <c r="AT440" s="48">
        <v>1</v>
      </c>
      <c r="AU440" s="48">
        <v>0</v>
      </c>
      <c r="AV440" s="48">
        <v>0</v>
      </c>
      <c r="AW440" s="48">
        <v>0</v>
      </c>
      <c r="AX440" s="48">
        <v>1</v>
      </c>
      <c r="AY440" s="48">
        <v>0</v>
      </c>
      <c r="AZ440" s="48">
        <v>0</v>
      </c>
      <c r="BA440" s="48">
        <v>0</v>
      </c>
      <c r="BB440" s="48">
        <v>0</v>
      </c>
      <c r="BC440" s="48">
        <v>0</v>
      </c>
      <c r="BD440" s="48">
        <v>0</v>
      </c>
      <c r="BE440" s="48">
        <v>0</v>
      </c>
      <c r="BF440" s="48">
        <v>0</v>
      </c>
      <c r="BG440" s="48">
        <v>0</v>
      </c>
      <c r="BH440" s="48">
        <v>0</v>
      </c>
      <c r="BI440" s="48">
        <v>0</v>
      </c>
      <c r="BJ440" s="48">
        <v>0</v>
      </c>
      <c r="BK440" s="48">
        <v>0</v>
      </c>
      <c r="BL440" s="48">
        <v>0</v>
      </c>
      <c r="BM440" s="48">
        <v>0</v>
      </c>
      <c r="BN440" s="48">
        <v>0</v>
      </c>
      <c r="BO440" s="48">
        <v>0</v>
      </c>
      <c r="BP440" s="48" t="s">
        <v>85</v>
      </c>
      <c r="BQ440" s="48" t="s">
        <v>85</v>
      </c>
      <c r="BR440" s="48" t="s">
        <v>85</v>
      </c>
      <c r="BS440" s="48" t="s">
        <v>85</v>
      </c>
      <c r="BT440" s="48" t="s">
        <v>85</v>
      </c>
      <c r="BU440" s="48" t="s">
        <v>85</v>
      </c>
      <c r="BV440" s="48" t="s">
        <v>85</v>
      </c>
      <c r="BW440" s="48" t="s">
        <v>85</v>
      </c>
      <c r="BX440" s="48" t="s">
        <v>85</v>
      </c>
      <c r="BY440" s="48" t="s">
        <v>85</v>
      </c>
      <c r="BZ440" s="48" t="s">
        <v>85</v>
      </c>
      <c r="CA440" s="48" t="s">
        <v>85</v>
      </c>
      <c r="CB440" s="48" t="s">
        <v>838</v>
      </c>
      <c r="CC440" s="48" t="s">
        <v>85</v>
      </c>
      <c r="CD440" s="45"/>
      <c r="CE440" s="15"/>
      <c r="CF440" s="15"/>
      <c r="CG440" s="15"/>
      <c r="CH440" s="15"/>
      <c r="CI440" s="15"/>
      <c r="CJ440" s="15"/>
      <c r="CK440" s="16"/>
    </row>
    <row r="441" spans="1:89">
      <c r="A441" s="44">
        <v>374</v>
      </c>
      <c r="B441" s="45" t="s">
        <v>784</v>
      </c>
      <c r="C441" s="9" t="s">
        <v>130</v>
      </c>
      <c r="D441" s="39" t="s">
        <v>301</v>
      </c>
      <c r="E441" s="39" t="s">
        <v>153</v>
      </c>
      <c r="F441" s="39" t="s">
        <v>302</v>
      </c>
      <c r="G441" s="39" t="s">
        <v>286</v>
      </c>
      <c r="H441" s="11">
        <f>E441-D441+1</f>
        <v>10</v>
      </c>
      <c r="I441" s="40" t="s">
        <v>85</v>
      </c>
      <c r="J441" s="40" t="s">
        <v>176</v>
      </c>
      <c r="K441" s="40" t="s">
        <v>840</v>
      </c>
      <c r="L441" s="12">
        <v>49</v>
      </c>
      <c r="M441" s="12">
        <v>40</v>
      </c>
      <c r="N441" s="12" t="s">
        <v>85</v>
      </c>
      <c r="O441" s="12" t="s">
        <v>85</v>
      </c>
      <c r="P441" s="13" t="s">
        <v>786</v>
      </c>
      <c r="Q441" s="12" t="s">
        <v>787</v>
      </c>
      <c r="R441" s="48" t="s">
        <v>88</v>
      </c>
      <c r="S441" s="12">
        <v>50</v>
      </c>
      <c r="T441" s="12">
        <v>48</v>
      </c>
      <c r="U441" s="48">
        <v>50</v>
      </c>
      <c r="V441" s="48">
        <v>48</v>
      </c>
      <c r="W441" s="48" t="s">
        <v>11</v>
      </c>
      <c r="X441" s="48">
        <f>IF(AND(W441 = "Dem", L441&gt;M441), 1, 0)</f>
        <v>1</v>
      </c>
      <c r="Y441" s="48" t="s">
        <v>85</v>
      </c>
      <c r="Z441" s="48" t="s">
        <v>85</v>
      </c>
      <c r="AA441" s="48" t="s">
        <v>85</v>
      </c>
      <c r="AB441" s="48" t="s">
        <v>85</v>
      </c>
      <c r="AC441" s="48" t="s">
        <v>85</v>
      </c>
      <c r="AD441" s="48" t="s">
        <v>85</v>
      </c>
      <c r="AE441" s="13" t="s">
        <v>130</v>
      </c>
      <c r="AF441" s="13" t="s">
        <v>136</v>
      </c>
      <c r="AG441" s="48" t="s">
        <v>89</v>
      </c>
      <c r="AH441" s="48">
        <v>1</v>
      </c>
      <c r="AI441" s="48">
        <v>0</v>
      </c>
      <c r="AJ441" s="48" t="s">
        <v>85</v>
      </c>
      <c r="AK441" s="48" t="s">
        <v>85</v>
      </c>
      <c r="AL441" s="48" t="s">
        <v>85</v>
      </c>
      <c r="AM441" s="48" t="s">
        <v>85</v>
      </c>
      <c r="AN441" s="48" t="s">
        <v>85</v>
      </c>
      <c r="AO441" s="48" t="s">
        <v>85</v>
      </c>
      <c r="AP441" s="48" t="s">
        <v>85</v>
      </c>
      <c r="AQ441" s="48" t="s">
        <v>85</v>
      </c>
      <c r="AR441" s="48" t="s">
        <v>85</v>
      </c>
      <c r="AS441" s="48" t="s">
        <v>85</v>
      </c>
      <c r="AT441" s="48" t="s">
        <v>85</v>
      </c>
      <c r="AU441" s="48" t="s">
        <v>85</v>
      </c>
      <c r="AV441" s="48" t="s">
        <v>85</v>
      </c>
      <c r="AW441" s="48" t="s">
        <v>85</v>
      </c>
      <c r="AX441" s="48" t="s">
        <v>85</v>
      </c>
      <c r="AY441" s="48" t="s">
        <v>85</v>
      </c>
      <c r="AZ441" s="48" t="s">
        <v>85</v>
      </c>
      <c r="BA441" s="48" t="s">
        <v>85</v>
      </c>
      <c r="BB441" s="48" t="s">
        <v>85</v>
      </c>
      <c r="BC441" s="48" t="s">
        <v>85</v>
      </c>
      <c r="BD441" s="48" t="s">
        <v>85</v>
      </c>
      <c r="BE441" s="48" t="s">
        <v>85</v>
      </c>
      <c r="BF441" s="48" t="s">
        <v>85</v>
      </c>
      <c r="BG441" s="48" t="s">
        <v>85</v>
      </c>
      <c r="BH441" s="48" t="s">
        <v>85</v>
      </c>
      <c r="BI441" s="48" t="s">
        <v>85</v>
      </c>
      <c r="BJ441" s="48" t="s">
        <v>85</v>
      </c>
      <c r="BK441" s="48" t="s">
        <v>85</v>
      </c>
      <c r="BL441" s="48" t="s">
        <v>85</v>
      </c>
      <c r="BM441" s="48" t="s">
        <v>85</v>
      </c>
      <c r="BN441" s="48" t="s">
        <v>85</v>
      </c>
      <c r="BO441" s="48" t="s">
        <v>85</v>
      </c>
      <c r="BP441" s="48" t="s">
        <v>85</v>
      </c>
      <c r="BQ441" s="48" t="s">
        <v>85</v>
      </c>
      <c r="BR441" s="48" t="s">
        <v>85</v>
      </c>
      <c r="BS441" s="48" t="s">
        <v>85</v>
      </c>
      <c r="BT441" s="48" t="s">
        <v>85</v>
      </c>
      <c r="BU441" s="48" t="s">
        <v>85</v>
      </c>
      <c r="BV441" s="48" t="s">
        <v>85</v>
      </c>
      <c r="BW441" s="48" t="s">
        <v>85</v>
      </c>
      <c r="BX441" s="48" t="s">
        <v>85</v>
      </c>
      <c r="BY441" s="48" t="s">
        <v>85</v>
      </c>
      <c r="BZ441" s="48" t="s">
        <v>85</v>
      </c>
      <c r="CA441" s="48" t="s">
        <v>85</v>
      </c>
      <c r="CB441" s="48" t="s">
        <v>85</v>
      </c>
      <c r="CC441" s="48" t="s">
        <v>85</v>
      </c>
      <c r="CD441" s="45"/>
      <c r="CE441" s="15"/>
      <c r="CF441" s="15"/>
      <c r="CG441" s="15"/>
      <c r="CH441" s="15"/>
      <c r="CI441" s="15"/>
      <c r="CJ441" s="15"/>
      <c r="CK441" s="16"/>
    </row>
    <row r="442" spans="1:89" ht="15.75" customHeight="1">
      <c r="A442" s="44">
        <v>366</v>
      </c>
      <c r="B442" s="45" t="s">
        <v>784</v>
      </c>
      <c r="C442" s="9" t="s">
        <v>130</v>
      </c>
      <c r="D442" s="39" t="s">
        <v>304</v>
      </c>
      <c r="E442" s="39" t="s">
        <v>305</v>
      </c>
      <c r="F442" s="39" t="s">
        <v>306</v>
      </c>
      <c r="G442" s="39" t="s">
        <v>286</v>
      </c>
      <c r="H442" s="11">
        <f>E442-D442+1</f>
        <v>10</v>
      </c>
      <c r="I442" s="40" t="s">
        <v>85</v>
      </c>
      <c r="J442" s="40" t="s">
        <v>176</v>
      </c>
      <c r="K442" s="40" t="s">
        <v>841</v>
      </c>
      <c r="L442" s="12">
        <v>48</v>
      </c>
      <c r="M442" s="12">
        <v>40</v>
      </c>
      <c r="N442" s="12" t="s">
        <v>85</v>
      </c>
      <c r="O442" s="12" t="s">
        <v>85</v>
      </c>
      <c r="P442" s="13" t="s">
        <v>786</v>
      </c>
      <c r="Q442" s="12" t="s">
        <v>787</v>
      </c>
      <c r="R442" s="12" t="s">
        <v>88</v>
      </c>
      <c r="S442" s="12">
        <v>50</v>
      </c>
      <c r="T442" s="12">
        <v>48</v>
      </c>
      <c r="U442" s="48">
        <v>50</v>
      </c>
      <c r="V442" s="48">
        <v>48</v>
      </c>
      <c r="W442" s="48" t="s">
        <v>11</v>
      </c>
      <c r="X442" s="48">
        <f>IF(AND(W442 = "Dem", L442&gt;M442), 1, 0)</f>
        <v>1</v>
      </c>
      <c r="Y442" s="48" t="s">
        <v>85</v>
      </c>
      <c r="Z442" s="48" t="s">
        <v>85</v>
      </c>
      <c r="AA442" s="48" t="s">
        <v>85</v>
      </c>
      <c r="AB442" s="48" t="s">
        <v>85</v>
      </c>
      <c r="AC442" s="48" t="s">
        <v>85</v>
      </c>
      <c r="AD442" s="48" t="s">
        <v>85</v>
      </c>
      <c r="AE442" s="13" t="s">
        <v>130</v>
      </c>
      <c r="AF442" s="13" t="s">
        <v>136</v>
      </c>
      <c r="AG442" s="48" t="s">
        <v>89</v>
      </c>
      <c r="AH442" s="48">
        <v>1</v>
      </c>
      <c r="AI442" s="48">
        <v>0</v>
      </c>
      <c r="AJ442" s="48" t="s">
        <v>85</v>
      </c>
      <c r="AK442" s="48" t="s">
        <v>85</v>
      </c>
      <c r="AL442" s="48" t="s">
        <v>85</v>
      </c>
      <c r="AM442" s="48" t="s">
        <v>85</v>
      </c>
      <c r="AN442" s="48" t="s">
        <v>85</v>
      </c>
      <c r="AO442" s="48" t="s">
        <v>85</v>
      </c>
      <c r="AP442" s="48" t="s">
        <v>85</v>
      </c>
      <c r="AQ442" s="48" t="s">
        <v>85</v>
      </c>
      <c r="AR442" s="48" t="s">
        <v>85</v>
      </c>
      <c r="AS442" s="48" t="s">
        <v>85</v>
      </c>
      <c r="AT442" s="48" t="s">
        <v>85</v>
      </c>
      <c r="AU442" s="48" t="s">
        <v>85</v>
      </c>
      <c r="AV442" s="48" t="s">
        <v>85</v>
      </c>
      <c r="AW442" s="48" t="s">
        <v>85</v>
      </c>
      <c r="AX442" s="48" t="s">
        <v>85</v>
      </c>
      <c r="AY442" s="48" t="s">
        <v>85</v>
      </c>
      <c r="AZ442" s="48" t="s">
        <v>85</v>
      </c>
      <c r="BA442" s="48" t="s">
        <v>85</v>
      </c>
      <c r="BB442" s="48" t="s">
        <v>85</v>
      </c>
      <c r="BC442" s="48" t="s">
        <v>85</v>
      </c>
      <c r="BD442" s="48" t="s">
        <v>85</v>
      </c>
      <c r="BE442" s="48" t="s">
        <v>85</v>
      </c>
      <c r="BF442" s="48" t="s">
        <v>85</v>
      </c>
      <c r="BG442" s="48" t="s">
        <v>85</v>
      </c>
      <c r="BH442" s="48" t="s">
        <v>85</v>
      </c>
      <c r="BI442" s="48" t="s">
        <v>85</v>
      </c>
      <c r="BJ442" s="48" t="s">
        <v>85</v>
      </c>
      <c r="BK442" s="48" t="s">
        <v>85</v>
      </c>
      <c r="BL442" s="48" t="s">
        <v>85</v>
      </c>
      <c r="BM442" s="48" t="s">
        <v>85</v>
      </c>
      <c r="BN442" s="48" t="s">
        <v>85</v>
      </c>
      <c r="BO442" s="48" t="s">
        <v>85</v>
      </c>
      <c r="BP442" s="48" t="s">
        <v>85</v>
      </c>
      <c r="BQ442" s="48" t="s">
        <v>85</v>
      </c>
      <c r="BR442" s="48" t="s">
        <v>85</v>
      </c>
      <c r="BS442" s="48" t="s">
        <v>85</v>
      </c>
      <c r="BT442" s="48" t="s">
        <v>85</v>
      </c>
      <c r="BU442" s="48" t="s">
        <v>85</v>
      </c>
      <c r="BV442" s="48" t="s">
        <v>85</v>
      </c>
      <c r="BW442" s="48" t="s">
        <v>85</v>
      </c>
      <c r="BX442" s="48" t="s">
        <v>85</v>
      </c>
      <c r="BY442" s="48" t="s">
        <v>85</v>
      </c>
      <c r="BZ442" s="48" t="s">
        <v>85</v>
      </c>
      <c r="CA442" s="48" t="s">
        <v>85</v>
      </c>
      <c r="CB442" s="48" t="s">
        <v>85</v>
      </c>
      <c r="CC442" s="48" t="s">
        <v>85</v>
      </c>
      <c r="CD442" s="45"/>
      <c r="CE442" s="15"/>
      <c r="CF442" s="15"/>
      <c r="CG442" s="15"/>
      <c r="CH442" s="15"/>
      <c r="CI442" s="15"/>
      <c r="CJ442" s="15"/>
      <c r="CK442" s="16"/>
    </row>
    <row r="443" spans="1:89" ht="15.75" customHeight="1">
      <c r="A443" s="44">
        <v>358</v>
      </c>
      <c r="B443" s="45" t="s">
        <v>784</v>
      </c>
      <c r="C443" s="9" t="s">
        <v>285</v>
      </c>
      <c r="D443" s="39" t="s">
        <v>310</v>
      </c>
      <c r="E443" s="39" t="s">
        <v>105</v>
      </c>
      <c r="F443" s="39" t="s">
        <v>654</v>
      </c>
      <c r="G443" s="39" t="s">
        <v>153</v>
      </c>
      <c r="H443" s="11">
        <f>E443-D443+1</f>
        <v>4</v>
      </c>
      <c r="I443" s="11" t="s">
        <v>636</v>
      </c>
      <c r="J443" s="40" t="s">
        <v>176</v>
      </c>
      <c r="K443" s="40" t="s">
        <v>844</v>
      </c>
      <c r="L443" s="12">
        <v>47</v>
      </c>
      <c r="M443" s="12">
        <v>44</v>
      </c>
      <c r="N443" s="12">
        <v>1</v>
      </c>
      <c r="O443" s="12">
        <v>8</v>
      </c>
      <c r="P443" s="13" t="s">
        <v>786</v>
      </c>
      <c r="Q443" s="12" t="s">
        <v>787</v>
      </c>
      <c r="R443" s="48" t="s">
        <v>88</v>
      </c>
      <c r="S443" s="12">
        <v>50</v>
      </c>
      <c r="T443" s="12">
        <v>48</v>
      </c>
      <c r="U443" s="48">
        <v>50</v>
      </c>
      <c r="V443" s="48">
        <v>48</v>
      </c>
      <c r="W443" s="48" t="s">
        <v>11</v>
      </c>
      <c r="X443" s="48">
        <f>IF(AND(W443 = "Dem", L443&gt;M443), 1, 0)</f>
        <v>1</v>
      </c>
      <c r="Y443" s="48" t="s">
        <v>289</v>
      </c>
      <c r="Z443" s="48" t="s">
        <v>85</v>
      </c>
      <c r="AA443" s="48" t="s">
        <v>85</v>
      </c>
      <c r="AB443" s="48" t="s">
        <v>85</v>
      </c>
      <c r="AC443" s="48" t="s">
        <v>85</v>
      </c>
      <c r="AD443" s="48" t="s">
        <v>85</v>
      </c>
      <c r="AE443" s="13" t="s">
        <v>290</v>
      </c>
      <c r="AF443" s="32" t="s">
        <v>285</v>
      </c>
      <c r="AG443" s="48" t="s">
        <v>89</v>
      </c>
      <c r="AH443" s="48">
        <v>1</v>
      </c>
      <c r="AI443" s="48">
        <v>1</v>
      </c>
      <c r="AJ443" s="48">
        <v>1</v>
      </c>
      <c r="AK443" s="48">
        <v>1</v>
      </c>
      <c r="AL443" s="48">
        <v>1</v>
      </c>
      <c r="AM443" s="48">
        <v>1</v>
      </c>
      <c r="AN443" s="48">
        <v>0</v>
      </c>
      <c r="AO443" s="48">
        <v>0</v>
      </c>
      <c r="AP443" s="48">
        <v>0</v>
      </c>
      <c r="AQ443" s="48">
        <v>0</v>
      </c>
      <c r="AR443" s="48">
        <v>0</v>
      </c>
      <c r="AS443" s="48">
        <v>0</v>
      </c>
      <c r="AT443" s="48">
        <v>0</v>
      </c>
      <c r="AU443" s="48">
        <v>0</v>
      </c>
      <c r="AV443" s="48">
        <v>0</v>
      </c>
      <c r="AW443" s="48">
        <v>0</v>
      </c>
      <c r="AX443" s="48">
        <v>0</v>
      </c>
      <c r="AY443" s="48">
        <v>0</v>
      </c>
      <c r="AZ443" s="48">
        <v>0</v>
      </c>
      <c r="BA443" s="48">
        <v>0</v>
      </c>
      <c r="BB443" s="48">
        <v>0</v>
      </c>
      <c r="BC443" s="48">
        <v>0</v>
      </c>
      <c r="BD443" s="48">
        <v>0</v>
      </c>
      <c r="BE443" s="48">
        <v>0</v>
      </c>
      <c r="BF443" s="48">
        <v>0</v>
      </c>
      <c r="BG443" s="48">
        <v>0</v>
      </c>
      <c r="BH443" s="48">
        <v>0</v>
      </c>
      <c r="BI443" s="48">
        <v>0</v>
      </c>
      <c r="BJ443" s="48">
        <v>0</v>
      </c>
      <c r="BK443" s="48">
        <v>0</v>
      </c>
      <c r="BL443" s="48">
        <v>0</v>
      </c>
      <c r="BM443" s="48">
        <v>0</v>
      </c>
      <c r="BN443" s="48">
        <v>0</v>
      </c>
      <c r="BO443" s="48">
        <v>0</v>
      </c>
      <c r="BP443" s="48" t="s">
        <v>85</v>
      </c>
      <c r="BQ443" s="48" t="s">
        <v>85</v>
      </c>
      <c r="BR443" s="48">
        <v>35</v>
      </c>
      <c r="BS443" s="48">
        <v>32</v>
      </c>
      <c r="BT443" s="48">
        <v>30</v>
      </c>
      <c r="BU443" s="48" t="s">
        <v>85</v>
      </c>
      <c r="BV443" s="48" t="s">
        <v>85</v>
      </c>
      <c r="BW443" s="48" t="s">
        <v>85</v>
      </c>
      <c r="BX443" s="48" t="s">
        <v>85</v>
      </c>
      <c r="BY443" s="48">
        <v>80</v>
      </c>
      <c r="BZ443" s="48">
        <v>13</v>
      </c>
      <c r="CA443" s="48">
        <v>3</v>
      </c>
      <c r="CB443" s="48" t="s">
        <v>85</v>
      </c>
      <c r="CC443" s="48" t="s">
        <v>85</v>
      </c>
      <c r="CD443" s="45"/>
      <c r="CE443" s="15"/>
      <c r="CF443" s="15"/>
      <c r="CG443" s="15"/>
      <c r="CH443" s="15"/>
      <c r="CI443" s="15"/>
      <c r="CJ443" s="15"/>
      <c r="CK443" s="16"/>
    </row>
    <row r="444" spans="1:89" ht="15.75" customHeight="1">
      <c r="A444" s="44">
        <v>357</v>
      </c>
      <c r="B444" s="45" t="s">
        <v>784</v>
      </c>
      <c r="C444" s="9" t="s">
        <v>845</v>
      </c>
      <c r="D444" s="39" t="s">
        <v>97</v>
      </c>
      <c r="E444" s="39" t="s">
        <v>294</v>
      </c>
      <c r="F444" s="39" t="s">
        <v>846</v>
      </c>
      <c r="G444" s="39" t="s">
        <v>153</v>
      </c>
      <c r="H444" s="11">
        <f>E444-D444+1</f>
        <v>9</v>
      </c>
      <c r="I444" s="11" t="s">
        <v>636</v>
      </c>
      <c r="J444" s="11" t="s">
        <v>176</v>
      </c>
      <c r="K444" s="40" t="s">
        <v>847</v>
      </c>
      <c r="L444" s="12">
        <v>48</v>
      </c>
      <c r="M444" s="12">
        <v>42</v>
      </c>
      <c r="N444" s="12" t="s">
        <v>85</v>
      </c>
      <c r="O444" s="12">
        <v>10</v>
      </c>
      <c r="P444" s="13" t="s">
        <v>786</v>
      </c>
      <c r="Q444" s="12" t="s">
        <v>787</v>
      </c>
      <c r="R444" s="48" t="s">
        <v>88</v>
      </c>
      <c r="S444" s="12">
        <v>50</v>
      </c>
      <c r="T444" s="12">
        <v>48</v>
      </c>
      <c r="U444" s="48">
        <v>50</v>
      </c>
      <c r="V444" s="48">
        <v>48</v>
      </c>
      <c r="W444" s="48" t="s">
        <v>11</v>
      </c>
      <c r="X444" s="48">
        <f>IF(AND(W444 = "Dem", L444&gt;M444), 1, 0)</f>
        <v>1</v>
      </c>
      <c r="Y444" s="48" t="s">
        <v>85</v>
      </c>
      <c r="Z444" s="48" t="s">
        <v>85</v>
      </c>
      <c r="AA444" s="48" t="s">
        <v>85</v>
      </c>
      <c r="AB444" s="48" t="s">
        <v>85</v>
      </c>
      <c r="AC444" s="48" t="s">
        <v>85</v>
      </c>
      <c r="AD444" s="48" t="s">
        <v>85</v>
      </c>
      <c r="AE444" s="13" t="s">
        <v>848</v>
      </c>
      <c r="AF444" s="32" t="s">
        <v>848</v>
      </c>
      <c r="AG444" s="48" t="s">
        <v>89</v>
      </c>
      <c r="AH444" s="48">
        <v>1</v>
      </c>
      <c r="AI444" s="48">
        <v>0</v>
      </c>
      <c r="AJ444" s="48">
        <v>1</v>
      </c>
      <c r="AK444" s="48">
        <v>1</v>
      </c>
      <c r="AL444" s="48">
        <v>1</v>
      </c>
      <c r="AM444" s="48">
        <v>1</v>
      </c>
      <c r="AN444" s="48">
        <v>0</v>
      </c>
      <c r="AO444" s="48">
        <v>1</v>
      </c>
      <c r="AP444" s="48">
        <v>0</v>
      </c>
      <c r="AQ444" s="48">
        <v>0</v>
      </c>
      <c r="AR444" s="48">
        <v>0</v>
      </c>
      <c r="AS444" s="48">
        <v>0</v>
      </c>
      <c r="AT444" s="48">
        <v>1</v>
      </c>
      <c r="AU444" s="48">
        <v>0</v>
      </c>
      <c r="AV444" s="48">
        <v>0</v>
      </c>
      <c r="AW444" s="48">
        <v>0</v>
      </c>
      <c r="AX444" s="48">
        <v>0</v>
      </c>
      <c r="AY444" s="48">
        <v>0</v>
      </c>
      <c r="AZ444" s="48">
        <v>0</v>
      </c>
      <c r="BA444" s="48">
        <v>0</v>
      </c>
      <c r="BB444" s="48">
        <v>0</v>
      </c>
      <c r="BC444" s="48">
        <v>0</v>
      </c>
      <c r="BD444" s="48">
        <v>0</v>
      </c>
      <c r="BE444" s="48">
        <v>0</v>
      </c>
      <c r="BF444" s="48">
        <v>0</v>
      </c>
      <c r="BG444" s="48">
        <v>0</v>
      </c>
      <c r="BH444" s="48">
        <v>0</v>
      </c>
      <c r="BI444" s="48">
        <v>0</v>
      </c>
      <c r="BJ444" s="48">
        <v>0</v>
      </c>
      <c r="BK444" s="48">
        <v>0</v>
      </c>
      <c r="BL444" s="48">
        <v>0</v>
      </c>
      <c r="BM444" s="48">
        <v>0</v>
      </c>
      <c r="BN444" s="48">
        <v>0</v>
      </c>
      <c r="BO444" s="48">
        <v>0</v>
      </c>
      <c r="BP444" s="48" t="s">
        <v>85</v>
      </c>
      <c r="BQ444" s="48" t="s">
        <v>85</v>
      </c>
      <c r="BR444" s="48">
        <v>41</v>
      </c>
      <c r="BS444" s="48">
        <v>37</v>
      </c>
      <c r="BT444" s="48">
        <v>22</v>
      </c>
      <c r="BU444" s="48" t="s">
        <v>85</v>
      </c>
      <c r="BV444" s="48" t="s">
        <v>85</v>
      </c>
      <c r="BW444" s="48" t="s">
        <v>85</v>
      </c>
      <c r="BX444" s="48" t="s">
        <v>85</v>
      </c>
      <c r="BY444" s="48">
        <v>83</v>
      </c>
      <c r="BZ444" s="48">
        <v>10</v>
      </c>
      <c r="CA444" s="48" t="s">
        <v>85</v>
      </c>
      <c r="CB444" s="48" t="s">
        <v>85</v>
      </c>
      <c r="CC444" s="48">
        <v>8</v>
      </c>
      <c r="CD444" s="45"/>
      <c r="CE444" s="15"/>
      <c r="CF444" s="15"/>
      <c r="CG444" s="15"/>
      <c r="CH444" s="15"/>
      <c r="CI444" s="15"/>
      <c r="CJ444" s="15"/>
      <c r="CK444" s="16"/>
    </row>
    <row r="445" spans="1:89" ht="15.75" customHeight="1">
      <c r="A445" s="44">
        <v>334</v>
      </c>
      <c r="B445" s="45" t="s">
        <v>784</v>
      </c>
      <c r="C445" s="9" t="s">
        <v>204</v>
      </c>
      <c r="D445" s="39" t="s">
        <v>301</v>
      </c>
      <c r="E445" s="39" t="s">
        <v>98</v>
      </c>
      <c r="F445" s="39" t="s">
        <v>320</v>
      </c>
      <c r="G445" s="39" t="s">
        <v>188</v>
      </c>
      <c r="H445" s="11">
        <f>E445-D445+1</f>
        <v>3</v>
      </c>
      <c r="I445" s="11" t="s">
        <v>321</v>
      </c>
      <c r="J445" s="40" t="s">
        <v>176</v>
      </c>
      <c r="K445" s="40" t="s">
        <v>852</v>
      </c>
      <c r="L445" s="12">
        <v>51</v>
      </c>
      <c r="M445" s="12">
        <v>43</v>
      </c>
      <c r="N445" s="12" t="s">
        <v>85</v>
      </c>
      <c r="O445" s="12">
        <v>5</v>
      </c>
      <c r="P445" s="13" t="s">
        <v>786</v>
      </c>
      <c r="Q445" s="12" t="s">
        <v>787</v>
      </c>
      <c r="R445" s="48" t="s">
        <v>88</v>
      </c>
      <c r="S445" s="12">
        <v>50</v>
      </c>
      <c r="T445" s="12">
        <v>48</v>
      </c>
      <c r="U445" s="48">
        <v>50</v>
      </c>
      <c r="V445" s="48">
        <v>48</v>
      </c>
      <c r="W445" s="48" t="s">
        <v>11</v>
      </c>
      <c r="X445" s="48">
        <f>IF(AND(W445 = "Dem", L445&gt;M445), 1, 0)</f>
        <v>1</v>
      </c>
      <c r="Y445" s="48" t="s">
        <v>85</v>
      </c>
      <c r="Z445" s="48" t="s">
        <v>85</v>
      </c>
      <c r="AA445" s="48" t="s">
        <v>85</v>
      </c>
      <c r="AB445" s="48" t="s">
        <v>85</v>
      </c>
      <c r="AC445" s="48" t="s">
        <v>85</v>
      </c>
      <c r="AD445" s="48" t="s">
        <v>85</v>
      </c>
      <c r="AE445" s="13" t="s">
        <v>207</v>
      </c>
      <c r="AF445" s="48" t="s">
        <v>204</v>
      </c>
      <c r="AG445" s="48" t="s">
        <v>89</v>
      </c>
      <c r="AH445" s="48">
        <v>1</v>
      </c>
      <c r="AI445" s="48">
        <v>1</v>
      </c>
      <c r="AJ445" s="48">
        <v>1</v>
      </c>
      <c r="AK445" s="48">
        <v>1</v>
      </c>
      <c r="AL445" s="48">
        <v>1</v>
      </c>
      <c r="AM445" s="48">
        <v>1</v>
      </c>
      <c r="AN445" s="48">
        <v>1</v>
      </c>
      <c r="AO445" s="48">
        <v>0</v>
      </c>
      <c r="AP445" s="48">
        <v>0</v>
      </c>
      <c r="AQ445" s="48">
        <v>0</v>
      </c>
      <c r="AR445" s="48">
        <v>0</v>
      </c>
      <c r="AS445" s="48">
        <v>0</v>
      </c>
      <c r="AT445" s="48">
        <v>0</v>
      </c>
      <c r="AU445" s="48">
        <v>0</v>
      </c>
      <c r="AV445" s="48">
        <v>0</v>
      </c>
      <c r="AW445" s="48">
        <v>0</v>
      </c>
      <c r="AX445" s="48">
        <v>0</v>
      </c>
      <c r="AY445" s="48">
        <v>0</v>
      </c>
      <c r="AZ445" s="48">
        <v>0</v>
      </c>
      <c r="BA445" s="48">
        <v>0</v>
      </c>
      <c r="BB445" s="48">
        <v>0</v>
      </c>
      <c r="BC445" s="48">
        <v>0</v>
      </c>
      <c r="BD445" s="48">
        <v>0</v>
      </c>
      <c r="BE445" s="48">
        <v>0</v>
      </c>
      <c r="BF445" s="48">
        <v>0</v>
      </c>
      <c r="BG445" s="48">
        <v>0</v>
      </c>
      <c r="BH445" s="48">
        <v>0</v>
      </c>
      <c r="BI445" s="48">
        <v>0</v>
      </c>
      <c r="BJ445" s="48">
        <v>0</v>
      </c>
      <c r="BK445" s="48">
        <v>0</v>
      </c>
      <c r="BL445" s="48">
        <v>0</v>
      </c>
      <c r="BM445" s="48">
        <v>0</v>
      </c>
      <c r="BN445" s="48">
        <v>0</v>
      </c>
      <c r="BO445" s="48">
        <v>0</v>
      </c>
      <c r="BP445" s="48">
        <v>43</v>
      </c>
      <c r="BQ445" s="48">
        <v>43</v>
      </c>
      <c r="BR445" s="48">
        <v>37</v>
      </c>
      <c r="BS445" s="48">
        <v>36</v>
      </c>
      <c r="BT445" s="48">
        <v>27</v>
      </c>
      <c r="BU445" s="48" t="s">
        <v>85</v>
      </c>
      <c r="BV445" s="48" t="s">
        <v>85</v>
      </c>
      <c r="BW445" s="48" t="s">
        <v>85</v>
      </c>
      <c r="BX445" s="48" t="s">
        <v>85</v>
      </c>
      <c r="BY445" s="48">
        <v>74</v>
      </c>
      <c r="BZ445" s="48">
        <v>11</v>
      </c>
      <c r="CA445" s="48">
        <v>10</v>
      </c>
      <c r="CB445" s="48">
        <v>2</v>
      </c>
      <c r="CC445" s="48">
        <v>2</v>
      </c>
      <c r="CD445" s="45"/>
      <c r="CE445" s="15"/>
      <c r="CF445" s="15"/>
      <c r="CG445" s="15"/>
      <c r="CH445" s="15"/>
      <c r="CI445" s="15"/>
      <c r="CJ445" s="15"/>
      <c r="CK445" s="16"/>
    </row>
    <row r="446" spans="1:89" ht="15.75" customHeight="1">
      <c r="A446" s="44">
        <v>329</v>
      </c>
      <c r="B446" s="45" t="s">
        <v>784</v>
      </c>
      <c r="C446" s="9" t="s">
        <v>198</v>
      </c>
      <c r="D446" s="39" t="s">
        <v>337</v>
      </c>
      <c r="E446" s="39" t="s">
        <v>310</v>
      </c>
      <c r="F446" s="39" t="s">
        <v>855</v>
      </c>
      <c r="G446" s="39" t="s">
        <v>310</v>
      </c>
      <c r="H446" s="11">
        <f>E446-D446+1</f>
        <v>8</v>
      </c>
      <c r="I446" s="11" t="s">
        <v>160</v>
      </c>
      <c r="J446" s="40" t="s">
        <v>176</v>
      </c>
      <c r="K446" s="40" t="s">
        <v>856</v>
      </c>
      <c r="L446" s="12">
        <v>50</v>
      </c>
      <c r="M446" s="12">
        <v>43</v>
      </c>
      <c r="N446" s="12" t="s">
        <v>85</v>
      </c>
      <c r="O446" s="12" t="s">
        <v>85</v>
      </c>
      <c r="P446" s="48" t="s">
        <v>786</v>
      </c>
      <c r="Q446" s="12" t="s">
        <v>787</v>
      </c>
      <c r="R446" s="12" t="s">
        <v>88</v>
      </c>
      <c r="S446" s="12">
        <v>50</v>
      </c>
      <c r="T446" s="12">
        <v>48</v>
      </c>
      <c r="U446" s="48">
        <v>50</v>
      </c>
      <c r="V446" s="48">
        <v>48</v>
      </c>
      <c r="W446" s="48" t="s">
        <v>11</v>
      </c>
      <c r="X446" s="48">
        <f>IF(AND(W446 = "Dem", L446&gt;M446), 1, 0)</f>
        <v>1</v>
      </c>
      <c r="Y446" s="12" t="s">
        <v>85</v>
      </c>
      <c r="Z446" s="48" t="s">
        <v>85</v>
      </c>
      <c r="AA446" s="12" t="s">
        <v>85</v>
      </c>
      <c r="AB446" s="12" t="s">
        <v>85</v>
      </c>
      <c r="AC446" s="12" t="s">
        <v>85</v>
      </c>
      <c r="AD446" s="12" t="s">
        <v>85</v>
      </c>
      <c r="AE446" s="48" t="s">
        <v>203</v>
      </c>
      <c r="AF446" s="48" t="s">
        <v>198</v>
      </c>
      <c r="AG446" s="12" t="s">
        <v>89</v>
      </c>
      <c r="AH446" s="12">
        <v>1</v>
      </c>
      <c r="AI446" s="12">
        <v>1</v>
      </c>
      <c r="AJ446" s="14" t="s">
        <v>85</v>
      </c>
      <c r="AK446" s="14" t="s">
        <v>85</v>
      </c>
      <c r="AL446" s="14" t="s">
        <v>85</v>
      </c>
      <c r="AM446" s="14" t="s">
        <v>85</v>
      </c>
      <c r="AN446" s="14" t="s">
        <v>85</v>
      </c>
      <c r="AO446" s="14" t="s">
        <v>85</v>
      </c>
      <c r="AP446" s="14" t="s">
        <v>85</v>
      </c>
      <c r="AQ446" s="14" t="s">
        <v>85</v>
      </c>
      <c r="AR446" s="14" t="s">
        <v>85</v>
      </c>
      <c r="AS446" s="14" t="s">
        <v>85</v>
      </c>
      <c r="AT446" s="14" t="s">
        <v>85</v>
      </c>
      <c r="AU446" s="14" t="s">
        <v>85</v>
      </c>
      <c r="AV446" s="14" t="s">
        <v>85</v>
      </c>
      <c r="AW446" s="14" t="s">
        <v>85</v>
      </c>
      <c r="AX446" s="14" t="s">
        <v>85</v>
      </c>
      <c r="AY446" s="14" t="s">
        <v>85</v>
      </c>
      <c r="AZ446" s="14" t="s">
        <v>85</v>
      </c>
      <c r="BA446" s="14" t="s">
        <v>85</v>
      </c>
      <c r="BB446" s="14" t="s">
        <v>85</v>
      </c>
      <c r="BC446" s="14" t="s">
        <v>85</v>
      </c>
      <c r="BD446" s="14" t="s">
        <v>85</v>
      </c>
      <c r="BE446" s="14" t="s">
        <v>85</v>
      </c>
      <c r="BF446" s="14" t="s">
        <v>85</v>
      </c>
      <c r="BG446" s="14" t="s">
        <v>85</v>
      </c>
      <c r="BH446" s="14" t="s">
        <v>85</v>
      </c>
      <c r="BI446" s="14" t="s">
        <v>85</v>
      </c>
      <c r="BJ446" s="14" t="s">
        <v>85</v>
      </c>
      <c r="BK446" s="14" t="s">
        <v>85</v>
      </c>
      <c r="BL446" s="14" t="s">
        <v>85</v>
      </c>
      <c r="BM446" s="14" t="s">
        <v>85</v>
      </c>
      <c r="BN446" s="14" t="s">
        <v>85</v>
      </c>
      <c r="BO446" s="12" t="s">
        <v>85</v>
      </c>
      <c r="BP446" s="12" t="s">
        <v>85</v>
      </c>
      <c r="BQ446" s="12" t="s">
        <v>85</v>
      </c>
      <c r="BR446" s="12" t="s">
        <v>85</v>
      </c>
      <c r="BS446" s="12" t="s">
        <v>85</v>
      </c>
      <c r="BT446" s="12" t="s">
        <v>85</v>
      </c>
      <c r="BU446" s="12" t="s">
        <v>85</v>
      </c>
      <c r="BV446" s="12" t="s">
        <v>85</v>
      </c>
      <c r="BW446" s="12" t="s">
        <v>85</v>
      </c>
      <c r="BX446" s="12" t="s">
        <v>85</v>
      </c>
      <c r="BY446" s="12" t="s">
        <v>85</v>
      </c>
      <c r="BZ446" s="12" t="s">
        <v>85</v>
      </c>
      <c r="CA446" s="12" t="s">
        <v>85</v>
      </c>
      <c r="CB446" s="12" t="s">
        <v>85</v>
      </c>
      <c r="CC446" s="12" t="s">
        <v>85</v>
      </c>
      <c r="CD446" s="45"/>
      <c r="CE446" s="15"/>
      <c r="CF446" s="15"/>
      <c r="CG446" s="15"/>
      <c r="CH446" s="15"/>
      <c r="CI446" s="15"/>
      <c r="CJ446" s="15"/>
      <c r="CK446" s="16"/>
    </row>
    <row r="447" spans="1:89" ht="15.75" customHeight="1">
      <c r="A447" s="44">
        <v>275</v>
      </c>
      <c r="B447" s="45" t="s">
        <v>784</v>
      </c>
      <c r="C447" s="24" t="s">
        <v>331</v>
      </c>
      <c r="D447" s="39" t="s">
        <v>348</v>
      </c>
      <c r="E447" s="39" t="s">
        <v>590</v>
      </c>
      <c r="F447" s="39" t="s">
        <v>591</v>
      </c>
      <c r="G447" s="39" t="s">
        <v>574</v>
      </c>
      <c r="H447" s="11">
        <f>E447-D447+1</f>
        <v>6</v>
      </c>
      <c r="I447" s="11" t="s">
        <v>85</v>
      </c>
      <c r="J447" s="40" t="s">
        <v>176</v>
      </c>
      <c r="K447" s="40" t="s">
        <v>867</v>
      </c>
      <c r="L447" s="12">
        <v>47</v>
      </c>
      <c r="M447" s="12">
        <v>42</v>
      </c>
      <c r="N447" s="12" t="s">
        <v>85</v>
      </c>
      <c r="O447" s="12">
        <v>12</v>
      </c>
      <c r="P447" s="48" t="s">
        <v>786</v>
      </c>
      <c r="Q447" s="12" t="s">
        <v>787</v>
      </c>
      <c r="R447" s="12" t="s">
        <v>88</v>
      </c>
      <c r="S447" s="12">
        <v>50</v>
      </c>
      <c r="T447" s="12">
        <v>48</v>
      </c>
      <c r="U447" s="48">
        <v>50</v>
      </c>
      <c r="V447" s="48">
        <v>48</v>
      </c>
      <c r="W447" s="48" t="s">
        <v>11</v>
      </c>
      <c r="X447" s="48">
        <f>IF(AND(W447 = "Dem", L447&gt;M447), 1, 0)</f>
        <v>1</v>
      </c>
      <c r="Y447" s="48" t="s">
        <v>85</v>
      </c>
      <c r="Z447" s="48" t="s">
        <v>85</v>
      </c>
      <c r="AA447" s="48" t="s">
        <v>85</v>
      </c>
      <c r="AB447" s="48" t="s">
        <v>85</v>
      </c>
      <c r="AC447" s="48" t="s">
        <v>85</v>
      </c>
      <c r="AD447" s="12" t="s">
        <v>85</v>
      </c>
      <c r="AE447" s="48" t="s">
        <v>331</v>
      </c>
      <c r="AF447" s="48" t="s">
        <v>331</v>
      </c>
      <c r="AG447" s="48" t="s">
        <v>11</v>
      </c>
      <c r="AH447" s="48">
        <v>1</v>
      </c>
      <c r="AI447" s="48">
        <v>0</v>
      </c>
      <c r="AJ447" s="48" t="s">
        <v>85</v>
      </c>
      <c r="AK447" s="48" t="s">
        <v>85</v>
      </c>
      <c r="AL447" s="48" t="s">
        <v>85</v>
      </c>
      <c r="AM447" s="48" t="s">
        <v>85</v>
      </c>
      <c r="AN447" s="48" t="s">
        <v>85</v>
      </c>
      <c r="AO447" s="48" t="s">
        <v>85</v>
      </c>
      <c r="AP447" s="48" t="s">
        <v>85</v>
      </c>
      <c r="AQ447" s="48" t="s">
        <v>85</v>
      </c>
      <c r="AR447" s="48" t="s">
        <v>85</v>
      </c>
      <c r="AS447" s="48" t="s">
        <v>85</v>
      </c>
      <c r="AT447" s="48" t="s">
        <v>85</v>
      </c>
      <c r="AU447" s="48" t="s">
        <v>85</v>
      </c>
      <c r="AV447" s="48" t="s">
        <v>85</v>
      </c>
      <c r="AW447" s="48" t="s">
        <v>85</v>
      </c>
      <c r="AX447" s="48" t="s">
        <v>85</v>
      </c>
      <c r="AY447" s="48" t="s">
        <v>85</v>
      </c>
      <c r="AZ447" s="48" t="s">
        <v>85</v>
      </c>
      <c r="BA447" s="48" t="s">
        <v>85</v>
      </c>
      <c r="BB447" s="48" t="s">
        <v>85</v>
      </c>
      <c r="BC447" s="48" t="s">
        <v>85</v>
      </c>
      <c r="BD447" s="48" t="s">
        <v>85</v>
      </c>
      <c r="BE447" s="48" t="s">
        <v>85</v>
      </c>
      <c r="BF447" s="48" t="s">
        <v>85</v>
      </c>
      <c r="BG447" s="48" t="s">
        <v>85</v>
      </c>
      <c r="BH447" s="48" t="s">
        <v>85</v>
      </c>
      <c r="BI447" s="48" t="s">
        <v>85</v>
      </c>
      <c r="BJ447" s="48" t="s">
        <v>85</v>
      </c>
      <c r="BK447" s="48" t="s">
        <v>85</v>
      </c>
      <c r="BL447" s="48" t="s">
        <v>85</v>
      </c>
      <c r="BM447" s="48" t="s">
        <v>85</v>
      </c>
      <c r="BN447" s="48" t="s">
        <v>85</v>
      </c>
      <c r="BO447" s="48" t="s">
        <v>85</v>
      </c>
      <c r="BP447" s="48" t="s">
        <v>85</v>
      </c>
      <c r="BQ447" s="48" t="s">
        <v>85</v>
      </c>
      <c r="BR447" s="48" t="s">
        <v>85</v>
      </c>
      <c r="BS447" s="48" t="s">
        <v>85</v>
      </c>
      <c r="BT447" s="48" t="s">
        <v>85</v>
      </c>
      <c r="BU447" s="48" t="s">
        <v>85</v>
      </c>
      <c r="BV447" s="48" t="s">
        <v>85</v>
      </c>
      <c r="BW447" s="48" t="s">
        <v>85</v>
      </c>
      <c r="BX447" s="48" t="s">
        <v>85</v>
      </c>
      <c r="BY447" s="48" t="s">
        <v>85</v>
      </c>
      <c r="BZ447" s="48" t="s">
        <v>85</v>
      </c>
      <c r="CA447" s="48" t="s">
        <v>85</v>
      </c>
      <c r="CB447" s="48" t="s">
        <v>85</v>
      </c>
      <c r="CC447" s="48" t="s">
        <v>85</v>
      </c>
      <c r="CD447" s="45"/>
      <c r="CE447" s="15"/>
      <c r="CF447" s="15"/>
      <c r="CG447" s="15"/>
      <c r="CH447" s="15"/>
      <c r="CI447" s="15"/>
      <c r="CJ447" s="15"/>
      <c r="CK447" s="16"/>
    </row>
    <row r="448" spans="1:89" ht="15.75" customHeight="1">
      <c r="A448" s="44">
        <v>263</v>
      </c>
      <c r="B448" s="45" t="s">
        <v>784</v>
      </c>
      <c r="C448" s="24" t="s">
        <v>204</v>
      </c>
      <c r="D448" s="39" t="s">
        <v>341</v>
      </c>
      <c r="E448" s="39" t="s">
        <v>164</v>
      </c>
      <c r="F448" s="39" t="s">
        <v>342</v>
      </c>
      <c r="G448" s="39" t="s">
        <v>332</v>
      </c>
      <c r="H448" s="11">
        <f>E448-D448+1</f>
        <v>3</v>
      </c>
      <c r="I448" s="40" t="s">
        <v>343</v>
      </c>
      <c r="J448" s="40" t="s">
        <v>176</v>
      </c>
      <c r="K448" s="48">
        <v>568</v>
      </c>
      <c r="L448" s="12">
        <v>50</v>
      </c>
      <c r="M448" s="12">
        <v>44</v>
      </c>
      <c r="N448" s="12" t="s">
        <v>85</v>
      </c>
      <c r="O448" s="12">
        <v>3</v>
      </c>
      <c r="P448" s="48" t="s">
        <v>786</v>
      </c>
      <c r="Q448" s="12" t="s">
        <v>787</v>
      </c>
      <c r="R448" s="48" t="s">
        <v>88</v>
      </c>
      <c r="S448" s="12">
        <v>50</v>
      </c>
      <c r="T448" s="12">
        <v>48</v>
      </c>
      <c r="U448" s="48">
        <v>50</v>
      </c>
      <c r="V448" s="48">
        <v>48</v>
      </c>
      <c r="W448" s="48" t="s">
        <v>11</v>
      </c>
      <c r="X448" s="48">
        <f>IF(AND(W448 = "Dem", L448&gt;M448), 1, 0)</f>
        <v>1</v>
      </c>
      <c r="Y448" s="48" t="s">
        <v>85</v>
      </c>
      <c r="Z448" s="48" t="s">
        <v>85</v>
      </c>
      <c r="AA448" s="48">
        <v>0</v>
      </c>
      <c r="AB448" s="48">
        <v>0</v>
      </c>
      <c r="AC448" s="48">
        <v>0</v>
      </c>
      <c r="AD448" s="48" t="s">
        <v>85</v>
      </c>
      <c r="AE448" s="48" t="s">
        <v>207</v>
      </c>
      <c r="AF448" s="48" t="s">
        <v>204</v>
      </c>
      <c r="AG448" s="48" t="s">
        <v>89</v>
      </c>
      <c r="AH448" s="48">
        <v>1</v>
      </c>
      <c r="AI448" s="48">
        <v>1</v>
      </c>
      <c r="AJ448" s="48">
        <v>1</v>
      </c>
      <c r="AK448" s="48">
        <v>1</v>
      </c>
      <c r="AL448" s="48">
        <v>1</v>
      </c>
      <c r="AM448" s="48">
        <v>0</v>
      </c>
      <c r="AN448" s="48">
        <v>0</v>
      </c>
      <c r="AO448" s="48">
        <v>0</v>
      </c>
      <c r="AP448" s="48">
        <v>1</v>
      </c>
      <c r="AQ448" s="48">
        <v>0</v>
      </c>
      <c r="AR448" s="48">
        <v>0</v>
      </c>
      <c r="AS448" s="48">
        <v>0</v>
      </c>
      <c r="AT448" s="48">
        <v>1</v>
      </c>
      <c r="AU448" s="48">
        <v>0</v>
      </c>
      <c r="AV448" s="48">
        <v>0</v>
      </c>
      <c r="AW448" s="48">
        <v>0</v>
      </c>
      <c r="AX448" s="48">
        <v>0</v>
      </c>
      <c r="AY448" s="48">
        <v>0</v>
      </c>
      <c r="AZ448" s="48">
        <v>0</v>
      </c>
      <c r="BA448" s="48">
        <v>0</v>
      </c>
      <c r="BB448" s="48">
        <v>0</v>
      </c>
      <c r="BC448" s="48">
        <v>0</v>
      </c>
      <c r="BD448" s="48">
        <v>0</v>
      </c>
      <c r="BE448" s="48">
        <v>0</v>
      </c>
      <c r="BF448" s="48">
        <v>0</v>
      </c>
      <c r="BG448" s="48">
        <v>0</v>
      </c>
      <c r="BH448" s="48">
        <v>0</v>
      </c>
      <c r="BI448" s="48">
        <v>0</v>
      </c>
      <c r="BJ448" s="48">
        <v>0</v>
      </c>
      <c r="BK448" s="48">
        <v>0</v>
      </c>
      <c r="BL448" s="48">
        <v>0</v>
      </c>
      <c r="BM448" s="48">
        <v>0</v>
      </c>
      <c r="BN448" s="48">
        <v>0</v>
      </c>
      <c r="BO448" s="48">
        <v>0</v>
      </c>
      <c r="BP448" s="48" t="s">
        <v>85</v>
      </c>
      <c r="BQ448" s="48" t="s">
        <v>85</v>
      </c>
      <c r="BR448" s="48" t="s">
        <v>85</v>
      </c>
      <c r="BS448" s="48" t="s">
        <v>85</v>
      </c>
      <c r="BT448" s="48" t="s">
        <v>85</v>
      </c>
      <c r="BU448" s="48" t="s">
        <v>85</v>
      </c>
      <c r="BV448" s="48" t="s">
        <v>85</v>
      </c>
      <c r="BW448" s="48" t="s">
        <v>85</v>
      </c>
      <c r="BX448" s="48" t="s">
        <v>85</v>
      </c>
      <c r="BY448" s="48" t="s">
        <v>85</v>
      </c>
      <c r="BZ448" s="48" t="s">
        <v>85</v>
      </c>
      <c r="CA448" s="48" t="s">
        <v>85</v>
      </c>
      <c r="CB448" s="48" t="s">
        <v>85</v>
      </c>
      <c r="CC448" s="48" t="s">
        <v>85</v>
      </c>
      <c r="CD448" s="45"/>
      <c r="CE448" s="15"/>
      <c r="CF448" s="15"/>
      <c r="CG448" s="15"/>
      <c r="CH448" s="15"/>
      <c r="CI448" s="15"/>
      <c r="CJ448" s="15"/>
      <c r="CK448" s="16"/>
    </row>
    <row r="449" spans="1:89" ht="15.75" customHeight="1">
      <c r="A449" s="44">
        <v>253</v>
      </c>
      <c r="B449" s="45" t="s">
        <v>784</v>
      </c>
      <c r="C449" s="24" t="s">
        <v>130</v>
      </c>
      <c r="D449" s="39" t="s">
        <v>163</v>
      </c>
      <c r="E449" s="39" t="s">
        <v>164</v>
      </c>
      <c r="F449" s="39" t="s">
        <v>165</v>
      </c>
      <c r="G449" s="39" t="s">
        <v>166</v>
      </c>
      <c r="H449" s="11">
        <f>E449-D449+1</f>
        <v>10</v>
      </c>
      <c r="I449" s="40" t="s">
        <v>85</v>
      </c>
      <c r="J449" s="40" t="s">
        <v>176</v>
      </c>
      <c r="K449" s="48">
        <v>1376</v>
      </c>
      <c r="L449" s="12">
        <v>47</v>
      </c>
      <c r="M449" s="12">
        <v>40</v>
      </c>
      <c r="N449" s="12" t="s">
        <v>85</v>
      </c>
      <c r="O449" s="12" t="s">
        <v>85</v>
      </c>
      <c r="P449" s="48" t="s">
        <v>786</v>
      </c>
      <c r="Q449" s="12" t="s">
        <v>787</v>
      </c>
      <c r="R449" s="48" t="s">
        <v>88</v>
      </c>
      <c r="S449" s="12">
        <v>50</v>
      </c>
      <c r="T449" s="12">
        <v>48</v>
      </c>
      <c r="U449" s="48">
        <v>50</v>
      </c>
      <c r="V449" s="48">
        <v>48</v>
      </c>
      <c r="W449" s="48" t="s">
        <v>11</v>
      </c>
      <c r="X449" s="48">
        <f>IF(AND(W449 = "Dem", L449&gt;M449), 1, 0)</f>
        <v>1</v>
      </c>
      <c r="Y449" s="48" t="s">
        <v>85</v>
      </c>
      <c r="Z449" s="48" t="s">
        <v>85</v>
      </c>
      <c r="AA449" s="48" t="s">
        <v>85</v>
      </c>
      <c r="AB449" s="48" t="s">
        <v>85</v>
      </c>
      <c r="AC449" s="48" t="s">
        <v>85</v>
      </c>
      <c r="AD449" s="48" t="s">
        <v>85</v>
      </c>
      <c r="AE449" s="48" t="s">
        <v>130</v>
      </c>
      <c r="AF449" s="48" t="s">
        <v>130</v>
      </c>
      <c r="AG449" s="48" t="s">
        <v>89</v>
      </c>
      <c r="AH449" s="48">
        <v>1</v>
      </c>
      <c r="AI449" s="48">
        <v>0</v>
      </c>
      <c r="AJ449" s="48" t="s">
        <v>85</v>
      </c>
      <c r="AK449" s="48" t="s">
        <v>85</v>
      </c>
      <c r="AL449" s="48" t="s">
        <v>85</v>
      </c>
      <c r="AM449" s="48" t="s">
        <v>85</v>
      </c>
      <c r="AN449" s="48" t="s">
        <v>85</v>
      </c>
      <c r="AO449" s="48" t="s">
        <v>85</v>
      </c>
      <c r="AP449" s="48" t="s">
        <v>85</v>
      </c>
      <c r="AQ449" s="48" t="s">
        <v>85</v>
      </c>
      <c r="AR449" s="48" t="s">
        <v>85</v>
      </c>
      <c r="AS449" s="48" t="s">
        <v>85</v>
      </c>
      <c r="AT449" s="48" t="s">
        <v>85</v>
      </c>
      <c r="AU449" s="48" t="s">
        <v>85</v>
      </c>
      <c r="AV449" s="48" t="s">
        <v>85</v>
      </c>
      <c r="AW449" s="48" t="s">
        <v>85</v>
      </c>
      <c r="AX449" s="48" t="s">
        <v>85</v>
      </c>
      <c r="AY449" s="48" t="s">
        <v>85</v>
      </c>
      <c r="AZ449" s="48" t="s">
        <v>85</v>
      </c>
      <c r="BA449" s="48" t="s">
        <v>85</v>
      </c>
      <c r="BB449" s="48" t="s">
        <v>85</v>
      </c>
      <c r="BC449" s="48" t="s">
        <v>85</v>
      </c>
      <c r="BD449" s="48" t="s">
        <v>85</v>
      </c>
      <c r="BE449" s="48" t="s">
        <v>85</v>
      </c>
      <c r="BF449" s="48" t="s">
        <v>85</v>
      </c>
      <c r="BG449" s="48" t="s">
        <v>85</v>
      </c>
      <c r="BH449" s="48" t="s">
        <v>85</v>
      </c>
      <c r="BI449" s="48" t="s">
        <v>85</v>
      </c>
      <c r="BJ449" s="48" t="s">
        <v>85</v>
      </c>
      <c r="BK449" s="48" t="s">
        <v>85</v>
      </c>
      <c r="BL449" s="48" t="s">
        <v>85</v>
      </c>
      <c r="BM449" s="48" t="s">
        <v>85</v>
      </c>
      <c r="BN449" s="48" t="s">
        <v>85</v>
      </c>
      <c r="BO449" s="48" t="s">
        <v>85</v>
      </c>
      <c r="BP449" s="48" t="s">
        <v>85</v>
      </c>
      <c r="BQ449" s="48" t="s">
        <v>85</v>
      </c>
      <c r="BR449" s="48" t="s">
        <v>85</v>
      </c>
      <c r="BS449" s="48" t="s">
        <v>85</v>
      </c>
      <c r="BT449" s="48" t="s">
        <v>85</v>
      </c>
      <c r="BU449" s="48" t="s">
        <v>85</v>
      </c>
      <c r="BV449" s="48" t="s">
        <v>85</v>
      </c>
      <c r="BW449" s="48" t="s">
        <v>85</v>
      </c>
      <c r="BX449" s="48" t="s">
        <v>85</v>
      </c>
      <c r="BY449" s="48" t="s">
        <v>85</v>
      </c>
      <c r="BZ449" s="48" t="s">
        <v>85</v>
      </c>
      <c r="CA449" s="48" t="s">
        <v>85</v>
      </c>
      <c r="CB449" s="48" t="s">
        <v>85</v>
      </c>
      <c r="CC449" s="48" t="s">
        <v>85</v>
      </c>
      <c r="CD449" s="45"/>
      <c r="CE449" s="15"/>
      <c r="CF449" s="15"/>
      <c r="CG449" s="15"/>
      <c r="CH449" s="15"/>
      <c r="CI449" s="15"/>
      <c r="CJ449" s="15"/>
      <c r="CK449" s="16"/>
    </row>
    <row r="450" spans="1:89" ht="15.75" customHeight="1">
      <c r="A450" s="44">
        <v>237</v>
      </c>
      <c r="B450" s="45" t="s">
        <v>784</v>
      </c>
      <c r="C450" s="24" t="s">
        <v>354</v>
      </c>
      <c r="D450" s="39" t="s">
        <v>355</v>
      </c>
      <c r="E450" s="39" t="s">
        <v>348</v>
      </c>
      <c r="F450" s="39" t="s">
        <v>871</v>
      </c>
      <c r="G450" s="39" t="s">
        <v>341</v>
      </c>
      <c r="H450" s="11">
        <f>E450-D450+1</f>
        <v>3</v>
      </c>
      <c r="I450" s="40" t="s">
        <v>872</v>
      </c>
      <c r="J450" s="40" t="s">
        <v>176</v>
      </c>
      <c r="K450" s="48">
        <v>930</v>
      </c>
      <c r="L450" s="12">
        <v>51</v>
      </c>
      <c r="M450" s="12">
        <v>35</v>
      </c>
      <c r="N450" s="12">
        <v>2</v>
      </c>
      <c r="O450" s="12">
        <v>11</v>
      </c>
      <c r="P450" s="48" t="s">
        <v>786</v>
      </c>
      <c r="Q450" s="12" t="s">
        <v>787</v>
      </c>
      <c r="R450" s="48" t="s">
        <v>177</v>
      </c>
      <c r="S450" s="12">
        <v>50</v>
      </c>
      <c r="T450" s="12">
        <v>48</v>
      </c>
      <c r="U450" s="48">
        <v>50</v>
      </c>
      <c r="V450" s="48">
        <v>48</v>
      </c>
      <c r="W450" s="48" t="s">
        <v>11</v>
      </c>
      <c r="X450" s="48">
        <f>IF(AND(W450 = "Dem", L450&gt;M450), 1, 0)</f>
        <v>1</v>
      </c>
      <c r="Y450" s="48" t="s">
        <v>85</v>
      </c>
      <c r="Z450" s="48" t="s">
        <v>85</v>
      </c>
      <c r="AA450" s="48" t="s">
        <v>85</v>
      </c>
      <c r="AB450" s="48" t="s">
        <v>85</v>
      </c>
      <c r="AC450" s="48" t="s">
        <v>85</v>
      </c>
      <c r="AD450" s="48" t="s">
        <v>85</v>
      </c>
      <c r="AE450" s="48" t="s">
        <v>359</v>
      </c>
      <c r="AF450" s="48" t="s">
        <v>359</v>
      </c>
      <c r="AG450" s="48" t="s">
        <v>89</v>
      </c>
      <c r="AH450" s="48">
        <v>1</v>
      </c>
      <c r="AI450" s="48">
        <v>0</v>
      </c>
      <c r="AJ450" s="48">
        <v>1</v>
      </c>
      <c r="AK450" s="48">
        <v>1</v>
      </c>
      <c r="AL450" s="48">
        <v>1</v>
      </c>
      <c r="AM450" s="48">
        <v>1</v>
      </c>
      <c r="AN450" s="48">
        <v>0</v>
      </c>
      <c r="AO450" s="48">
        <v>0</v>
      </c>
      <c r="AP450" s="48">
        <v>1</v>
      </c>
      <c r="AQ450" s="48">
        <v>0</v>
      </c>
      <c r="AR450" s="48">
        <v>0</v>
      </c>
      <c r="AS450" s="48">
        <v>0</v>
      </c>
      <c r="AT450" s="48">
        <v>0</v>
      </c>
      <c r="AU450" s="48">
        <v>0</v>
      </c>
      <c r="AV450" s="48">
        <v>0</v>
      </c>
      <c r="AW450" s="48">
        <v>0</v>
      </c>
      <c r="AX450" s="48">
        <v>0</v>
      </c>
      <c r="AY450" s="48">
        <v>0</v>
      </c>
      <c r="AZ450" s="48">
        <v>0</v>
      </c>
      <c r="BA450" s="48">
        <v>0</v>
      </c>
      <c r="BB450" s="48">
        <v>0</v>
      </c>
      <c r="BC450" s="48">
        <v>0</v>
      </c>
      <c r="BD450" s="48">
        <v>0</v>
      </c>
      <c r="BE450" s="48">
        <v>0</v>
      </c>
      <c r="BF450" s="48">
        <v>0</v>
      </c>
      <c r="BG450" s="48">
        <v>0</v>
      </c>
      <c r="BH450" s="48">
        <v>0</v>
      </c>
      <c r="BI450" s="48">
        <v>0</v>
      </c>
      <c r="BJ450" s="48">
        <v>0</v>
      </c>
      <c r="BK450" s="48">
        <v>0</v>
      </c>
      <c r="BL450" s="48">
        <v>0</v>
      </c>
      <c r="BM450" s="48">
        <v>0</v>
      </c>
      <c r="BN450" s="48">
        <v>0</v>
      </c>
      <c r="BO450" s="48">
        <v>0</v>
      </c>
      <c r="BP450" s="48" t="s">
        <v>85</v>
      </c>
      <c r="BQ450" s="48" t="s">
        <v>85</v>
      </c>
      <c r="BR450" s="48" t="s">
        <v>85</v>
      </c>
      <c r="BS450" s="48" t="s">
        <v>85</v>
      </c>
      <c r="BT450" s="48" t="s">
        <v>85</v>
      </c>
      <c r="BU450" s="48" t="s">
        <v>85</v>
      </c>
      <c r="BV450" s="48" t="s">
        <v>85</v>
      </c>
      <c r="BW450" s="48" t="s">
        <v>85</v>
      </c>
      <c r="BX450" s="48" t="s">
        <v>85</v>
      </c>
      <c r="BY450" s="48" t="s">
        <v>85</v>
      </c>
      <c r="BZ450" s="48" t="s">
        <v>85</v>
      </c>
      <c r="CA450" s="48" t="s">
        <v>85</v>
      </c>
      <c r="CB450" s="48" t="s">
        <v>85</v>
      </c>
      <c r="CC450" s="48" t="s">
        <v>85</v>
      </c>
      <c r="CD450" s="45"/>
      <c r="CE450" s="15"/>
      <c r="CF450" s="15"/>
      <c r="CG450" s="15"/>
      <c r="CH450" s="15"/>
      <c r="CI450" s="15"/>
      <c r="CJ450" s="15"/>
      <c r="CK450" s="16"/>
    </row>
    <row r="451" spans="1:89" ht="15.75" customHeight="1">
      <c r="A451" s="1">
        <v>200</v>
      </c>
      <c r="B451" s="1" t="s">
        <v>784</v>
      </c>
      <c r="C451" s="41" t="s">
        <v>354</v>
      </c>
      <c r="D451" s="20" t="s">
        <v>379</v>
      </c>
      <c r="E451" s="20" t="s">
        <v>496</v>
      </c>
      <c r="F451" s="20" t="s">
        <v>874</v>
      </c>
      <c r="G451" s="20" t="s">
        <v>371</v>
      </c>
      <c r="H451" s="11">
        <f>E451-D451+1</f>
        <v>5</v>
      </c>
      <c r="I451" s="32">
        <v>3.15</v>
      </c>
      <c r="J451" s="40" t="s">
        <v>176</v>
      </c>
      <c r="K451" s="32">
        <v>967</v>
      </c>
      <c r="L451" s="12">
        <v>50</v>
      </c>
      <c r="M451" s="12">
        <v>38</v>
      </c>
      <c r="N451" s="12">
        <v>1</v>
      </c>
      <c r="O451" s="12">
        <v>11</v>
      </c>
      <c r="P451" s="48" t="s">
        <v>786</v>
      </c>
      <c r="Q451" s="12" t="s">
        <v>787</v>
      </c>
      <c r="R451" s="32" t="s">
        <v>88</v>
      </c>
      <c r="S451" s="12">
        <v>50</v>
      </c>
      <c r="T451" s="12">
        <v>48</v>
      </c>
      <c r="U451" s="48">
        <v>50</v>
      </c>
      <c r="V451" s="48">
        <v>48</v>
      </c>
      <c r="W451" s="48" t="s">
        <v>11</v>
      </c>
      <c r="X451" s="48">
        <f>IF(AND(W451 = "Dem", L451&gt;M451), 1, 0)</f>
        <v>1</v>
      </c>
      <c r="Y451" s="32" t="s">
        <v>384</v>
      </c>
      <c r="Z451" s="32" t="s">
        <v>85</v>
      </c>
      <c r="AA451" s="32" t="s">
        <v>85</v>
      </c>
      <c r="AB451" s="32" t="s">
        <v>85</v>
      </c>
      <c r="AC451" s="32" t="s">
        <v>85</v>
      </c>
      <c r="AD451" s="32" t="s">
        <v>85</v>
      </c>
      <c r="AE451" s="32" t="s">
        <v>354</v>
      </c>
      <c r="AF451" s="32" t="s">
        <v>354</v>
      </c>
      <c r="AG451" s="32" t="s">
        <v>89</v>
      </c>
      <c r="AH451" s="32">
        <v>1</v>
      </c>
      <c r="AI451" s="32">
        <v>0</v>
      </c>
      <c r="AJ451" s="32">
        <v>1</v>
      </c>
      <c r="AK451" s="32">
        <v>1</v>
      </c>
      <c r="AL451" s="32">
        <v>1</v>
      </c>
      <c r="AM451" s="32">
        <v>1</v>
      </c>
      <c r="AN451" s="32">
        <v>1</v>
      </c>
      <c r="AO451" s="32">
        <v>0</v>
      </c>
      <c r="AP451" s="32">
        <v>1</v>
      </c>
      <c r="AQ451" s="32">
        <v>0</v>
      </c>
      <c r="AR451" s="32">
        <v>0</v>
      </c>
      <c r="AS451" s="32">
        <v>0</v>
      </c>
      <c r="AT451" s="32">
        <v>0</v>
      </c>
      <c r="AU451" s="32">
        <v>0</v>
      </c>
      <c r="AV451" s="32">
        <v>0</v>
      </c>
      <c r="AW451" s="32">
        <v>0</v>
      </c>
      <c r="AX451" s="32">
        <v>0</v>
      </c>
      <c r="AY451" s="32">
        <v>0</v>
      </c>
      <c r="AZ451" s="32">
        <v>0</v>
      </c>
      <c r="BA451" s="32">
        <v>0</v>
      </c>
      <c r="BB451" s="32">
        <v>0</v>
      </c>
      <c r="BC451" s="32">
        <v>0</v>
      </c>
      <c r="BD451" s="32">
        <v>0</v>
      </c>
      <c r="BE451" s="32">
        <v>0</v>
      </c>
      <c r="BF451" s="32">
        <v>0</v>
      </c>
      <c r="BG451" s="32">
        <v>0</v>
      </c>
      <c r="BH451" s="32">
        <v>0</v>
      </c>
      <c r="BI451" s="32">
        <v>0</v>
      </c>
      <c r="BJ451" s="32">
        <v>0</v>
      </c>
      <c r="BK451" s="32">
        <v>0</v>
      </c>
      <c r="BL451" s="32">
        <v>0</v>
      </c>
      <c r="BM451" s="32">
        <v>0</v>
      </c>
      <c r="BN451" s="32">
        <v>0</v>
      </c>
      <c r="BO451" s="32">
        <v>0</v>
      </c>
      <c r="BP451" s="32" t="s">
        <v>85</v>
      </c>
      <c r="BQ451" s="32" t="s">
        <v>85</v>
      </c>
      <c r="BR451" s="32" t="s">
        <v>85</v>
      </c>
      <c r="BS451" s="32" t="s">
        <v>85</v>
      </c>
      <c r="BT451" s="32" t="s">
        <v>85</v>
      </c>
      <c r="BU451" s="32" t="s">
        <v>85</v>
      </c>
      <c r="BV451" s="32" t="s">
        <v>85</v>
      </c>
      <c r="BW451" s="32" t="s">
        <v>85</v>
      </c>
      <c r="BX451" s="32" t="s">
        <v>85</v>
      </c>
      <c r="BY451" s="32" t="s">
        <v>85</v>
      </c>
      <c r="BZ451" s="32" t="s">
        <v>85</v>
      </c>
      <c r="CA451" s="32" t="s">
        <v>85</v>
      </c>
      <c r="CB451" s="32" t="s">
        <v>85</v>
      </c>
      <c r="CC451" s="32" t="s">
        <v>85</v>
      </c>
      <c r="CD451" s="1"/>
      <c r="CE451" s="15"/>
      <c r="CF451" s="15"/>
      <c r="CG451" s="15"/>
      <c r="CH451" s="15"/>
      <c r="CI451" s="15"/>
      <c r="CJ451" s="15"/>
      <c r="CK451" s="16"/>
    </row>
    <row r="452" spans="1:89" ht="15.75" customHeight="1">
      <c r="A452" s="1">
        <v>197</v>
      </c>
      <c r="B452" s="1" t="s">
        <v>784</v>
      </c>
      <c r="C452" s="41" t="s">
        <v>385</v>
      </c>
      <c r="D452" s="20" t="s">
        <v>382</v>
      </c>
      <c r="E452" s="20" t="s">
        <v>386</v>
      </c>
      <c r="F452" s="20" t="s">
        <v>387</v>
      </c>
      <c r="G452" s="20" t="s">
        <v>375</v>
      </c>
      <c r="H452" s="11">
        <f>E452-D452+1</f>
        <v>3</v>
      </c>
      <c r="I452" s="11" t="s">
        <v>85</v>
      </c>
      <c r="J452" s="40" t="s">
        <v>176</v>
      </c>
      <c r="K452" s="48">
        <v>876</v>
      </c>
      <c r="L452" s="12">
        <v>50</v>
      </c>
      <c r="M452" s="12">
        <v>46</v>
      </c>
      <c r="N452" s="12" t="s">
        <v>85</v>
      </c>
      <c r="O452" s="12">
        <v>4</v>
      </c>
      <c r="P452" s="48" t="s">
        <v>786</v>
      </c>
      <c r="Q452" s="12" t="s">
        <v>787</v>
      </c>
      <c r="R452" s="40" t="s">
        <v>88</v>
      </c>
      <c r="S452" s="12">
        <v>50</v>
      </c>
      <c r="T452" s="12">
        <v>48</v>
      </c>
      <c r="U452" s="48">
        <v>50</v>
      </c>
      <c r="V452" s="48">
        <v>48</v>
      </c>
      <c r="W452" s="48" t="s">
        <v>11</v>
      </c>
      <c r="X452" s="48">
        <f>IF(AND(W452 = "Dem", L452&gt;M452), 1, 0)</f>
        <v>1</v>
      </c>
      <c r="Y452" s="32" t="s">
        <v>85</v>
      </c>
      <c r="Z452" s="32" t="s">
        <v>85</v>
      </c>
      <c r="AA452" s="32" t="s">
        <v>85</v>
      </c>
      <c r="AB452" s="32" t="s">
        <v>85</v>
      </c>
      <c r="AC452" s="32" t="s">
        <v>85</v>
      </c>
      <c r="AD452" s="32" t="s">
        <v>85</v>
      </c>
      <c r="AE452" s="32" t="s">
        <v>207</v>
      </c>
      <c r="AF452" s="32" t="s">
        <v>204</v>
      </c>
      <c r="AG452" s="32" t="s">
        <v>89</v>
      </c>
      <c r="AH452" s="32">
        <v>1</v>
      </c>
      <c r="AI452" s="32">
        <v>1</v>
      </c>
      <c r="AJ452" s="32">
        <v>1</v>
      </c>
      <c r="AK452" s="32">
        <v>1</v>
      </c>
      <c r="AL452" s="32">
        <v>1</v>
      </c>
      <c r="AM452" s="32">
        <v>1</v>
      </c>
      <c r="AN452" s="32">
        <v>1</v>
      </c>
      <c r="AO452" s="32">
        <v>0</v>
      </c>
      <c r="AP452" s="32">
        <v>1</v>
      </c>
      <c r="AQ452" s="32">
        <v>0</v>
      </c>
      <c r="AR452" s="32">
        <v>0</v>
      </c>
      <c r="AS452" s="32">
        <v>0</v>
      </c>
      <c r="AT452" s="32">
        <v>0</v>
      </c>
      <c r="AU452" s="32">
        <v>0</v>
      </c>
      <c r="AV452" s="32">
        <v>0</v>
      </c>
      <c r="AW452" s="32">
        <v>0</v>
      </c>
      <c r="AX452" s="32">
        <v>0</v>
      </c>
      <c r="AY452" s="32">
        <v>0</v>
      </c>
      <c r="AZ452" s="32">
        <v>0</v>
      </c>
      <c r="BA452" s="32">
        <v>0</v>
      </c>
      <c r="BB452" s="32">
        <v>0</v>
      </c>
      <c r="BC452" s="32">
        <v>0</v>
      </c>
      <c r="BD452" s="32">
        <v>0</v>
      </c>
      <c r="BE452" s="32">
        <v>0</v>
      </c>
      <c r="BF452" s="32">
        <v>0</v>
      </c>
      <c r="BG452" s="32">
        <v>0</v>
      </c>
      <c r="BH452" s="32">
        <v>0</v>
      </c>
      <c r="BI452" s="32">
        <v>0</v>
      </c>
      <c r="BJ452" s="32">
        <v>0</v>
      </c>
      <c r="BK452" s="32">
        <v>0</v>
      </c>
      <c r="BL452" s="32">
        <v>0</v>
      </c>
      <c r="BM452" s="32">
        <v>0</v>
      </c>
      <c r="BN452" s="32">
        <v>0</v>
      </c>
      <c r="BO452" s="32">
        <v>0</v>
      </c>
      <c r="BP452" s="32" t="s">
        <v>85</v>
      </c>
      <c r="BQ452" s="32" t="s">
        <v>85</v>
      </c>
      <c r="BR452" s="32" t="s">
        <v>85</v>
      </c>
      <c r="BS452" s="32" t="s">
        <v>85</v>
      </c>
      <c r="BT452" s="32" t="s">
        <v>85</v>
      </c>
      <c r="BU452" s="32" t="s">
        <v>85</v>
      </c>
      <c r="BV452" s="32" t="s">
        <v>85</v>
      </c>
      <c r="BW452" s="32" t="s">
        <v>85</v>
      </c>
      <c r="BX452" s="32" t="s">
        <v>85</v>
      </c>
      <c r="BY452" s="32" t="s">
        <v>85</v>
      </c>
      <c r="BZ452" s="32" t="s">
        <v>85</v>
      </c>
      <c r="CA452" s="32" t="s">
        <v>85</v>
      </c>
      <c r="CB452" s="32" t="s">
        <v>85</v>
      </c>
      <c r="CC452" s="32" t="s">
        <v>85</v>
      </c>
      <c r="CD452" s="1"/>
      <c r="CE452" s="15"/>
      <c r="CF452" s="15"/>
      <c r="CG452" s="15"/>
      <c r="CH452" s="15"/>
      <c r="CI452" s="15"/>
      <c r="CJ452" s="15"/>
      <c r="CK452" s="16"/>
    </row>
    <row r="453" spans="1:89" ht="15.75" customHeight="1">
      <c r="A453" s="1">
        <v>175</v>
      </c>
      <c r="B453" s="1" t="s">
        <v>784</v>
      </c>
      <c r="C453" s="41" t="s">
        <v>385</v>
      </c>
      <c r="D453" s="20" t="s">
        <v>396</v>
      </c>
      <c r="E453" s="20" t="s">
        <v>883</v>
      </c>
      <c r="F453" s="20" t="s">
        <v>885</v>
      </c>
      <c r="G453" s="20" t="s">
        <v>886</v>
      </c>
      <c r="H453" s="11">
        <f>E453-D453+1</f>
        <v>3</v>
      </c>
      <c r="I453" s="40" t="s">
        <v>85</v>
      </c>
      <c r="J453" s="40" t="s">
        <v>176</v>
      </c>
      <c r="K453" s="32">
        <v>809</v>
      </c>
      <c r="L453" s="12">
        <v>50</v>
      </c>
      <c r="M453" s="12">
        <v>45</v>
      </c>
      <c r="N453" s="12" t="s">
        <v>85</v>
      </c>
      <c r="O453" s="12">
        <v>5</v>
      </c>
      <c r="P453" s="48" t="s">
        <v>786</v>
      </c>
      <c r="Q453" s="12" t="s">
        <v>787</v>
      </c>
      <c r="R453" s="32" t="s">
        <v>88</v>
      </c>
      <c r="S453" s="12">
        <v>50</v>
      </c>
      <c r="T453" s="12">
        <v>48</v>
      </c>
      <c r="U453" s="48">
        <v>50</v>
      </c>
      <c r="V453" s="48">
        <v>48</v>
      </c>
      <c r="W453" s="48" t="s">
        <v>11</v>
      </c>
      <c r="X453" s="48">
        <f>IF(AND(W453 = "Dem", L453&gt;M453), 1, 0)</f>
        <v>1</v>
      </c>
      <c r="Y453" s="32" t="s">
        <v>85</v>
      </c>
      <c r="Z453" s="32" t="s">
        <v>85</v>
      </c>
      <c r="AA453" s="32" t="s">
        <v>85</v>
      </c>
      <c r="AB453" s="32" t="s">
        <v>85</v>
      </c>
      <c r="AC453" s="32" t="s">
        <v>85</v>
      </c>
      <c r="AD453" s="32" t="s">
        <v>85</v>
      </c>
      <c r="AE453" s="32" t="s">
        <v>207</v>
      </c>
      <c r="AF453" s="32" t="s">
        <v>204</v>
      </c>
      <c r="AG453" s="32" t="s">
        <v>89</v>
      </c>
      <c r="AH453" s="32">
        <v>1</v>
      </c>
      <c r="AI453" s="32">
        <v>1</v>
      </c>
      <c r="AJ453" s="32">
        <v>1</v>
      </c>
      <c r="AK453" s="32">
        <v>1</v>
      </c>
      <c r="AL453" s="32">
        <v>1</v>
      </c>
      <c r="AM453" s="32">
        <v>1</v>
      </c>
      <c r="AN453" s="32">
        <v>1</v>
      </c>
      <c r="AO453" s="32">
        <v>0</v>
      </c>
      <c r="AP453" s="32">
        <v>1</v>
      </c>
      <c r="AQ453" s="32">
        <v>0</v>
      </c>
      <c r="AR453" s="32">
        <v>0</v>
      </c>
      <c r="AS453" s="32">
        <v>0</v>
      </c>
      <c r="AT453" s="32">
        <v>0</v>
      </c>
      <c r="AU453" s="32">
        <v>0</v>
      </c>
      <c r="AV453" s="32">
        <v>0</v>
      </c>
      <c r="AW453" s="32">
        <v>0</v>
      </c>
      <c r="AX453" s="32">
        <v>0</v>
      </c>
      <c r="AY453" s="32">
        <v>0</v>
      </c>
      <c r="AZ453" s="32">
        <v>0</v>
      </c>
      <c r="BA453" s="32">
        <v>0</v>
      </c>
      <c r="BB453" s="32">
        <v>0</v>
      </c>
      <c r="BC453" s="32">
        <v>0</v>
      </c>
      <c r="BD453" s="32">
        <v>0</v>
      </c>
      <c r="BE453" s="32">
        <v>0</v>
      </c>
      <c r="BF453" s="32">
        <v>0</v>
      </c>
      <c r="BG453" s="32">
        <v>0</v>
      </c>
      <c r="BH453" s="32">
        <v>0</v>
      </c>
      <c r="BI453" s="32">
        <v>0</v>
      </c>
      <c r="BJ453" s="32">
        <v>0</v>
      </c>
      <c r="BK453" s="32">
        <v>0</v>
      </c>
      <c r="BL453" s="32">
        <v>0</v>
      </c>
      <c r="BM453" s="32">
        <v>0</v>
      </c>
      <c r="BN453" s="32">
        <v>0</v>
      </c>
      <c r="BO453" s="32">
        <v>0</v>
      </c>
      <c r="BP453" s="32" t="s">
        <v>85</v>
      </c>
      <c r="BQ453" s="32" t="s">
        <v>85</v>
      </c>
      <c r="BR453" s="32" t="s">
        <v>85</v>
      </c>
      <c r="BS453" s="32" t="s">
        <v>85</v>
      </c>
      <c r="BT453" s="32" t="s">
        <v>85</v>
      </c>
      <c r="BU453" s="32" t="s">
        <v>85</v>
      </c>
      <c r="BV453" s="32" t="s">
        <v>85</v>
      </c>
      <c r="BW453" s="32" t="s">
        <v>85</v>
      </c>
      <c r="BX453" s="32" t="s">
        <v>85</v>
      </c>
      <c r="BY453" s="32" t="s">
        <v>85</v>
      </c>
      <c r="BZ453" s="32" t="s">
        <v>85</v>
      </c>
      <c r="CA453" s="32" t="s">
        <v>85</v>
      </c>
      <c r="CB453" s="32" t="s">
        <v>85</v>
      </c>
      <c r="CC453" s="32" t="s">
        <v>85</v>
      </c>
      <c r="CD453" s="1"/>
      <c r="CE453" s="15"/>
      <c r="CF453" s="15"/>
      <c r="CG453" s="15"/>
      <c r="CH453" s="15"/>
      <c r="CI453" s="15"/>
      <c r="CJ453" s="15"/>
      <c r="CK453" s="16"/>
    </row>
    <row r="454" spans="1:89" ht="15.75" customHeight="1">
      <c r="A454" s="1">
        <v>171</v>
      </c>
      <c r="B454" s="26" t="s">
        <v>784</v>
      </c>
      <c r="C454" s="19" t="s">
        <v>354</v>
      </c>
      <c r="D454" s="20" t="s">
        <v>393</v>
      </c>
      <c r="E454" s="20" t="s">
        <v>394</v>
      </c>
      <c r="F454" s="20" t="s">
        <v>395</v>
      </c>
      <c r="G454" s="20" t="s">
        <v>396</v>
      </c>
      <c r="H454" s="11">
        <f>E454-D454+1</f>
        <v>3</v>
      </c>
      <c r="I454" s="32">
        <v>3.44</v>
      </c>
      <c r="J454" s="40" t="s">
        <v>176</v>
      </c>
      <c r="K454" s="32">
        <v>812</v>
      </c>
      <c r="L454" s="12">
        <v>48</v>
      </c>
      <c r="M454" s="12">
        <v>39</v>
      </c>
      <c r="N454" s="12">
        <v>1</v>
      </c>
      <c r="O454" s="12">
        <v>12</v>
      </c>
      <c r="P454" s="48" t="s">
        <v>786</v>
      </c>
      <c r="Q454" s="12" t="s">
        <v>787</v>
      </c>
      <c r="R454" s="32" t="s">
        <v>88</v>
      </c>
      <c r="S454" s="12">
        <v>50</v>
      </c>
      <c r="T454" s="12">
        <v>48</v>
      </c>
      <c r="U454" s="48">
        <v>50</v>
      </c>
      <c r="V454" s="48">
        <v>48</v>
      </c>
      <c r="W454" s="48" t="s">
        <v>11</v>
      </c>
      <c r="X454" s="48">
        <f>IF(AND(W454 = "Dem", L454&gt;M454), 1, 0)</f>
        <v>1</v>
      </c>
      <c r="Y454" s="32" t="s">
        <v>129</v>
      </c>
      <c r="Z454" s="32" t="s">
        <v>85</v>
      </c>
      <c r="AA454" s="32" t="s">
        <v>85</v>
      </c>
      <c r="AB454" s="32" t="s">
        <v>85</v>
      </c>
      <c r="AC454" s="32" t="s">
        <v>85</v>
      </c>
      <c r="AD454" s="32" t="s">
        <v>85</v>
      </c>
      <c r="AE454" s="32" t="s">
        <v>354</v>
      </c>
      <c r="AF454" s="32" t="s">
        <v>354</v>
      </c>
      <c r="AG454" s="32" t="s">
        <v>89</v>
      </c>
      <c r="AH454" s="32">
        <v>1</v>
      </c>
      <c r="AI454" s="32">
        <v>0</v>
      </c>
      <c r="AJ454" s="32">
        <v>1</v>
      </c>
      <c r="AK454" s="32">
        <v>1</v>
      </c>
      <c r="AL454" s="32">
        <v>1</v>
      </c>
      <c r="AM454" s="32">
        <v>1</v>
      </c>
      <c r="AN454" s="32">
        <v>1</v>
      </c>
      <c r="AO454" s="32">
        <v>0</v>
      </c>
      <c r="AP454" s="32">
        <v>1</v>
      </c>
      <c r="AQ454" s="32">
        <v>0</v>
      </c>
      <c r="AR454" s="32">
        <v>0</v>
      </c>
      <c r="AS454" s="32">
        <v>0</v>
      </c>
      <c r="AT454" s="32">
        <v>0</v>
      </c>
      <c r="AU454" s="32">
        <v>0</v>
      </c>
      <c r="AV454" s="32">
        <v>0</v>
      </c>
      <c r="AW454" s="32">
        <v>0</v>
      </c>
      <c r="AX454" s="32">
        <v>0</v>
      </c>
      <c r="AY454" s="32">
        <v>0</v>
      </c>
      <c r="AZ454" s="32">
        <v>0</v>
      </c>
      <c r="BA454" s="32">
        <v>0</v>
      </c>
      <c r="BB454" s="32">
        <v>0</v>
      </c>
      <c r="BC454" s="32">
        <v>0</v>
      </c>
      <c r="BD454" s="32">
        <v>0</v>
      </c>
      <c r="BE454" s="32">
        <v>0</v>
      </c>
      <c r="BF454" s="32">
        <v>0</v>
      </c>
      <c r="BG454" s="32">
        <v>0</v>
      </c>
      <c r="BH454" s="32">
        <v>0</v>
      </c>
      <c r="BI454" s="32">
        <v>0</v>
      </c>
      <c r="BJ454" s="32">
        <v>0</v>
      </c>
      <c r="BK454" s="32">
        <v>0</v>
      </c>
      <c r="BL454" s="32">
        <v>0</v>
      </c>
      <c r="BM454" s="32">
        <v>0</v>
      </c>
      <c r="BN454" s="32">
        <v>0</v>
      </c>
      <c r="BO454" s="32">
        <v>0</v>
      </c>
      <c r="BP454" s="32" t="s">
        <v>85</v>
      </c>
      <c r="BQ454" s="32" t="s">
        <v>85</v>
      </c>
      <c r="BR454" s="32" t="s">
        <v>85</v>
      </c>
      <c r="BS454" s="32" t="s">
        <v>85</v>
      </c>
      <c r="BT454" s="32" t="s">
        <v>85</v>
      </c>
      <c r="BU454" s="32" t="s">
        <v>85</v>
      </c>
      <c r="BV454" s="32" t="s">
        <v>85</v>
      </c>
      <c r="BW454" s="32" t="s">
        <v>85</v>
      </c>
      <c r="BX454" s="32" t="s">
        <v>85</v>
      </c>
      <c r="BY454" s="32" t="s">
        <v>85</v>
      </c>
      <c r="BZ454" s="32" t="s">
        <v>85</v>
      </c>
      <c r="CA454" s="32" t="s">
        <v>85</v>
      </c>
      <c r="CB454" s="32" t="s">
        <v>85</v>
      </c>
      <c r="CC454" s="32" t="s">
        <v>85</v>
      </c>
      <c r="CD454" s="1"/>
      <c r="CE454" s="15"/>
      <c r="CF454" s="15"/>
      <c r="CG454" s="15"/>
      <c r="CH454" s="15"/>
      <c r="CI454" s="15"/>
      <c r="CJ454" s="15"/>
      <c r="CK454" s="16"/>
    </row>
    <row r="455" spans="1:89" ht="15.75" customHeight="1">
      <c r="A455" s="1">
        <v>157</v>
      </c>
      <c r="B455" s="1" t="s">
        <v>784</v>
      </c>
      <c r="C455" s="19" t="s">
        <v>385</v>
      </c>
      <c r="D455" s="20" t="s">
        <v>400</v>
      </c>
      <c r="E455" s="20" t="s">
        <v>401</v>
      </c>
      <c r="F455" s="20" t="s">
        <v>402</v>
      </c>
      <c r="G455" s="20" t="s">
        <v>403</v>
      </c>
      <c r="H455" s="17">
        <f>E455-D455+1</f>
        <v>3</v>
      </c>
      <c r="I455" s="32">
        <v>1.89</v>
      </c>
      <c r="J455" s="40" t="s">
        <v>176</v>
      </c>
      <c r="K455" s="48">
        <v>413</v>
      </c>
      <c r="L455" s="12">
        <v>48</v>
      </c>
      <c r="M455" s="12">
        <v>45</v>
      </c>
      <c r="N455" s="12" t="s">
        <v>85</v>
      </c>
      <c r="O455" s="12" t="s">
        <v>85</v>
      </c>
      <c r="P455" s="48" t="s">
        <v>786</v>
      </c>
      <c r="Q455" s="12" t="s">
        <v>787</v>
      </c>
      <c r="R455" s="32" t="s">
        <v>88</v>
      </c>
      <c r="S455" s="12">
        <v>50</v>
      </c>
      <c r="T455" s="12">
        <v>48</v>
      </c>
      <c r="U455" s="48">
        <v>50</v>
      </c>
      <c r="V455" s="48">
        <v>48</v>
      </c>
      <c r="W455" s="48" t="s">
        <v>11</v>
      </c>
      <c r="X455" s="48">
        <f>IF(AND(W455 = "Dem", L455&gt;M455), 1, 0)</f>
        <v>1</v>
      </c>
      <c r="Y455" s="32" t="s">
        <v>85</v>
      </c>
      <c r="Z455" s="32" t="s">
        <v>85</v>
      </c>
      <c r="AA455" s="32" t="s">
        <v>85</v>
      </c>
      <c r="AB455" s="32" t="s">
        <v>85</v>
      </c>
      <c r="AC455" s="32" t="s">
        <v>85</v>
      </c>
      <c r="AD455" s="32" t="s">
        <v>85</v>
      </c>
      <c r="AE455" s="32" t="s">
        <v>207</v>
      </c>
      <c r="AF455" s="32" t="s">
        <v>204</v>
      </c>
      <c r="AG455" s="32" t="s">
        <v>89</v>
      </c>
      <c r="AH455" s="32">
        <v>1</v>
      </c>
      <c r="AI455" s="32">
        <v>1</v>
      </c>
      <c r="AJ455" s="32">
        <v>1</v>
      </c>
      <c r="AK455" s="32">
        <v>1</v>
      </c>
      <c r="AL455" s="32">
        <v>1</v>
      </c>
      <c r="AM455" s="32">
        <v>1</v>
      </c>
      <c r="AN455" s="32">
        <v>1</v>
      </c>
      <c r="AO455" s="32">
        <v>0</v>
      </c>
      <c r="AP455" s="32">
        <v>1</v>
      </c>
      <c r="AQ455" s="32">
        <v>0</v>
      </c>
      <c r="AR455" s="32">
        <v>0</v>
      </c>
      <c r="AS455" s="32">
        <v>0</v>
      </c>
      <c r="AT455" s="32">
        <v>0</v>
      </c>
      <c r="AU455" s="32">
        <v>0</v>
      </c>
      <c r="AV455" s="32">
        <v>0</v>
      </c>
      <c r="AW455" s="32">
        <v>0</v>
      </c>
      <c r="AX455" s="32">
        <v>0</v>
      </c>
      <c r="AY455" s="32">
        <v>0</v>
      </c>
      <c r="AZ455" s="32">
        <v>0</v>
      </c>
      <c r="BA455" s="32">
        <v>0</v>
      </c>
      <c r="BB455" s="32">
        <v>0</v>
      </c>
      <c r="BC455" s="32">
        <v>0</v>
      </c>
      <c r="BD455" s="32">
        <v>0</v>
      </c>
      <c r="BE455" s="32">
        <v>0</v>
      </c>
      <c r="BF455" s="32">
        <v>0</v>
      </c>
      <c r="BG455" s="32">
        <v>0</v>
      </c>
      <c r="BH455" s="32">
        <v>0</v>
      </c>
      <c r="BI455" s="32">
        <v>0</v>
      </c>
      <c r="BJ455" s="32">
        <v>0</v>
      </c>
      <c r="BK455" s="32">
        <v>0</v>
      </c>
      <c r="BL455" s="32">
        <v>0</v>
      </c>
      <c r="BM455" s="32">
        <v>0</v>
      </c>
      <c r="BN455" s="32">
        <v>0</v>
      </c>
      <c r="BO455" s="32">
        <v>0</v>
      </c>
      <c r="BP455" s="32" t="s">
        <v>85</v>
      </c>
      <c r="BQ455" s="32" t="s">
        <v>85</v>
      </c>
      <c r="BR455" s="32" t="s">
        <v>85</v>
      </c>
      <c r="BS455" s="32" t="s">
        <v>85</v>
      </c>
      <c r="BT455" s="32" t="s">
        <v>85</v>
      </c>
      <c r="BU455" s="32" t="s">
        <v>85</v>
      </c>
      <c r="BV455" s="32" t="s">
        <v>85</v>
      </c>
      <c r="BW455" s="32" t="s">
        <v>85</v>
      </c>
      <c r="BX455" s="32" t="s">
        <v>85</v>
      </c>
      <c r="BY455" s="32" t="s">
        <v>85</v>
      </c>
      <c r="BZ455" s="32" t="s">
        <v>85</v>
      </c>
      <c r="CA455" s="32" t="s">
        <v>85</v>
      </c>
      <c r="CB455" s="32" t="s">
        <v>85</v>
      </c>
      <c r="CC455" s="32" t="s">
        <v>85</v>
      </c>
      <c r="CD455" s="1"/>
      <c r="CE455" s="15"/>
      <c r="CF455" s="15"/>
      <c r="CG455" s="15"/>
      <c r="CH455" s="15"/>
      <c r="CI455" s="15"/>
      <c r="CJ455" s="15"/>
      <c r="CK455" s="16"/>
    </row>
    <row r="456" spans="1:89" ht="15.75" customHeight="1">
      <c r="A456" s="1">
        <v>116</v>
      </c>
      <c r="B456" s="1" t="s">
        <v>784</v>
      </c>
      <c r="C456" s="19" t="s">
        <v>354</v>
      </c>
      <c r="D456" s="20" t="s">
        <v>412</v>
      </c>
      <c r="E456" s="20" t="s">
        <v>167</v>
      </c>
      <c r="F456" s="20" t="s">
        <v>892</v>
      </c>
      <c r="G456" s="20" t="s">
        <v>415</v>
      </c>
      <c r="H456" s="17">
        <f>E456-D456+1</f>
        <v>6</v>
      </c>
      <c r="I456" s="32">
        <v>3.44</v>
      </c>
      <c r="J456" s="11" t="s">
        <v>176</v>
      </c>
      <c r="K456" s="48">
        <v>811</v>
      </c>
      <c r="L456" s="12">
        <v>52</v>
      </c>
      <c r="M456" s="12">
        <v>35</v>
      </c>
      <c r="N456" s="12">
        <v>2</v>
      </c>
      <c r="O456" s="12">
        <v>11</v>
      </c>
      <c r="P456" s="48" t="s">
        <v>786</v>
      </c>
      <c r="Q456" s="12" t="s">
        <v>787</v>
      </c>
      <c r="R456" s="32" t="s">
        <v>177</v>
      </c>
      <c r="S456" s="12">
        <v>50</v>
      </c>
      <c r="T456" s="12">
        <v>48</v>
      </c>
      <c r="U456" s="48">
        <v>50</v>
      </c>
      <c r="V456" s="48">
        <v>48</v>
      </c>
      <c r="W456" s="48" t="s">
        <v>11</v>
      </c>
      <c r="X456" s="48">
        <f>IF(AND(W456 = "Dem", L456&gt;M456), 1, 0)</f>
        <v>1</v>
      </c>
      <c r="Y456" s="32" t="s">
        <v>85</v>
      </c>
      <c r="Z456" s="32" t="s">
        <v>85</v>
      </c>
      <c r="AA456" s="32" t="s">
        <v>85</v>
      </c>
      <c r="AB456" s="32" t="s">
        <v>85</v>
      </c>
      <c r="AC456" s="32" t="s">
        <v>85</v>
      </c>
      <c r="AD456" s="32" t="s">
        <v>85</v>
      </c>
      <c r="AE456" s="32" t="s">
        <v>354</v>
      </c>
      <c r="AF456" s="32" t="s">
        <v>354</v>
      </c>
      <c r="AG456" s="32" t="s">
        <v>89</v>
      </c>
      <c r="AH456" s="32">
        <v>1</v>
      </c>
      <c r="AI456" s="32">
        <v>0</v>
      </c>
      <c r="AJ456" s="32">
        <v>1</v>
      </c>
      <c r="AK456" s="32">
        <v>1</v>
      </c>
      <c r="AL456" s="32">
        <v>1</v>
      </c>
      <c r="AM456" s="32">
        <v>1</v>
      </c>
      <c r="AN456" s="32">
        <v>1</v>
      </c>
      <c r="AO456" s="32">
        <v>0</v>
      </c>
      <c r="AP456" s="32">
        <v>1</v>
      </c>
      <c r="AQ456" s="32">
        <v>0</v>
      </c>
      <c r="AR456" s="32">
        <v>0</v>
      </c>
      <c r="AS456" s="32">
        <v>0</v>
      </c>
      <c r="AT456" s="32">
        <v>0</v>
      </c>
      <c r="AU456" s="32">
        <v>0</v>
      </c>
      <c r="AV456" s="32">
        <v>0</v>
      </c>
      <c r="AW456" s="32">
        <v>0</v>
      </c>
      <c r="AX456" s="32">
        <v>0</v>
      </c>
      <c r="AY456" s="32">
        <v>0</v>
      </c>
      <c r="AZ456" s="32">
        <v>0</v>
      </c>
      <c r="BA456" s="32">
        <v>0</v>
      </c>
      <c r="BB456" s="32">
        <v>0</v>
      </c>
      <c r="BC456" s="32">
        <v>0</v>
      </c>
      <c r="BD456" s="32">
        <v>0</v>
      </c>
      <c r="BE456" s="32">
        <v>0</v>
      </c>
      <c r="BF456" s="32">
        <v>0</v>
      </c>
      <c r="BG456" s="32">
        <v>0</v>
      </c>
      <c r="BH456" s="32">
        <v>0</v>
      </c>
      <c r="BI456" s="32">
        <v>0</v>
      </c>
      <c r="BJ456" s="32">
        <v>0</v>
      </c>
      <c r="BK456" s="32">
        <v>0</v>
      </c>
      <c r="BL456" s="32">
        <v>0</v>
      </c>
      <c r="BM456" s="32">
        <v>0</v>
      </c>
      <c r="BN456" s="32">
        <v>0</v>
      </c>
      <c r="BO456" s="32">
        <v>0</v>
      </c>
      <c r="BP456" s="32" t="s">
        <v>85</v>
      </c>
      <c r="BQ456" s="32" t="s">
        <v>85</v>
      </c>
      <c r="BR456" s="32" t="s">
        <v>85</v>
      </c>
      <c r="BS456" s="32" t="s">
        <v>85</v>
      </c>
      <c r="BT456" s="32" t="s">
        <v>85</v>
      </c>
      <c r="BU456" s="32" t="s">
        <v>85</v>
      </c>
      <c r="BV456" s="32" t="s">
        <v>85</v>
      </c>
      <c r="BW456" s="32" t="s">
        <v>85</v>
      </c>
      <c r="BX456" s="32" t="s">
        <v>85</v>
      </c>
      <c r="BY456" s="32" t="s">
        <v>85</v>
      </c>
      <c r="BZ456" s="32" t="s">
        <v>85</v>
      </c>
      <c r="CA456" s="32" t="s">
        <v>85</v>
      </c>
      <c r="CB456" s="32" t="s">
        <v>85</v>
      </c>
      <c r="CC456" s="32" t="s">
        <v>85</v>
      </c>
      <c r="CD456" s="1"/>
      <c r="CE456" s="15"/>
      <c r="CF456" s="15"/>
      <c r="CG456" s="15"/>
      <c r="CH456" s="15"/>
      <c r="CI456" s="15"/>
      <c r="CJ456" s="15"/>
      <c r="CK456" s="16"/>
    </row>
    <row r="457" spans="1:89" ht="15.75" customHeight="1">
      <c r="A457" s="1">
        <v>110</v>
      </c>
      <c r="B457" s="1" t="s">
        <v>784</v>
      </c>
      <c r="C457" s="19" t="s">
        <v>416</v>
      </c>
      <c r="D457" s="20" t="s">
        <v>167</v>
      </c>
      <c r="E457" s="20" t="s">
        <v>417</v>
      </c>
      <c r="F457" s="20" t="s">
        <v>418</v>
      </c>
      <c r="G457" s="20" t="s">
        <v>419</v>
      </c>
      <c r="H457" s="17">
        <f>E457-D457+1</f>
        <v>3</v>
      </c>
      <c r="I457" s="40" t="s">
        <v>85</v>
      </c>
      <c r="J457" s="40" t="s">
        <v>176</v>
      </c>
      <c r="K457" s="48">
        <v>413</v>
      </c>
      <c r="L457" s="12">
        <v>48</v>
      </c>
      <c r="M457" s="12">
        <v>44</v>
      </c>
      <c r="N457" s="12" t="s">
        <v>85</v>
      </c>
      <c r="O457" s="12">
        <v>6</v>
      </c>
      <c r="P457" s="48" t="s">
        <v>786</v>
      </c>
      <c r="Q457" s="12" t="s">
        <v>787</v>
      </c>
      <c r="R457" s="48" t="s">
        <v>88</v>
      </c>
      <c r="S457" s="12">
        <v>50</v>
      </c>
      <c r="T457" s="12">
        <v>48</v>
      </c>
      <c r="U457" s="48">
        <v>50</v>
      </c>
      <c r="V457" s="48">
        <v>48</v>
      </c>
      <c r="W457" s="48" t="s">
        <v>11</v>
      </c>
      <c r="X457" s="48">
        <f>IF(AND(W457 = "Dem", L457&gt;M457), 1, 0)</f>
        <v>1</v>
      </c>
      <c r="Y457" s="48" t="s">
        <v>85</v>
      </c>
      <c r="Z457" s="48" t="s">
        <v>85</v>
      </c>
      <c r="AA457" s="48" t="s">
        <v>85</v>
      </c>
      <c r="AB457" s="12" t="s">
        <v>85</v>
      </c>
      <c r="AC457" s="12" t="s">
        <v>85</v>
      </c>
      <c r="AD457" s="12" t="s">
        <v>85</v>
      </c>
      <c r="AE457" s="48" t="s">
        <v>207</v>
      </c>
      <c r="AF457" s="48" t="s">
        <v>204</v>
      </c>
      <c r="AG457" s="48" t="s">
        <v>178</v>
      </c>
      <c r="AH457" s="48">
        <v>1</v>
      </c>
      <c r="AI457" s="48">
        <v>1</v>
      </c>
      <c r="AJ457" s="48">
        <v>1</v>
      </c>
      <c r="AK457" s="48">
        <v>1</v>
      </c>
      <c r="AL457" s="48">
        <v>1</v>
      </c>
      <c r="AM457" s="48">
        <v>1</v>
      </c>
      <c r="AN457" s="48">
        <v>1</v>
      </c>
      <c r="AO457" s="48">
        <v>0</v>
      </c>
      <c r="AP457" s="48">
        <v>1</v>
      </c>
      <c r="AQ457" s="48">
        <v>0</v>
      </c>
      <c r="AR457" s="48">
        <v>0</v>
      </c>
      <c r="AS457" s="48">
        <v>0</v>
      </c>
      <c r="AT457" s="48">
        <v>0</v>
      </c>
      <c r="AU457" s="48">
        <v>0</v>
      </c>
      <c r="AV457" s="48">
        <v>0</v>
      </c>
      <c r="AW457" s="48">
        <v>0</v>
      </c>
      <c r="AX457" s="48">
        <v>0</v>
      </c>
      <c r="AY457" s="48">
        <v>0</v>
      </c>
      <c r="AZ457" s="48">
        <v>0</v>
      </c>
      <c r="BA457" s="48">
        <v>0</v>
      </c>
      <c r="BB457" s="48">
        <v>0</v>
      </c>
      <c r="BC457" s="48">
        <v>0</v>
      </c>
      <c r="BD457" s="48">
        <v>0</v>
      </c>
      <c r="BE457" s="48">
        <v>0</v>
      </c>
      <c r="BF457" s="48">
        <v>0</v>
      </c>
      <c r="BG457" s="48">
        <v>0</v>
      </c>
      <c r="BH457" s="48">
        <v>0</v>
      </c>
      <c r="BI457" s="48">
        <v>0</v>
      </c>
      <c r="BJ457" s="48">
        <v>0</v>
      </c>
      <c r="BK457" s="48">
        <v>0</v>
      </c>
      <c r="BL457" s="48">
        <v>0</v>
      </c>
      <c r="BM457" s="48">
        <v>0</v>
      </c>
      <c r="BN457" s="48">
        <v>0</v>
      </c>
      <c r="BO457" s="48">
        <v>0</v>
      </c>
      <c r="BP457" s="32" t="s">
        <v>85</v>
      </c>
      <c r="BQ457" s="32" t="s">
        <v>85</v>
      </c>
      <c r="BR457" s="32" t="s">
        <v>85</v>
      </c>
      <c r="BS457" s="32" t="s">
        <v>85</v>
      </c>
      <c r="BT457" s="32" t="s">
        <v>85</v>
      </c>
      <c r="BU457" s="32" t="s">
        <v>85</v>
      </c>
      <c r="BV457" s="32" t="s">
        <v>85</v>
      </c>
      <c r="BW457" s="32" t="s">
        <v>85</v>
      </c>
      <c r="BX457" s="32" t="s">
        <v>85</v>
      </c>
      <c r="BY457" s="32" t="s">
        <v>85</v>
      </c>
      <c r="BZ457" s="32" t="s">
        <v>85</v>
      </c>
      <c r="CA457" s="32" t="s">
        <v>85</v>
      </c>
      <c r="CB457" s="32" t="s">
        <v>85</v>
      </c>
      <c r="CC457" s="32" t="s">
        <v>85</v>
      </c>
      <c r="CD457" s="1"/>
      <c r="CE457" s="15"/>
      <c r="CF457" s="15"/>
      <c r="CG457" s="15"/>
      <c r="CH457" s="15"/>
      <c r="CI457" s="15"/>
      <c r="CJ457" s="15"/>
      <c r="CK457" s="16"/>
    </row>
    <row r="458" spans="1:89" ht="15.75" customHeight="1">
      <c r="A458" s="1">
        <v>106</v>
      </c>
      <c r="B458" s="1" t="s">
        <v>784</v>
      </c>
      <c r="C458" s="41" t="s">
        <v>130</v>
      </c>
      <c r="D458" s="20" t="s">
        <v>420</v>
      </c>
      <c r="E458" s="20" t="s">
        <v>417</v>
      </c>
      <c r="F458" s="20" t="s">
        <v>421</v>
      </c>
      <c r="G458" s="20" t="s">
        <v>422</v>
      </c>
      <c r="H458" s="48">
        <v>2</v>
      </c>
      <c r="I458" s="48">
        <v>3</v>
      </c>
      <c r="J458" s="40" t="s">
        <v>176</v>
      </c>
      <c r="K458" s="48">
        <v>1320</v>
      </c>
      <c r="L458" s="12">
        <v>49</v>
      </c>
      <c r="M458" s="12">
        <v>35</v>
      </c>
      <c r="N458" s="12">
        <v>4</v>
      </c>
      <c r="O458" s="12">
        <v>12</v>
      </c>
      <c r="P458" s="48" t="s">
        <v>786</v>
      </c>
      <c r="Q458" s="12" t="s">
        <v>787</v>
      </c>
      <c r="R458" s="48" t="s">
        <v>88</v>
      </c>
      <c r="S458" s="12">
        <v>50</v>
      </c>
      <c r="T458" s="12">
        <v>48</v>
      </c>
      <c r="U458" s="48">
        <v>50</v>
      </c>
      <c r="V458" s="48">
        <v>48</v>
      </c>
      <c r="W458" s="48" t="s">
        <v>11</v>
      </c>
      <c r="X458" s="48">
        <f>IF(AND(W458 = "Dem", L458&gt;M458), 1, 0)</f>
        <v>1</v>
      </c>
      <c r="Y458" s="48" t="s">
        <v>85</v>
      </c>
      <c r="Z458" s="48" t="s">
        <v>85</v>
      </c>
      <c r="AA458" s="48" t="s">
        <v>85</v>
      </c>
      <c r="AB458" s="12" t="s">
        <v>85</v>
      </c>
      <c r="AC458" s="12" t="s">
        <v>85</v>
      </c>
      <c r="AD458" s="12" t="s">
        <v>85</v>
      </c>
      <c r="AE458" s="48" t="s">
        <v>130</v>
      </c>
      <c r="AF458" s="48" t="s">
        <v>130</v>
      </c>
      <c r="AG458" s="48" t="s">
        <v>178</v>
      </c>
      <c r="AH458" s="48">
        <v>1</v>
      </c>
      <c r="AI458" s="48">
        <v>0</v>
      </c>
      <c r="AJ458" s="48">
        <v>1</v>
      </c>
      <c r="AK458" s="48">
        <v>1</v>
      </c>
      <c r="AL458" s="48">
        <v>1</v>
      </c>
      <c r="AM458" s="48">
        <v>1</v>
      </c>
      <c r="AN458" s="48">
        <v>1</v>
      </c>
      <c r="AO458" s="48">
        <v>0</v>
      </c>
      <c r="AP458" s="48">
        <v>0</v>
      </c>
      <c r="AQ458" s="48">
        <v>1</v>
      </c>
      <c r="AR458" s="48">
        <v>0</v>
      </c>
      <c r="AS458" s="48">
        <v>0</v>
      </c>
      <c r="AT458" s="48">
        <v>0</v>
      </c>
      <c r="AU458" s="48">
        <v>0</v>
      </c>
      <c r="AV458" s="48">
        <v>0</v>
      </c>
      <c r="AW458" s="48">
        <v>0</v>
      </c>
      <c r="AX458" s="48">
        <v>0</v>
      </c>
      <c r="AY458" s="48">
        <v>0</v>
      </c>
      <c r="AZ458" s="48">
        <v>0</v>
      </c>
      <c r="BA458" s="48">
        <v>0</v>
      </c>
      <c r="BB458" s="48">
        <v>0</v>
      </c>
      <c r="BC458" s="48">
        <v>0</v>
      </c>
      <c r="BD458" s="48">
        <v>0</v>
      </c>
      <c r="BE458" s="48">
        <v>0</v>
      </c>
      <c r="BF458" s="48">
        <v>0</v>
      </c>
      <c r="BG458" s="48">
        <v>0</v>
      </c>
      <c r="BH458" s="48">
        <v>0</v>
      </c>
      <c r="BI458" s="48">
        <v>0</v>
      </c>
      <c r="BJ458" s="48">
        <v>0</v>
      </c>
      <c r="BK458" s="48">
        <v>1</v>
      </c>
      <c r="BL458" s="48">
        <v>0</v>
      </c>
      <c r="BM458" s="48">
        <v>0</v>
      </c>
      <c r="BN458" s="48">
        <v>0</v>
      </c>
      <c r="BO458" s="48">
        <v>1</v>
      </c>
      <c r="BP458" s="48" t="s">
        <v>85</v>
      </c>
      <c r="BQ458" s="48" t="s">
        <v>85</v>
      </c>
      <c r="BR458" s="48" t="s">
        <v>85</v>
      </c>
      <c r="BS458" s="48" t="s">
        <v>85</v>
      </c>
      <c r="BT458" s="48" t="s">
        <v>85</v>
      </c>
      <c r="BU458" s="48" t="s">
        <v>85</v>
      </c>
      <c r="BV458" s="48" t="s">
        <v>85</v>
      </c>
      <c r="BW458" s="48" t="s">
        <v>85</v>
      </c>
      <c r="BX458" s="48" t="s">
        <v>85</v>
      </c>
      <c r="BY458" s="48" t="s">
        <v>85</v>
      </c>
      <c r="BZ458" s="48" t="s">
        <v>85</v>
      </c>
      <c r="CA458" s="48" t="s">
        <v>85</v>
      </c>
      <c r="CB458" s="48" t="s">
        <v>85</v>
      </c>
      <c r="CC458" s="48" t="s">
        <v>85</v>
      </c>
      <c r="CD458" s="1"/>
      <c r="CE458" s="15"/>
      <c r="CF458" s="15"/>
      <c r="CG458" s="15"/>
      <c r="CH458" s="15"/>
      <c r="CI458" s="15"/>
      <c r="CJ458" s="15"/>
      <c r="CK458" s="18"/>
    </row>
    <row r="459" spans="1:89" ht="15.75" customHeight="1">
      <c r="A459" s="26">
        <v>75</v>
      </c>
      <c r="B459" s="1" t="s">
        <v>784</v>
      </c>
      <c r="C459" s="19" t="s">
        <v>204</v>
      </c>
      <c r="D459" s="27">
        <v>44022</v>
      </c>
      <c r="E459" s="27">
        <v>44024</v>
      </c>
      <c r="F459" s="26" t="s">
        <v>436</v>
      </c>
      <c r="G459" s="27">
        <v>44027</v>
      </c>
      <c r="H459" s="48">
        <v>3</v>
      </c>
      <c r="I459" s="49" t="s">
        <v>85</v>
      </c>
      <c r="J459" s="40" t="s">
        <v>176</v>
      </c>
      <c r="K459" s="32">
        <v>824</v>
      </c>
      <c r="L459" s="32">
        <v>50</v>
      </c>
      <c r="M459" s="32">
        <v>43</v>
      </c>
      <c r="N459" s="49" t="s">
        <v>85</v>
      </c>
      <c r="O459" s="32">
        <v>5</v>
      </c>
      <c r="P459" s="32" t="s">
        <v>786</v>
      </c>
      <c r="Q459" s="32" t="s">
        <v>787</v>
      </c>
      <c r="R459" s="32" t="s">
        <v>88</v>
      </c>
      <c r="S459" s="12">
        <v>50</v>
      </c>
      <c r="T459" s="12">
        <v>48</v>
      </c>
      <c r="U459" s="48">
        <v>50</v>
      </c>
      <c r="V459" s="48">
        <v>48</v>
      </c>
      <c r="W459" s="48" t="s">
        <v>11</v>
      </c>
      <c r="X459" s="48">
        <f>IF(AND(W459 = "Dem", L459&gt;M459), 1, 0)</f>
        <v>1</v>
      </c>
      <c r="Y459" s="49" t="s">
        <v>85</v>
      </c>
      <c r="Z459" s="49" t="s">
        <v>611</v>
      </c>
      <c r="AA459" s="32">
        <v>0</v>
      </c>
      <c r="AB459" s="32">
        <v>0</v>
      </c>
      <c r="AC459" s="32">
        <v>0</v>
      </c>
      <c r="AD459" s="49" t="s">
        <v>85</v>
      </c>
      <c r="AE459" s="32" t="s">
        <v>207</v>
      </c>
      <c r="AF459" s="32" t="s">
        <v>204</v>
      </c>
      <c r="AG459" s="32" t="s">
        <v>178</v>
      </c>
      <c r="AH459" s="32">
        <v>1</v>
      </c>
      <c r="AI459" s="32">
        <v>1</v>
      </c>
      <c r="AJ459" s="32">
        <v>1</v>
      </c>
      <c r="AK459" s="32">
        <v>1</v>
      </c>
      <c r="AL459" s="32">
        <v>1</v>
      </c>
      <c r="AM459" s="32">
        <v>1</v>
      </c>
      <c r="AN459" s="32">
        <v>1</v>
      </c>
      <c r="AO459" s="32">
        <v>0</v>
      </c>
      <c r="AP459" s="32">
        <v>0</v>
      </c>
      <c r="AQ459" s="32">
        <v>0</v>
      </c>
      <c r="AR459" s="32">
        <v>0</v>
      </c>
      <c r="AS459" s="32">
        <v>0</v>
      </c>
      <c r="AT459" s="32">
        <v>0</v>
      </c>
      <c r="AU459" s="32">
        <v>0</v>
      </c>
      <c r="AV459" s="32">
        <v>0</v>
      </c>
      <c r="AW459" s="32">
        <v>0</v>
      </c>
      <c r="AX459" s="32">
        <v>0</v>
      </c>
      <c r="AY459" s="32">
        <v>0</v>
      </c>
      <c r="AZ459" s="32">
        <v>0</v>
      </c>
      <c r="BA459" s="32">
        <v>0</v>
      </c>
      <c r="BB459" s="32">
        <v>0</v>
      </c>
      <c r="BC459" s="32">
        <v>0</v>
      </c>
      <c r="BD459" s="32">
        <v>0</v>
      </c>
      <c r="BE459" s="32">
        <v>0</v>
      </c>
      <c r="BF459" s="32">
        <v>0</v>
      </c>
      <c r="BG459" s="32">
        <v>0</v>
      </c>
      <c r="BH459" s="32">
        <v>0</v>
      </c>
      <c r="BI459" s="32">
        <v>0</v>
      </c>
      <c r="BJ459" s="32">
        <v>0</v>
      </c>
      <c r="BK459" s="32">
        <v>0</v>
      </c>
      <c r="BL459" s="32">
        <v>0</v>
      </c>
      <c r="BM459" s="32">
        <v>0</v>
      </c>
      <c r="BN459" s="32">
        <v>0</v>
      </c>
      <c r="BO459" s="32">
        <v>0</v>
      </c>
      <c r="BP459" s="32">
        <v>43</v>
      </c>
      <c r="BQ459" s="32">
        <v>44</v>
      </c>
      <c r="BR459" s="32">
        <v>39</v>
      </c>
      <c r="BS459" s="32">
        <v>35</v>
      </c>
      <c r="BT459" s="32">
        <v>26</v>
      </c>
      <c r="BU459" s="32">
        <v>32</v>
      </c>
      <c r="BV459" s="32">
        <v>7</v>
      </c>
      <c r="BW459" s="32">
        <v>28</v>
      </c>
      <c r="BX459" s="32">
        <v>6</v>
      </c>
      <c r="BY459" s="32">
        <v>74</v>
      </c>
      <c r="BZ459" s="32">
        <v>12</v>
      </c>
      <c r="CA459" s="32">
        <v>9</v>
      </c>
      <c r="CB459" s="32">
        <v>2</v>
      </c>
      <c r="CC459" s="32">
        <v>2</v>
      </c>
      <c r="CD459" s="1" t="s">
        <v>437</v>
      </c>
      <c r="CE459" s="15"/>
      <c r="CF459" s="15"/>
      <c r="CG459" s="15"/>
      <c r="CH459" s="15"/>
      <c r="CI459" s="15"/>
      <c r="CJ459" s="15"/>
      <c r="CK459" s="18"/>
    </row>
    <row r="460" spans="1:89" ht="15.75" customHeight="1">
      <c r="A460" s="26">
        <v>51</v>
      </c>
      <c r="B460" s="1" t="s">
        <v>784</v>
      </c>
      <c r="C460" s="19" t="s">
        <v>204</v>
      </c>
      <c r="D460" s="27">
        <v>44008</v>
      </c>
      <c r="E460" s="27">
        <v>44010</v>
      </c>
      <c r="F460" s="1" t="s">
        <v>449</v>
      </c>
      <c r="G460" s="27">
        <v>44013</v>
      </c>
      <c r="H460" s="48">
        <v>3</v>
      </c>
      <c r="I460" s="48">
        <v>1.6</v>
      </c>
      <c r="J460" s="40" t="s">
        <v>176</v>
      </c>
      <c r="K460" s="48">
        <v>699</v>
      </c>
      <c r="L460" s="12">
        <v>49</v>
      </c>
      <c r="M460" s="12">
        <v>42</v>
      </c>
      <c r="N460" s="12">
        <v>2</v>
      </c>
      <c r="O460" s="12">
        <v>7</v>
      </c>
      <c r="P460" s="48" t="s">
        <v>786</v>
      </c>
      <c r="Q460" s="12" t="s">
        <v>787</v>
      </c>
      <c r="R460" s="48" t="s">
        <v>88</v>
      </c>
      <c r="S460" s="12">
        <v>50</v>
      </c>
      <c r="T460" s="12">
        <v>48</v>
      </c>
      <c r="U460" s="48">
        <v>50</v>
      </c>
      <c r="V460" s="48">
        <v>48</v>
      </c>
      <c r="W460" s="48" t="s">
        <v>11</v>
      </c>
      <c r="X460" s="48">
        <f>IF(AND(W460 = "Dem", L460&gt;M460), 1, 0)</f>
        <v>1</v>
      </c>
      <c r="Y460" s="49" t="s">
        <v>85</v>
      </c>
      <c r="Z460" s="49" t="s">
        <v>611</v>
      </c>
      <c r="AA460" s="48">
        <v>0</v>
      </c>
      <c r="AB460" s="48">
        <v>0</v>
      </c>
      <c r="AC460" s="48">
        <v>0</v>
      </c>
      <c r="AD460" s="49" t="s">
        <v>85</v>
      </c>
      <c r="AE460" s="48" t="s">
        <v>207</v>
      </c>
      <c r="AF460" s="48" t="s">
        <v>204</v>
      </c>
      <c r="AG460" s="48" t="s">
        <v>178</v>
      </c>
      <c r="AH460" s="48">
        <v>1</v>
      </c>
      <c r="AI460" s="48">
        <v>1</v>
      </c>
      <c r="AJ460" s="48">
        <v>1</v>
      </c>
      <c r="AK460" s="48">
        <v>1</v>
      </c>
      <c r="AL460" s="48">
        <v>1</v>
      </c>
      <c r="AM460" s="48">
        <v>1</v>
      </c>
      <c r="AN460" s="48">
        <v>1</v>
      </c>
      <c r="AO460" s="48">
        <v>0</v>
      </c>
      <c r="AP460" s="48">
        <v>0</v>
      </c>
      <c r="AQ460" s="48">
        <v>0</v>
      </c>
      <c r="AR460" s="48">
        <v>0</v>
      </c>
      <c r="AS460" s="48">
        <v>0</v>
      </c>
      <c r="AT460" s="48">
        <v>0</v>
      </c>
      <c r="AU460" s="48">
        <v>0</v>
      </c>
      <c r="AV460" s="48">
        <v>0</v>
      </c>
      <c r="AW460" s="48">
        <v>0</v>
      </c>
      <c r="AX460" s="48">
        <v>0</v>
      </c>
      <c r="AY460" s="48">
        <v>0</v>
      </c>
      <c r="AZ460" s="48">
        <v>0</v>
      </c>
      <c r="BA460" s="48">
        <v>0</v>
      </c>
      <c r="BB460" s="48">
        <v>0</v>
      </c>
      <c r="BC460" s="48">
        <v>0</v>
      </c>
      <c r="BD460" s="48">
        <v>0</v>
      </c>
      <c r="BE460" s="48">
        <v>0</v>
      </c>
      <c r="BF460" s="48">
        <v>0</v>
      </c>
      <c r="BG460" s="48">
        <v>0</v>
      </c>
      <c r="BH460" s="48">
        <v>0</v>
      </c>
      <c r="BI460" s="48">
        <v>0</v>
      </c>
      <c r="BJ460" s="48">
        <v>0</v>
      </c>
      <c r="BK460" s="48">
        <v>0</v>
      </c>
      <c r="BL460" s="48">
        <v>0</v>
      </c>
      <c r="BM460" s="48">
        <v>0</v>
      </c>
      <c r="BN460" s="48">
        <v>0</v>
      </c>
      <c r="BO460" s="32">
        <v>0</v>
      </c>
      <c r="BP460" s="48">
        <v>43</v>
      </c>
      <c r="BQ460" s="48">
        <v>44</v>
      </c>
      <c r="BR460" s="48">
        <v>39</v>
      </c>
      <c r="BS460" s="48">
        <v>34</v>
      </c>
      <c r="BT460" s="48">
        <v>27</v>
      </c>
      <c r="BU460" s="48">
        <v>31</v>
      </c>
      <c r="BV460" s="48">
        <v>8</v>
      </c>
      <c r="BW460" s="48">
        <v>6</v>
      </c>
      <c r="BX460" s="48">
        <v>28</v>
      </c>
      <c r="BY460" s="48">
        <v>75</v>
      </c>
      <c r="BZ460" s="48">
        <v>12</v>
      </c>
      <c r="CA460" s="48">
        <v>9</v>
      </c>
      <c r="CB460" s="48">
        <v>2</v>
      </c>
      <c r="CC460" s="48">
        <v>3</v>
      </c>
      <c r="CD460" s="1" t="s">
        <v>437</v>
      </c>
      <c r="CE460" s="15"/>
      <c r="CF460" s="15"/>
      <c r="CG460" s="15"/>
      <c r="CH460" s="15"/>
      <c r="CI460" s="15"/>
      <c r="CJ460" s="15"/>
      <c r="CK460" s="18"/>
    </row>
    <row r="461" spans="1:89" ht="15.75" customHeight="1">
      <c r="A461" s="1">
        <v>36</v>
      </c>
      <c r="B461" s="1" t="s">
        <v>784</v>
      </c>
      <c r="C461" s="19" t="s">
        <v>354</v>
      </c>
      <c r="D461" s="27">
        <v>43996</v>
      </c>
      <c r="E461" s="27">
        <v>43998</v>
      </c>
      <c r="F461" s="1" t="s">
        <v>900</v>
      </c>
      <c r="G461" s="27">
        <v>44007</v>
      </c>
      <c r="H461" s="48">
        <v>3</v>
      </c>
      <c r="I461" s="48">
        <v>3.41</v>
      </c>
      <c r="J461" s="40" t="s">
        <v>176</v>
      </c>
      <c r="K461" s="48">
        <v>826</v>
      </c>
      <c r="L461" s="12">
        <v>50</v>
      </c>
      <c r="M461" s="12">
        <v>32</v>
      </c>
      <c r="N461" s="12">
        <v>3</v>
      </c>
      <c r="O461" s="12">
        <v>15</v>
      </c>
      <c r="P461" s="48" t="s">
        <v>786</v>
      </c>
      <c r="Q461" s="12" t="s">
        <v>787</v>
      </c>
      <c r="R461" s="48" t="s">
        <v>177</v>
      </c>
      <c r="S461" s="12">
        <v>50</v>
      </c>
      <c r="T461" s="12">
        <v>48</v>
      </c>
      <c r="U461" s="48">
        <v>50</v>
      </c>
      <c r="V461" s="48">
        <v>48</v>
      </c>
      <c r="W461" s="48" t="s">
        <v>11</v>
      </c>
      <c r="X461" s="48">
        <f>IF(AND(W461 = "Dem", L461&gt;M461), 1, 0)</f>
        <v>1</v>
      </c>
      <c r="Y461" s="49" t="s">
        <v>85</v>
      </c>
      <c r="Z461" s="48" t="s">
        <v>282</v>
      </c>
      <c r="AA461" s="48">
        <v>0</v>
      </c>
      <c r="AB461" s="48">
        <v>0</v>
      </c>
      <c r="AC461" s="12">
        <v>0</v>
      </c>
      <c r="AD461" s="49" t="s">
        <v>85</v>
      </c>
      <c r="AE461" s="48" t="s">
        <v>359</v>
      </c>
      <c r="AF461" s="48" t="s">
        <v>359</v>
      </c>
      <c r="AG461" s="48" t="s">
        <v>178</v>
      </c>
      <c r="AH461" s="48">
        <v>1</v>
      </c>
      <c r="AI461" s="48">
        <v>0</v>
      </c>
      <c r="AJ461" s="48">
        <v>1</v>
      </c>
      <c r="AK461" s="48">
        <v>1</v>
      </c>
      <c r="AL461" s="48">
        <v>1</v>
      </c>
      <c r="AM461" s="48">
        <v>1</v>
      </c>
      <c r="AN461" s="48">
        <v>1</v>
      </c>
      <c r="AO461" s="48">
        <v>0</v>
      </c>
      <c r="AP461" s="48">
        <v>1</v>
      </c>
      <c r="AQ461" s="48">
        <v>0</v>
      </c>
      <c r="AR461" s="48">
        <v>0</v>
      </c>
      <c r="AS461" s="48">
        <v>0</v>
      </c>
      <c r="AT461" s="48">
        <v>0</v>
      </c>
      <c r="AU461" s="48">
        <v>0</v>
      </c>
      <c r="AV461" s="48">
        <v>0</v>
      </c>
      <c r="AW461" s="48">
        <v>0</v>
      </c>
      <c r="AX461" s="48">
        <v>0</v>
      </c>
      <c r="AY461" s="48">
        <v>0</v>
      </c>
      <c r="AZ461" s="48">
        <v>0</v>
      </c>
      <c r="BA461" s="48">
        <v>0</v>
      </c>
      <c r="BB461" s="48">
        <v>0</v>
      </c>
      <c r="BC461" s="48">
        <v>0</v>
      </c>
      <c r="BD461" s="48">
        <v>0</v>
      </c>
      <c r="BE461" s="48">
        <v>0</v>
      </c>
      <c r="BF461" s="48">
        <v>0</v>
      </c>
      <c r="BG461" s="48">
        <v>0</v>
      </c>
      <c r="BH461" s="48">
        <v>0</v>
      </c>
      <c r="BI461" s="48">
        <v>0</v>
      </c>
      <c r="BJ461" s="48">
        <v>0</v>
      </c>
      <c r="BK461" s="48">
        <v>0</v>
      </c>
      <c r="BL461" s="48">
        <v>0</v>
      </c>
      <c r="BM461" s="48">
        <v>0</v>
      </c>
      <c r="BN461" s="48">
        <v>0</v>
      </c>
      <c r="BO461" s="32">
        <v>0</v>
      </c>
      <c r="BP461" s="48">
        <v>33</v>
      </c>
      <c r="BQ461" s="49" t="s">
        <v>85</v>
      </c>
      <c r="BR461" s="49" t="s">
        <v>85</v>
      </c>
      <c r="BS461" s="49" t="s">
        <v>85</v>
      </c>
      <c r="BT461" s="49" t="s">
        <v>85</v>
      </c>
      <c r="BU461" s="49" t="s">
        <v>85</v>
      </c>
      <c r="BV461" s="49" t="s">
        <v>85</v>
      </c>
      <c r="BW461" s="49" t="s">
        <v>85</v>
      </c>
      <c r="BX461" s="49" t="s">
        <v>85</v>
      </c>
      <c r="BY461" s="49" t="s">
        <v>85</v>
      </c>
      <c r="BZ461" s="49" t="s">
        <v>85</v>
      </c>
      <c r="CA461" s="49" t="s">
        <v>85</v>
      </c>
      <c r="CB461" s="49" t="s">
        <v>85</v>
      </c>
      <c r="CC461" s="49" t="s">
        <v>85</v>
      </c>
      <c r="CD461" s="1"/>
      <c r="CE461" s="15"/>
      <c r="CF461" s="15"/>
      <c r="CG461" s="15"/>
      <c r="CH461" s="15"/>
      <c r="CI461" s="15"/>
      <c r="CJ461" s="15"/>
      <c r="CK461" s="18"/>
    </row>
    <row r="462" spans="1:89" ht="15.75" customHeight="1">
      <c r="A462" s="1">
        <v>22</v>
      </c>
      <c r="B462" s="1" t="s">
        <v>784</v>
      </c>
      <c r="C462" s="19" t="s">
        <v>902</v>
      </c>
      <c r="D462" s="27">
        <v>43991</v>
      </c>
      <c r="E462" s="27">
        <v>43994</v>
      </c>
      <c r="F462" s="1" t="s">
        <v>903</v>
      </c>
      <c r="G462" s="27">
        <v>43998</v>
      </c>
      <c r="H462" s="32">
        <v>4</v>
      </c>
      <c r="I462" s="49" t="s">
        <v>85</v>
      </c>
      <c r="J462" s="40" t="s">
        <v>176</v>
      </c>
      <c r="K462" s="48">
        <v>907</v>
      </c>
      <c r="L462" s="12">
        <v>47</v>
      </c>
      <c r="M462" s="12">
        <v>35</v>
      </c>
      <c r="N462" s="12">
        <v>4</v>
      </c>
      <c r="O462" s="12">
        <v>13</v>
      </c>
      <c r="P462" s="32" t="s">
        <v>786</v>
      </c>
      <c r="Q462" s="32" t="s">
        <v>787</v>
      </c>
      <c r="R462" s="12" t="s">
        <v>177</v>
      </c>
      <c r="S462" s="12">
        <v>50</v>
      </c>
      <c r="T462" s="12">
        <v>48</v>
      </c>
      <c r="U462" s="48">
        <v>50</v>
      </c>
      <c r="V462" s="48">
        <v>48</v>
      </c>
      <c r="W462" s="48" t="s">
        <v>11</v>
      </c>
      <c r="X462" s="48">
        <f>IF(AND(W462 = "Dem", L462&gt;M462), 1, 0)</f>
        <v>1</v>
      </c>
      <c r="Y462" s="49" t="s">
        <v>85</v>
      </c>
      <c r="Z462" s="49" t="s">
        <v>85</v>
      </c>
      <c r="AA462" s="48">
        <v>0</v>
      </c>
      <c r="AB462" s="48">
        <v>0</v>
      </c>
      <c r="AC462" s="48">
        <v>0</v>
      </c>
      <c r="AD462" s="12">
        <v>0</v>
      </c>
      <c r="AE462" s="32" t="s">
        <v>904</v>
      </c>
      <c r="AF462" s="32" t="s">
        <v>902</v>
      </c>
      <c r="AG462" s="32" t="s">
        <v>118</v>
      </c>
      <c r="AH462" s="48">
        <v>1</v>
      </c>
      <c r="AI462" s="48">
        <v>0</v>
      </c>
      <c r="AJ462" s="49" t="s">
        <v>85</v>
      </c>
      <c r="AK462" s="49" t="s">
        <v>85</v>
      </c>
      <c r="AL462" s="49" t="s">
        <v>85</v>
      </c>
      <c r="AM462" s="49" t="s">
        <v>85</v>
      </c>
      <c r="AN462" s="49" t="s">
        <v>85</v>
      </c>
      <c r="AO462" s="49" t="s">
        <v>85</v>
      </c>
      <c r="AP462" s="49" t="s">
        <v>85</v>
      </c>
      <c r="AQ462" s="49" t="s">
        <v>85</v>
      </c>
      <c r="AR462" s="49" t="s">
        <v>85</v>
      </c>
      <c r="AS462" s="49" t="s">
        <v>85</v>
      </c>
      <c r="AT462" s="49" t="s">
        <v>85</v>
      </c>
      <c r="AU462" s="49" t="s">
        <v>85</v>
      </c>
      <c r="AV462" s="49" t="s">
        <v>85</v>
      </c>
      <c r="AW462" s="49" t="s">
        <v>85</v>
      </c>
      <c r="AX462" s="49" t="s">
        <v>85</v>
      </c>
      <c r="AY462" s="49" t="s">
        <v>85</v>
      </c>
      <c r="AZ462" s="49" t="s">
        <v>85</v>
      </c>
      <c r="BA462" s="49" t="s">
        <v>85</v>
      </c>
      <c r="BB462" s="49" t="s">
        <v>85</v>
      </c>
      <c r="BC462" s="49" t="s">
        <v>85</v>
      </c>
      <c r="BD462" s="49" t="s">
        <v>85</v>
      </c>
      <c r="BE462" s="49" t="s">
        <v>85</v>
      </c>
      <c r="BF462" s="49" t="s">
        <v>85</v>
      </c>
      <c r="BG462" s="49" t="s">
        <v>85</v>
      </c>
      <c r="BH462" s="49" t="s">
        <v>85</v>
      </c>
      <c r="BI462" s="49" t="s">
        <v>85</v>
      </c>
      <c r="BJ462" s="49" t="s">
        <v>85</v>
      </c>
      <c r="BK462" s="49" t="s">
        <v>85</v>
      </c>
      <c r="BL462" s="49" t="s">
        <v>85</v>
      </c>
      <c r="BM462" s="49" t="s">
        <v>85</v>
      </c>
      <c r="BN462" s="49" t="s">
        <v>85</v>
      </c>
      <c r="BO462" s="49" t="s">
        <v>85</v>
      </c>
      <c r="BP462" s="49" t="s">
        <v>85</v>
      </c>
      <c r="BQ462" s="49" t="s">
        <v>85</v>
      </c>
      <c r="BR462" s="48">
        <v>37</v>
      </c>
      <c r="BS462" s="48">
        <v>31</v>
      </c>
      <c r="BT462" s="48">
        <v>29</v>
      </c>
      <c r="BU462" s="49" t="s">
        <v>85</v>
      </c>
      <c r="BV462" s="49" t="s">
        <v>85</v>
      </c>
      <c r="BW462" s="49" t="s">
        <v>85</v>
      </c>
      <c r="BX462" s="49" t="s">
        <v>85</v>
      </c>
      <c r="BY462" s="48">
        <v>83</v>
      </c>
      <c r="BZ462" s="32">
        <v>8</v>
      </c>
      <c r="CA462" s="32">
        <v>5</v>
      </c>
      <c r="CB462" s="32">
        <v>2</v>
      </c>
      <c r="CC462" s="48">
        <v>2</v>
      </c>
      <c r="CE462" s="15"/>
      <c r="CF462" s="15"/>
      <c r="CG462" s="15"/>
      <c r="CH462" s="15"/>
      <c r="CI462" s="15"/>
      <c r="CJ462" s="15"/>
      <c r="CK462" s="18"/>
    </row>
    <row r="463" spans="1:89" ht="15.75" customHeight="1">
      <c r="A463" s="44">
        <v>6</v>
      </c>
      <c r="B463" s="45" t="s">
        <v>784</v>
      </c>
      <c r="C463" s="46" t="s">
        <v>204</v>
      </c>
      <c r="D463" s="47">
        <v>43962</v>
      </c>
      <c r="E463" s="47">
        <v>43968</v>
      </c>
      <c r="F463" s="45" t="s">
        <v>909</v>
      </c>
      <c r="G463" s="47">
        <v>43972</v>
      </c>
      <c r="H463" s="48">
        <v>7</v>
      </c>
      <c r="I463" s="48">
        <v>1.9</v>
      </c>
      <c r="J463" s="11" t="s">
        <v>176</v>
      </c>
      <c r="K463" s="48">
        <v>3007</v>
      </c>
      <c r="L463" s="12">
        <v>47</v>
      </c>
      <c r="M463" s="12">
        <v>42</v>
      </c>
      <c r="N463" s="49" t="s">
        <v>85</v>
      </c>
      <c r="O463" s="12">
        <v>11</v>
      </c>
      <c r="P463" s="48" t="s">
        <v>786</v>
      </c>
      <c r="Q463" s="45" t="s">
        <v>787</v>
      </c>
      <c r="R463" s="45" t="s">
        <v>88</v>
      </c>
      <c r="S463" s="12">
        <v>50</v>
      </c>
      <c r="T463" s="12">
        <v>48</v>
      </c>
      <c r="U463" s="48">
        <v>50</v>
      </c>
      <c r="V463" s="48">
        <v>48</v>
      </c>
      <c r="W463" s="48" t="s">
        <v>11</v>
      </c>
      <c r="X463" s="48">
        <f>IF(AND(W463 = "Dem", L463&gt;M463), 1, 0)</f>
        <v>1</v>
      </c>
      <c r="Y463" s="57" t="s">
        <v>85</v>
      </c>
      <c r="Z463" s="49" t="s">
        <v>611</v>
      </c>
      <c r="AA463" s="12">
        <v>0</v>
      </c>
      <c r="AB463" s="12">
        <v>0</v>
      </c>
      <c r="AC463" s="12">
        <v>0</v>
      </c>
      <c r="AD463" s="12">
        <v>0</v>
      </c>
      <c r="AE463" s="45" t="s">
        <v>910</v>
      </c>
      <c r="AF463" s="45" t="s">
        <v>204</v>
      </c>
      <c r="AG463" s="45" t="s">
        <v>118</v>
      </c>
      <c r="AH463" s="12">
        <v>0</v>
      </c>
      <c r="AI463" s="12">
        <v>1</v>
      </c>
      <c r="AJ463" s="12">
        <v>1</v>
      </c>
      <c r="AK463" s="12">
        <v>1</v>
      </c>
      <c r="AL463" s="12">
        <v>1</v>
      </c>
      <c r="AM463" s="12">
        <v>1</v>
      </c>
      <c r="AN463" s="12">
        <v>1</v>
      </c>
      <c r="AO463" s="12">
        <v>0</v>
      </c>
      <c r="AP463" s="12">
        <v>0</v>
      </c>
      <c r="AQ463" s="12">
        <v>0</v>
      </c>
      <c r="AR463" s="12">
        <v>0</v>
      </c>
      <c r="AS463" s="12">
        <v>0</v>
      </c>
      <c r="AT463" s="12">
        <v>0</v>
      </c>
      <c r="AU463" s="12">
        <v>0</v>
      </c>
      <c r="AV463" s="14">
        <v>0</v>
      </c>
      <c r="AW463" s="14">
        <v>0</v>
      </c>
      <c r="AX463" s="14">
        <v>0</v>
      </c>
      <c r="AY463" s="14">
        <v>0</v>
      </c>
      <c r="AZ463" s="14">
        <v>0</v>
      </c>
      <c r="BA463" s="14">
        <v>0</v>
      </c>
      <c r="BB463" s="14">
        <v>0</v>
      </c>
      <c r="BC463" s="14">
        <v>0</v>
      </c>
      <c r="BD463" s="14">
        <v>0</v>
      </c>
      <c r="BE463" s="14">
        <v>0</v>
      </c>
      <c r="BF463" s="14">
        <v>0</v>
      </c>
      <c r="BG463" s="14">
        <v>0</v>
      </c>
      <c r="BH463" s="14">
        <v>0</v>
      </c>
      <c r="BI463" s="14">
        <v>0</v>
      </c>
      <c r="BJ463" s="14">
        <v>0</v>
      </c>
      <c r="BK463" s="14">
        <v>0</v>
      </c>
      <c r="BL463" s="14">
        <v>0</v>
      </c>
      <c r="BM463" s="14">
        <v>0</v>
      </c>
      <c r="BN463" s="14">
        <v>0</v>
      </c>
      <c r="BO463" s="14">
        <v>0</v>
      </c>
      <c r="BP463" s="12">
        <v>44</v>
      </c>
      <c r="BQ463" s="12">
        <v>44</v>
      </c>
      <c r="BR463" s="14">
        <v>37</v>
      </c>
      <c r="BS463" s="14">
        <v>31</v>
      </c>
      <c r="BT463" s="14">
        <v>32</v>
      </c>
      <c r="BU463" s="14">
        <v>29</v>
      </c>
      <c r="BV463" s="14">
        <v>8</v>
      </c>
      <c r="BW463" s="14">
        <v>7</v>
      </c>
      <c r="BX463" s="14">
        <v>25</v>
      </c>
      <c r="BY463" s="14">
        <v>80</v>
      </c>
      <c r="BZ463" s="14">
        <v>10</v>
      </c>
      <c r="CA463" s="14">
        <v>3</v>
      </c>
      <c r="CB463" s="14">
        <v>2</v>
      </c>
      <c r="CC463" s="49">
        <v>6</v>
      </c>
      <c r="CD463" s="45"/>
      <c r="CE463" s="15"/>
      <c r="CF463" s="15"/>
      <c r="CG463" s="15"/>
      <c r="CH463" s="15"/>
      <c r="CI463" s="15"/>
      <c r="CJ463" s="15"/>
      <c r="CK463" s="18"/>
    </row>
    <row r="464" spans="1:89" ht="15.75" customHeight="1">
      <c r="A464" s="44">
        <v>381</v>
      </c>
      <c r="B464" s="45" t="s">
        <v>912</v>
      </c>
      <c r="C464" s="9" t="s">
        <v>198</v>
      </c>
      <c r="D464" s="39" t="s">
        <v>188</v>
      </c>
      <c r="E464" s="39" t="s">
        <v>286</v>
      </c>
      <c r="F464" s="39" t="s">
        <v>915</v>
      </c>
      <c r="G464" s="39" t="s">
        <v>286</v>
      </c>
      <c r="H464" s="17">
        <f>E464-D464+1</f>
        <v>7</v>
      </c>
      <c r="I464" s="40" t="s">
        <v>200</v>
      </c>
      <c r="J464" s="40" t="s">
        <v>176</v>
      </c>
      <c r="K464" s="40" t="s">
        <v>916</v>
      </c>
      <c r="L464" s="12">
        <v>52</v>
      </c>
      <c r="M464" s="12">
        <v>44</v>
      </c>
      <c r="N464" s="12">
        <v>2</v>
      </c>
      <c r="O464" s="12">
        <v>2</v>
      </c>
      <c r="P464" s="13" t="s">
        <v>786</v>
      </c>
      <c r="Q464" s="12" t="s">
        <v>787</v>
      </c>
      <c r="R464" s="12" t="s">
        <v>88</v>
      </c>
      <c r="S464" s="12">
        <v>50</v>
      </c>
      <c r="T464" s="12">
        <v>48</v>
      </c>
      <c r="U464" s="48">
        <v>50</v>
      </c>
      <c r="V464" s="48">
        <v>48</v>
      </c>
      <c r="W464" s="48" t="s">
        <v>11</v>
      </c>
      <c r="X464" s="48">
        <f>IF(AND(W464 = "Dem", L464&gt;M464), 1, 0)</f>
        <v>1</v>
      </c>
      <c r="Y464" s="48" t="s">
        <v>85</v>
      </c>
      <c r="Z464" s="48" t="s">
        <v>85</v>
      </c>
      <c r="AA464" s="48" t="s">
        <v>85</v>
      </c>
      <c r="AB464" s="48" t="s">
        <v>85</v>
      </c>
      <c r="AC464" s="48" t="s">
        <v>85</v>
      </c>
      <c r="AD464" s="48" t="s">
        <v>85</v>
      </c>
      <c r="AE464" s="13" t="s">
        <v>198</v>
      </c>
      <c r="AF464" s="13" t="s">
        <v>198</v>
      </c>
      <c r="AG464" s="48" t="s">
        <v>89</v>
      </c>
      <c r="AH464" s="48">
        <v>1</v>
      </c>
      <c r="AI464" s="12">
        <v>1</v>
      </c>
      <c r="AJ464" s="48">
        <v>1</v>
      </c>
      <c r="AK464" s="48">
        <v>1</v>
      </c>
      <c r="AL464" s="48">
        <v>1</v>
      </c>
      <c r="AM464" s="48">
        <v>1</v>
      </c>
      <c r="AN464" s="48">
        <v>0</v>
      </c>
      <c r="AO464" s="48">
        <v>0</v>
      </c>
      <c r="AP464" s="48">
        <v>1</v>
      </c>
      <c r="AQ464" s="48">
        <v>0</v>
      </c>
      <c r="AR464" s="48">
        <v>0</v>
      </c>
      <c r="AS464" s="48">
        <v>0</v>
      </c>
      <c r="AT464" s="48">
        <v>0</v>
      </c>
      <c r="AU464" s="48">
        <v>0</v>
      </c>
      <c r="AV464" s="48">
        <v>0</v>
      </c>
      <c r="AW464" s="48">
        <v>0</v>
      </c>
      <c r="AX464" s="48">
        <v>0</v>
      </c>
      <c r="AY464" s="48">
        <v>0</v>
      </c>
      <c r="AZ464" s="48">
        <v>0</v>
      </c>
      <c r="BA464" s="48">
        <v>0</v>
      </c>
      <c r="BB464" s="48">
        <v>0</v>
      </c>
      <c r="BC464" s="48">
        <v>0</v>
      </c>
      <c r="BD464" s="48">
        <v>0</v>
      </c>
      <c r="BE464" s="48">
        <v>0</v>
      </c>
      <c r="BF464" s="48">
        <v>0</v>
      </c>
      <c r="BG464" s="48">
        <v>0</v>
      </c>
      <c r="BH464" s="48">
        <v>0</v>
      </c>
      <c r="BI464" s="48">
        <v>0</v>
      </c>
      <c r="BJ464" s="48">
        <v>0</v>
      </c>
      <c r="BK464" s="48">
        <v>0</v>
      </c>
      <c r="BL464" s="48">
        <v>0</v>
      </c>
      <c r="BM464" s="48">
        <v>0</v>
      </c>
      <c r="BN464" s="48">
        <v>0</v>
      </c>
      <c r="BO464" s="48">
        <v>0</v>
      </c>
      <c r="BP464" s="48" t="s">
        <v>85</v>
      </c>
      <c r="BQ464" s="48" t="s">
        <v>85</v>
      </c>
      <c r="BR464" s="48">
        <v>46</v>
      </c>
      <c r="BS464" s="48">
        <v>40</v>
      </c>
      <c r="BT464" s="48">
        <v>10</v>
      </c>
      <c r="BU464" s="48" t="s">
        <v>85</v>
      </c>
      <c r="BV464" s="48" t="s">
        <v>85</v>
      </c>
      <c r="BW464" s="48" t="s">
        <v>85</v>
      </c>
      <c r="BX464" s="48" t="s">
        <v>85</v>
      </c>
      <c r="BY464" s="48" t="s">
        <v>85</v>
      </c>
      <c r="BZ464" s="48" t="s">
        <v>85</v>
      </c>
      <c r="CA464" s="48" t="s">
        <v>85</v>
      </c>
      <c r="CB464" s="48" t="s">
        <v>85</v>
      </c>
      <c r="CC464" s="48" t="s">
        <v>85</v>
      </c>
      <c r="CD464" s="45"/>
      <c r="CE464" s="15"/>
      <c r="CF464" s="15"/>
      <c r="CG464" s="15"/>
      <c r="CH464" s="15"/>
      <c r="CI464" s="15"/>
      <c r="CJ464" s="15"/>
      <c r="CK464" s="18"/>
    </row>
    <row r="465" spans="1:89" ht="15.75" customHeight="1">
      <c r="A465" s="44">
        <v>631</v>
      </c>
      <c r="B465" s="45" t="s">
        <v>917</v>
      </c>
      <c r="C465" s="9" t="s">
        <v>121</v>
      </c>
      <c r="D465" s="39" t="s">
        <v>137</v>
      </c>
      <c r="E465" s="39" t="s">
        <v>123</v>
      </c>
      <c r="F465" s="23" t="s">
        <v>463</v>
      </c>
      <c r="G465" s="39" t="s">
        <v>125</v>
      </c>
      <c r="H465" s="17">
        <f>E465-D465+1</f>
        <v>10</v>
      </c>
      <c r="I465" s="11" t="s">
        <v>918</v>
      </c>
      <c r="J465" s="40" t="s">
        <v>176</v>
      </c>
      <c r="K465" s="48">
        <v>430</v>
      </c>
      <c r="L465" s="12">
        <v>55</v>
      </c>
      <c r="M465" s="12">
        <v>46</v>
      </c>
      <c r="N465" s="12" t="s">
        <v>85</v>
      </c>
      <c r="O465" s="12" t="s">
        <v>85</v>
      </c>
      <c r="P465" s="13" t="s">
        <v>919</v>
      </c>
      <c r="Q465" s="12" t="s">
        <v>920</v>
      </c>
      <c r="R465" s="48" t="s">
        <v>88</v>
      </c>
      <c r="S465" s="12">
        <v>49</v>
      </c>
      <c r="T465" s="12">
        <v>44</v>
      </c>
      <c r="U465" s="48">
        <v>49</v>
      </c>
      <c r="V465" s="48">
        <v>44</v>
      </c>
      <c r="W465" s="48" t="s">
        <v>11</v>
      </c>
      <c r="X465" s="48">
        <f>IF(AND(W465 = "Dem", L465&gt;M465), 1, 0)</f>
        <v>1</v>
      </c>
      <c r="Y465" s="48" t="s">
        <v>129</v>
      </c>
      <c r="Z465" s="48" t="s">
        <v>85</v>
      </c>
      <c r="AA465" s="48" t="s">
        <v>85</v>
      </c>
      <c r="AB465" s="48" t="s">
        <v>85</v>
      </c>
      <c r="AC465" s="48" t="s">
        <v>85</v>
      </c>
      <c r="AD465" s="48" t="s">
        <v>85</v>
      </c>
      <c r="AE465" s="13" t="s">
        <v>121</v>
      </c>
      <c r="AF465" s="13" t="s">
        <v>121</v>
      </c>
      <c r="AG465" s="48" t="s">
        <v>89</v>
      </c>
      <c r="AH465" s="48">
        <v>1</v>
      </c>
      <c r="AI465" s="48">
        <v>0</v>
      </c>
      <c r="AJ465" s="48">
        <v>1</v>
      </c>
      <c r="AK465" s="48">
        <v>1</v>
      </c>
      <c r="AL465" s="48">
        <v>1</v>
      </c>
      <c r="AM465" s="48">
        <v>1</v>
      </c>
      <c r="AN465" s="48">
        <v>0</v>
      </c>
      <c r="AO465" s="48">
        <v>0</v>
      </c>
      <c r="AP465" s="48">
        <v>1</v>
      </c>
      <c r="AQ465" s="48">
        <v>0</v>
      </c>
      <c r="AR465" s="48">
        <v>0</v>
      </c>
      <c r="AS465" s="48">
        <v>0</v>
      </c>
      <c r="AT465" s="48">
        <v>0</v>
      </c>
      <c r="AU465" s="48">
        <v>0</v>
      </c>
      <c r="AV465" s="48">
        <v>0</v>
      </c>
      <c r="AW465" s="48">
        <v>0</v>
      </c>
      <c r="AX465" s="48">
        <v>0</v>
      </c>
      <c r="AY465" s="48">
        <v>0</v>
      </c>
      <c r="AZ465" s="48">
        <v>0</v>
      </c>
      <c r="BA465" s="48">
        <v>0</v>
      </c>
      <c r="BB465" s="48">
        <v>0</v>
      </c>
      <c r="BC465" s="48">
        <v>0</v>
      </c>
      <c r="BD465" s="48">
        <v>0</v>
      </c>
      <c r="BE465" s="48">
        <v>0</v>
      </c>
      <c r="BF465" s="48">
        <v>1</v>
      </c>
      <c r="BG465" s="48">
        <v>0</v>
      </c>
      <c r="BH465" s="48">
        <v>0</v>
      </c>
      <c r="BI465" s="48">
        <v>0</v>
      </c>
      <c r="BJ465" s="48">
        <v>0</v>
      </c>
      <c r="BK465" s="48">
        <v>0</v>
      </c>
      <c r="BL465" s="48">
        <v>0</v>
      </c>
      <c r="BM465" s="48">
        <v>0</v>
      </c>
      <c r="BN465" s="48">
        <v>0</v>
      </c>
      <c r="BO465" s="48">
        <v>0</v>
      </c>
      <c r="BP465" s="48" t="s">
        <v>85</v>
      </c>
      <c r="BQ465" s="48" t="s">
        <v>85</v>
      </c>
      <c r="BR465" s="48" t="s">
        <v>85</v>
      </c>
      <c r="BS465" s="48" t="s">
        <v>85</v>
      </c>
      <c r="BT465" s="48" t="s">
        <v>85</v>
      </c>
      <c r="BU465" s="48" t="s">
        <v>85</v>
      </c>
      <c r="BV465" s="48" t="s">
        <v>85</v>
      </c>
      <c r="BW465" s="48" t="s">
        <v>85</v>
      </c>
      <c r="BX465" s="48" t="s">
        <v>85</v>
      </c>
      <c r="BY465" s="48" t="s">
        <v>85</v>
      </c>
      <c r="BZ465" s="48" t="s">
        <v>85</v>
      </c>
      <c r="CA465" s="48" t="s">
        <v>85</v>
      </c>
      <c r="CB465" s="48" t="s">
        <v>85</v>
      </c>
      <c r="CC465" s="48" t="s">
        <v>85</v>
      </c>
      <c r="CD465" s="45"/>
      <c r="CE465" s="15"/>
      <c r="CF465" s="15"/>
      <c r="CG465" s="15"/>
      <c r="CH465" s="15"/>
      <c r="CI465" s="15"/>
      <c r="CJ465" s="15"/>
      <c r="CK465" s="18"/>
    </row>
    <row r="466" spans="1:89" ht="15.75" customHeight="1">
      <c r="A466" s="44">
        <v>612</v>
      </c>
      <c r="B466" s="45" t="s">
        <v>917</v>
      </c>
      <c r="C466" s="9" t="s">
        <v>331</v>
      </c>
      <c r="D466" s="39" t="s">
        <v>122</v>
      </c>
      <c r="E466" s="39" t="s">
        <v>123</v>
      </c>
      <c r="F466" s="23" t="s">
        <v>124</v>
      </c>
      <c r="G466" s="39" t="s">
        <v>125</v>
      </c>
      <c r="H466" s="17">
        <f>E466-D466+1</f>
        <v>6</v>
      </c>
      <c r="I466" s="11" t="s">
        <v>643</v>
      </c>
      <c r="J466" s="40" t="s">
        <v>176</v>
      </c>
      <c r="K466" s="48">
        <v>1259</v>
      </c>
      <c r="L466" s="12">
        <v>54</v>
      </c>
      <c r="M466" s="12">
        <v>44</v>
      </c>
      <c r="N466" s="12" t="s">
        <v>85</v>
      </c>
      <c r="O466" s="12">
        <v>2</v>
      </c>
      <c r="P466" s="13" t="s">
        <v>919</v>
      </c>
      <c r="Q466" s="12" t="s">
        <v>920</v>
      </c>
      <c r="R466" s="48" t="s">
        <v>88</v>
      </c>
      <c r="S466" s="12">
        <v>49</v>
      </c>
      <c r="T466" s="12">
        <v>44</v>
      </c>
      <c r="U466" s="48">
        <v>49</v>
      </c>
      <c r="V466" s="48">
        <v>44</v>
      </c>
      <c r="W466" s="48" t="s">
        <v>11</v>
      </c>
      <c r="X466" s="48">
        <f>IF(AND(W466 = "Dem", L466&gt;M466), 1, 0)</f>
        <v>1</v>
      </c>
      <c r="Y466" s="48" t="s">
        <v>85</v>
      </c>
      <c r="Z466" s="48" t="s">
        <v>85</v>
      </c>
      <c r="AA466" s="48">
        <v>0</v>
      </c>
      <c r="AB466" s="48">
        <v>0</v>
      </c>
      <c r="AC466" s="48">
        <v>1</v>
      </c>
      <c r="AD466" s="48" t="s">
        <v>85</v>
      </c>
      <c r="AE466" s="48" t="s">
        <v>331</v>
      </c>
      <c r="AF466" s="48" t="s">
        <v>331</v>
      </c>
      <c r="AG466" s="13" t="s">
        <v>89</v>
      </c>
      <c r="AH466" s="48">
        <v>1</v>
      </c>
      <c r="AI466" s="48">
        <v>0</v>
      </c>
      <c r="AJ466" s="48">
        <v>1</v>
      </c>
      <c r="AK466" s="48">
        <v>1</v>
      </c>
      <c r="AL466" s="48">
        <v>1</v>
      </c>
      <c r="AM466" s="48">
        <v>1</v>
      </c>
      <c r="AN466" s="48">
        <v>0</v>
      </c>
      <c r="AO466" s="48">
        <v>0</v>
      </c>
      <c r="AP466" s="48">
        <v>0</v>
      </c>
      <c r="AQ466" s="48">
        <v>0</v>
      </c>
      <c r="AR466" s="48">
        <v>0</v>
      </c>
      <c r="AS466" s="48">
        <v>0</v>
      </c>
      <c r="AT466" s="48">
        <v>0</v>
      </c>
      <c r="AU466" s="48">
        <v>0</v>
      </c>
      <c r="AV466" s="48">
        <v>0</v>
      </c>
      <c r="AW466" s="48">
        <v>0</v>
      </c>
      <c r="AX466" s="48">
        <v>0</v>
      </c>
      <c r="AY466" s="48">
        <v>0</v>
      </c>
      <c r="AZ466" s="48">
        <v>0</v>
      </c>
      <c r="BA466" s="48">
        <v>0</v>
      </c>
      <c r="BB466" s="48">
        <v>0</v>
      </c>
      <c r="BC466" s="48">
        <v>0</v>
      </c>
      <c r="BD466" s="48">
        <v>0</v>
      </c>
      <c r="BE466" s="48">
        <v>0</v>
      </c>
      <c r="BF466" s="48">
        <v>0</v>
      </c>
      <c r="BG466" s="48">
        <v>0</v>
      </c>
      <c r="BH466" s="48">
        <v>0</v>
      </c>
      <c r="BI466" s="48">
        <v>0</v>
      </c>
      <c r="BJ466" s="48">
        <v>1</v>
      </c>
      <c r="BK466" s="48">
        <v>0</v>
      </c>
      <c r="BL466" s="48">
        <v>0</v>
      </c>
      <c r="BM466" s="48">
        <v>0</v>
      </c>
      <c r="BN466" s="48">
        <v>0</v>
      </c>
      <c r="BO466" s="48">
        <v>0</v>
      </c>
      <c r="BP466" s="48" t="s">
        <v>85</v>
      </c>
      <c r="BQ466" s="48" t="s">
        <v>85</v>
      </c>
      <c r="BR466" s="48" t="s">
        <v>85</v>
      </c>
      <c r="BS466" s="48" t="s">
        <v>85</v>
      </c>
      <c r="BT466" s="48" t="s">
        <v>85</v>
      </c>
      <c r="BU466" s="48" t="s">
        <v>85</v>
      </c>
      <c r="BV466" s="48" t="s">
        <v>85</v>
      </c>
      <c r="BW466" s="48" t="s">
        <v>85</v>
      </c>
      <c r="BX466" s="48" t="s">
        <v>85</v>
      </c>
      <c r="BY466" s="48" t="s">
        <v>85</v>
      </c>
      <c r="BZ466" s="48" t="s">
        <v>85</v>
      </c>
      <c r="CA466" s="48" t="s">
        <v>85</v>
      </c>
      <c r="CB466" s="48" t="s">
        <v>85</v>
      </c>
      <c r="CC466" s="48" t="s">
        <v>85</v>
      </c>
      <c r="CD466" s="45"/>
      <c r="CE466" s="15"/>
      <c r="CF466" s="15"/>
      <c r="CG466" s="15"/>
      <c r="CH466" s="15"/>
      <c r="CI466" s="15"/>
      <c r="CJ466" s="15"/>
      <c r="CK466" s="18"/>
    </row>
    <row r="467" spans="1:89" ht="15.75" customHeight="1">
      <c r="A467" s="44">
        <v>442</v>
      </c>
      <c r="B467" s="45" t="s">
        <v>917</v>
      </c>
      <c r="C467" s="9" t="s">
        <v>453</v>
      </c>
      <c r="D467" s="39" t="s">
        <v>243</v>
      </c>
      <c r="E467" s="39" t="s">
        <v>92</v>
      </c>
      <c r="F467" s="39" t="s">
        <v>527</v>
      </c>
      <c r="G467" s="39" t="s">
        <v>94</v>
      </c>
      <c r="H467" s="17">
        <f>E467-D467+1</f>
        <v>4</v>
      </c>
      <c r="I467" s="40" t="s">
        <v>219</v>
      </c>
      <c r="J467" s="11" t="s">
        <v>176</v>
      </c>
      <c r="K467" s="40" t="s">
        <v>926</v>
      </c>
      <c r="L467" s="12">
        <v>54</v>
      </c>
      <c r="M467" s="12">
        <v>43</v>
      </c>
      <c r="N467" s="12">
        <v>2</v>
      </c>
      <c r="O467" s="12">
        <v>1</v>
      </c>
      <c r="P467" s="13" t="s">
        <v>927</v>
      </c>
      <c r="Q467" s="12" t="s">
        <v>920</v>
      </c>
      <c r="R467" s="48" t="s">
        <v>88</v>
      </c>
      <c r="S467" s="12">
        <v>49</v>
      </c>
      <c r="T467" s="12">
        <v>44</v>
      </c>
      <c r="U467" s="48">
        <v>49</v>
      </c>
      <c r="V467" s="48">
        <v>44</v>
      </c>
      <c r="W467" s="48" t="s">
        <v>11</v>
      </c>
      <c r="X467" s="48">
        <f>IF(AND(W467 = "Dem", L467&gt;M467), 1, 0)</f>
        <v>1</v>
      </c>
      <c r="Y467" s="48" t="s">
        <v>85</v>
      </c>
      <c r="Z467" s="48" t="s">
        <v>85</v>
      </c>
      <c r="AA467" s="12" t="s">
        <v>85</v>
      </c>
      <c r="AB467" s="12" t="s">
        <v>85</v>
      </c>
      <c r="AC467" s="12" t="s">
        <v>85</v>
      </c>
      <c r="AD467" s="48" t="s">
        <v>85</v>
      </c>
      <c r="AE467" s="13" t="s">
        <v>453</v>
      </c>
      <c r="AF467" s="13" t="s">
        <v>453</v>
      </c>
      <c r="AG467" s="48" t="s">
        <v>89</v>
      </c>
      <c r="AH467" s="48">
        <v>1</v>
      </c>
      <c r="AI467" s="48">
        <v>0</v>
      </c>
      <c r="AJ467" s="48">
        <v>1</v>
      </c>
      <c r="AK467" s="48">
        <v>1</v>
      </c>
      <c r="AL467" s="48">
        <v>1</v>
      </c>
      <c r="AM467" s="48">
        <v>1</v>
      </c>
      <c r="AN467" s="48">
        <v>0</v>
      </c>
      <c r="AO467" s="48">
        <v>0</v>
      </c>
      <c r="AP467" s="48">
        <v>0</v>
      </c>
      <c r="AQ467" s="48">
        <v>0</v>
      </c>
      <c r="AR467" s="48">
        <v>0</v>
      </c>
      <c r="AS467" s="48">
        <v>0</v>
      </c>
      <c r="AT467" s="48">
        <v>1</v>
      </c>
      <c r="AU467" s="48">
        <v>0</v>
      </c>
      <c r="AV467" s="48">
        <v>0</v>
      </c>
      <c r="AW467" s="48">
        <v>0</v>
      </c>
      <c r="AX467" s="48">
        <v>0</v>
      </c>
      <c r="AY467" s="48">
        <v>0</v>
      </c>
      <c r="AZ467" s="48">
        <v>0</v>
      </c>
      <c r="BA467" s="48">
        <v>0</v>
      </c>
      <c r="BB467" s="48">
        <v>0</v>
      </c>
      <c r="BC467" s="48">
        <v>0</v>
      </c>
      <c r="BD467" s="48">
        <v>0</v>
      </c>
      <c r="BE467" s="48">
        <v>0</v>
      </c>
      <c r="BF467" s="48">
        <v>0</v>
      </c>
      <c r="BG467" s="48">
        <v>0</v>
      </c>
      <c r="BH467" s="48">
        <v>0</v>
      </c>
      <c r="BI467" s="48">
        <v>0</v>
      </c>
      <c r="BJ467" s="48">
        <v>0</v>
      </c>
      <c r="BK467" s="48">
        <v>0</v>
      </c>
      <c r="BL467" s="48">
        <v>0</v>
      </c>
      <c r="BM467" s="48">
        <v>0</v>
      </c>
      <c r="BN467" s="48">
        <v>0</v>
      </c>
      <c r="BO467" s="48">
        <v>0</v>
      </c>
      <c r="BP467" s="48" t="s">
        <v>85</v>
      </c>
      <c r="BQ467" s="48" t="s">
        <v>85</v>
      </c>
      <c r="BR467" s="48">
        <v>39</v>
      </c>
      <c r="BS467" s="48">
        <v>29</v>
      </c>
      <c r="BT467" s="48">
        <v>32</v>
      </c>
      <c r="BU467" s="48" t="s">
        <v>85</v>
      </c>
      <c r="BV467" s="48" t="s">
        <v>85</v>
      </c>
      <c r="BW467" s="48" t="s">
        <v>85</v>
      </c>
      <c r="BX467" s="48" t="s">
        <v>85</v>
      </c>
      <c r="BY467" s="48">
        <v>88</v>
      </c>
      <c r="BZ467" s="48" t="s">
        <v>85</v>
      </c>
      <c r="CA467" s="48" t="s">
        <v>85</v>
      </c>
      <c r="CB467" s="48" t="s">
        <v>85</v>
      </c>
      <c r="CC467" s="48">
        <v>12</v>
      </c>
      <c r="CD467" s="45"/>
      <c r="CE467" s="15"/>
      <c r="CF467" s="15"/>
      <c r="CG467" s="15"/>
      <c r="CH467" s="15"/>
      <c r="CI467" s="15"/>
      <c r="CJ467" s="15"/>
      <c r="CK467" s="18"/>
    </row>
    <row r="468" spans="1:89" ht="15.75" customHeight="1">
      <c r="A468" s="44">
        <v>422</v>
      </c>
      <c r="B468" s="45" t="s">
        <v>917</v>
      </c>
      <c r="C468" s="9" t="s">
        <v>204</v>
      </c>
      <c r="D468" s="39" t="s">
        <v>478</v>
      </c>
      <c r="E468" s="39" t="s">
        <v>232</v>
      </c>
      <c r="F468" s="39" t="s">
        <v>721</v>
      </c>
      <c r="G468" s="39" t="s">
        <v>92</v>
      </c>
      <c r="H468" s="17">
        <f>E468-D468+1</f>
        <v>4</v>
      </c>
      <c r="I468" s="11" t="s">
        <v>528</v>
      </c>
      <c r="J468" s="40" t="s">
        <v>176</v>
      </c>
      <c r="K468" s="40" t="s">
        <v>489</v>
      </c>
      <c r="L468" s="12">
        <v>48</v>
      </c>
      <c r="M468" s="12">
        <v>44</v>
      </c>
      <c r="N468" s="12">
        <v>4</v>
      </c>
      <c r="O468" s="12">
        <v>5</v>
      </c>
      <c r="P468" s="13" t="s">
        <v>919</v>
      </c>
      <c r="Q468" s="12" t="s">
        <v>920</v>
      </c>
      <c r="R468" s="12" t="s">
        <v>88</v>
      </c>
      <c r="S468" s="12">
        <v>49</v>
      </c>
      <c r="T468" s="12">
        <v>44</v>
      </c>
      <c r="U468" s="48">
        <v>49</v>
      </c>
      <c r="V468" s="48">
        <v>44</v>
      </c>
      <c r="W468" s="48" t="s">
        <v>11</v>
      </c>
      <c r="X468" s="48">
        <f>IF(AND(W468 = "Dem", L468&gt;M468), 1, 0)</f>
        <v>1</v>
      </c>
      <c r="Y468" s="12" t="s">
        <v>85</v>
      </c>
      <c r="Z468" s="12" t="s">
        <v>85</v>
      </c>
      <c r="AA468" s="12" t="s">
        <v>85</v>
      </c>
      <c r="AB468" s="12" t="s">
        <v>85</v>
      </c>
      <c r="AC468" s="12" t="s">
        <v>85</v>
      </c>
      <c r="AD468" s="12" t="s">
        <v>85</v>
      </c>
      <c r="AE468" s="13" t="s">
        <v>208</v>
      </c>
      <c r="AF468" s="13" t="s">
        <v>208</v>
      </c>
      <c r="AG468" s="12"/>
      <c r="AH468" s="12">
        <v>1</v>
      </c>
      <c r="AI468" s="12">
        <v>1</v>
      </c>
      <c r="AJ468" s="12">
        <v>1</v>
      </c>
      <c r="AK468" s="12">
        <v>1</v>
      </c>
      <c r="AL468" s="12">
        <v>1</v>
      </c>
      <c r="AM468" s="12">
        <v>1</v>
      </c>
      <c r="AN468" s="12">
        <v>1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>
        <v>0</v>
      </c>
      <c r="BB468" s="12">
        <v>0</v>
      </c>
      <c r="BC468" s="12">
        <v>0</v>
      </c>
      <c r="BD468" s="12">
        <v>0</v>
      </c>
      <c r="BE468" s="12">
        <v>0</v>
      </c>
      <c r="BF468" s="12">
        <v>0</v>
      </c>
      <c r="BG468" s="12">
        <v>0</v>
      </c>
      <c r="BH468" s="12">
        <v>0</v>
      </c>
      <c r="BI468" s="12">
        <v>0</v>
      </c>
      <c r="BJ468" s="12">
        <v>0</v>
      </c>
      <c r="BK468" s="12">
        <v>0</v>
      </c>
      <c r="BL468" s="12">
        <v>0</v>
      </c>
      <c r="BM468" s="12">
        <v>0</v>
      </c>
      <c r="BN468" s="12">
        <v>0</v>
      </c>
      <c r="BO468" s="12">
        <v>0</v>
      </c>
      <c r="BP468" s="12" t="s">
        <v>85</v>
      </c>
      <c r="BQ468" s="12" t="s">
        <v>85</v>
      </c>
      <c r="BR468" s="12">
        <v>39</v>
      </c>
      <c r="BS468" s="12">
        <v>33</v>
      </c>
      <c r="BT468" s="12">
        <v>28</v>
      </c>
      <c r="BU468" s="12">
        <v>30</v>
      </c>
      <c r="BV468" s="12">
        <v>17</v>
      </c>
      <c r="BW468" s="12">
        <v>13</v>
      </c>
      <c r="BX468" s="12">
        <v>28</v>
      </c>
      <c r="BY468" s="12">
        <v>89</v>
      </c>
      <c r="BZ468" s="12">
        <v>2</v>
      </c>
      <c r="CA468" s="12">
        <v>3</v>
      </c>
      <c r="CB468" s="12">
        <v>3</v>
      </c>
      <c r="CC468" s="12">
        <v>4</v>
      </c>
      <c r="CD468" s="45"/>
      <c r="CE468" s="15"/>
      <c r="CF468" s="15"/>
      <c r="CG468" s="15"/>
      <c r="CH468" s="15"/>
      <c r="CI468" s="15"/>
      <c r="CJ468" s="15"/>
      <c r="CK468" s="18"/>
    </row>
    <row r="469" spans="1:89" ht="15.75" customHeight="1">
      <c r="A469" s="44">
        <v>349</v>
      </c>
      <c r="B469" s="45" t="s">
        <v>917</v>
      </c>
      <c r="C469" s="9" t="s">
        <v>487</v>
      </c>
      <c r="D469" s="39" t="s">
        <v>254</v>
      </c>
      <c r="E469" s="39" t="s">
        <v>310</v>
      </c>
      <c r="F469" s="39" t="s">
        <v>488</v>
      </c>
      <c r="G469" s="39" t="s">
        <v>294</v>
      </c>
      <c r="H469" s="17">
        <f>E469-D469+1</f>
        <v>6</v>
      </c>
      <c r="I469" s="40" t="s">
        <v>930</v>
      </c>
      <c r="J469" s="11" t="s">
        <v>176</v>
      </c>
      <c r="K469" s="40" t="s">
        <v>931</v>
      </c>
      <c r="L469" s="12">
        <v>44</v>
      </c>
      <c r="M469" s="12">
        <v>37</v>
      </c>
      <c r="N469" s="12">
        <v>4</v>
      </c>
      <c r="O469" s="12">
        <v>16</v>
      </c>
      <c r="P469" s="13" t="s">
        <v>919</v>
      </c>
      <c r="Q469" s="12" t="s">
        <v>920</v>
      </c>
      <c r="R469" s="12" t="s">
        <v>88</v>
      </c>
      <c r="S469" s="12">
        <v>49</v>
      </c>
      <c r="T469" s="12">
        <v>44</v>
      </c>
      <c r="U469" s="48">
        <v>49</v>
      </c>
      <c r="V469" s="48">
        <v>44</v>
      </c>
      <c r="W469" s="48" t="s">
        <v>11</v>
      </c>
      <c r="X469" s="48">
        <f>IF(AND(W469 = "Dem", L469&gt;M469), 1, 0)</f>
        <v>1</v>
      </c>
      <c r="Y469" s="12" t="s">
        <v>85</v>
      </c>
      <c r="Z469" s="48" t="s">
        <v>85</v>
      </c>
      <c r="AA469" s="12" t="s">
        <v>85</v>
      </c>
      <c r="AB469" s="12" t="s">
        <v>85</v>
      </c>
      <c r="AC469" s="12" t="s">
        <v>85</v>
      </c>
      <c r="AD469" s="12" t="s">
        <v>85</v>
      </c>
      <c r="AE469" s="13" t="s">
        <v>487</v>
      </c>
      <c r="AF469" s="13" t="s">
        <v>932</v>
      </c>
      <c r="AG469" s="12" t="s">
        <v>89</v>
      </c>
      <c r="AH469" s="12">
        <v>1</v>
      </c>
      <c r="AI469" s="12">
        <v>0</v>
      </c>
      <c r="AJ469" s="12">
        <v>1</v>
      </c>
      <c r="AK469" s="12">
        <v>1</v>
      </c>
      <c r="AL469" s="12">
        <v>1</v>
      </c>
      <c r="AM469" s="12">
        <v>1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2">
        <v>0</v>
      </c>
      <c r="AU469" s="12">
        <v>0</v>
      </c>
      <c r="AV469" s="12">
        <v>0</v>
      </c>
      <c r="AW469" s="12">
        <v>0</v>
      </c>
      <c r="AX469" s="12">
        <v>0</v>
      </c>
      <c r="AY469" s="12">
        <v>0</v>
      </c>
      <c r="AZ469" s="12">
        <v>0</v>
      </c>
      <c r="BA469" s="12">
        <v>0</v>
      </c>
      <c r="BB469" s="12">
        <v>0</v>
      </c>
      <c r="BC469" s="12">
        <v>0</v>
      </c>
      <c r="BD469" s="12">
        <v>0</v>
      </c>
      <c r="BE469" s="12">
        <v>0</v>
      </c>
      <c r="BF469" s="12">
        <v>0</v>
      </c>
      <c r="BG469" s="12">
        <v>0</v>
      </c>
      <c r="BH469" s="12">
        <v>0</v>
      </c>
      <c r="BI469" s="12">
        <v>0</v>
      </c>
      <c r="BJ469" s="12">
        <v>0</v>
      </c>
      <c r="BK469" s="12">
        <v>1</v>
      </c>
      <c r="BL469" s="12">
        <v>0</v>
      </c>
      <c r="BM469" s="12">
        <v>0</v>
      </c>
      <c r="BN469" s="12">
        <v>0</v>
      </c>
      <c r="BO469" s="12">
        <v>0</v>
      </c>
      <c r="BP469" s="12" t="s">
        <v>85</v>
      </c>
      <c r="BQ469" s="12" t="s">
        <v>85</v>
      </c>
      <c r="BR469" s="12">
        <v>25</v>
      </c>
      <c r="BS469" s="12">
        <v>31</v>
      </c>
      <c r="BT469" s="12">
        <v>33</v>
      </c>
      <c r="BU469" s="12" t="s">
        <v>85</v>
      </c>
      <c r="BV469" s="12" t="s">
        <v>85</v>
      </c>
      <c r="BW469" s="12" t="s">
        <v>85</v>
      </c>
      <c r="BX469" s="12" t="s">
        <v>85</v>
      </c>
      <c r="BY469" s="12" t="s">
        <v>85</v>
      </c>
      <c r="BZ469" s="12" t="s">
        <v>85</v>
      </c>
      <c r="CA469" s="12" t="s">
        <v>85</v>
      </c>
      <c r="CB469" s="12" t="s">
        <v>85</v>
      </c>
      <c r="CC469" s="12" t="s">
        <v>85</v>
      </c>
      <c r="CD469" s="45"/>
      <c r="CE469" s="15"/>
      <c r="CF469" s="15"/>
      <c r="CG469" s="15"/>
      <c r="CH469" s="15"/>
      <c r="CI469" s="15"/>
      <c r="CJ469" s="15"/>
      <c r="CK469" s="18"/>
    </row>
    <row r="470" spans="1:89" ht="15.75" customHeight="1">
      <c r="A470" s="1">
        <v>218</v>
      </c>
      <c r="B470" s="1" t="s">
        <v>917</v>
      </c>
      <c r="C470" s="19" t="s">
        <v>374</v>
      </c>
      <c r="D470" s="20" t="s">
        <v>375</v>
      </c>
      <c r="E470" s="20" t="s">
        <v>163</v>
      </c>
      <c r="F470" s="20" t="s">
        <v>376</v>
      </c>
      <c r="G470" s="20" t="s">
        <v>367</v>
      </c>
      <c r="H470" s="17">
        <f>E470-D470+1</f>
        <v>3</v>
      </c>
      <c r="I470" s="40" t="s">
        <v>219</v>
      </c>
      <c r="J470" s="11" t="s">
        <v>176</v>
      </c>
      <c r="K470" s="48">
        <v>1031</v>
      </c>
      <c r="L470" s="12">
        <v>47</v>
      </c>
      <c r="M470" s="12">
        <v>40</v>
      </c>
      <c r="N470" s="12">
        <v>2</v>
      </c>
      <c r="O470" s="12">
        <v>10</v>
      </c>
      <c r="P470" s="48" t="s">
        <v>919</v>
      </c>
      <c r="Q470" s="12" t="s">
        <v>920</v>
      </c>
      <c r="R470" s="48" t="s">
        <v>88</v>
      </c>
      <c r="S470" s="12">
        <v>49</v>
      </c>
      <c r="T470" s="12">
        <v>44</v>
      </c>
      <c r="U470" s="48">
        <v>49</v>
      </c>
      <c r="V470" s="48">
        <v>44</v>
      </c>
      <c r="W470" s="48" t="s">
        <v>11</v>
      </c>
      <c r="X470" s="48">
        <f>IF(AND(W470 = "Dem", L470&gt;M470), 1, 0)</f>
        <v>1</v>
      </c>
      <c r="Y470" s="48" t="s">
        <v>289</v>
      </c>
      <c r="Z470" s="48" t="s">
        <v>85</v>
      </c>
      <c r="AA470" s="48" t="s">
        <v>85</v>
      </c>
      <c r="AB470" s="48" t="s">
        <v>85</v>
      </c>
      <c r="AC470" s="48" t="s">
        <v>85</v>
      </c>
      <c r="AD470" s="48" t="s">
        <v>85</v>
      </c>
      <c r="AE470" s="48" t="s">
        <v>290</v>
      </c>
      <c r="AF470" s="48" t="s">
        <v>285</v>
      </c>
      <c r="AG470" s="48" t="s">
        <v>89</v>
      </c>
      <c r="AH470" s="48">
        <v>1</v>
      </c>
      <c r="AI470" s="48">
        <v>1</v>
      </c>
      <c r="AJ470" s="48">
        <v>1</v>
      </c>
      <c r="AK470" s="48">
        <v>1</v>
      </c>
      <c r="AL470" s="48">
        <v>1</v>
      </c>
      <c r="AM470" s="48">
        <v>1</v>
      </c>
      <c r="AN470" s="48">
        <v>1</v>
      </c>
      <c r="AO470" s="48">
        <v>0</v>
      </c>
      <c r="AP470" s="48">
        <v>0</v>
      </c>
      <c r="AQ470" s="48">
        <v>0</v>
      </c>
      <c r="AR470" s="48">
        <v>0</v>
      </c>
      <c r="AS470" s="48">
        <v>0</v>
      </c>
      <c r="AT470" s="48">
        <v>0</v>
      </c>
      <c r="AU470" s="48">
        <v>0</v>
      </c>
      <c r="AV470" s="48">
        <v>0</v>
      </c>
      <c r="AW470" s="48">
        <v>0</v>
      </c>
      <c r="AX470" s="48">
        <v>0</v>
      </c>
      <c r="AY470" s="48">
        <v>0</v>
      </c>
      <c r="AZ470" s="48">
        <v>0</v>
      </c>
      <c r="BA470" s="48">
        <v>0</v>
      </c>
      <c r="BB470" s="48">
        <v>0</v>
      </c>
      <c r="BC470" s="48">
        <v>0</v>
      </c>
      <c r="BD470" s="48">
        <v>0</v>
      </c>
      <c r="BE470" s="48">
        <v>0</v>
      </c>
      <c r="BF470" s="48">
        <v>0</v>
      </c>
      <c r="BG470" s="48">
        <v>0</v>
      </c>
      <c r="BH470" s="48">
        <v>0</v>
      </c>
      <c r="BI470" s="48">
        <v>0</v>
      </c>
      <c r="BJ470" s="48">
        <v>0</v>
      </c>
      <c r="BK470" s="48">
        <v>0</v>
      </c>
      <c r="BL470" s="48">
        <v>0</v>
      </c>
      <c r="BM470" s="48">
        <v>0</v>
      </c>
      <c r="BN470" s="48">
        <v>0</v>
      </c>
      <c r="BO470" s="48">
        <v>0</v>
      </c>
      <c r="BP470" s="48" t="s">
        <v>85</v>
      </c>
      <c r="BQ470" s="48" t="s">
        <v>85</v>
      </c>
      <c r="BR470" s="48">
        <f>100*ROUND(370/1031,2)</f>
        <v>36</v>
      </c>
      <c r="BS470" s="48">
        <f>100*ROUND(352/1031,2)</f>
        <v>34</v>
      </c>
      <c r="BT470" s="48">
        <f>100*ROUND(282/1031,2)</f>
        <v>27</v>
      </c>
      <c r="BU470" s="48" t="s">
        <v>85</v>
      </c>
      <c r="BV470" s="48" t="s">
        <v>85</v>
      </c>
      <c r="BW470" s="48" t="s">
        <v>85</v>
      </c>
      <c r="BX470" s="48" t="s">
        <v>85</v>
      </c>
      <c r="BY470" s="48">
        <f>100*ROUND(912/1031,2)</f>
        <v>88</v>
      </c>
      <c r="BZ470" s="48">
        <f>100*ROUND(41/1031,2)</f>
        <v>4</v>
      </c>
      <c r="CA470" s="48">
        <f>100*ROUND(25/1031,2)</f>
        <v>2</v>
      </c>
      <c r="CB470" s="48" t="s">
        <v>85</v>
      </c>
      <c r="CC470" s="48" t="s">
        <v>85</v>
      </c>
      <c r="CD470" s="1"/>
      <c r="CE470" s="15"/>
      <c r="CF470" s="15"/>
      <c r="CG470" s="15"/>
      <c r="CH470" s="15"/>
      <c r="CI470" s="15"/>
      <c r="CJ470" s="15"/>
      <c r="CK470" s="18"/>
    </row>
    <row r="471" spans="1:89" ht="15.75" customHeight="1">
      <c r="A471" s="1">
        <v>199</v>
      </c>
      <c r="B471" s="26" t="s">
        <v>917</v>
      </c>
      <c r="C471" s="19" t="s">
        <v>487</v>
      </c>
      <c r="D471" s="20" t="s">
        <v>382</v>
      </c>
      <c r="E471" s="20" t="s">
        <v>684</v>
      </c>
      <c r="F471" s="20" t="s">
        <v>774</v>
      </c>
      <c r="G471" s="20" t="s">
        <v>375</v>
      </c>
      <c r="H471" s="17">
        <f>E471-D471+1</f>
        <v>4</v>
      </c>
      <c r="I471" s="32">
        <v>5.2</v>
      </c>
      <c r="J471" s="11" t="s">
        <v>176</v>
      </c>
      <c r="K471" s="32">
        <v>553</v>
      </c>
      <c r="L471" s="12">
        <v>47</v>
      </c>
      <c r="M471" s="12">
        <v>36</v>
      </c>
      <c r="N471" s="12">
        <v>3</v>
      </c>
      <c r="O471" s="12">
        <v>14</v>
      </c>
      <c r="P471" s="48" t="s">
        <v>919</v>
      </c>
      <c r="Q471" s="12" t="s">
        <v>920</v>
      </c>
      <c r="R471" s="48" t="s">
        <v>88</v>
      </c>
      <c r="S471" s="12">
        <v>49</v>
      </c>
      <c r="T471" s="12">
        <v>44</v>
      </c>
      <c r="U471" s="48">
        <v>49</v>
      </c>
      <c r="V471" s="48">
        <v>44</v>
      </c>
      <c r="W471" s="48" t="s">
        <v>11</v>
      </c>
      <c r="X471" s="48">
        <f>IF(AND(W471 = "Dem", L471&gt;M471), 1, 0)</f>
        <v>1</v>
      </c>
      <c r="Y471" s="32" t="s">
        <v>85</v>
      </c>
      <c r="Z471" s="32" t="s">
        <v>85</v>
      </c>
      <c r="AA471" s="32" t="s">
        <v>85</v>
      </c>
      <c r="AB471" s="32" t="s">
        <v>85</v>
      </c>
      <c r="AC471" s="32" t="s">
        <v>85</v>
      </c>
      <c r="AD471" s="32" t="s">
        <v>85</v>
      </c>
      <c r="AE471" s="32" t="s">
        <v>929</v>
      </c>
      <c r="AF471" s="32" t="s">
        <v>487</v>
      </c>
      <c r="AG471" s="32" t="s">
        <v>89</v>
      </c>
      <c r="AH471" s="32">
        <v>1</v>
      </c>
      <c r="AI471" s="32">
        <v>1</v>
      </c>
      <c r="AJ471" s="32">
        <v>1</v>
      </c>
      <c r="AK471" s="32">
        <v>1</v>
      </c>
      <c r="AL471" s="32">
        <v>1</v>
      </c>
      <c r="AM471" s="32">
        <v>1</v>
      </c>
      <c r="AN471" s="32">
        <v>0</v>
      </c>
      <c r="AO471" s="32">
        <v>0</v>
      </c>
      <c r="AP471" s="32">
        <v>0</v>
      </c>
      <c r="AQ471" s="32">
        <v>0</v>
      </c>
      <c r="AR471" s="32">
        <v>0</v>
      </c>
      <c r="AS471" s="32">
        <v>0</v>
      </c>
      <c r="AT471" s="32">
        <v>0</v>
      </c>
      <c r="AU471" s="32">
        <v>0</v>
      </c>
      <c r="AV471" s="32">
        <v>0</v>
      </c>
      <c r="AW471" s="32">
        <v>0</v>
      </c>
      <c r="AX471" s="32">
        <v>0</v>
      </c>
      <c r="AY471" s="32">
        <v>0</v>
      </c>
      <c r="AZ471" s="32">
        <v>0</v>
      </c>
      <c r="BA471" s="32">
        <v>0</v>
      </c>
      <c r="BB471" s="32">
        <v>0</v>
      </c>
      <c r="BC471" s="32">
        <v>0</v>
      </c>
      <c r="BD471" s="32">
        <v>0</v>
      </c>
      <c r="BE471" s="32">
        <v>0</v>
      </c>
      <c r="BF471" s="32">
        <v>0</v>
      </c>
      <c r="BG471" s="32">
        <v>0</v>
      </c>
      <c r="BH471" s="32">
        <v>0</v>
      </c>
      <c r="BI471" s="32">
        <v>0</v>
      </c>
      <c r="BJ471" s="32">
        <v>0</v>
      </c>
      <c r="BK471" s="32">
        <v>1</v>
      </c>
      <c r="BL471" s="32">
        <v>0</v>
      </c>
      <c r="BM471" s="32">
        <v>0</v>
      </c>
      <c r="BN471" s="32">
        <v>0</v>
      </c>
      <c r="BO471" s="32">
        <v>0</v>
      </c>
      <c r="BP471" s="32">
        <v>39</v>
      </c>
      <c r="BQ471" s="32">
        <v>38</v>
      </c>
      <c r="BR471" s="32">
        <v>36</v>
      </c>
      <c r="BS471" s="32">
        <v>34</v>
      </c>
      <c r="BT471" s="32">
        <v>25</v>
      </c>
      <c r="BU471" s="32" t="s">
        <v>85</v>
      </c>
      <c r="BV471" s="32" t="s">
        <v>85</v>
      </c>
      <c r="BW471" s="32" t="s">
        <v>85</v>
      </c>
      <c r="BX471" s="32" t="s">
        <v>85</v>
      </c>
      <c r="BY471" s="32">
        <v>88</v>
      </c>
      <c r="BZ471" s="32">
        <v>3</v>
      </c>
      <c r="CA471" s="32">
        <v>1</v>
      </c>
      <c r="CB471" s="32" t="s">
        <v>85</v>
      </c>
      <c r="CC471" s="32" t="s">
        <v>85</v>
      </c>
      <c r="CD471" s="1"/>
      <c r="CE471" s="15"/>
      <c r="CF471" s="15"/>
      <c r="CG471" s="15"/>
      <c r="CH471" s="15"/>
      <c r="CI471" s="15"/>
      <c r="CJ471" s="15"/>
      <c r="CK471" s="18"/>
    </row>
    <row r="472" spans="1:89" ht="15.75" customHeight="1">
      <c r="A472" s="44">
        <v>611</v>
      </c>
      <c r="B472" s="45" t="s">
        <v>941</v>
      </c>
      <c r="C472" s="9" t="s">
        <v>331</v>
      </c>
      <c r="D472" s="39" t="s">
        <v>122</v>
      </c>
      <c r="E472" s="39" t="s">
        <v>123</v>
      </c>
      <c r="F472" s="23" t="s">
        <v>124</v>
      </c>
      <c r="G472" s="39" t="s">
        <v>125</v>
      </c>
      <c r="H472" s="17">
        <f>E472-D472+1</f>
        <v>6</v>
      </c>
      <c r="I472" s="40" t="s">
        <v>229</v>
      </c>
      <c r="J472" s="40" t="s">
        <v>176</v>
      </c>
      <c r="K472" s="48">
        <v>562</v>
      </c>
      <c r="L472" s="12">
        <v>47</v>
      </c>
      <c r="M472" s="12">
        <v>50</v>
      </c>
      <c r="N472" s="12">
        <v>3</v>
      </c>
      <c r="O472" s="12">
        <v>1</v>
      </c>
      <c r="P472" s="13" t="s">
        <v>942</v>
      </c>
      <c r="Q472" s="12" t="s">
        <v>943</v>
      </c>
      <c r="R472" s="48" t="s">
        <v>88</v>
      </c>
      <c r="S472" s="12">
        <v>42</v>
      </c>
      <c r="T472" s="12">
        <v>56</v>
      </c>
      <c r="U472" s="48">
        <v>44</v>
      </c>
      <c r="V472" s="48">
        <v>54</v>
      </c>
      <c r="W472" s="48" t="s">
        <v>12</v>
      </c>
      <c r="X472" s="48">
        <f>IF(AND(W472 = "Rep", M472&gt;L472),1,0)</f>
        <v>1</v>
      </c>
      <c r="Y472" s="48" t="s">
        <v>85</v>
      </c>
      <c r="Z472" s="48" t="s">
        <v>85</v>
      </c>
      <c r="AA472" s="48">
        <v>0</v>
      </c>
      <c r="AB472" s="48">
        <v>0</v>
      </c>
      <c r="AC472" s="48">
        <v>1</v>
      </c>
      <c r="AD472" s="48" t="s">
        <v>85</v>
      </c>
      <c r="AE472" s="48" t="s">
        <v>331</v>
      </c>
      <c r="AF472" s="48" t="s">
        <v>331</v>
      </c>
      <c r="AG472" s="13" t="s">
        <v>89</v>
      </c>
      <c r="AH472" s="48">
        <v>1</v>
      </c>
      <c r="AI472" s="48">
        <v>0</v>
      </c>
      <c r="AJ472" s="48">
        <v>1</v>
      </c>
      <c r="AK472" s="48">
        <v>1</v>
      </c>
      <c r="AL472" s="48">
        <v>1</v>
      </c>
      <c r="AM472" s="48">
        <v>1</v>
      </c>
      <c r="AN472" s="48">
        <v>0</v>
      </c>
      <c r="AO472" s="48">
        <v>0</v>
      </c>
      <c r="AP472" s="48">
        <v>0</v>
      </c>
      <c r="AQ472" s="48">
        <v>0</v>
      </c>
      <c r="AR472" s="48">
        <v>0</v>
      </c>
      <c r="AS472" s="48">
        <v>0</v>
      </c>
      <c r="AT472" s="48">
        <v>0</v>
      </c>
      <c r="AU472" s="48">
        <v>0</v>
      </c>
      <c r="AV472" s="48">
        <v>0</v>
      </c>
      <c r="AW472" s="48">
        <v>0</v>
      </c>
      <c r="AX472" s="48">
        <v>0</v>
      </c>
      <c r="AY472" s="48">
        <v>0</v>
      </c>
      <c r="AZ472" s="48">
        <v>0</v>
      </c>
      <c r="BA472" s="48">
        <v>0</v>
      </c>
      <c r="BB472" s="48">
        <v>0</v>
      </c>
      <c r="BC472" s="48">
        <v>0</v>
      </c>
      <c r="BD472" s="48">
        <v>0</v>
      </c>
      <c r="BE472" s="48">
        <v>0</v>
      </c>
      <c r="BF472" s="48">
        <v>0</v>
      </c>
      <c r="BG472" s="48">
        <v>0</v>
      </c>
      <c r="BH472" s="48">
        <v>0</v>
      </c>
      <c r="BI472" s="48">
        <v>0</v>
      </c>
      <c r="BJ472" s="48">
        <v>1</v>
      </c>
      <c r="BK472" s="48">
        <v>0</v>
      </c>
      <c r="BL472" s="48">
        <v>0</v>
      </c>
      <c r="BM472" s="48">
        <v>0</v>
      </c>
      <c r="BN472" s="48">
        <v>0</v>
      </c>
      <c r="BO472" s="48">
        <v>0</v>
      </c>
      <c r="BP472" s="48" t="s">
        <v>85</v>
      </c>
      <c r="BQ472" s="48" t="s">
        <v>85</v>
      </c>
      <c r="BR472" s="48" t="s">
        <v>85</v>
      </c>
      <c r="BS472" s="48" t="s">
        <v>85</v>
      </c>
      <c r="BT472" s="48" t="s">
        <v>85</v>
      </c>
      <c r="BU472" s="48" t="s">
        <v>85</v>
      </c>
      <c r="BV472" s="48" t="s">
        <v>85</v>
      </c>
      <c r="BW472" s="48" t="s">
        <v>85</v>
      </c>
      <c r="BX472" s="48" t="s">
        <v>85</v>
      </c>
      <c r="BY472" s="48" t="s">
        <v>85</v>
      </c>
      <c r="BZ472" s="48" t="s">
        <v>85</v>
      </c>
      <c r="CA472" s="48" t="s">
        <v>85</v>
      </c>
      <c r="CB472" s="48" t="s">
        <v>85</v>
      </c>
      <c r="CC472" s="48" t="s">
        <v>85</v>
      </c>
      <c r="CD472" s="45"/>
      <c r="CE472" s="15"/>
      <c r="CF472" s="15"/>
      <c r="CG472" s="15"/>
      <c r="CH472" s="15"/>
      <c r="CI472" s="15"/>
      <c r="CJ472" s="15"/>
      <c r="CK472" s="18"/>
    </row>
    <row r="473" spans="1:89" ht="15.75" customHeight="1">
      <c r="A473" s="44">
        <v>494</v>
      </c>
      <c r="B473" s="45" t="s">
        <v>941</v>
      </c>
      <c r="C473" s="9" t="s">
        <v>453</v>
      </c>
      <c r="D473" s="39" t="s">
        <v>137</v>
      </c>
      <c r="E473" s="39" t="s">
        <v>79</v>
      </c>
      <c r="F473" s="39" t="s">
        <v>138</v>
      </c>
      <c r="G473" s="39" t="s">
        <v>122</v>
      </c>
      <c r="H473" s="17">
        <f>E473-D473+1</f>
        <v>4</v>
      </c>
      <c r="I473" s="40" t="s">
        <v>944</v>
      </c>
      <c r="J473" s="40" t="s">
        <v>176</v>
      </c>
      <c r="K473" s="40" t="s">
        <v>945</v>
      </c>
      <c r="L473" s="12">
        <v>44</v>
      </c>
      <c r="M473" s="12">
        <v>52</v>
      </c>
      <c r="N473" s="12">
        <v>3</v>
      </c>
      <c r="O473" s="12">
        <v>2</v>
      </c>
      <c r="P473" s="13" t="s">
        <v>942</v>
      </c>
      <c r="Q473" s="12" t="s">
        <v>943</v>
      </c>
      <c r="R473" s="12" t="s">
        <v>88</v>
      </c>
      <c r="S473" s="12">
        <v>42</v>
      </c>
      <c r="T473" s="12">
        <v>56</v>
      </c>
      <c r="U473" s="48">
        <v>44</v>
      </c>
      <c r="V473" s="48">
        <v>54</v>
      </c>
      <c r="W473" s="48" t="s">
        <v>12</v>
      </c>
      <c r="X473" s="48">
        <f>IF(AND(W473 = "Rep", M473&gt;L473),1,0)</f>
        <v>1</v>
      </c>
      <c r="Y473" s="12" t="s">
        <v>85</v>
      </c>
      <c r="Z473" s="12" t="s">
        <v>85</v>
      </c>
      <c r="AA473" s="12" t="s">
        <v>85</v>
      </c>
      <c r="AB473" s="12" t="s">
        <v>85</v>
      </c>
      <c r="AC473" s="12" t="s">
        <v>85</v>
      </c>
      <c r="AD473" s="12" t="s">
        <v>85</v>
      </c>
      <c r="AE473" s="13" t="s">
        <v>453</v>
      </c>
      <c r="AF473" s="13" t="s">
        <v>453</v>
      </c>
      <c r="AG473" s="12" t="s">
        <v>89</v>
      </c>
      <c r="AH473" s="12">
        <v>1</v>
      </c>
      <c r="AI473" s="12">
        <v>0</v>
      </c>
      <c r="AJ473" s="12">
        <v>1</v>
      </c>
      <c r="AK473" s="12">
        <v>1</v>
      </c>
      <c r="AL473" s="12">
        <v>1</v>
      </c>
      <c r="AM473" s="12">
        <v>1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1</v>
      </c>
      <c r="AU473" s="12">
        <v>0</v>
      </c>
      <c r="AV473" s="12">
        <v>0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0</v>
      </c>
      <c r="BE473" s="12">
        <v>0</v>
      </c>
      <c r="BF473" s="12">
        <v>0</v>
      </c>
      <c r="BG473" s="12">
        <v>0</v>
      </c>
      <c r="BH473" s="12">
        <v>0</v>
      </c>
      <c r="BI473" s="12">
        <v>0</v>
      </c>
      <c r="BJ473" s="12">
        <v>0</v>
      </c>
      <c r="BK473" s="12">
        <v>0</v>
      </c>
      <c r="BL473" s="12">
        <v>0</v>
      </c>
      <c r="BM473" s="12">
        <v>0</v>
      </c>
      <c r="BN473" s="12">
        <v>0</v>
      </c>
      <c r="BO473" s="12">
        <v>0</v>
      </c>
      <c r="BP473" s="12" t="s">
        <v>85</v>
      </c>
      <c r="BQ473" s="12" t="s">
        <v>85</v>
      </c>
      <c r="BR473" s="12">
        <v>27</v>
      </c>
      <c r="BS473" s="12">
        <v>43</v>
      </c>
      <c r="BT473" s="12">
        <v>30</v>
      </c>
      <c r="BU473" s="12" t="s">
        <v>85</v>
      </c>
      <c r="BV473" s="12" t="s">
        <v>85</v>
      </c>
      <c r="BW473" s="12" t="s">
        <v>85</v>
      </c>
      <c r="BX473" s="12" t="s">
        <v>85</v>
      </c>
      <c r="BY473" s="12">
        <v>62</v>
      </c>
      <c r="BZ473" s="12">
        <v>36</v>
      </c>
      <c r="CA473" s="12" t="s">
        <v>85</v>
      </c>
      <c r="CB473" s="12" t="s">
        <v>85</v>
      </c>
      <c r="CC473" s="12">
        <v>2</v>
      </c>
      <c r="CD473" s="45"/>
      <c r="CE473" s="15"/>
      <c r="CF473" s="15"/>
      <c r="CG473" s="15"/>
      <c r="CH473" s="15"/>
      <c r="CI473" s="15"/>
      <c r="CJ473" s="15"/>
      <c r="CK473" s="18"/>
    </row>
    <row r="474" spans="1:89" ht="15.75" customHeight="1">
      <c r="A474" s="1">
        <v>73</v>
      </c>
      <c r="B474" s="1" t="s">
        <v>953</v>
      </c>
      <c r="C474" s="19" t="s">
        <v>453</v>
      </c>
      <c r="D474" s="27">
        <v>44023</v>
      </c>
      <c r="E474" s="27">
        <v>44025</v>
      </c>
      <c r="F474" s="28" t="s">
        <v>971</v>
      </c>
      <c r="G474" s="27">
        <v>44026</v>
      </c>
      <c r="H474" s="48">
        <v>3</v>
      </c>
      <c r="I474" s="48">
        <v>4.2</v>
      </c>
      <c r="J474" s="40" t="s">
        <v>176</v>
      </c>
      <c r="K474" s="32">
        <v>873</v>
      </c>
      <c r="L474" s="32">
        <v>47</v>
      </c>
      <c r="M474" s="32">
        <v>49</v>
      </c>
      <c r="N474" s="32">
        <v>1</v>
      </c>
      <c r="O474" s="32">
        <v>2</v>
      </c>
      <c r="P474" s="32" t="s">
        <v>954</v>
      </c>
      <c r="Q474" s="32" t="s">
        <v>955</v>
      </c>
      <c r="R474" s="12" t="s">
        <v>177</v>
      </c>
      <c r="S474" s="12">
        <v>55</v>
      </c>
      <c r="T474" s="12">
        <v>49</v>
      </c>
      <c r="U474" s="48">
        <v>45</v>
      </c>
      <c r="V474" s="48">
        <v>55</v>
      </c>
      <c r="W474" s="48" t="s">
        <v>12</v>
      </c>
      <c r="X474" s="48">
        <f>IF(AND(W474 = "Rep", M474&gt;L474),1,0)</f>
        <v>1</v>
      </c>
      <c r="Y474" s="49" t="s">
        <v>85</v>
      </c>
      <c r="Z474" s="49" t="s">
        <v>611</v>
      </c>
      <c r="AA474" s="32">
        <v>0</v>
      </c>
      <c r="AB474" s="32">
        <v>0</v>
      </c>
      <c r="AC474" s="32">
        <v>0</v>
      </c>
      <c r="AD474" s="49" t="s">
        <v>85</v>
      </c>
      <c r="AE474" s="32" t="s">
        <v>453</v>
      </c>
      <c r="AF474" s="32" t="s">
        <v>453</v>
      </c>
      <c r="AG474" s="32" t="s">
        <v>178</v>
      </c>
      <c r="AH474" s="32">
        <v>1</v>
      </c>
      <c r="AI474" s="32">
        <v>0</v>
      </c>
      <c r="AJ474" s="32">
        <v>1</v>
      </c>
      <c r="AK474" s="32">
        <v>1</v>
      </c>
      <c r="AL474" s="32">
        <v>1</v>
      </c>
      <c r="AM474" s="32">
        <v>1</v>
      </c>
      <c r="AN474" s="32"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1</v>
      </c>
      <c r="AU474" s="32">
        <v>0</v>
      </c>
      <c r="AV474" s="32">
        <v>0</v>
      </c>
      <c r="AW474" s="32">
        <v>0</v>
      </c>
      <c r="AX474" s="32">
        <v>0</v>
      </c>
      <c r="AY474" s="32">
        <v>0</v>
      </c>
      <c r="AZ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  <c r="BK474" s="32">
        <v>0</v>
      </c>
      <c r="BL474" s="32">
        <v>0</v>
      </c>
      <c r="BM474" s="32">
        <v>0</v>
      </c>
      <c r="BN474" s="32">
        <v>0</v>
      </c>
      <c r="BO474" s="32">
        <v>0</v>
      </c>
      <c r="BP474" s="49" t="s">
        <v>85</v>
      </c>
      <c r="BQ474" s="49" t="s">
        <v>85</v>
      </c>
      <c r="BR474" s="49">
        <v>28</v>
      </c>
      <c r="BS474" s="49">
        <v>38</v>
      </c>
      <c r="BT474" s="49">
        <v>34</v>
      </c>
      <c r="BU474" s="49" t="s">
        <v>85</v>
      </c>
      <c r="BV474" s="49" t="s">
        <v>85</v>
      </c>
      <c r="BW474" s="49" t="s">
        <v>85</v>
      </c>
      <c r="BX474" s="49" t="s">
        <v>85</v>
      </c>
      <c r="BY474" s="32">
        <v>91</v>
      </c>
      <c r="BZ474" s="49" t="s">
        <v>85</v>
      </c>
      <c r="CA474" s="49" t="s">
        <v>85</v>
      </c>
      <c r="CB474" s="49" t="s">
        <v>85</v>
      </c>
      <c r="CC474" s="32">
        <v>9</v>
      </c>
      <c r="CE474" s="15"/>
      <c r="CF474" s="15"/>
      <c r="CG474" s="15"/>
      <c r="CH474" s="15"/>
      <c r="CI474" s="15"/>
      <c r="CJ474" s="15"/>
      <c r="CK474" s="18"/>
    </row>
    <row r="475" spans="1:89" ht="15.75" customHeight="1">
      <c r="A475" s="1">
        <v>52</v>
      </c>
      <c r="B475" s="26" t="s">
        <v>953</v>
      </c>
      <c r="C475" s="19" t="s">
        <v>972</v>
      </c>
      <c r="D475" s="27">
        <v>43999</v>
      </c>
      <c r="E475" s="27">
        <v>44008</v>
      </c>
      <c r="F475" s="26" t="s">
        <v>973</v>
      </c>
      <c r="G475" s="27">
        <v>44013</v>
      </c>
      <c r="H475" s="32">
        <v>10</v>
      </c>
      <c r="I475" s="48">
        <v>4.3099999999999996</v>
      </c>
      <c r="J475" s="40" t="s">
        <v>176</v>
      </c>
      <c r="K475" s="32">
        <v>517</v>
      </c>
      <c r="L475" s="32">
        <v>47</v>
      </c>
      <c r="M475" s="32">
        <v>43</v>
      </c>
      <c r="N475" s="49" t="s">
        <v>85</v>
      </c>
      <c r="O475" s="49">
        <v>10</v>
      </c>
      <c r="P475" s="32" t="s">
        <v>954</v>
      </c>
      <c r="Q475" s="32" t="s">
        <v>955</v>
      </c>
      <c r="R475" s="32" t="s">
        <v>177</v>
      </c>
      <c r="S475" s="12">
        <v>55</v>
      </c>
      <c r="T475" s="12">
        <v>49</v>
      </c>
      <c r="U475" s="48">
        <v>45</v>
      </c>
      <c r="V475" s="48">
        <v>55</v>
      </c>
      <c r="W475" s="48" t="s">
        <v>12</v>
      </c>
      <c r="X475" s="48">
        <f>IF(AND(W475 = "Rep", M475&gt;L475),1,0)</f>
        <v>0</v>
      </c>
      <c r="Y475" s="49" t="s">
        <v>85</v>
      </c>
      <c r="Z475" s="49" t="s">
        <v>85</v>
      </c>
      <c r="AA475" s="32">
        <v>0</v>
      </c>
      <c r="AB475" s="32">
        <v>0</v>
      </c>
      <c r="AC475" s="32">
        <v>0</v>
      </c>
      <c r="AD475" s="49" t="s">
        <v>85</v>
      </c>
      <c r="AE475" s="32" t="s">
        <v>972</v>
      </c>
      <c r="AF475" s="32" t="s">
        <v>972</v>
      </c>
      <c r="AG475" s="32" t="s">
        <v>178</v>
      </c>
      <c r="AH475" s="32">
        <v>1</v>
      </c>
      <c r="AI475" s="32">
        <v>0</v>
      </c>
      <c r="AJ475" s="49">
        <v>1</v>
      </c>
      <c r="AK475" s="49">
        <v>0</v>
      </c>
      <c r="AL475" s="49">
        <v>0</v>
      </c>
      <c r="AM475" s="49">
        <v>1</v>
      </c>
      <c r="AN475" s="49">
        <v>0</v>
      </c>
      <c r="AO475" s="49">
        <v>0</v>
      </c>
      <c r="AP475" s="49">
        <v>1</v>
      </c>
      <c r="AQ475" s="49">
        <v>0</v>
      </c>
      <c r="AR475" s="49">
        <v>0</v>
      </c>
      <c r="AS475" s="49">
        <v>0</v>
      </c>
      <c r="AT475" s="49">
        <v>0</v>
      </c>
      <c r="AU475" s="49">
        <v>0</v>
      </c>
      <c r="AV475" s="49">
        <v>0</v>
      </c>
      <c r="AW475" s="49">
        <v>0</v>
      </c>
      <c r="AX475" s="49">
        <v>0</v>
      </c>
      <c r="AY475" s="49">
        <v>0</v>
      </c>
      <c r="AZ475" s="49">
        <v>0</v>
      </c>
      <c r="BA475" s="49">
        <v>0</v>
      </c>
      <c r="BB475" s="49">
        <v>0</v>
      </c>
      <c r="BC475" s="49">
        <v>0</v>
      </c>
      <c r="BD475" s="49">
        <v>0</v>
      </c>
      <c r="BE475" s="49">
        <v>0</v>
      </c>
      <c r="BF475" s="49">
        <v>0</v>
      </c>
      <c r="BG475" s="49">
        <v>0</v>
      </c>
      <c r="BH475" s="49">
        <v>0</v>
      </c>
      <c r="BI475" s="49">
        <v>0</v>
      </c>
      <c r="BJ475" s="49">
        <v>0</v>
      </c>
      <c r="BK475" s="49">
        <v>0</v>
      </c>
      <c r="BL475" s="49">
        <v>0</v>
      </c>
      <c r="BM475" s="49">
        <v>0</v>
      </c>
      <c r="BN475" s="49">
        <v>0</v>
      </c>
      <c r="BO475" s="32">
        <v>0</v>
      </c>
      <c r="BP475" s="49" t="s">
        <v>85</v>
      </c>
      <c r="BQ475" s="49" t="s">
        <v>85</v>
      </c>
      <c r="BR475" s="49">
        <v>24</v>
      </c>
      <c r="BS475" s="49">
        <v>41</v>
      </c>
      <c r="BT475" s="49">
        <v>26</v>
      </c>
      <c r="BU475" s="49" t="s">
        <v>85</v>
      </c>
      <c r="BV475" s="49" t="s">
        <v>85</v>
      </c>
      <c r="BW475" s="49" t="s">
        <v>85</v>
      </c>
      <c r="BX475" s="49" t="s">
        <v>85</v>
      </c>
      <c r="BY475" s="49" t="s">
        <v>85</v>
      </c>
      <c r="BZ475" s="49" t="s">
        <v>85</v>
      </c>
      <c r="CA475" s="49" t="s">
        <v>85</v>
      </c>
      <c r="CB475" s="49" t="s">
        <v>85</v>
      </c>
      <c r="CC475" s="49" t="s">
        <v>85</v>
      </c>
      <c r="CE475" s="15"/>
      <c r="CF475" s="15"/>
      <c r="CG475" s="15"/>
      <c r="CH475" s="15"/>
      <c r="CI475" s="15"/>
      <c r="CJ475" s="15"/>
      <c r="CK475" s="18"/>
    </row>
    <row r="476" spans="1:89" ht="15.75" customHeight="1">
      <c r="A476" s="44">
        <v>629</v>
      </c>
      <c r="B476" s="45" t="s">
        <v>976</v>
      </c>
      <c r="C476" s="9" t="s">
        <v>121</v>
      </c>
      <c r="D476" s="39" t="s">
        <v>122</v>
      </c>
      <c r="E476" s="39" t="s">
        <v>123</v>
      </c>
      <c r="F476" s="23" t="s">
        <v>124</v>
      </c>
      <c r="G476" s="39" t="s">
        <v>125</v>
      </c>
      <c r="H476" s="11">
        <f>E476-D476+1</f>
        <v>6</v>
      </c>
      <c r="I476" s="40" t="s">
        <v>800</v>
      </c>
      <c r="J476" s="40" t="s">
        <v>176</v>
      </c>
      <c r="K476" s="48">
        <v>619</v>
      </c>
      <c r="L476" s="12">
        <v>53</v>
      </c>
      <c r="M476" s="12">
        <v>47</v>
      </c>
      <c r="N476" s="12" t="s">
        <v>85</v>
      </c>
      <c r="O476" s="12" t="s">
        <v>85</v>
      </c>
      <c r="P476" s="13" t="s">
        <v>977</v>
      </c>
      <c r="Q476" s="14" t="s">
        <v>978</v>
      </c>
      <c r="R476" s="12" t="s">
        <v>88</v>
      </c>
      <c r="S476" s="12">
        <v>47</v>
      </c>
      <c r="T476" s="12">
        <v>49</v>
      </c>
      <c r="U476" s="48">
        <v>47</v>
      </c>
      <c r="V476" s="48">
        <v>49</v>
      </c>
      <c r="W476" s="48" t="s">
        <v>12</v>
      </c>
      <c r="X476" s="48">
        <f>IF(AND(W476 = "Rep", M476&gt;L476),1,0)</f>
        <v>0</v>
      </c>
      <c r="Y476" s="12" t="s">
        <v>129</v>
      </c>
      <c r="Z476" s="12" t="s">
        <v>85</v>
      </c>
      <c r="AA476" s="12" t="s">
        <v>85</v>
      </c>
      <c r="AB476" s="12" t="s">
        <v>85</v>
      </c>
      <c r="AC476" s="12" t="s">
        <v>85</v>
      </c>
      <c r="AD476" s="12" t="s">
        <v>85</v>
      </c>
      <c r="AE476" s="13" t="s">
        <v>121</v>
      </c>
      <c r="AF476" s="13" t="s">
        <v>121</v>
      </c>
      <c r="AG476" s="12" t="s">
        <v>89</v>
      </c>
      <c r="AH476" s="12">
        <v>1</v>
      </c>
      <c r="AI476" s="12">
        <v>0</v>
      </c>
      <c r="AJ476" s="12">
        <v>1</v>
      </c>
      <c r="AK476" s="12">
        <v>1</v>
      </c>
      <c r="AL476" s="12">
        <v>1</v>
      </c>
      <c r="AM476" s="12">
        <v>1</v>
      </c>
      <c r="AN476" s="12">
        <v>0</v>
      </c>
      <c r="AO476" s="12">
        <v>0</v>
      </c>
      <c r="AP476" s="12">
        <v>1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0</v>
      </c>
      <c r="BE476" s="12">
        <v>0</v>
      </c>
      <c r="BF476" s="12">
        <v>1</v>
      </c>
      <c r="BG476" s="12">
        <v>0</v>
      </c>
      <c r="BH476" s="12">
        <v>0</v>
      </c>
      <c r="BI476" s="12">
        <v>0</v>
      </c>
      <c r="BJ476" s="12">
        <v>0</v>
      </c>
      <c r="BK476" s="12">
        <v>0</v>
      </c>
      <c r="BL476" s="12">
        <v>0</v>
      </c>
      <c r="BM476" s="12">
        <v>0</v>
      </c>
      <c r="BN476" s="12">
        <v>0</v>
      </c>
      <c r="BO476" s="12">
        <v>0</v>
      </c>
      <c r="BP476" s="14" t="s">
        <v>85</v>
      </c>
      <c r="BQ476" s="14" t="s">
        <v>85</v>
      </c>
      <c r="BR476" s="14" t="s">
        <v>85</v>
      </c>
      <c r="BS476" s="14" t="s">
        <v>85</v>
      </c>
      <c r="BT476" s="14" t="s">
        <v>85</v>
      </c>
      <c r="BU476" s="14" t="s">
        <v>85</v>
      </c>
      <c r="BV476" s="14" t="s">
        <v>85</v>
      </c>
      <c r="BW476" s="14" t="s">
        <v>85</v>
      </c>
      <c r="BX476" s="14" t="s">
        <v>85</v>
      </c>
      <c r="BY476" s="14" t="s">
        <v>85</v>
      </c>
      <c r="BZ476" s="14" t="s">
        <v>85</v>
      </c>
      <c r="CA476" s="14" t="s">
        <v>85</v>
      </c>
      <c r="CB476" s="14" t="s">
        <v>85</v>
      </c>
      <c r="CC476" s="14" t="s">
        <v>85</v>
      </c>
      <c r="CD476" s="45"/>
      <c r="CE476" s="15"/>
      <c r="CF476" s="15"/>
      <c r="CG476" s="15"/>
      <c r="CH476" s="15"/>
      <c r="CI476" s="15"/>
      <c r="CJ476" s="15"/>
      <c r="CK476" s="18"/>
    </row>
    <row r="477" spans="1:89" ht="15.75" customHeight="1">
      <c r="A477" s="44">
        <v>614</v>
      </c>
      <c r="B477" s="45" t="s">
        <v>976</v>
      </c>
      <c r="C477" s="9" t="s">
        <v>198</v>
      </c>
      <c r="D477" s="39" t="s">
        <v>122</v>
      </c>
      <c r="E477" s="39" t="s">
        <v>123</v>
      </c>
      <c r="F477" s="23" t="s">
        <v>124</v>
      </c>
      <c r="G477" s="39" t="s">
        <v>125</v>
      </c>
      <c r="H477" s="11">
        <f>E477-D477+1</f>
        <v>6</v>
      </c>
      <c r="I477" s="40" t="s">
        <v>325</v>
      </c>
      <c r="J477" s="40" t="s">
        <v>176</v>
      </c>
      <c r="K477" s="48">
        <v>707</v>
      </c>
      <c r="L477" s="12">
        <v>48</v>
      </c>
      <c r="M477" s="12">
        <v>46</v>
      </c>
      <c r="N477" s="12">
        <v>4</v>
      </c>
      <c r="O477" s="12">
        <v>2</v>
      </c>
      <c r="P477" s="13" t="s">
        <v>977</v>
      </c>
      <c r="Q477" s="14" t="s">
        <v>978</v>
      </c>
      <c r="R477" s="12" t="s">
        <v>88</v>
      </c>
      <c r="S477" s="12">
        <v>47</v>
      </c>
      <c r="T477" s="12">
        <v>49</v>
      </c>
      <c r="U477" s="48">
        <v>47</v>
      </c>
      <c r="V477" s="48">
        <v>49</v>
      </c>
      <c r="W477" s="48" t="s">
        <v>12</v>
      </c>
      <c r="X477" s="48">
        <f>IF(AND(W477 = "Rep", M477&gt;L477),1,0)</f>
        <v>0</v>
      </c>
      <c r="Y477" s="12" t="s">
        <v>85</v>
      </c>
      <c r="Z477" s="48" t="s">
        <v>85</v>
      </c>
      <c r="AA477" s="12" t="s">
        <v>85</v>
      </c>
      <c r="AB477" s="12" t="s">
        <v>85</v>
      </c>
      <c r="AC477" s="12" t="s">
        <v>85</v>
      </c>
      <c r="AD477" s="12" t="s">
        <v>85</v>
      </c>
      <c r="AE477" s="48" t="s">
        <v>203</v>
      </c>
      <c r="AF477" s="12" t="s">
        <v>198</v>
      </c>
      <c r="AG477" s="13" t="s">
        <v>89</v>
      </c>
      <c r="AH477" s="12">
        <v>1</v>
      </c>
      <c r="AI477" s="12">
        <v>1</v>
      </c>
      <c r="AJ477" s="14">
        <v>1</v>
      </c>
      <c r="AK477" s="14">
        <v>1</v>
      </c>
      <c r="AL477" s="14">
        <v>1</v>
      </c>
      <c r="AM477" s="14">
        <v>1</v>
      </c>
      <c r="AN477" s="14">
        <v>0</v>
      </c>
      <c r="AO477" s="14">
        <v>0</v>
      </c>
      <c r="AP477" s="14">
        <v>1</v>
      </c>
      <c r="AQ477" s="14">
        <v>0</v>
      </c>
      <c r="AR477" s="14">
        <v>0</v>
      </c>
      <c r="AS477" s="14">
        <v>0</v>
      </c>
      <c r="AT477" s="14">
        <v>0</v>
      </c>
      <c r="AU477" s="14">
        <v>0</v>
      </c>
      <c r="AV477" s="14">
        <v>0</v>
      </c>
      <c r="AW477" s="14">
        <v>0</v>
      </c>
      <c r="AX477" s="14">
        <v>0</v>
      </c>
      <c r="AY477" s="14">
        <v>0</v>
      </c>
      <c r="AZ477" s="14">
        <v>0</v>
      </c>
      <c r="BA477" s="14">
        <v>0</v>
      </c>
      <c r="BB477" s="14">
        <v>0</v>
      </c>
      <c r="BC477" s="14">
        <v>0</v>
      </c>
      <c r="BD477" s="14">
        <v>0</v>
      </c>
      <c r="BE477" s="14">
        <v>0</v>
      </c>
      <c r="BF477" s="14">
        <v>0</v>
      </c>
      <c r="BG477" s="14">
        <v>0</v>
      </c>
      <c r="BH477" s="14">
        <v>0</v>
      </c>
      <c r="BI477" s="14">
        <v>0</v>
      </c>
      <c r="BJ477" s="14">
        <v>0</v>
      </c>
      <c r="BK477" s="14">
        <v>0</v>
      </c>
      <c r="BL477" s="14">
        <v>0</v>
      </c>
      <c r="BM477" s="14">
        <v>0</v>
      </c>
      <c r="BN477" s="14">
        <v>0</v>
      </c>
      <c r="BO477" s="14">
        <v>0</v>
      </c>
      <c r="BP477" s="14" t="s">
        <v>85</v>
      </c>
      <c r="BQ477" s="14" t="s">
        <v>85</v>
      </c>
      <c r="BR477" s="14">
        <v>40</v>
      </c>
      <c r="BS477" s="14">
        <v>43</v>
      </c>
      <c r="BT477" s="14">
        <v>11</v>
      </c>
      <c r="BU477" s="14" t="s">
        <v>85</v>
      </c>
      <c r="BV477" s="14" t="s">
        <v>85</v>
      </c>
      <c r="BW477" s="14" t="s">
        <v>85</v>
      </c>
      <c r="BX477" s="14" t="s">
        <v>85</v>
      </c>
      <c r="BY477" s="14" t="s">
        <v>85</v>
      </c>
      <c r="BZ477" s="14" t="s">
        <v>85</v>
      </c>
      <c r="CA477" s="14" t="s">
        <v>85</v>
      </c>
      <c r="CB477" s="14" t="s">
        <v>85</v>
      </c>
      <c r="CC477" s="14" t="s">
        <v>85</v>
      </c>
      <c r="CD477" s="45"/>
      <c r="CE477" s="15"/>
      <c r="CF477" s="15"/>
      <c r="CG477" s="15"/>
      <c r="CH477" s="15"/>
      <c r="CI477" s="15"/>
      <c r="CJ477" s="15"/>
      <c r="CK477" s="18"/>
    </row>
    <row r="478" spans="1:89" ht="15.75" customHeight="1">
      <c r="A478" s="44">
        <v>596</v>
      </c>
      <c r="B478" s="45" t="s">
        <v>976</v>
      </c>
      <c r="C478" s="9" t="s">
        <v>130</v>
      </c>
      <c r="D478" s="39" t="s">
        <v>131</v>
      </c>
      <c r="E478" s="39" t="s">
        <v>132</v>
      </c>
      <c r="F478" s="23" t="s">
        <v>133</v>
      </c>
      <c r="G478" s="39" t="s">
        <v>125</v>
      </c>
      <c r="H478" s="11">
        <f>E478-D478+1</f>
        <v>10</v>
      </c>
      <c r="I478" s="40" t="s">
        <v>369</v>
      </c>
      <c r="J478" s="40" t="s">
        <v>176</v>
      </c>
      <c r="K478" s="40" t="s">
        <v>981</v>
      </c>
      <c r="L478" s="12">
        <v>47</v>
      </c>
      <c r="M478" s="12">
        <v>43</v>
      </c>
      <c r="N478" s="12" t="s">
        <v>85</v>
      </c>
      <c r="O478" s="12" t="s">
        <v>85</v>
      </c>
      <c r="P478" s="13" t="s">
        <v>977</v>
      </c>
      <c r="Q478" s="14" t="s">
        <v>978</v>
      </c>
      <c r="R478" s="12" t="s">
        <v>88</v>
      </c>
      <c r="S478" s="12">
        <v>47</v>
      </c>
      <c r="T478" s="12">
        <v>49</v>
      </c>
      <c r="U478" s="48">
        <v>47</v>
      </c>
      <c r="V478" s="48">
        <v>49</v>
      </c>
      <c r="W478" s="48" t="s">
        <v>12</v>
      </c>
      <c r="X478" s="48">
        <f>IF(AND(W478 = "Rep", M478&gt;L478),1,0)</f>
        <v>0</v>
      </c>
      <c r="Y478" s="12" t="s">
        <v>85</v>
      </c>
      <c r="Z478" s="48" t="s">
        <v>85</v>
      </c>
      <c r="AA478" s="12" t="s">
        <v>85</v>
      </c>
      <c r="AB478" s="12" t="s">
        <v>85</v>
      </c>
      <c r="AC478" s="12" t="s">
        <v>85</v>
      </c>
      <c r="AD478" s="12" t="s">
        <v>85</v>
      </c>
      <c r="AE478" s="48" t="s">
        <v>130</v>
      </c>
      <c r="AF478" s="48" t="s">
        <v>136</v>
      </c>
      <c r="AG478" s="13" t="s">
        <v>89</v>
      </c>
      <c r="AH478" s="12">
        <v>1</v>
      </c>
      <c r="AI478" s="12">
        <v>0</v>
      </c>
      <c r="AJ478" s="14">
        <v>1</v>
      </c>
      <c r="AK478" s="14">
        <v>1</v>
      </c>
      <c r="AL478" s="14">
        <v>1</v>
      </c>
      <c r="AM478" s="14">
        <v>1</v>
      </c>
      <c r="AN478" s="14">
        <v>0</v>
      </c>
      <c r="AO478" s="14">
        <v>0</v>
      </c>
      <c r="AP478" s="14">
        <v>1</v>
      </c>
      <c r="AQ478" s="14">
        <v>1</v>
      </c>
      <c r="AR478" s="14">
        <v>0</v>
      </c>
      <c r="AS478" s="14">
        <v>0</v>
      </c>
      <c r="AT478" s="14">
        <v>0</v>
      </c>
      <c r="AU478" s="14">
        <v>0</v>
      </c>
      <c r="AV478" s="14">
        <v>0</v>
      </c>
      <c r="AW478" s="14">
        <v>0</v>
      </c>
      <c r="AX478" s="14">
        <v>0</v>
      </c>
      <c r="AY478" s="14">
        <v>0</v>
      </c>
      <c r="AZ478" s="14">
        <v>0</v>
      </c>
      <c r="BA478" s="14">
        <v>0</v>
      </c>
      <c r="BB478" s="14">
        <v>0</v>
      </c>
      <c r="BC478" s="14">
        <v>0</v>
      </c>
      <c r="BD478" s="14">
        <v>0</v>
      </c>
      <c r="BE478" s="14">
        <v>0</v>
      </c>
      <c r="BF478" s="14">
        <v>0</v>
      </c>
      <c r="BG478" s="14">
        <v>0</v>
      </c>
      <c r="BH478" s="14">
        <v>0</v>
      </c>
      <c r="BI478" s="14">
        <v>0</v>
      </c>
      <c r="BJ478" s="14">
        <v>1</v>
      </c>
      <c r="BK478" s="14">
        <v>1</v>
      </c>
      <c r="BL478" s="14">
        <v>0</v>
      </c>
      <c r="BM478" s="14">
        <v>0</v>
      </c>
      <c r="BN478" s="14">
        <v>0</v>
      </c>
      <c r="BO478" s="14">
        <v>0</v>
      </c>
      <c r="BP478" s="14" t="s">
        <v>85</v>
      </c>
      <c r="BQ478" s="14" t="s">
        <v>85</v>
      </c>
      <c r="BR478" s="14" t="s">
        <v>85</v>
      </c>
      <c r="BS478" s="14" t="s">
        <v>85</v>
      </c>
      <c r="BT478" s="14" t="s">
        <v>85</v>
      </c>
      <c r="BU478" s="14" t="s">
        <v>85</v>
      </c>
      <c r="BV478" s="14" t="s">
        <v>85</v>
      </c>
      <c r="BW478" s="14" t="s">
        <v>85</v>
      </c>
      <c r="BX478" s="14" t="s">
        <v>85</v>
      </c>
      <c r="BY478" s="14" t="s">
        <v>85</v>
      </c>
      <c r="BZ478" s="14" t="s">
        <v>85</v>
      </c>
      <c r="CA478" s="14" t="s">
        <v>85</v>
      </c>
      <c r="CB478" s="14" t="s">
        <v>85</v>
      </c>
      <c r="CC478" s="14" t="s">
        <v>85</v>
      </c>
      <c r="CD478" s="45"/>
      <c r="CE478" s="15"/>
      <c r="CF478" s="15"/>
      <c r="CG478" s="15"/>
      <c r="CH478" s="15"/>
      <c r="CI478" s="15"/>
      <c r="CJ478" s="15"/>
      <c r="CK478" s="18"/>
    </row>
    <row r="479" spans="1:89" ht="15.75" customHeight="1">
      <c r="A479" s="44">
        <v>585</v>
      </c>
      <c r="B479" s="45" t="s">
        <v>976</v>
      </c>
      <c r="C479" s="9" t="s">
        <v>331</v>
      </c>
      <c r="D479" s="39" t="s">
        <v>122</v>
      </c>
      <c r="E479" s="39" t="s">
        <v>123</v>
      </c>
      <c r="F479" s="23" t="s">
        <v>124</v>
      </c>
      <c r="G479" s="39" t="s">
        <v>123</v>
      </c>
      <c r="H479" s="11">
        <f>E479-D479+1</f>
        <v>6</v>
      </c>
      <c r="I479" s="40" t="s">
        <v>532</v>
      </c>
      <c r="J479" s="40" t="s">
        <v>176</v>
      </c>
      <c r="K479" s="40" t="s">
        <v>982</v>
      </c>
      <c r="L479" s="12">
        <v>51</v>
      </c>
      <c r="M479" s="12">
        <v>46</v>
      </c>
      <c r="N479" s="12">
        <v>3</v>
      </c>
      <c r="O479" s="12" t="s">
        <v>85</v>
      </c>
      <c r="P479" s="13" t="s">
        <v>977</v>
      </c>
      <c r="Q479" s="14" t="s">
        <v>978</v>
      </c>
      <c r="R479" s="48" t="s">
        <v>88</v>
      </c>
      <c r="S479" s="12">
        <v>47</v>
      </c>
      <c r="T479" s="12">
        <v>49</v>
      </c>
      <c r="U479" s="48">
        <v>47</v>
      </c>
      <c r="V479" s="48">
        <v>49</v>
      </c>
      <c r="W479" s="48" t="s">
        <v>12</v>
      </c>
      <c r="X479" s="48">
        <f>IF(AND(W479 = "Rep", M479&gt;L479),1,0)</f>
        <v>0</v>
      </c>
      <c r="Y479" s="48" t="s">
        <v>85</v>
      </c>
      <c r="Z479" s="48" t="s">
        <v>85</v>
      </c>
      <c r="AA479" s="48" t="s">
        <v>85</v>
      </c>
      <c r="AB479" s="48" t="s">
        <v>85</v>
      </c>
      <c r="AC479" s="48" t="s">
        <v>85</v>
      </c>
      <c r="AD479" s="48" t="s">
        <v>85</v>
      </c>
      <c r="AE479" s="48" t="s">
        <v>331</v>
      </c>
      <c r="AF479" s="48" t="s">
        <v>331</v>
      </c>
      <c r="AG479" s="13" t="s">
        <v>89</v>
      </c>
      <c r="AH479" s="48">
        <v>1</v>
      </c>
      <c r="AI479" s="48">
        <v>0</v>
      </c>
      <c r="AJ479" s="48">
        <v>1</v>
      </c>
      <c r="AK479" s="48">
        <v>1</v>
      </c>
      <c r="AL479" s="48">
        <v>1</v>
      </c>
      <c r="AM479" s="48">
        <v>1</v>
      </c>
      <c r="AN479" s="48">
        <v>0</v>
      </c>
      <c r="AO479" s="48">
        <v>0</v>
      </c>
      <c r="AP479" s="48">
        <v>0</v>
      </c>
      <c r="AQ479" s="48">
        <v>0</v>
      </c>
      <c r="AR479" s="48">
        <v>0</v>
      </c>
      <c r="AS479" s="48">
        <v>0</v>
      </c>
      <c r="AT479" s="48">
        <v>0</v>
      </c>
      <c r="AU479" s="48">
        <v>0</v>
      </c>
      <c r="AV479" s="48">
        <v>0</v>
      </c>
      <c r="AW479" s="48">
        <v>0</v>
      </c>
      <c r="AX479" s="48">
        <v>0</v>
      </c>
      <c r="AY479" s="48">
        <v>0</v>
      </c>
      <c r="AZ479" s="48">
        <v>0</v>
      </c>
      <c r="BA479" s="48">
        <v>0</v>
      </c>
      <c r="BB479" s="48">
        <v>0</v>
      </c>
      <c r="BC479" s="48">
        <v>0</v>
      </c>
      <c r="BD479" s="48">
        <v>0</v>
      </c>
      <c r="BE479" s="48">
        <v>0</v>
      </c>
      <c r="BF479" s="48">
        <v>0</v>
      </c>
      <c r="BG479" s="48">
        <v>0</v>
      </c>
      <c r="BH479" s="48">
        <v>0</v>
      </c>
      <c r="BI479" s="48">
        <v>0</v>
      </c>
      <c r="BJ479" s="48">
        <v>1</v>
      </c>
      <c r="BK479" s="48">
        <v>0</v>
      </c>
      <c r="BL479" s="48">
        <v>0</v>
      </c>
      <c r="BM479" s="48">
        <v>0</v>
      </c>
      <c r="BN479" s="48">
        <v>0</v>
      </c>
      <c r="BO479" s="48">
        <v>0</v>
      </c>
      <c r="BP479" s="48" t="s">
        <v>85</v>
      </c>
      <c r="BQ479" s="48" t="s">
        <v>85</v>
      </c>
      <c r="BR479" s="48" t="s">
        <v>85</v>
      </c>
      <c r="BS479" s="48" t="s">
        <v>85</v>
      </c>
      <c r="BT479" s="48" t="s">
        <v>85</v>
      </c>
      <c r="BU479" s="48" t="s">
        <v>85</v>
      </c>
      <c r="BV479" s="48" t="s">
        <v>85</v>
      </c>
      <c r="BW479" s="48" t="s">
        <v>85</v>
      </c>
      <c r="BX479" s="48" t="s">
        <v>85</v>
      </c>
      <c r="BY479" s="48" t="s">
        <v>85</v>
      </c>
      <c r="BZ479" s="48" t="s">
        <v>85</v>
      </c>
      <c r="CA479" s="48" t="s">
        <v>85</v>
      </c>
      <c r="CB479" s="48" t="s">
        <v>85</v>
      </c>
      <c r="CC479" s="14" t="s">
        <v>85</v>
      </c>
      <c r="CD479" s="45"/>
      <c r="CE479" s="15"/>
      <c r="CF479" s="15"/>
      <c r="CG479" s="15"/>
      <c r="CH479" s="15"/>
      <c r="CI479" s="15"/>
      <c r="CJ479" s="15"/>
      <c r="CK479" s="18"/>
    </row>
    <row r="480" spans="1:89" ht="15.75" customHeight="1">
      <c r="A480" s="44">
        <v>546</v>
      </c>
      <c r="B480" s="45" t="s">
        <v>976</v>
      </c>
      <c r="C480" s="9" t="s">
        <v>121</v>
      </c>
      <c r="D480" s="39" t="s">
        <v>137</v>
      </c>
      <c r="E480" s="39" t="s">
        <v>79</v>
      </c>
      <c r="F480" s="39" t="s">
        <v>138</v>
      </c>
      <c r="G480" s="39" t="s">
        <v>139</v>
      </c>
      <c r="H480" s="11">
        <f>E480-D480+1</f>
        <v>4</v>
      </c>
      <c r="I480" s="40" t="s">
        <v>1078</v>
      </c>
      <c r="J480" s="11" t="s">
        <v>176</v>
      </c>
      <c r="K480" s="40" t="s">
        <v>998</v>
      </c>
      <c r="L480" s="12">
        <v>61</v>
      </c>
      <c r="M480" s="12">
        <v>39</v>
      </c>
      <c r="N480" s="12" t="s">
        <v>85</v>
      </c>
      <c r="O480" s="12" t="s">
        <v>85</v>
      </c>
      <c r="P480" s="13" t="s">
        <v>977</v>
      </c>
      <c r="Q480" s="14" t="s">
        <v>978</v>
      </c>
      <c r="R480" s="48" t="s">
        <v>88</v>
      </c>
      <c r="S480" s="12">
        <v>47</v>
      </c>
      <c r="T480" s="12">
        <v>49</v>
      </c>
      <c r="U480" s="48">
        <v>47</v>
      </c>
      <c r="V480" s="48">
        <v>49</v>
      </c>
      <c r="W480" s="48" t="s">
        <v>12</v>
      </c>
      <c r="X480" s="48">
        <f>IF(AND(W480 = "Rep", M480&gt;L480),1,0)</f>
        <v>0</v>
      </c>
      <c r="Y480" s="48" t="s">
        <v>129</v>
      </c>
      <c r="Z480" s="48" t="s">
        <v>85</v>
      </c>
      <c r="AA480" s="48" t="s">
        <v>85</v>
      </c>
      <c r="AB480" s="48" t="s">
        <v>85</v>
      </c>
      <c r="AC480" s="48" t="s">
        <v>85</v>
      </c>
      <c r="AD480" s="48" t="s">
        <v>85</v>
      </c>
      <c r="AE480" s="13" t="s">
        <v>121</v>
      </c>
      <c r="AF480" s="13" t="s">
        <v>121</v>
      </c>
      <c r="AG480" s="48" t="s">
        <v>89</v>
      </c>
      <c r="AH480" s="48">
        <v>1</v>
      </c>
      <c r="AI480" s="48">
        <v>0</v>
      </c>
      <c r="AJ480" s="48">
        <v>1</v>
      </c>
      <c r="AK480" s="48">
        <v>1</v>
      </c>
      <c r="AL480" s="48">
        <v>1</v>
      </c>
      <c r="AM480" s="48">
        <v>1</v>
      </c>
      <c r="AN480" s="48">
        <v>0</v>
      </c>
      <c r="AO480" s="48">
        <v>0</v>
      </c>
      <c r="AP480" s="48">
        <v>1</v>
      </c>
      <c r="AQ480" s="48">
        <v>0</v>
      </c>
      <c r="AR480" s="48">
        <v>0</v>
      </c>
      <c r="AS480" s="48">
        <v>0</v>
      </c>
      <c r="AT480" s="48">
        <v>0</v>
      </c>
      <c r="AU480" s="48">
        <v>0</v>
      </c>
      <c r="AV480" s="48">
        <v>0</v>
      </c>
      <c r="AW480" s="48">
        <v>0</v>
      </c>
      <c r="AX480" s="48">
        <v>0</v>
      </c>
      <c r="AY480" s="48">
        <v>0</v>
      </c>
      <c r="AZ480" s="48">
        <v>0</v>
      </c>
      <c r="BA480" s="48">
        <v>0</v>
      </c>
      <c r="BB480" s="48">
        <v>0</v>
      </c>
      <c r="BC480" s="48">
        <v>0</v>
      </c>
      <c r="BD480" s="48">
        <v>0</v>
      </c>
      <c r="BE480" s="48">
        <v>0</v>
      </c>
      <c r="BF480" s="48">
        <v>0</v>
      </c>
      <c r="BG480" s="48">
        <v>0</v>
      </c>
      <c r="BH480" s="48">
        <v>0</v>
      </c>
      <c r="BI480" s="48">
        <v>0</v>
      </c>
      <c r="BJ480" s="48">
        <v>0</v>
      </c>
      <c r="BK480" s="48">
        <v>0</v>
      </c>
      <c r="BL480" s="48">
        <v>0</v>
      </c>
      <c r="BM480" s="48">
        <v>0</v>
      </c>
      <c r="BN480" s="48">
        <v>0</v>
      </c>
      <c r="BO480" s="48">
        <v>0</v>
      </c>
      <c r="BP480" s="48" t="s">
        <v>85</v>
      </c>
      <c r="BQ480" s="48" t="s">
        <v>85</v>
      </c>
      <c r="BR480" s="48" t="s">
        <v>85</v>
      </c>
      <c r="BS480" s="48" t="s">
        <v>85</v>
      </c>
      <c r="BT480" s="48" t="s">
        <v>85</v>
      </c>
      <c r="BU480" s="48" t="s">
        <v>85</v>
      </c>
      <c r="BV480" s="48" t="s">
        <v>85</v>
      </c>
      <c r="BW480" s="48" t="s">
        <v>85</v>
      </c>
      <c r="BX480" s="48" t="s">
        <v>85</v>
      </c>
      <c r="BY480" s="48" t="s">
        <v>85</v>
      </c>
      <c r="BZ480" s="48" t="s">
        <v>85</v>
      </c>
      <c r="CA480" s="48" t="s">
        <v>85</v>
      </c>
      <c r="CB480" s="48" t="s">
        <v>85</v>
      </c>
      <c r="CC480" s="48" t="s">
        <v>85</v>
      </c>
      <c r="CD480" s="45"/>
      <c r="CE480" s="15"/>
      <c r="CF480" s="15"/>
      <c r="CG480" s="15"/>
      <c r="CH480" s="15"/>
      <c r="CI480" s="15"/>
      <c r="CJ480" s="15"/>
      <c r="CK480" s="18"/>
    </row>
    <row r="481" spans="1:89" ht="15.75" customHeight="1">
      <c r="A481" s="44">
        <v>545</v>
      </c>
      <c r="B481" s="45" t="s">
        <v>976</v>
      </c>
      <c r="C481" s="9" t="s">
        <v>121</v>
      </c>
      <c r="D481" s="39" t="s">
        <v>137</v>
      </c>
      <c r="E481" s="39" t="s">
        <v>79</v>
      </c>
      <c r="F481" s="39" t="s">
        <v>138</v>
      </c>
      <c r="G481" s="39" t="s">
        <v>139</v>
      </c>
      <c r="H481" s="11">
        <f>E481-D481+1</f>
        <v>4</v>
      </c>
      <c r="I481" s="40" t="s">
        <v>997</v>
      </c>
      <c r="J481" s="40" t="s">
        <v>176</v>
      </c>
      <c r="K481" s="40" t="s">
        <v>998</v>
      </c>
      <c r="L481" s="12">
        <v>50</v>
      </c>
      <c r="M481" s="12">
        <v>50</v>
      </c>
      <c r="N481" s="12" t="s">
        <v>85</v>
      </c>
      <c r="O481" s="12" t="s">
        <v>85</v>
      </c>
      <c r="P481" s="13" t="s">
        <v>977</v>
      </c>
      <c r="Q481" s="14" t="s">
        <v>978</v>
      </c>
      <c r="R481" s="48" t="s">
        <v>88</v>
      </c>
      <c r="S481" s="12">
        <v>47</v>
      </c>
      <c r="T481" s="12">
        <v>49</v>
      </c>
      <c r="U481" s="48">
        <v>47</v>
      </c>
      <c r="V481" s="48">
        <v>49</v>
      </c>
      <c r="W481" s="48" t="s">
        <v>12</v>
      </c>
      <c r="X481" s="48">
        <f>IF(AND(W481 = "Rep", M481&gt;L481),1,0)</f>
        <v>0</v>
      </c>
      <c r="Y481" s="48" t="s">
        <v>129</v>
      </c>
      <c r="Z481" s="48" t="s">
        <v>85</v>
      </c>
      <c r="AA481" s="48" t="s">
        <v>85</v>
      </c>
      <c r="AB481" s="48" t="s">
        <v>85</v>
      </c>
      <c r="AC481" s="48" t="s">
        <v>85</v>
      </c>
      <c r="AD481" s="48" t="s">
        <v>85</v>
      </c>
      <c r="AE481" s="13" t="s">
        <v>121</v>
      </c>
      <c r="AF481" s="13" t="s">
        <v>121</v>
      </c>
      <c r="AG481" s="48" t="s">
        <v>89</v>
      </c>
      <c r="AH481" s="48">
        <v>1</v>
      </c>
      <c r="AI481" s="48">
        <v>0</v>
      </c>
      <c r="AJ481" s="48">
        <v>1</v>
      </c>
      <c r="AK481" s="48">
        <v>1</v>
      </c>
      <c r="AL481" s="48">
        <v>1</v>
      </c>
      <c r="AM481" s="48">
        <v>1</v>
      </c>
      <c r="AN481" s="48">
        <v>0</v>
      </c>
      <c r="AO481" s="48">
        <v>0</v>
      </c>
      <c r="AP481" s="48">
        <v>1</v>
      </c>
      <c r="AQ481" s="48">
        <v>0</v>
      </c>
      <c r="AR481" s="48">
        <v>0</v>
      </c>
      <c r="AS481" s="48">
        <v>0</v>
      </c>
      <c r="AT481" s="48">
        <v>0</v>
      </c>
      <c r="AU481" s="48">
        <v>0</v>
      </c>
      <c r="AV481" s="48">
        <v>0</v>
      </c>
      <c r="AW481" s="48">
        <v>0</v>
      </c>
      <c r="AX481" s="48">
        <v>0</v>
      </c>
      <c r="AY481" s="48">
        <v>0</v>
      </c>
      <c r="AZ481" s="48">
        <v>0</v>
      </c>
      <c r="BA481" s="48">
        <v>0</v>
      </c>
      <c r="BB481" s="48">
        <v>0</v>
      </c>
      <c r="BC481" s="48">
        <v>0</v>
      </c>
      <c r="BD481" s="48">
        <v>0</v>
      </c>
      <c r="BE481" s="48">
        <v>0</v>
      </c>
      <c r="BF481" s="48">
        <v>0</v>
      </c>
      <c r="BG481" s="48">
        <v>0</v>
      </c>
      <c r="BH481" s="48">
        <v>0</v>
      </c>
      <c r="BI481" s="48">
        <v>0</v>
      </c>
      <c r="BJ481" s="48">
        <v>0</v>
      </c>
      <c r="BK481" s="48">
        <v>0</v>
      </c>
      <c r="BL481" s="48">
        <v>0</v>
      </c>
      <c r="BM481" s="48">
        <v>0</v>
      </c>
      <c r="BN481" s="48">
        <v>0</v>
      </c>
      <c r="BO481" s="48">
        <v>0</v>
      </c>
      <c r="BP481" s="48" t="s">
        <v>85</v>
      </c>
      <c r="BQ481" s="48" t="s">
        <v>85</v>
      </c>
      <c r="BR481" s="48" t="s">
        <v>85</v>
      </c>
      <c r="BS481" s="48" t="s">
        <v>85</v>
      </c>
      <c r="BT481" s="48" t="s">
        <v>85</v>
      </c>
      <c r="BU481" s="48" t="s">
        <v>85</v>
      </c>
      <c r="BV481" s="48" t="s">
        <v>85</v>
      </c>
      <c r="BW481" s="48" t="s">
        <v>85</v>
      </c>
      <c r="BX481" s="48" t="s">
        <v>85</v>
      </c>
      <c r="BY481" s="48" t="s">
        <v>85</v>
      </c>
      <c r="BZ481" s="48" t="s">
        <v>85</v>
      </c>
      <c r="CA481" s="48" t="s">
        <v>85</v>
      </c>
      <c r="CB481" s="48" t="s">
        <v>85</v>
      </c>
      <c r="CC481" s="48" t="s">
        <v>85</v>
      </c>
      <c r="CD481" s="45"/>
      <c r="CE481" s="15"/>
      <c r="CF481" s="15"/>
      <c r="CG481" s="15"/>
      <c r="CH481" s="15"/>
      <c r="CI481" s="15"/>
      <c r="CJ481" s="15"/>
      <c r="CK481" s="18"/>
    </row>
    <row r="482" spans="1:89" ht="15.75" customHeight="1">
      <c r="A482" s="44">
        <v>531</v>
      </c>
      <c r="B482" s="45" t="s">
        <v>976</v>
      </c>
      <c r="C482" s="9" t="s">
        <v>999</v>
      </c>
      <c r="D482" s="39" t="s">
        <v>108</v>
      </c>
      <c r="E482" s="39" t="s">
        <v>79</v>
      </c>
      <c r="F482" s="39" t="s">
        <v>1000</v>
      </c>
      <c r="G482" s="39" t="s">
        <v>82</v>
      </c>
      <c r="H482" s="11">
        <f>E482-D482+1</f>
        <v>11</v>
      </c>
      <c r="I482" s="40" t="s">
        <v>325</v>
      </c>
      <c r="J482" s="40" t="s">
        <v>176</v>
      </c>
      <c r="K482" s="40" t="s">
        <v>717</v>
      </c>
      <c r="L482" s="12">
        <v>49</v>
      </c>
      <c r="M482" s="12">
        <v>45</v>
      </c>
      <c r="N482" s="12">
        <v>0</v>
      </c>
      <c r="O482" s="12">
        <v>6</v>
      </c>
      <c r="P482" s="13" t="s">
        <v>977</v>
      </c>
      <c r="Q482" s="14" t="s">
        <v>978</v>
      </c>
      <c r="R482" s="48" t="s">
        <v>88</v>
      </c>
      <c r="S482" s="12">
        <v>47</v>
      </c>
      <c r="T482" s="12">
        <v>49</v>
      </c>
      <c r="U482" s="48">
        <v>47</v>
      </c>
      <c r="V482" s="48">
        <v>49</v>
      </c>
      <c r="W482" s="48" t="s">
        <v>12</v>
      </c>
      <c r="X482" s="48">
        <f>IF(AND(W482 = "Rep", M482&gt;L482),1,0)</f>
        <v>0</v>
      </c>
      <c r="Y482" s="48" t="s">
        <v>85</v>
      </c>
      <c r="Z482" s="48" t="s">
        <v>85</v>
      </c>
      <c r="AA482" s="48" t="s">
        <v>85</v>
      </c>
      <c r="AB482" s="48" t="s">
        <v>85</v>
      </c>
      <c r="AC482" s="48" t="s">
        <v>85</v>
      </c>
      <c r="AD482" s="48" t="s">
        <v>85</v>
      </c>
      <c r="AE482" s="13" t="s">
        <v>1001</v>
      </c>
      <c r="AF482" s="13" t="s">
        <v>1001</v>
      </c>
      <c r="AG482" s="48" t="s">
        <v>89</v>
      </c>
      <c r="AH482" s="48">
        <v>1</v>
      </c>
      <c r="AI482" s="48">
        <v>1</v>
      </c>
      <c r="AJ482" s="48">
        <v>1</v>
      </c>
      <c r="AK482" s="48">
        <v>1</v>
      </c>
      <c r="AL482" s="48">
        <v>1</v>
      </c>
      <c r="AM482" s="48">
        <v>1</v>
      </c>
      <c r="AN482" s="48">
        <v>0</v>
      </c>
      <c r="AO482" s="48">
        <v>0</v>
      </c>
      <c r="AP482" s="48">
        <v>0</v>
      </c>
      <c r="AQ482" s="48">
        <v>0</v>
      </c>
      <c r="AR482" s="48">
        <v>0</v>
      </c>
      <c r="AS482" s="48">
        <v>0</v>
      </c>
      <c r="AT482" s="48">
        <v>0</v>
      </c>
      <c r="AU482" s="48">
        <v>0</v>
      </c>
      <c r="AV482" s="48">
        <v>0</v>
      </c>
      <c r="AW482" s="48">
        <v>0</v>
      </c>
      <c r="AX482" s="48">
        <v>0</v>
      </c>
      <c r="AY482" s="48">
        <v>0</v>
      </c>
      <c r="AZ482" s="48">
        <v>0</v>
      </c>
      <c r="BA482" s="48">
        <v>0</v>
      </c>
      <c r="BB482" s="48">
        <v>0</v>
      </c>
      <c r="BC482" s="48">
        <v>0</v>
      </c>
      <c r="BD482" s="48">
        <v>0</v>
      </c>
      <c r="BE482" s="48">
        <v>0</v>
      </c>
      <c r="BF482" s="48">
        <v>0</v>
      </c>
      <c r="BG482" s="48">
        <v>0</v>
      </c>
      <c r="BH482" s="48">
        <v>0</v>
      </c>
      <c r="BI482" s="48">
        <v>0</v>
      </c>
      <c r="BJ482" s="48">
        <v>0</v>
      </c>
      <c r="BK482" s="48">
        <v>0</v>
      </c>
      <c r="BL482" s="48">
        <v>0</v>
      </c>
      <c r="BM482" s="48">
        <v>0</v>
      </c>
      <c r="BN482" s="48">
        <v>0</v>
      </c>
      <c r="BO482" s="48">
        <v>0</v>
      </c>
      <c r="BP482" s="48" t="s">
        <v>85</v>
      </c>
      <c r="BQ482" s="48" t="s">
        <v>85</v>
      </c>
      <c r="BR482" s="48" t="s">
        <v>85</v>
      </c>
      <c r="BS482" s="48" t="s">
        <v>85</v>
      </c>
      <c r="BT482" s="48" t="s">
        <v>85</v>
      </c>
      <c r="BU482" s="48" t="s">
        <v>85</v>
      </c>
      <c r="BV482" s="48" t="s">
        <v>85</v>
      </c>
      <c r="BW482" s="48" t="s">
        <v>85</v>
      </c>
      <c r="BX482" s="48" t="s">
        <v>85</v>
      </c>
      <c r="BY482" s="48" t="s">
        <v>85</v>
      </c>
      <c r="BZ482" s="48" t="s">
        <v>85</v>
      </c>
      <c r="CA482" s="48" t="s">
        <v>85</v>
      </c>
      <c r="CB482" s="48" t="s">
        <v>85</v>
      </c>
      <c r="CC482" s="48" t="s">
        <v>85</v>
      </c>
      <c r="CD482" s="45"/>
      <c r="CE482" s="15"/>
      <c r="CF482" s="15"/>
      <c r="CG482" s="15"/>
      <c r="CH482" s="15"/>
      <c r="CI482" s="15"/>
      <c r="CJ482" s="15"/>
      <c r="CK482" s="18"/>
    </row>
    <row r="483" spans="1:89" ht="15.75" customHeight="1">
      <c r="A483" s="44">
        <v>497</v>
      </c>
      <c r="B483" s="45" t="s">
        <v>976</v>
      </c>
      <c r="C483" s="9" t="s">
        <v>198</v>
      </c>
      <c r="D483" s="39" t="s">
        <v>94</v>
      </c>
      <c r="E483" s="39" t="s">
        <v>122</v>
      </c>
      <c r="F483" s="39" t="s">
        <v>1003</v>
      </c>
      <c r="G483" s="39" t="s">
        <v>122</v>
      </c>
      <c r="H483" s="11">
        <f>E483-D483+1</f>
        <v>7</v>
      </c>
      <c r="I483" s="40" t="s">
        <v>144</v>
      </c>
      <c r="J483" s="40" t="s">
        <v>176</v>
      </c>
      <c r="K483" s="40" t="s">
        <v>1004</v>
      </c>
      <c r="L483" s="12">
        <v>48</v>
      </c>
      <c r="M483" s="12">
        <v>47</v>
      </c>
      <c r="N483" s="12">
        <v>3</v>
      </c>
      <c r="O483" s="12">
        <v>1</v>
      </c>
      <c r="P483" s="13" t="s">
        <v>977</v>
      </c>
      <c r="Q483" s="14" t="s">
        <v>978</v>
      </c>
      <c r="R483" s="48" t="s">
        <v>88</v>
      </c>
      <c r="S483" s="12">
        <v>47</v>
      </c>
      <c r="T483" s="12">
        <v>49</v>
      </c>
      <c r="U483" s="48">
        <v>47</v>
      </c>
      <c r="V483" s="48">
        <v>49</v>
      </c>
      <c r="W483" s="48" t="s">
        <v>12</v>
      </c>
      <c r="X483" s="48">
        <f>IF(AND(W483 = "Rep", M483&gt;L483),1,0)</f>
        <v>0</v>
      </c>
      <c r="Y483" s="48" t="s">
        <v>85</v>
      </c>
      <c r="Z483" s="48" t="s">
        <v>85</v>
      </c>
      <c r="AA483" s="48" t="s">
        <v>85</v>
      </c>
      <c r="AB483" s="48" t="s">
        <v>85</v>
      </c>
      <c r="AC483" s="48" t="s">
        <v>85</v>
      </c>
      <c r="AD483" s="48" t="s">
        <v>85</v>
      </c>
      <c r="AE483" s="13" t="s">
        <v>203</v>
      </c>
      <c r="AF483" s="13" t="s">
        <v>198</v>
      </c>
      <c r="AG483" s="48" t="s">
        <v>89</v>
      </c>
      <c r="AH483" s="48">
        <v>1</v>
      </c>
      <c r="AI483" s="48">
        <v>1</v>
      </c>
      <c r="AJ483" s="48">
        <v>1</v>
      </c>
      <c r="AK483" s="48">
        <v>1</v>
      </c>
      <c r="AL483" s="48">
        <v>1</v>
      </c>
      <c r="AM483" s="48">
        <v>1</v>
      </c>
      <c r="AN483" s="48">
        <v>0</v>
      </c>
      <c r="AO483" s="48">
        <v>0</v>
      </c>
      <c r="AP483" s="48">
        <v>1</v>
      </c>
      <c r="AQ483" s="48">
        <v>0</v>
      </c>
      <c r="AR483" s="48">
        <v>0</v>
      </c>
      <c r="AS483" s="48">
        <v>0</v>
      </c>
      <c r="AT483" s="48">
        <v>0</v>
      </c>
      <c r="AU483" s="48">
        <v>0</v>
      </c>
      <c r="AV483" s="48">
        <v>0</v>
      </c>
      <c r="AW483" s="48">
        <v>0</v>
      </c>
      <c r="AX483" s="48">
        <v>0</v>
      </c>
      <c r="AY483" s="48">
        <v>0</v>
      </c>
      <c r="AZ483" s="48">
        <v>0</v>
      </c>
      <c r="BA483" s="48">
        <v>0</v>
      </c>
      <c r="BB483" s="48">
        <v>0</v>
      </c>
      <c r="BC483" s="48">
        <v>0</v>
      </c>
      <c r="BD483" s="48">
        <v>0</v>
      </c>
      <c r="BE483" s="48">
        <v>0</v>
      </c>
      <c r="BF483" s="48">
        <v>0</v>
      </c>
      <c r="BG483" s="48">
        <v>0</v>
      </c>
      <c r="BH483" s="48">
        <v>0</v>
      </c>
      <c r="BI483" s="48">
        <v>0</v>
      </c>
      <c r="BJ483" s="48">
        <v>0</v>
      </c>
      <c r="BK483" s="48">
        <v>0</v>
      </c>
      <c r="BL483" s="48">
        <v>0</v>
      </c>
      <c r="BM483" s="48">
        <v>0</v>
      </c>
      <c r="BN483" s="48">
        <v>0</v>
      </c>
      <c r="BO483" s="48">
        <v>0</v>
      </c>
      <c r="BP483" s="48" t="s">
        <v>85</v>
      </c>
      <c r="BQ483" s="48" t="s">
        <v>85</v>
      </c>
      <c r="BR483" s="48">
        <v>41</v>
      </c>
      <c r="BS483" s="48">
        <v>44</v>
      </c>
      <c r="BT483" s="48">
        <v>11</v>
      </c>
      <c r="BU483" s="48" t="s">
        <v>85</v>
      </c>
      <c r="BV483" s="48" t="s">
        <v>85</v>
      </c>
      <c r="BW483" s="48" t="s">
        <v>85</v>
      </c>
      <c r="BX483" s="48" t="s">
        <v>85</v>
      </c>
      <c r="BY483" s="48" t="s">
        <v>85</v>
      </c>
      <c r="BZ483" s="48" t="s">
        <v>85</v>
      </c>
      <c r="CA483" s="48" t="s">
        <v>85</v>
      </c>
      <c r="CB483" s="48" t="s">
        <v>85</v>
      </c>
      <c r="CC483" s="48" t="s">
        <v>85</v>
      </c>
      <c r="CD483" s="45"/>
      <c r="CE483" s="15"/>
      <c r="CF483" s="15"/>
      <c r="CG483" s="15"/>
      <c r="CH483" s="15"/>
      <c r="CI483" s="15"/>
      <c r="CJ483" s="15"/>
      <c r="CK483" s="18"/>
    </row>
    <row r="484" spans="1:89" ht="15.75" customHeight="1">
      <c r="A484" s="44">
        <v>484</v>
      </c>
      <c r="B484" s="45" t="s">
        <v>976</v>
      </c>
      <c r="C484" s="9" t="s">
        <v>285</v>
      </c>
      <c r="D484" s="39" t="s">
        <v>92</v>
      </c>
      <c r="E484" s="39" t="s">
        <v>137</v>
      </c>
      <c r="F484" s="39" t="s">
        <v>538</v>
      </c>
      <c r="G484" s="39" t="s">
        <v>244</v>
      </c>
      <c r="H484" s="11">
        <f>E484-D484+1</f>
        <v>4</v>
      </c>
      <c r="I484" s="40" t="s">
        <v>229</v>
      </c>
      <c r="J484" s="40" t="s">
        <v>176</v>
      </c>
      <c r="K484" s="40" t="s">
        <v>655</v>
      </c>
      <c r="L484" s="12">
        <v>49</v>
      </c>
      <c r="M484" s="12">
        <v>43</v>
      </c>
      <c r="N484" s="12">
        <v>3</v>
      </c>
      <c r="O484" s="12">
        <v>5</v>
      </c>
      <c r="P484" s="13" t="s">
        <v>977</v>
      </c>
      <c r="Q484" s="22" t="s">
        <v>978</v>
      </c>
      <c r="R484" s="48" t="s">
        <v>88</v>
      </c>
      <c r="S484" s="12">
        <v>47</v>
      </c>
      <c r="T484" s="12">
        <v>49</v>
      </c>
      <c r="U484" s="48">
        <v>47</v>
      </c>
      <c r="V484" s="48">
        <v>49</v>
      </c>
      <c r="W484" s="48" t="s">
        <v>12</v>
      </c>
      <c r="X484" s="48">
        <f>IF(AND(W484 = "Rep", M484&gt;L484),1,0)</f>
        <v>0</v>
      </c>
      <c r="Y484" s="48" t="s">
        <v>289</v>
      </c>
      <c r="Z484" s="48" t="s">
        <v>85</v>
      </c>
      <c r="AA484" s="48" t="s">
        <v>85</v>
      </c>
      <c r="AB484" s="48" t="s">
        <v>85</v>
      </c>
      <c r="AC484" s="48" t="s">
        <v>85</v>
      </c>
      <c r="AD484" s="48" t="s">
        <v>85</v>
      </c>
      <c r="AE484" s="48" t="s">
        <v>290</v>
      </c>
      <c r="AF484" s="48" t="s">
        <v>285</v>
      </c>
      <c r="AG484" s="48" t="s">
        <v>89</v>
      </c>
      <c r="AH484" s="48">
        <v>1</v>
      </c>
      <c r="AI484" s="48">
        <v>1</v>
      </c>
      <c r="AJ484" s="48">
        <v>1</v>
      </c>
      <c r="AK484" s="48">
        <v>1</v>
      </c>
      <c r="AL484" s="48">
        <v>1</v>
      </c>
      <c r="AM484" s="48">
        <v>1</v>
      </c>
      <c r="AN484" s="48">
        <v>0</v>
      </c>
      <c r="AO484" s="48">
        <v>0</v>
      </c>
      <c r="AP484" s="48">
        <v>0</v>
      </c>
      <c r="AQ484" s="48">
        <v>0</v>
      </c>
      <c r="AR484" s="48">
        <v>0</v>
      </c>
      <c r="AS484" s="48">
        <v>0</v>
      </c>
      <c r="AT484" s="48">
        <v>0</v>
      </c>
      <c r="AU484" s="48">
        <v>0</v>
      </c>
      <c r="AV484" s="48">
        <v>0</v>
      </c>
      <c r="AW484" s="48">
        <v>0</v>
      </c>
      <c r="AX484" s="48">
        <v>0</v>
      </c>
      <c r="AY484" s="48">
        <v>0</v>
      </c>
      <c r="AZ484" s="48">
        <v>0</v>
      </c>
      <c r="BA484" s="48">
        <v>0</v>
      </c>
      <c r="BB484" s="48">
        <v>0</v>
      </c>
      <c r="BC484" s="48">
        <v>0</v>
      </c>
      <c r="BD484" s="48">
        <v>0</v>
      </c>
      <c r="BE484" s="48">
        <v>0</v>
      </c>
      <c r="BF484" s="48">
        <v>0</v>
      </c>
      <c r="BG484" s="48">
        <v>0</v>
      </c>
      <c r="BH484" s="48">
        <v>0</v>
      </c>
      <c r="BI484" s="48">
        <v>0</v>
      </c>
      <c r="BJ484" s="48">
        <v>0</v>
      </c>
      <c r="BK484" s="48">
        <v>0</v>
      </c>
      <c r="BL484" s="48">
        <v>0</v>
      </c>
      <c r="BM484" s="48">
        <v>0</v>
      </c>
      <c r="BN484" s="48">
        <v>0</v>
      </c>
      <c r="BO484" s="48">
        <v>0</v>
      </c>
      <c r="BP484" s="48" t="s">
        <v>85</v>
      </c>
      <c r="BQ484" s="48" t="s">
        <v>85</v>
      </c>
      <c r="BR484" s="48">
        <v>36</v>
      </c>
      <c r="BS484" s="48">
        <v>33</v>
      </c>
      <c r="BT484" s="48">
        <v>29</v>
      </c>
      <c r="BU484" s="48" t="s">
        <v>85</v>
      </c>
      <c r="BV484" s="48" t="s">
        <v>85</v>
      </c>
      <c r="BW484" s="48" t="s">
        <v>85</v>
      </c>
      <c r="BX484" s="48" t="s">
        <v>85</v>
      </c>
      <c r="BY484" s="48">
        <v>74</v>
      </c>
      <c r="BZ484" s="48">
        <v>19</v>
      </c>
      <c r="CA484" s="48">
        <v>2</v>
      </c>
      <c r="CB484" s="48" t="s">
        <v>85</v>
      </c>
      <c r="CC484" s="48" t="s">
        <v>85</v>
      </c>
      <c r="CD484" s="45"/>
      <c r="CE484" s="15"/>
      <c r="CF484" s="15"/>
      <c r="CG484" s="15"/>
      <c r="CH484" s="15"/>
      <c r="CI484" s="15"/>
      <c r="CJ484" s="15"/>
      <c r="CK484" s="18"/>
    </row>
    <row r="485" spans="1:89" ht="15.75" customHeight="1">
      <c r="A485" s="44">
        <v>475</v>
      </c>
      <c r="B485" s="45" t="s">
        <v>976</v>
      </c>
      <c r="C485" s="9" t="s">
        <v>1006</v>
      </c>
      <c r="D485" s="39" t="s">
        <v>108</v>
      </c>
      <c r="E485" s="39" t="s">
        <v>91</v>
      </c>
      <c r="F485" s="39" t="s">
        <v>1007</v>
      </c>
      <c r="G485" s="39" t="s">
        <v>137</v>
      </c>
      <c r="H485" s="17">
        <f>E485-D485+1</f>
        <v>4</v>
      </c>
      <c r="I485" s="40" t="s">
        <v>83</v>
      </c>
      <c r="J485" s="40" t="s">
        <v>176</v>
      </c>
      <c r="K485" s="40" t="s">
        <v>220</v>
      </c>
      <c r="L485" s="12">
        <v>43</v>
      </c>
      <c r="M485" s="12">
        <v>38</v>
      </c>
      <c r="N485" s="12">
        <v>5</v>
      </c>
      <c r="O485" s="12">
        <v>14</v>
      </c>
      <c r="P485" s="13" t="s">
        <v>977</v>
      </c>
      <c r="Q485" s="12" t="s">
        <v>978</v>
      </c>
      <c r="R485" s="48" t="s">
        <v>88</v>
      </c>
      <c r="S485" s="12">
        <v>47</v>
      </c>
      <c r="T485" s="12">
        <v>49</v>
      </c>
      <c r="U485" s="48">
        <v>47</v>
      </c>
      <c r="V485" s="48">
        <v>49</v>
      </c>
      <c r="W485" s="48" t="s">
        <v>12</v>
      </c>
      <c r="X485" s="48">
        <f>IF(AND(W485 = "Rep", M485&gt;L485),1,0)</f>
        <v>0</v>
      </c>
      <c r="Y485" s="48" t="s">
        <v>281</v>
      </c>
      <c r="Z485" s="48" t="s">
        <v>85</v>
      </c>
      <c r="AA485" s="48" t="s">
        <v>85</v>
      </c>
      <c r="AB485" s="48" t="s">
        <v>85</v>
      </c>
      <c r="AC485" s="48" t="s">
        <v>85</v>
      </c>
      <c r="AD485" s="48" t="s">
        <v>85</v>
      </c>
      <c r="AE485" s="13" t="s">
        <v>1006</v>
      </c>
      <c r="AF485" s="13" t="s">
        <v>1006</v>
      </c>
      <c r="AG485" s="48" t="s">
        <v>89</v>
      </c>
      <c r="AH485" s="48">
        <v>1</v>
      </c>
      <c r="AI485" s="48">
        <v>0</v>
      </c>
      <c r="AJ485" s="48">
        <v>1</v>
      </c>
      <c r="AK485" s="48">
        <v>0</v>
      </c>
      <c r="AL485" s="48">
        <v>1</v>
      </c>
      <c r="AM485" s="48">
        <v>1</v>
      </c>
      <c r="AN485" s="48">
        <v>0</v>
      </c>
      <c r="AO485" s="48">
        <v>0</v>
      </c>
      <c r="AP485" s="48">
        <v>1</v>
      </c>
      <c r="AQ485" s="48">
        <v>0</v>
      </c>
      <c r="AR485" s="48">
        <v>0</v>
      </c>
      <c r="AS485" s="48">
        <v>0</v>
      </c>
      <c r="AT485" s="48">
        <v>1</v>
      </c>
      <c r="AU485" s="48">
        <v>0</v>
      </c>
      <c r="AV485" s="48">
        <v>0</v>
      </c>
      <c r="AW485" s="48">
        <v>0</v>
      </c>
      <c r="AX485" s="48">
        <v>0</v>
      </c>
      <c r="AY485" s="48">
        <v>0</v>
      </c>
      <c r="AZ485" s="48">
        <v>0</v>
      </c>
      <c r="BA485" s="48">
        <v>0</v>
      </c>
      <c r="BB485" s="48">
        <v>0</v>
      </c>
      <c r="BC485" s="48">
        <v>0</v>
      </c>
      <c r="BD485" s="48">
        <v>0</v>
      </c>
      <c r="BE485" s="48">
        <v>0</v>
      </c>
      <c r="BF485" s="48">
        <v>0</v>
      </c>
      <c r="BG485" s="48">
        <v>0</v>
      </c>
      <c r="BH485" s="48">
        <v>0</v>
      </c>
      <c r="BI485" s="48">
        <v>0</v>
      </c>
      <c r="BJ485" s="48">
        <v>0</v>
      </c>
      <c r="BK485" s="48">
        <v>0</v>
      </c>
      <c r="BL485" s="48">
        <v>0</v>
      </c>
      <c r="BM485" s="48">
        <v>0</v>
      </c>
      <c r="BN485" s="48">
        <v>0</v>
      </c>
      <c r="BO485" s="48">
        <v>0</v>
      </c>
      <c r="BP485" s="48" t="s">
        <v>85</v>
      </c>
      <c r="BQ485" s="48" t="s">
        <v>85</v>
      </c>
      <c r="BR485" s="48">
        <v>41</v>
      </c>
      <c r="BS485" s="48">
        <v>30</v>
      </c>
      <c r="BT485" s="48">
        <v>33</v>
      </c>
      <c r="BU485" s="48" t="s">
        <v>85</v>
      </c>
      <c r="BV485" s="48" t="s">
        <v>85</v>
      </c>
      <c r="BW485" s="48" t="s">
        <v>85</v>
      </c>
      <c r="BX485" s="48" t="s">
        <v>85</v>
      </c>
      <c r="BY485" s="48">
        <v>65</v>
      </c>
      <c r="BZ485" s="48">
        <v>23</v>
      </c>
      <c r="CA485" s="48" t="s">
        <v>85</v>
      </c>
      <c r="CB485" s="48" t="s">
        <v>85</v>
      </c>
      <c r="CC485" s="48">
        <v>12</v>
      </c>
      <c r="CD485" s="45"/>
      <c r="CE485" s="15"/>
      <c r="CF485" s="15"/>
      <c r="CG485" s="15"/>
      <c r="CH485" s="15"/>
      <c r="CI485" s="15"/>
      <c r="CJ485" s="15"/>
      <c r="CK485" s="18"/>
    </row>
    <row r="486" spans="1:89" ht="15.75" customHeight="1">
      <c r="A486" s="44">
        <v>473</v>
      </c>
      <c r="B486" s="45" t="s">
        <v>976</v>
      </c>
      <c r="C486" s="9" t="s">
        <v>559</v>
      </c>
      <c r="D486" s="39" t="s">
        <v>232</v>
      </c>
      <c r="E486" s="39" t="s">
        <v>100</v>
      </c>
      <c r="F486" s="39" t="s">
        <v>823</v>
      </c>
      <c r="G486" s="39" t="s">
        <v>137</v>
      </c>
      <c r="H486" s="17">
        <f>E486-D486+1</f>
        <v>4</v>
      </c>
      <c r="I486" s="40" t="s">
        <v>636</v>
      </c>
      <c r="J486" s="40" t="s">
        <v>176</v>
      </c>
      <c r="K486" s="40" t="s">
        <v>931</v>
      </c>
      <c r="L486" s="12">
        <v>46</v>
      </c>
      <c r="M486" s="12">
        <v>42</v>
      </c>
      <c r="N486" s="12">
        <v>2</v>
      </c>
      <c r="O486" s="12">
        <v>15</v>
      </c>
      <c r="P486" s="13" t="s">
        <v>977</v>
      </c>
      <c r="Q486" s="12" t="s">
        <v>978</v>
      </c>
      <c r="R486" s="48" t="s">
        <v>88</v>
      </c>
      <c r="S486" s="12">
        <v>47</v>
      </c>
      <c r="T486" s="12">
        <v>49</v>
      </c>
      <c r="U486" s="48">
        <v>47</v>
      </c>
      <c r="V486" s="48">
        <v>49</v>
      </c>
      <c r="W486" s="48" t="s">
        <v>12</v>
      </c>
      <c r="X486" s="48">
        <f>IF(AND(W486 = "Rep", M486&gt;L486),1,0)</f>
        <v>0</v>
      </c>
      <c r="Y486" s="48" t="s">
        <v>85</v>
      </c>
      <c r="Z486" s="48" t="s">
        <v>85</v>
      </c>
      <c r="AA486" s="48" t="s">
        <v>85</v>
      </c>
      <c r="AB486" s="48" t="s">
        <v>85</v>
      </c>
      <c r="AC486" s="48" t="s">
        <v>85</v>
      </c>
      <c r="AD486" s="48" t="s">
        <v>85</v>
      </c>
      <c r="AE486" s="13" t="s">
        <v>331</v>
      </c>
      <c r="AF486" s="13" t="s">
        <v>331</v>
      </c>
      <c r="AG486" s="48" t="s">
        <v>11</v>
      </c>
      <c r="AH486" s="48">
        <v>1</v>
      </c>
      <c r="AI486" s="48">
        <v>0</v>
      </c>
      <c r="AJ486" s="48">
        <v>1</v>
      </c>
      <c r="AK486" s="48">
        <v>1</v>
      </c>
      <c r="AL486" s="48">
        <v>1</v>
      </c>
      <c r="AM486" s="48">
        <v>1</v>
      </c>
      <c r="AN486" s="48">
        <v>0</v>
      </c>
      <c r="AO486" s="48">
        <v>0</v>
      </c>
      <c r="AP486" s="48">
        <v>0</v>
      </c>
      <c r="AQ486" s="48">
        <v>0</v>
      </c>
      <c r="AR486" s="48">
        <v>0</v>
      </c>
      <c r="AS486" s="48">
        <v>0</v>
      </c>
      <c r="AT486" s="48">
        <v>0</v>
      </c>
      <c r="AU486" s="48">
        <v>0</v>
      </c>
      <c r="AV486" s="48">
        <v>0</v>
      </c>
      <c r="AW486" s="48">
        <v>0</v>
      </c>
      <c r="AX486" s="48">
        <v>0</v>
      </c>
      <c r="AY486" s="48">
        <v>0</v>
      </c>
      <c r="AZ486" s="48">
        <v>0</v>
      </c>
      <c r="BA486" s="48">
        <v>0</v>
      </c>
      <c r="BB486" s="48">
        <v>0</v>
      </c>
      <c r="BC486" s="48">
        <v>0</v>
      </c>
      <c r="BD486" s="48">
        <v>0</v>
      </c>
      <c r="BE486" s="48">
        <v>0</v>
      </c>
      <c r="BF486" s="48">
        <v>0</v>
      </c>
      <c r="BG486" s="48">
        <v>0</v>
      </c>
      <c r="BH486" s="48">
        <v>0</v>
      </c>
      <c r="BI486" s="48">
        <v>0</v>
      </c>
      <c r="BJ486" s="48">
        <v>1</v>
      </c>
      <c r="BK486" s="48">
        <v>0</v>
      </c>
      <c r="BL486" s="48">
        <v>0</v>
      </c>
      <c r="BM486" s="48">
        <v>0</v>
      </c>
      <c r="BN486" s="48">
        <v>0</v>
      </c>
      <c r="BO486" s="48">
        <v>0</v>
      </c>
      <c r="BP486" s="48" t="s">
        <v>85</v>
      </c>
      <c r="BQ486" s="48" t="s">
        <v>85</v>
      </c>
      <c r="BR486" s="48" t="s">
        <v>85</v>
      </c>
      <c r="BS486" s="48" t="s">
        <v>85</v>
      </c>
      <c r="BT486" s="48" t="s">
        <v>85</v>
      </c>
      <c r="BU486" s="48" t="s">
        <v>85</v>
      </c>
      <c r="BV486" s="48" t="s">
        <v>85</v>
      </c>
      <c r="BW486" s="48" t="s">
        <v>85</v>
      </c>
      <c r="BX486" s="48" t="s">
        <v>85</v>
      </c>
      <c r="BY486" s="48" t="s">
        <v>85</v>
      </c>
      <c r="BZ486" s="48" t="s">
        <v>85</v>
      </c>
      <c r="CA486" s="48" t="s">
        <v>85</v>
      </c>
      <c r="CB486" s="48" t="s">
        <v>85</v>
      </c>
      <c r="CC486" s="48" t="s">
        <v>85</v>
      </c>
      <c r="CD486" s="45"/>
      <c r="CE486" s="15"/>
      <c r="CF486" s="15"/>
      <c r="CG486" s="15"/>
      <c r="CH486" s="15"/>
      <c r="CI486" s="15"/>
      <c r="CJ486" s="15"/>
      <c r="CK486" s="18"/>
    </row>
    <row r="487" spans="1:89" ht="15.75" customHeight="1">
      <c r="A487" s="44">
        <v>457</v>
      </c>
      <c r="B487" s="45" t="s">
        <v>976</v>
      </c>
      <c r="C487" s="9" t="s">
        <v>130</v>
      </c>
      <c r="D487" s="39" t="s">
        <v>153</v>
      </c>
      <c r="E487" s="39" t="s">
        <v>92</v>
      </c>
      <c r="F487" s="39" t="s">
        <v>273</v>
      </c>
      <c r="G487" s="39" t="s">
        <v>131</v>
      </c>
      <c r="H487" s="21">
        <f>E487-D487+1</f>
        <v>10</v>
      </c>
      <c r="I487" s="40" t="s">
        <v>274</v>
      </c>
      <c r="J487" s="40" t="s">
        <v>176</v>
      </c>
      <c r="K487" s="40" t="s">
        <v>1008</v>
      </c>
      <c r="L487" s="14">
        <v>48</v>
      </c>
      <c r="M487" s="14">
        <v>42</v>
      </c>
      <c r="N487" s="14" t="s">
        <v>85</v>
      </c>
      <c r="O487" s="14" t="s">
        <v>85</v>
      </c>
      <c r="P487" s="13" t="s">
        <v>977</v>
      </c>
      <c r="Q487" s="14" t="s">
        <v>978</v>
      </c>
      <c r="R487" s="48" t="s">
        <v>88</v>
      </c>
      <c r="S487" s="12">
        <v>47</v>
      </c>
      <c r="T487" s="12">
        <v>49</v>
      </c>
      <c r="U487" s="48">
        <v>47</v>
      </c>
      <c r="V487" s="48">
        <v>49</v>
      </c>
      <c r="W487" s="48" t="s">
        <v>12</v>
      </c>
      <c r="X487" s="48">
        <f>IF(AND(W487 = "Rep", M487&gt;L487),1,0)</f>
        <v>0</v>
      </c>
      <c r="Y487" s="48" t="s">
        <v>85</v>
      </c>
      <c r="Z487" s="48" t="s">
        <v>85</v>
      </c>
      <c r="AA487" s="48" t="s">
        <v>85</v>
      </c>
      <c r="AB487" s="48" t="s">
        <v>85</v>
      </c>
      <c r="AC487" s="48" t="s">
        <v>85</v>
      </c>
      <c r="AD487" s="48" t="s">
        <v>85</v>
      </c>
      <c r="AE487" s="13" t="s">
        <v>130</v>
      </c>
      <c r="AF487" s="48" t="s">
        <v>136</v>
      </c>
      <c r="AG487" s="48" t="s">
        <v>89</v>
      </c>
      <c r="AH487" s="48">
        <v>1</v>
      </c>
      <c r="AI487" s="48">
        <v>0</v>
      </c>
      <c r="AJ487" s="48">
        <v>1</v>
      </c>
      <c r="AK487" s="48">
        <v>1</v>
      </c>
      <c r="AL487" s="48">
        <v>1</v>
      </c>
      <c r="AM487" s="48">
        <v>1</v>
      </c>
      <c r="AN487" s="48">
        <v>0</v>
      </c>
      <c r="AO487" s="48">
        <v>0</v>
      </c>
      <c r="AP487" s="48">
        <v>1</v>
      </c>
      <c r="AQ487" s="48">
        <v>1</v>
      </c>
      <c r="AR487" s="48">
        <v>0</v>
      </c>
      <c r="AS487" s="48">
        <v>0</v>
      </c>
      <c r="AT487" s="48">
        <v>0</v>
      </c>
      <c r="AU487" s="48">
        <v>0</v>
      </c>
      <c r="AV487" s="48">
        <v>0</v>
      </c>
      <c r="AW487" s="48">
        <v>0</v>
      </c>
      <c r="AX487" s="48">
        <v>0</v>
      </c>
      <c r="AY487" s="48">
        <v>0</v>
      </c>
      <c r="AZ487" s="48">
        <v>0</v>
      </c>
      <c r="BA487" s="48">
        <v>0</v>
      </c>
      <c r="BB487" s="48">
        <v>0</v>
      </c>
      <c r="BC487" s="48">
        <v>0</v>
      </c>
      <c r="BD487" s="48">
        <v>0</v>
      </c>
      <c r="BE487" s="48">
        <v>0</v>
      </c>
      <c r="BF487" s="48">
        <v>0</v>
      </c>
      <c r="BG487" s="48">
        <v>0</v>
      </c>
      <c r="BH487" s="48">
        <v>0</v>
      </c>
      <c r="BI487" s="48">
        <v>0</v>
      </c>
      <c r="BJ487" s="48">
        <v>1</v>
      </c>
      <c r="BK487" s="48">
        <v>1</v>
      </c>
      <c r="BL487" s="48">
        <v>0</v>
      </c>
      <c r="BM487" s="48">
        <v>0</v>
      </c>
      <c r="BN487" s="48">
        <v>0</v>
      </c>
      <c r="BO487" s="48">
        <v>1</v>
      </c>
      <c r="BP487" s="48" t="s">
        <v>85</v>
      </c>
      <c r="BQ487" s="48" t="s">
        <v>85</v>
      </c>
      <c r="BR487" s="48" t="s">
        <v>85</v>
      </c>
      <c r="BS487" s="48" t="s">
        <v>85</v>
      </c>
      <c r="BT487" s="48" t="s">
        <v>85</v>
      </c>
      <c r="BU487" s="48" t="s">
        <v>85</v>
      </c>
      <c r="BV487" s="48" t="s">
        <v>85</v>
      </c>
      <c r="BW487" s="48" t="s">
        <v>85</v>
      </c>
      <c r="BX487" s="48" t="s">
        <v>85</v>
      </c>
      <c r="BY487" s="48" t="s">
        <v>85</v>
      </c>
      <c r="BZ487" s="48" t="s">
        <v>85</v>
      </c>
      <c r="CA487" s="48" t="s">
        <v>85</v>
      </c>
      <c r="CB487" s="48" t="s">
        <v>85</v>
      </c>
      <c r="CC487" s="48" t="s">
        <v>85</v>
      </c>
      <c r="CD487" s="45"/>
      <c r="CE487" s="1"/>
      <c r="CF487" s="1"/>
      <c r="CG487" s="1"/>
      <c r="CH487" s="1"/>
      <c r="CI487" s="1"/>
      <c r="CJ487" s="1"/>
      <c r="CK487" s="38"/>
    </row>
    <row r="488" spans="1:89" ht="15.75" customHeight="1">
      <c r="A488" s="44">
        <v>430</v>
      </c>
      <c r="B488" s="45" t="s">
        <v>976</v>
      </c>
      <c r="C488" s="9" t="s">
        <v>198</v>
      </c>
      <c r="D488" s="39" t="s">
        <v>106</v>
      </c>
      <c r="E488" s="39" t="s">
        <v>92</v>
      </c>
      <c r="F488" s="39" t="s">
        <v>829</v>
      </c>
      <c r="G488" s="39" t="s">
        <v>92</v>
      </c>
      <c r="H488" s="21">
        <f>E488-D488+1</f>
        <v>7</v>
      </c>
      <c r="I488" s="40" t="s">
        <v>266</v>
      </c>
      <c r="J488" s="40" t="s">
        <v>176</v>
      </c>
      <c r="K488" s="40" t="s">
        <v>1009</v>
      </c>
      <c r="L488" s="14">
        <v>47</v>
      </c>
      <c r="M488" s="14">
        <v>47</v>
      </c>
      <c r="N488" s="14">
        <v>3</v>
      </c>
      <c r="O488" s="14">
        <v>3</v>
      </c>
      <c r="P488" s="13" t="s">
        <v>977</v>
      </c>
      <c r="Q488" s="14" t="s">
        <v>978</v>
      </c>
      <c r="R488" s="48" t="s">
        <v>88</v>
      </c>
      <c r="S488" s="12">
        <v>47</v>
      </c>
      <c r="T488" s="12">
        <v>49</v>
      </c>
      <c r="U488" s="48">
        <v>47</v>
      </c>
      <c r="V488" s="48">
        <v>49</v>
      </c>
      <c r="W488" s="48" t="s">
        <v>12</v>
      </c>
      <c r="X488" s="48">
        <f>IF(AND(W488 = "Rep", M488&gt;L488),1,0)</f>
        <v>0</v>
      </c>
      <c r="Y488" s="48" t="s">
        <v>85</v>
      </c>
      <c r="Z488" s="48" t="s">
        <v>85</v>
      </c>
      <c r="AA488" s="48" t="s">
        <v>85</v>
      </c>
      <c r="AB488" s="48" t="s">
        <v>85</v>
      </c>
      <c r="AC488" s="48" t="s">
        <v>85</v>
      </c>
      <c r="AD488" s="48" t="s">
        <v>85</v>
      </c>
      <c r="AE488" s="13" t="s">
        <v>203</v>
      </c>
      <c r="AF488" s="13" t="s">
        <v>198</v>
      </c>
      <c r="AG488" s="48" t="s">
        <v>89</v>
      </c>
      <c r="AH488" s="48">
        <v>1</v>
      </c>
      <c r="AI488" s="48">
        <v>1</v>
      </c>
      <c r="AJ488" s="48">
        <v>1</v>
      </c>
      <c r="AK488" s="48">
        <v>1</v>
      </c>
      <c r="AL488" s="48">
        <v>1</v>
      </c>
      <c r="AM488" s="48">
        <v>1</v>
      </c>
      <c r="AN488" s="48">
        <v>0</v>
      </c>
      <c r="AO488" s="48">
        <v>0</v>
      </c>
      <c r="AP488" s="48">
        <v>1</v>
      </c>
      <c r="AQ488" s="48">
        <v>0</v>
      </c>
      <c r="AR488" s="48">
        <v>0</v>
      </c>
      <c r="AS488" s="48">
        <v>0</v>
      </c>
      <c r="AT488" s="48">
        <v>0</v>
      </c>
      <c r="AU488" s="48">
        <v>0</v>
      </c>
      <c r="AV488" s="48">
        <v>0</v>
      </c>
      <c r="AW488" s="48">
        <v>0</v>
      </c>
      <c r="AX488" s="48">
        <v>0</v>
      </c>
      <c r="AY488" s="48">
        <v>0</v>
      </c>
      <c r="AZ488" s="48">
        <v>0</v>
      </c>
      <c r="BA488" s="48">
        <v>0</v>
      </c>
      <c r="BB488" s="48">
        <v>0</v>
      </c>
      <c r="BC488" s="48">
        <v>0</v>
      </c>
      <c r="BD488" s="48">
        <v>0</v>
      </c>
      <c r="BE488" s="48">
        <v>0</v>
      </c>
      <c r="BF488" s="48">
        <v>0</v>
      </c>
      <c r="BG488" s="48">
        <v>0</v>
      </c>
      <c r="BH488" s="48">
        <v>0</v>
      </c>
      <c r="BI488" s="48">
        <v>0</v>
      </c>
      <c r="BJ488" s="48">
        <v>0</v>
      </c>
      <c r="BK488" s="48">
        <v>0</v>
      </c>
      <c r="BL488" s="48">
        <v>0</v>
      </c>
      <c r="BM488" s="48">
        <v>0</v>
      </c>
      <c r="BN488" s="48">
        <v>0</v>
      </c>
      <c r="BO488" s="48">
        <v>0</v>
      </c>
      <c r="BP488" s="48" t="s">
        <v>85</v>
      </c>
      <c r="BQ488" s="48" t="s">
        <v>85</v>
      </c>
      <c r="BR488" s="48">
        <v>42</v>
      </c>
      <c r="BS488" s="48">
        <v>44</v>
      </c>
      <c r="BT488" s="48">
        <v>11</v>
      </c>
      <c r="BU488" s="48" t="s">
        <v>85</v>
      </c>
      <c r="BV488" s="48" t="s">
        <v>85</v>
      </c>
      <c r="BW488" s="48" t="s">
        <v>85</v>
      </c>
      <c r="BX488" s="48" t="s">
        <v>85</v>
      </c>
      <c r="BY488" s="48" t="s">
        <v>85</v>
      </c>
      <c r="BZ488" s="48" t="s">
        <v>85</v>
      </c>
      <c r="CA488" s="48" t="s">
        <v>85</v>
      </c>
      <c r="CB488" s="48" t="s">
        <v>85</v>
      </c>
      <c r="CC488" s="48" t="s">
        <v>85</v>
      </c>
      <c r="CD488" s="45"/>
      <c r="CE488" s="1"/>
      <c r="CF488" s="1"/>
      <c r="CG488" s="1"/>
      <c r="CH488" s="1"/>
      <c r="CI488" s="1"/>
      <c r="CJ488" s="1"/>
      <c r="CK488" s="38"/>
    </row>
    <row r="489" spans="1:89" ht="15.75" customHeight="1">
      <c r="A489" s="44">
        <v>403</v>
      </c>
      <c r="B489" s="45" t="s">
        <v>976</v>
      </c>
      <c r="C489" s="9" t="s">
        <v>453</v>
      </c>
      <c r="D489" s="39" t="s">
        <v>153</v>
      </c>
      <c r="E489" s="39" t="s">
        <v>106</v>
      </c>
      <c r="F489" s="39" t="s">
        <v>154</v>
      </c>
      <c r="G489" s="39" t="s">
        <v>232</v>
      </c>
      <c r="H489" s="21">
        <f>E489-D489+1</f>
        <v>4</v>
      </c>
      <c r="I489" s="40" t="s">
        <v>532</v>
      </c>
      <c r="J489" s="40" t="s">
        <v>176</v>
      </c>
      <c r="K489" s="40" t="s">
        <v>1018</v>
      </c>
      <c r="L489" s="14">
        <v>51</v>
      </c>
      <c r="M489" s="14">
        <v>45</v>
      </c>
      <c r="N489" s="14">
        <v>3</v>
      </c>
      <c r="O489" s="14">
        <v>2</v>
      </c>
      <c r="P489" s="13" t="s">
        <v>977</v>
      </c>
      <c r="Q489" s="14" t="s">
        <v>978</v>
      </c>
      <c r="R489" s="48" t="s">
        <v>88</v>
      </c>
      <c r="S489" s="12">
        <v>47</v>
      </c>
      <c r="T489" s="12">
        <v>49</v>
      </c>
      <c r="U489" s="48">
        <v>47</v>
      </c>
      <c r="V489" s="48">
        <v>49</v>
      </c>
      <c r="W489" s="48" t="s">
        <v>12</v>
      </c>
      <c r="X489" s="48">
        <f>IF(AND(W489 = "Rep", M489&gt;L489),1,0)</f>
        <v>0</v>
      </c>
      <c r="Y489" s="48" t="s">
        <v>85</v>
      </c>
      <c r="Z489" s="48" t="s">
        <v>85</v>
      </c>
      <c r="AA489" s="48" t="s">
        <v>85</v>
      </c>
      <c r="AB489" s="48" t="s">
        <v>85</v>
      </c>
      <c r="AC489" s="48" t="s">
        <v>85</v>
      </c>
      <c r="AD489" s="48" t="s">
        <v>85</v>
      </c>
      <c r="AE489" s="48" t="s">
        <v>453</v>
      </c>
      <c r="AF489" s="48" t="s">
        <v>453</v>
      </c>
      <c r="AG489" s="48" t="s">
        <v>89</v>
      </c>
      <c r="AH489" s="48">
        <v>1</v>
      </c>
      <c r="AI489" s="48">
        <v>0</v>
      </c>
      <c r="AJ489" s="48">
        <v>1</v>
      </c>
      <c r="AK489" s="48">
        <v>1</v>
      </c>
      <c r="AL489" s="48">
        <v>1</v>
      </c>
      <c r="AM489" s="48">
        <v>1</v>
      </c>
      <c r="AN489" s="48">
        <v>0</v>
      </c>
      <c r="AO489" s="48">
        <v>0</v>
      </c>
      <c r="AP489" s="48">
        <v>0</v>
      </c>
      <c r="AQ489" s="48">
        <v>0</v>
      </c>
      <c r="AR489" s="48">
        <v>0</v>
      </c>
      <c r="AS489" s="48">
        <v>0</v>
      </c>
      <c r="AT489" s="48">
        <v>1</v>
      </c>
      <c r="AU489" s="48">
        <v>0</v>
      </c>
      <c r="AV489" s="48">
        <v>0</v>
      </c>
      <c r="AW489" s="48">
        <v>0</v>
      </c>
      <c r="AX489" s="48">
        <v>0</v>
      </c>
      <c r="AY489" s="48">
        <v>0</v>
      </c>
      <c r="AZ489" s="48">
        <v>0</v>
      </c>
      <c r="BA489" s="48">
        <v>0</v>
      </c>
      <c r="BB489" s="48">
        <v>0</v>
      </c>
      <c r="BC489" s="48">
        <v>0</v>
      </c>
      <c r="BD489" s="48">
        <v>0</v>
      </c>
      <c r="BE489" s="48">
        <v>0</v>
      </c>
      <c r="BF489" s="48">
        <v>0</v>
      </c>
      <c r="BG489" s="48">
        <v>0</v>
      </c>
      <c r="BH489" s="48">
        <v>0</v>
      </c>
      <c r="BI489" s="48">
        <v>0</v>
      </c>
      <c r="BJ489" s="48">
        <v>0</v>
      </c>
      <c r="BK489" s="48">
        <v>0</v>
      </c>
      <c r="BL489" s="48">
        <v>0</v>
      </c>
      <c r="BM489" s="48">
        <v>0</v>
      </c>
      <c r="BN489" s="48">
        <v>0</v>
      </c>
      <c r="BO489" s="48">
        <v>0</v>
      </c>
      <c r="BP489" s="48" t="s">
        <v>85</v>
      </c>
      <c r="BQ489" s="48" t="s">
        <v>85</v>
      </c>
      <c r="BR489" s="48">
        <v>37</v>
      </c>
      <c r="BS489" s="48">
        <v>37</v>
      </c>
      <c r="BT489" s="48">
        <v>26</v>
      </c>
      <c r="BU489" s="48" t="s">
        <v>85</v>
      </c>
      <c r="BV489" s="48" t="s">
        <v>85</v>
      </c>
      <c r="BW489" s="48" t="s">
        <v>85</v>
      </c>
      <c r="BX489" s="48" t="s">
        <v>85</v>
      </c>
      <c r="BY489" s="48">
        <v>69</v>
      </c>
      <c r="BZ489" s="48">
        <v>22</v>
      </c>
      <c r="CA489" s="48">
        <v>5</v>
      </c>
      <c r="CB489" s="48">
        <v>4</v>
      </c>
      <c r="CC489" s="48" t="s">
        <v>85</v>
      </c>
      <c r="CD489" s="45"/>
      <c r="CE489" s="1"/>
      <c r="CF489" s="1"/>
      <c r="CG489" s="1"/>
      <c r="CH489" s="1"/>
      <c r="CI489" s="1"/>
      <c r="CJ489" s="1"/>
      <c r="CK489" s="38"/>
    </row>
    <row r="490" spans="1:89" ht="15.75" customHeight="1">
      <c r="A490" s="44">
        <v>382</v>
      </c>
      <c r="B490" s="45" t="s">
        <v>976</v>
      </c>
      <c r="C490" s="9" t="s">
        <v>198</v>
      </c>
      <c r="D490" s="39" t="s">
        <v>188</v>
      </c>
      <c r="E490" s="39" t="s">
        <v>286</v>
      </c>
      <c r="F490" s="39" t="s">
        <v>915</v>
      </c>
      <c r="G490" s="39" t="s">
        <v>286</v>
      </c>
      <c r="H490" s="21">
        <f>E490-D490+1</f>
        <v>7</v>
      </c>
      <c r="I490" s="40" t="s">
        <v>266</v>
      </c>
      <c r="J490" s="40" t="s">
        <v>176</v>
      </c>
      <c r="K490" s="40" t="s">
        <v>1009</v>
      </c>
      <c r="L490" s="14">
        <v>46</v>
      </c>
      <c r="M490" s="14">
        <v>42</v>
      </c>
      <c r="N490" s="14">
        <v>5</v>
      </c>
      <c r="O490" s="14">
        <v>7</v>
      </c>
      <c r="P490" s="13" t="s">
        <v>977</v>
      </c>
      <c r="Q490" s="14" t="s">
        <v>978</v>
      </c>
      <c r="R490" s="48" t="s">
        <v>88</v>
      </c>
      <c r="S490" s="12">
        <v>47</v>
      </c>
      <c r="T490" s="12">
        <v>49</v>
      </c>
      <c r="U490" s="48">
        <v>47</v>
      </c>
      <c r="V490" s="48">
        <v>49</v>
      </c>
      <c r="W490" s="48" t="s">
        <v>12</v>
      </c>
      <c r="X490" s="48">
        <f>IF(AND(W490 = "Rep", M490&gt;L490),1,0)</f>
        <v>0</v>
      </c>
      <c r="Y490" s="48" t="s">
        <v>85</v>
      </c>
      <c r="Z490" s="48" t="s">
        <v>85</v>
      </c>
      <c r="AA490" s="48" t="s">
        <v>85</v>
      </c>
      <c r="AB490" s="48" t="s">
        <v>85</v>
      </c>
      <c r="AC490" s="48" t="s">
        <v>85</v>
      </c>
      <c r="AD490" s="48" t="s">
        <v>85</v>
      </c>
      <c r="AE490" s="13" t="s">
        <v>198</v>
      </c>
      <c r="AF490" s="13" t="s">
        <v>198</v>
      </c>
      <c r="AG490" s="48" t="s">
        <v>89</v>
      </c>
      <c r="AH490" s="48">
        <v>1</v>
      </c>
      <c r="AI490" s="48">
        <v>1</v>
      </c>
      <c r="AJ490" s="48">
        <v>1</v>
      </c>
      <c r="AK490" s="48">
        <v>1</v>
      </c>
      <c r="AL490" s="48">
        <v>1</v>
      </c>
      <c r="AM490" s="48">
        <v>1</v>
      </c>
      <c r="AN490" s="48">
        <v>0</v>
      </c>
      <c r="AO490" s="48">
        <v>0</v>
      </c>
      <c r="AP490" s="48">
        <v>1</v>
      </c>
      <c r="AQ490" s="48">
        <v>0</v>
      </c>
      <c r="AR490" s="48">
        <v>0</v>
      </c>
      <c r="AS490" s="48">
        <v>0</v>
      </c>
      <c r="AT490" s="48">
        <v>0</v>
      </c>
      <c r="AU490" s="48">
        <v>0</v>
      </c>
      <c r="AV490" s="48">
        <v>0</v>
      </c>
      <c r="AW490" s="48">
        <v>0</v>
      </c>
      <c r="AX490" s="48">
        <v>0</v>
      </c>
      <c r="AY490" s="48">
        <v>0</v>
      </c>
      <c r="AZ490" s="48">
        <v>0</v>
      </c>
      <c r="BA490" s="48">
        <v>0</v>
      </c>
      <c r="BB490" s="48">
        <v>0</v>
      </c>
      <c r="BC490" s="48">
        <v>0</v>
      </c>
      <c r="BD490" s="48">
        <v>0</v>
      </c>
      <c r="BE490" s="48">
        <v>0</v>
      </c>
      <c r="BF490" s="48">
        <v>0</v>
      </c>
      <c r="BG490" s="48">
        <v>0</v>
      </c>
      <c r="BH490" s="48">
        <v>0</v>
      </c>
      <c r="BI490" s="48">
        <v>0</v>
      </c>
      <c r="BJ490" s="48">
        <v>0</v>
      </c>
      <c r="BK490" s="48">
        <v>0</v>
      </c>
      <c r="BL490" s="48">
        <v>0</v>
      </c>
      <c r="BM490" s="48">
        <v>0</v>
      </c>
      <c r="BN490" s="48">
        <v>0</v>
      </c>
      <c r="BO490" s="48">
        <v>0</v>
      </c>
      <c r="BP490" s="48" t="s">
        <v>85</v>
      </c>
      <c r="BQ490" s="48" t="s">
        <v>85</v>
      </c>
      <c r="BR490" s="48">
        <v>39</v>
      </c>
      <c r="BS490" s="48">
        <v>44</v>
      </c>
      <c r="BT490" s="48">
        <v>13</v>
      </c>
      <c r="BU490" s="48" t="s">
        <v>85</v>
      </c>
      <c r="BV490" s="48" t="s">
        <v>85</v>
      </c>
      <c r="BW490" s="48" t="s">
        <v>85</v>
      </c>
      <c r="BX490" s="48" t="s">
        <v>85</v>
      </c>
      <c r="BY490" s="48" t="s">
        <v>85</v>
      </c>
      <c r="BZ490" s="48" t="s">
        <v>85</v>
      </c>
      <c r="CA490" s="48" t="s">
        <v>85</v>
      </c>
      <c r="CB490" s="48" t="s">
        <v>85</v>
      </c>
      <c r="CC490" s="48" t="s">
        <v>85</v>
      </c>
      <c r="CD490" s="45"/>
      <c r="CE490" s="1"/>
      <c r="CF490" s="1"/>
      <c r="CG490" s="1"/>
      <c r="CH490" s="1"/>
      <c r="CI490" s="1"/>
      <c r="CJ490" s="1"/>
      <c r="CK490" s="38"/>
    </row>
    <row r="491" spans="1:89" ht="15.75" customHeight="1">
      <c r="A491" s="44">
        <v>375</v>
      </c>
      <c r="B491" s="45" t="s">
        <v>976</v>
      </c>
      <c r="C491" s="9" t="s">
        <v>130</v>
      </c>
      <c r="D491" s="39" t="s">
        <v>301</v>
      </c>
      <c r="E491" s="39" t="s">
        <v>153</v>
      </c>
      <c r="F491" s="39" t="s">
        <v>302</v>
      </c>
      <c r="G491" s="39" t="s">
        <v>286</v>
      </c>
      <c r="H491" s="21">
        <f>E491-D491+1</f>
        <v>10</v>
      </c>
      <c r="I491" s="40" t="s">
        <v>85</v>
      </c>
      <c r="J491" s="40" t="s">
        <v>176</v>
      </c>
      <c r="K491" s="40" t="s">
        <v>1021</v>
      </c>
      <c r="L491" s="14">
        <v>47</v>
      </c>
      <c r="M491" s="14">
        <v>41</v>
      </c>
      <c r="N491" s="14" t="s">
        <v>85</v>
      </c>
      <c r="O491" s="14" t="s">
        <v>85</v>
      </c>
      <c r="P491" s="13" t="s">
        <v>977</v>
      </c>
      <c r="Q491" s="14" t="s">
        <v>978</v>
      </c>
      <c r="R491" s="48" t="s">
        <v>88</v>
      </c>
      <c r="S491" s="12">
        <v>47</v>
      </c>
      <c r="T491" s="12">
        <v>49</v>
      </c>
      <c r="U491" s="48">
        <v>47</v>
      </c>
      <c r="V491" s="48">
        <v>49</v>
      </c>
      <c r="W491" s="48" t="s">
        <v>12</v>
      </c>
      <c r="X491" s="48">
        <f>IF(AND(W491 = "Rep", M491&gt;L491),1,0)</f>
        <v>0</v>
      </c>
      <c r="Y491" s="48" t="s">
        <v>85</v>
      </c>
      <c r="Z491" s="48" t="s">
        <v>85</v>
      </c>
      <c r="AA491" s="48" t="s">
        <v>85</v>
      </c>
      <c r="AB491" s="48" t="s">
        <v>85</v>
      </c>
      <c r="AC491" s="48" t="s">
        <v>85</v>
      </c>
      <c r="AD491" s="48" t="s">
        <v>85</v>
      </c>
      <c r="AE491" s="13" t="s">
        <v>130</v>
      </c>
      <c r="AF491" s="13" t="s">
        <v>136</v>
      </c>
      <c r="AG491" s="48" t="s">
        <v>89</v>
      </c>
      <c r="AH491" s="48">
        <v>1</v>
      </c>
      <c r="AI491" s="48">
        <v>0</v>
      </c>
      <c r="AJ491" s="48" t="s">
        <v>85</v>
      </c>
      <c r="AK491" s="48" t="s">
        <v>85</v>
      </c>
      <c r="AL491" s="48" t="s">
        <v>85</v>
      </c>
      <c r="AM491" s="48" t="s">
        <v>85</v>
      </c>
      <c r="AN491" s="48" t="s">
        <v>85</v>
      </c>
      <c r="AO491" s="48" t="s">
        <v>85</v>
      </c>
      <c r="AP491" s="48" t="s">
        <v>85</v>
      </c>
      <c r="AQ491" s="48" t="s">
        <v>85</v>
      </c>
      <c r="AR491" s="48" t="s">
        <v>85</v>
      </c>
      <c r="AS491" s="48" t="s">
        <v>85</v>
      </c>
      <c r="AT491" s="48" t="s">
        <v>85</v>
      </c>
      <c r="AU491" s="48" t="s">
        <v>85</v>
      </c>
      <c r="AV491" s="48" t="s">
        <v>85</v>
      </c>
      <c r="AW491" s="48" t="s">
        <v>85</v>
      </c>
      <c r="AX491" s="48" t="s">
        <v>85</v>
      </c>
      <c r="AY491" s="48" t="s">
        <v>85</v>
      </c>
      <c r="AZ491" s="48" t="s">
        <v>85</v>
      </c>
      <c r="BA491" s="48" t="s">
        <v>85</v>
      </c>
      <c r="BB491" s="48" t="s">
        <v>85</v>
      </c>
      <c r="BC491" s="48" t="s">
        <v>85</v>
      </c>
      <c r="BD491" s="48" t="s">
        <v>85</v>
      </c>
      <c r="BE491" s="48" t="s">
        <v>85</v>
      </c>
      <c r="BF491" s="48" t="s">
        <v>85</v>
      </c>
      <c r="BG491" s="48" t="s">
        <v>85</v>
      </c>
      <c r="BH491" s="48" t="s">
        <v>85</v>
      </c>
      <c r="BI491" s="48" t="s">
        <v>85</v>
      </c>
      <c r="BJ491" s="48" t="s">
        <v>85</v>
      </c>
      <c r="BK491" s="48" t="s">
        <v>85</v>
      </c>
      <c r="BL491" s="48" t="s">
        <v>85</v>
      </c>
      <c r="BM491" s="48" t="s">
        <v>85</v>
      </c>
      <c r="BN491" s="48" t="s">
        <v>85</v>
      </c>
      <c r="BO491" s="48" t="s">
        <v>85</v>
      </c>
      <c r="BP491" s="48" t="s">
        <v>85</v>
      </c>
      <c r="BQ491" s="48" t="s">
        <v>85</v>
      </c>
      <c r="BR491" s="48" t="s">
        <v>85</v>
      </c>
      <c r="BS491" s="48" t="s">
        <v>85</v>
      </c>
      <c r="BT491" s="48" t="s">
        <v>85</v>
      </c>
      <c r="BU491" s="48" t="s">
        <v>85</v>
      </c>
      <c r="BV491" s="48" t="s">
        <v>85</v>
      </c>
      <c r="BW491" s="48" t="s">
        <v>85</v>
      </c>
      <c r="BX491" s="48" t="s">
        <v>85</v>
      </c>
      <c r="BY491" s="48" t="s">
        <v>85</v>
      </c>
      <c r="BZ491" s="48" t="s">
        <v>85</v>
      </c>
      <c r="CA491" s="48" t="s">
        <v>85</v>
      </c>
      <c r="CB491" s="48" t="s">
        <v>85</v>
      </c>
      <c r="CC491" s="48" t="s">
        <v>85</v>
      </c>
      <c r="CD491" s="45"/>
      <c r="CE491" s="1"/>
      <c r="CF491" s="1"/>
      <c r="CG491" s="1"/>
      <c r="CH491" s="1"/>
      <c r="CI491" s="1"/>
      <c r="CJ491" s="1"/>
      <c r="CK491" s="38"/>
    </row>
    <row r="492" spans="1:89" ht="15.75" customHeight="1">
      <c r="A492" s="44">
        <v>367</v>
      </c>
      <c r="B492" s="45" t="s">
        <v>976</v>
      </c>
      <c r="C492" s="9" t="s">
        <v>130</v>
      </c>
      <c r="D492" s="39" t="s">
        <v>304</v>
      </c>
      <c r="E492" s="39" t="s">
        <v>305</v>
      </c>
      <c r="F492" s="39" t="s">
        <v>306</v>
      </c>
      <c r="G492" s="39" t="s">
        <v>286</v>
      </c>
      <c r="H492" s="21">
        <f>E492-D492+1</f>
        <v>10</v>
      </c>
      <c r="I492" s="40" t="s">
        <v>85</v>
      </c>
      <c r="J492" s="40" t="s">
        <v>176</v>
      </c>
      <c r="K492" s="40" t="s">
        <v>1022</v>
      </c>
      <c r="L492" s="14">
        <v>46</v>
      </c>
      <c r="M492" s="14">
        <v>39</v>
      </c>
      <c r="N492" s="14" t="s">
        <v>85</v>
      </c>
      <c r="O492" s="14" t="s">
        <v>85</v>
      </c>
      <c r="P492" s="13" t="s">
        <v>977</v>
      </c>
      <c r="Q492" s="14" t="s">
        <v>978</v>
      </c>
      <c r="R492" s="48" t="s">
        <v>88</v>
      </c>
      <c r="S492" s="12">
        <v>47</v>
      </c>
      <c r="T492" s="12">
        <v>49</v>
      </c>
      <c r="U492" s="48">
        <v>47</v>
      </c>
      <c r="V492" s="48">
        <v>49</v>
      </c>
      <c r="W492" s="48" t="s">
        <v>12</v>
      </c>
      <c r="X492" s="48">
        <f>IF(AND(W492 = "Rep", M492&gt;L492),1,0)</f>
        <v>0</v>
      </c>
      <c r="Y492" s="48" t="s">
        <v>85</v>
      </c>
      <c r="Z492" s="48" t="s">
        <v>85</v>
      </c>
      <c r="AA492" s="48" t="s">
        <v>85</v>
      </c>
      <c r="AB492" s="48" t="s">
        <v>85</v>
      </c>
      <c r="AC492" s="48" t="s">
        <v>85</v>
      </c>
      <c r="AD492" s="48" t="s">
        <v>85</v>
      </c>
      <c r="AE492" s="13" t="s">
        <v>130</v>
      </c>
      <c r="AF492" s="13" t="s">
        <v>136</v>
      </c>
      <c r="AG492" s="48" t="s">
        <v>89</v>
      </c>
      <c r="AH492" s="48">
        <v>1</v>
      </c>
      <c r="AI492" s="48">
        <v>0</v>
      </c>
      <c r="AJ492" s="48" t="s">
        <v>85</v>
      </c>
      <c r="AK492" s="48" t="s">
        <v>85</v>
      </c>
      <c r="AL492" s="48" t="s">
        <v>85</v>
      </c>
      <c r="AM492" s="48" t="s">
        <v>85</v>
      </c>
      <c r="AN492" s="48" t="s">
        <v>85</v>
      </c>
      <c r="AO492" s="48" t="s">
        <v>85</v>
      </c>
      <c r="AP492" s="48" t="s">
        <v>85</v>
      </c>
      <c r="AQ492" s="48" t="s">
        <v>85</v>
      </c>
      <c r="AR492" s="48" t="s">
        <v>85</v>
      </c>
      <c r="AS492" s="48" t="s">
        <v>85</v>
      </c>
      <c r="AT492" s="48" t="s">
        <v>85</v>
      </c>
      <c r="AU492" s="48" t="s">
        <v>85</v>
      </c>
      <c r="AV492" s="48" t="s">
        <v>85</v>
      </c>
      <c r="AW492" s="48" t="s">
        <v>85</v>
      </c>
      <c r="AX492" s="48" t="s">
        <v>85</v>
      </c>
      <c r="AY492" s="48" t="s">
        <v>85</v>
      </c>
      <c r="AZ492" s="48" t="s">
        <v>85</v>
      </c>
      <c r="BA492" s="48" t="s">
        <v>85</v>
      </c>
      <c r="BB492" s="48" t="s">
        <v>85</v>
      </c>
      <c r="BC492" s="48" t="s">
        <v>85</v>
      </c>
      <c r="BD492" s="48" t="s">
        <v>85</v>
      </c>
      <c r="BE492" s="48" t="s">
        <v>85</v>
      </c>
      <c r="BF492" s="48" t="s">
        <v>85</v>
      </c>
      <c r="BG492" s="48" t="s">
        <v>85</v>
      </c>
      <c r="BH492" s="48" t="s">
        <v>85</v>
      </c>
      <c r="BI492" s="48" t="s">
        <v>85</v>
      </c>
      <c r="BJ492" s="48" t="s">
        <v>85</v>
      </c>
      <c r="BK492" s="48" t="s">
        <v>85</v>
      </c>
      <c r="BL492" s="48" t="s">
        <v>85</v>
      </c>
      <c r="BM492" s="48" t="s">
        <v>85</v>
      </c>
      <c r="BN492" s="48" t="s">
        <v>85</v>
      </c>
      <c r="BO492" s="48" t="s">
        <v>85</v>
      </c>
      <c r="BP492" s="48" t="s">
        <v>85</v>
      </c>
      <c r="BQ492" s="48" t="s">
        <v>85</v>
      </c>
      <c r="BR492" s="48" t="s">
        <v>85</v>
      </c>
      <c r="BS492" s="48" t="s">
        <v>85</v>
      </c>
      <c r="BT492" s="48" t="s">
        <v>85</v>
      </c>
      <c r="BU492" s="48" t="s">
        <v>85</v>
      </c>
      <c r="BV492" s="48" t="s">
        <v>85</v>
      </c>
      <c r="BW492" s="48" t="s">
        <v>85</v>
      </c>
      <c r="BX492" s="48" t="s">
        <v>85</v>
      </c>
      <c r="BY492" s="48" t="s">
        <v>85</v>
      </c>
      <c r="BZ492" s="48" t="s">
        <v>85</v>
      </c>
      <c r="CA492" s="48" t="s">
        <v>85</v>
      </c>
      <c r="CB492" s="48" t="s">
        <v>85</v>
      </c>
      <c r="CC492" s="48" t="s">
        <v>85</v>
      </c>
      <c r="CD492" s="45"/>
      <c r="CE492" s="1"/>
      <c r="CF492" s="1"/>
      <c r="CG492" s="1"/>
      <c r="CH492" s="1"/>
      <c r="CI492" s="1"/>
      <c r="CJ492" s="1"/>
      <c r="CK492" s="38"/>
    </row>
    <row r="493" spans="1:89" ht="15.75" customHeight="1">
      <c r="A493" s="44">
        <v>335</v>
      </c>
      <c r="B493" s="45" t="s">
        <v>976</v>
      </c>
      <c r="C493" s="9" t="s">
        <v>204</v>
      </c>
      <c r="D493" s="39" t="s">
        <v>301</v>
      </c>
      <c r="E493" s="39" t="s">
        <v>98</v>
      </c>
      <c r="F493" s="39" t="s">
        <v>320</v>
      </c>
      <c r="G493" s="39" t="s">
        <v>188</v>
      </c>
      <c r="H493" s="21">
        <f>E493-D493+1</f>
        <v>3</v>
      </c>
      <c r="I493" s="40" t="s">
        <v>321</v>
      </c>
      <c r="J493" s="40" t="s">
        <v>176</v>
      </c>
      <c r="K493" s="40" t="s">
        <v>1023</v>
      </c>
      <c r="L493" s="22">
        <v>50</v>
      </c>
      <c r="M493" s="22">
        <v>46</v>
      </c>
      <c r="N493" s="22" t="s">
        <v>85</v>
      </c>
      <c r="O493" s="22">
        <v>3</v>
      </c>
      <c r="P493" s="13" t="s">
        <v>977</v>
      </c>
      <c r="Q493" s="22" t="s">
        <v>978</v>
      </c>
      <c r="R493" s="22" t="s">
        <v>88</v>
      </c>
      <c r="S493" s="12">
        <v>47</v>
      </c>
      <c r="T493" s="12">
        <v>49</v>
      </c>
      <c r="U493" s="48">
        <v>47</v>
      </c>
      <c r="V493" s="48">
        <v>49</v>
      </c>
      <c r="W493" s="48" t="s">
        <v>12</v>
      </c>
      <c r="X493" s="48">
        <f>IF(AND(W493 = "Rep", M493&gt;L493),1,0)</f>
        <v>0</v>
      </c>
      <c r="Y493" s="22" t="s">
        <v>85</v>
      </c>
      <c r="Z493" s="22" t="s">
        <v>85</v>
      </c>
      <c r="AA493" s="22" t="s">
        <v>85</v>
      </c>
      <c r="AB493" s="22" t="s">
        <v>85</v>
      </c>
      <c r="AC493" s="22" t="s">
        <v>85</v>
      </c>
      <c r="AD493" s="22" t="s">
        <v>85</v>
      </c>
      <c r="AE493" s="13" t="s">
        <v>207</v>
      </c>
      <c r="AF493" s="48" t="s">
        <v>204</v>
      </c>
      <c r="AG493" s="22" t="s">
        <v>89</v>
      </c>
      <c r="AH493" s="22">
        <v>1</v>
      </c>
      <c r="AI493" s="22">
        <v>1</v>
      </c>
      <c r="AJ493" s="22">
        <v>1</v>
      </c>
      <c r="AK493" s="22">
        <v>1</v>
      </c>
      <c r="AL493" s="22">
        <v>1</v>
      </c>
      <c r="AM493" s="22">
        <v>1</v>
      </c>
      <c r="AN493" s="22">
        <v>1</v>
      </c>
      <c r="AO493" s="22">
        <v>0</v>
      </c>
      <c r="AP493" s="22">
        <v>0</v>
      </c>
      <c r="AQ493" s="22">
        <v>0</v>
      </c>
      <c r="AR493" s="22">
        <v>0</v>
      </c>
      <c r="AS493" s="22">
        <v>0</v>
      </c>
      <c r="AT493" s="22">
        <v>0</v>
      </c>
      <c r="AU493" s="22">
        <v>0</v>
      </c>
      <c r="AV493" s="22">
        <v>0</v>
      </c>
      <c r="AW493" s="22">
        <v>0</v>
      </c>
      <c r="AX493" s="22">
        <v>0</v>
      </c>
      <c r="AY493" s="22">
        <v>0</v>
      </c>
      <c r="AZ493" s="22">
        <v>0</v>
      </c>
      <c r="BA493" s="22">
        <v>0</v>
      </c>
      <c r="BB493" s="22">
        <v>0</v>
      </c>
      <c r="BC493" s="22">
        <v>0</v>
      </c>
      <c r="BD493" s="22">
        <v>0</v>
      </c>
      <c r="BE493" s="22">
        <v>0</v>
      </c>
      <c r="BF493" s="22">
        <v>0</v>
      </c>
      <c r="BG493" s="22">
        <v>0</v>
      </c>
      <c r="BH493" s="22">
        <v>0</v>
      </c>
      <c r="BI493" s="22">
        <v>0</v>
      </c>
      <c r="BJ493" s="22">
        <v>0</v>
      </c>
      <c r="BK493" s="22">
        <v>0</v>
      </c>
      <c r="BL493" s="22">
        <v>0</v>
      </c>
      <c r="BM493" s="22">
        <v>0</v>
      </c>
      <c r="BN493" s="22">
        <v>0</v>
      </c>
      <c r="BO493" s="22">
        <v>0</v>
      </c>
      <c r="BP493" s="22">
        <v>43</v>
      </c>
      <c r="BQ493" s="22">
        <v>43</v>
      </c>
      <c r="BR493" s="22">
        <v>37</v>
      </c>
      <c r="BS493" s="22">
        <v>36</v>
      </c>
      <c r="BT493" s="22">
        <v>27</v>
      </c>
      <c r="BU493" s="22" t="s">
        <v>85</v>
      </c>
      <c r="BV493" s="22" t="s">
        <v>85</v>
      </c>
      <c r="BW493" s="22" t="s">
        <v>85</v>
      </c>
      <c r="BX493" s="22" t="s">
        <v>85</v>
      </c>
      <c r="BY493" s="22">
        <v>74</v>
      </c>
      <c r="BZ493" s="22">
        <v>11</v>
      </c>
      <c r="CA493" s="22">
        <v>10</v>
      </c>
      <c r="CB493" s="22">
        <v>2</v>
      </c>
      <c r="CC493" s="22">
        <v>2</v>
      </c>
      <c r="CD493" s="45"/>
      <c r="CE493" s="1"/>
      <c r="CF493" s="1"/>
      <c r="CG493" s="1"/>
      <c r="CH493" s="1"/>
      <c r="CI493" s="1"/>
      <c r="CJ493" s="1"/>
      <c r="CK493" s="1"/>
    </row>
    <row r="494" spans="1:89" ht="15.75" customHeight="1">
      <c r="A494" s="44">
        <v>330</v>
      </c>
      <c r="B494" s="45" t="s">
        <v>976</v>
      </c>
      <c r="C494" s="9" t="s">
        <v>198</v>
      </c>
      <c r="D494" s="39" t="s">
        <v>337</v>
      </c>
      <c r="E494" s="39" t="s">
        <v>310</v>
      </c>
      <c r="F494" s="39" t="s">
        <v>855</v>
      </c>
      <c r="G494" s="39" t="s">
        <v>310</v>
      </c>
      <c r="H494" s="21">
        <f>E494-D494+1</f>
        <v>8</v>
      </c>
      <c r="I494" s="40" t="s">
        <v>160</v>
      </c>
      <c r="J494" s="40" t="s">
        <v>176</v>
      </c>
      <c r="K494" s="40" t="s">
        <v>850</v>
      </c>
      <c r="L494" s="22">
        <v>47</v>
      </c>
      <c r="M494" s="22">
        <v>42</v>
      </c>
      <c r="N494" s="22" t="s">
        <v>85</v>
      </c>
      <c r="O494" s="22" t="s">
        <v>85</v>
      </c>
      <c r="P494" s="48" t="s">
        <v>977</v>
      </c>
      <c r="Q494" s="22" t="s">
        <v>978</v>
      </c>
      <c r="R494" s="48" t="s">
        <v>88</v>
      </c>
      <c r="S494" s="12">
        <v>47</v>
      </c>
      <c r="T494" s="12">
        <v>49</v>
      </c>
      <c r="U494" s="48">
        <v>47</v>
      </c>
      <c r="V494" s="48">
        <v>49</v>
      </c>
      <c r="W494" s="48" t="s">
        <v>12</v>
      </c>
      <c r="X494" s="48">
        <f>IF(AND(W494 = "Rep", M494&gt;L494),1,0)</f>
        <v>0</v>
      </c>
      <c r="Y494" s="48" t="s">
        <v>85</v>
      </c>
      <c r="Z494" s="48" t="s">
        <v>85</v>
      </c>
      <c r="AA494" s="48" t="s">
        <v>85</v>
      </c>
      <c r="AB494" s="48" t="s">
        <v>85</v>
      </c>
      <c r="AC494" s="48" t="s">
        <v>85</v>
      </c>
      <c r="AD494" s="48" t="s">
        <v>85</v>
      </c>
      <c r="AE494" s="48" t="s">
        <v>203</v>
      </c>
      <c r="AF494" s="48" t="s">
        <v>198</v>
      </c>
      <c r="AG494" s="48" t="s">
        <v>89</v>
      </c>
      <c r="AH494" s="48">
        <v>1</v>
      </c>
      <c r="AI494" s="48">
        <v>1</v>
      </c>
      <c r="AJ494" s="48" t="s">
        <v>85</v>
      </c>
      <c r="AK494" s="48" t="s">
        <v>85</v>
      </c>
      <c r="AL494" s="48" t="s">
        <v>85</v>
      </c>
      <c r="AM494" s="48" t="s">
        <v>85</v>
      </c>
      <c r="AN494" s="48" t="s">
        <v>85</v>
      </c>
      <c r="AO494" s="48" t="s">
        <v>85</v>
      </c>
      <c r="AP494" s="48" t="s">
        <v>85</v>
      </c>
      <c r="AQ494" s="48" t="s">
        <v>85</v>
      </c>
      <c r="AR494" s="48" t="s">
        <v>85</v>
      </c>
      <c r="AS494" s="48" t="s">
        <v>85</v>
      </c>
      <c r="AT494" s="48" t="s">
        <v>85</v>
      </c>
      <c r="AU494" s="48" t="s">
        <v>85</v>
      </c>
      <c r="AV494" s="48" t="s">
        <v>85</v>
      </c>
      <c r="AW494" s="48" t="s">
        <v>85</v>
      </c>
      <c r="AX494" s="48" t="s">
        <v>85</v>
      </c>
      <c r="AY494" s="48" t="s">
        <v>85</v>
      </c>
      <c r="AZ494" s="48" t="s">
        <v>85</v>
      </c>
      <c r="BA494" s="48" t="s">
        <v>85</v>
      </c>
      <c r="BB494" s="48" t="s">
        <v>85</v>
      </c>
      <c r="BC494" s="48" t="s">
        <v>85</v>
      </c>
      <c r="BD494" s="48" t="s">
        <v>85</v>
      </c>
      <c r="BE494" s="48" t="s">
        <v>85</v>
      </c>
      <c r="BF494" s="48" t="s">
        <v>85</v>
      </c>
      <c r="BG494" s="48" t="s">
        <v>85</v>
      </c>
      <c r="BH494" s="48" t="s">
        <v>85</v>
      </c>
      <c r="BI494" s="48" t="s">
        <v>85</v>
      </c>
      <c r="BJ494" s="48" t="s">
        <v>85</v>
      </c>
      <c r="BK494" s="48" t="s">
        <v>85</v>
      </c>
      <c r="BL494" s="48" t="s">
        <v>85</v>
      </c>
      <c r="BM494" s="48" t="s">
        <v>85</v>
      </c>
      <c r="BN494" s="48" t="s">
        <v>85</v>
      </c>
      <c r="BO494" s="48" t="s">
        <v>85</v>
      </c>
      <c r="BP494" s="48" t="s">
        <v>85</v>
      </c>
      <c r="BQ494" s="48" t="s">
        <v>85</v>
      </c>
      <c r="BR494" s="48" t="s">
        <v>85</v>
      </c>
      <c r="BS494" s="48" t="s">
        <v>85</v>
      </c>
      <c r="BT494" s="48" t="s">
        <v>85</v>
      </c>
      <c r="BU494" s="48" t="s">
        <v>85</v>
      </c>
      <c r="BV494" s="48" t="s">
        <v>85</v>
      </c>
      <c r="BW494" s="48" t="s">
        <v>85</v>
      </c>
      <c r="BX494" s="48" t="s">
        <v>85</v>
      </c>
      <c r="BY494" s="48" t="s">
        <v>85</v>
      </c>
      <c r="BZ494" s="48" t="s">
        <v>85</v>
      </c>
      <c r="CA494" s="48" t="s">
        <v>85</v>
      </c>
      <c r="CB494" s="48" t="s">
        <v>85</v>
      </c>
      <c r="CC494" s="48" t="s">
        <v>85</v>
      </c>
      <c r="CD494" s="45"/>
      <c r="CE494" s="1"/>
      <c r="CF494" s="1"/>
      <c r="CG494" s="1"/>
      <c r="CH494" s="1"/>
      <c r="CI494" s="1"/>
      <c r="CJ494" s="1"/>
      <c r="CK494" s="1"/>
    </row>
    <row r="495" spans="1:89" ht="15.75" customHeight="1">
      <c r="A495" s="44">
        <v>294</v>
      </c>
      <c r="B495" s="45" t="s">
        <v>976</v>
      </c>
      <c r="C495" s="24" t="s">
        <v>1006</v>
      </c>
      <c r="D495" s="39" t="s">
        <v>341</v>
      </c>
      <c r="E495" s="39" t="s">
        <v>166</v>
      </c>
      <c r="F495" s="39" t="s">
        <v>660</v>
      </c>
      <c r="G495" s="39" t="s">
        <v>309</v>
      </c>
      <c r="H495" s="21">
        <f>E495-D495+1</f>
        <v>5</v>
      </c>
      <c r="I495" s="40" t="s">
        <v>83</v>
      </c>
      <c r="J495" s="40" t="s">
        <v>176</v>
      </c>
      <c r="K495" s="40" t="s">
        <v>1034</v>
      </c>
      <c r="L495" s="22">
        <v>43</v>
      </c>
      <c r="M495" s="22">
        <v>42</v>
      </c>
      <c r="N495" s="22">
        <v>5</v>
      </c>
      <c r="O495" s="22">
        <v>12</v>
      </c>
      <c r="P495" s="48" t="s">
        <v>977</v>
      </c>
      <c r="Q495" s="22" t="s">
        <v>978</v>
      </c>
      <c r="R495" s="48" t="s">
        <v>177</v>
      </c>
      <c r="S495" s="12">
        <v>47</v>
      </c>
      <c r="T495" s="12">
        <v>49</v>
      </c>
      <c r="U495" s="48">
        <v>47</v>
      </c>
      <c r="V495" s="48">
        <v>49</v>
      </c>
      <c r="W495" s="48" t="s">
        <v>12</v>
      </c>
      <c r="X495" s="48">
        <f>IF(AND(W495 = "Rep", M495&gt;L495),1,0)</f>
        <v>0</v>
      </c>
      <c r="Y495" s="48" t="s">
        <v>85</v>
      </c>
      <c r="Z495" s="48" t="s">
        <v>85</v>
      </c>
      <c r="AA495" s="48" t="s">
        <v>85</v>
      </c>
      <c r="AB495" s="48" t="s">
        <v>85</v>
      </c>
      <c r="AC495" s="48" t="s">
        <v>85</v>
      </c>
      <c r="AD495" s="48" t="s">
        <v>85</v>
      </c>
      <c r="AE495" s="48" t="s">
        <v>1035</v>
      </c>
      <c r="AF495" s="48" t="s">
        <v>1035</v>
      </c>
      <c r="AG495" s="48" t="s">
        <v>89</v>
      </c>
      <c r="AH495" s="48">
        <v>1</v>
      </c>
      <c r="AI495" s="48">
        <v>0</v>
      </c>
      <c r="AJ495" s="48">
        <v>0</v>
      </c>
      <c r="AK495" s="48">
        <v>0</v>
      </c>
      <c r="AL495" s="48">
        <v>1</v>
      </c>
      <c r="AM495" s="48">
        <v>1</v>
      </c>
      <c r="AN495" s="48">
        <v>0</v>
      </c>
      <c r="AO495" s="48">
        <v>0</v>
      </c>
      <c r="AP495" s="48">
        <v>1</v>
      </c>
      <c r="AQ495" s="48">
        <v>0</v>
      </c>
      <c r="AR495" s="48">
        <v>0</v>
      </c>
      <c r="AS495" s="48">
        <v>0</v>
      </c>
      <c r="AT495" s="48">
        <v>1</v>
      </c>
      <c r="AU495" s="48">
        <v>0</v>
      </c>
      <c r="AV495" s="48">
        <v>0</v>
      </c>
      <c r="AW495" s="48">
        <v>0</v>
      </c>
      <c r="AX495" s="48">
        <v>0</v>
      </c>
      <c r="AY495" s="48">
        <v>0</v>
      </c>
      <c r="AZ495" s="48">
        <v>0</v>
      </c>
      <c r="BA495" s="48">
        <v>0</v>
      </c>
      <c r="BB495" s="48">
        <v>0</v>
      </c>
      <c r="BC495" s="48">
        <v>0</v>
      </c>
      <c r="BD495" s="48">
        <v>0</v>
      </c>
      <c r="BE495" s="48">
        <v>0</v>
      </c>
      <c r="BF495" s="48">
        <v>0</v>
      </c>
      <c r="BG495" s="48">
        <v>0</v>
      </c>
      <c r="BH495" s="48">
        <v>0</v>
      </c>
      <c r="BI495" s="48">
        <v>0</v>
      </c>
      <c r="BJ495" s="48">
        <v>0</v>
      </c>
      <c r="BK495" s="48">
        <v>0</v>
      </c>
      <c r="BL495" s="48">
        <v>0</v>
      </c>
      <c r="BM495" s="48">
        <v>0</v>
      </c>
      <c r="BN495" s="48">
        <v>0</v>
      </c>
      <c r="BO495" s="48">
        <v>0</v>
      </c>
      <c r="BP495" s="48" t="s">
        <v>85</v>
      </c>
      <c r="BQ495" s="48" t="s">
        <v>85</v>
      </c>
      <c r="BR495" s="48">
        <v>37</v>
      </c>
      <c r="BS495" s="48">
        <v>39</v>
      </c>
      <c r="BT495" s="48">
        <v>21</v>
      </c>
      <c r="BU495" s="48" t="s">
        <v>85</v>
      </c>
      <c r="BV495" s="48" t="s">
        <v>85</v>
      </c>
      <c r="BW495" s="48" t="s">
        <v>85</v>
      </c>
      <c r="BX495" s="48" t="s">
        <v>85</v>
      </c>
      <c r="BY495" s="48">
        <v>76</v>
      </c>
      <c r="BZ495" s="48">
        <v>15</v>
      </c>
      <c r="CA495" s="48" t="s">
        <v>85</v>
      </c>
      <c r="CB495" s="48" t="s">
        <v>85</v>
      </c>
      <c r="CC495" s="48">
        <v>11</v>
      </c>
      <c r="CD495" s="45"/>
      <c r="CE495" s="1"/>
      <c r="CF495" s="1"/>
      <c r="CG495" s="1"/>
      <c r="CH495" s="1"/>
      <c r="CI495" s="1"/>
      <c r="CJ495" s="1"/>
      <c r="CK495" s="1"/>
    </row>
    <row r="496" spans="1:89" ht="15.75" customHeight="1">
      <c r="A496" s="44">
        <v>292</v>
      </c>
      <c r="B496" s="45" t="s">
        <v>976</v>
      </c>
      <c r="C496" s="24" t="s">
        <v>285</v>
      </c>
      <c r="D496" s="39" t="s">
        <v>166</v>
      </c>
      <c r="E496" s="39" t="s">
        <v>335</v>
      </c>
      <c r="F496" s="39" t="s">
        <v>586</v>
      </c>
      <c r="G496" s="39" t="s">
        <v>505</v>
      </c>
      <c r="H496" s="21">
        <f>E496-D496+1</f>
        <v>4</v>
      </c>
      <c r="I496" s="40" t="s">
        <v>219</v>
      </c>
      <c r="J496" s="40" t="s">
        <v>176</v>
      </c>
      <c r="K496" s="40" t="s">
        <v>1036</v>
      </c>
      <c r="L496" s="22">
        <v>48</v>
      </c>
      <c r="M496" s="22">
        <v>38</v>
      </c>
      <c r="N496" s="22">
        <v>3</v>
      </c>
      <c r="O496" s="22">
        <v>11</v>
      </c>
      <c r="P496" s="48" t="s">
        <v>977</v>
      </c>
      <c r="Q496" s="22" t="s">
        <v>978</v>
      </c>
      <c r="R496" s="48" t="s">
        <v>88</v>
      </c>
      <c r="S496" s="12">
        <v>47</v>
      </c>
      <c r="T496" s="12">
        <v>49</v>
      </c>
      <c r="U496" s="48">
        <v>47</v>
      </c>
      <c r="V496" s="48">
        <v>49</v>
      </c>
      <c r="W496" s="48" t="s">
        <v>12</v>
      </c>
      <c r="X496" s="48">
        <f>IF(AND(W496 = "Rep", M496&gt;L496),1,0)</f>
        <v>0</v>
      </c>
      <c r="Y496" s="48" t="s">
        <v>129</v>
      </c>
      <c r="Z496" s="48" t="s">
        <v>85</v>
      </c>
      <c r="AA496" s="48">
        <v>0</v>
      </c>
      <c r="AB496" s="48">
        <v>0</v>
      </c>
      <c r="AC496" s="48">
        <v>0</v>
      </c>
      <c r="AD496" s="48" t="s">
        <v>85</v>
      </c>
      <c r="AE496" s="48" t="s">
        <v>290</v>
      </c>
      <c r="AF496" s="48" t="s">
        <v>285</v>
      </c>
      <c r="AG496" s="48" t="s">
        <v>1037</v>
      </c>
      <c r="AH496" s="48">
        <v>1</v>
      </c>
      <c r="AI496" s="48">
        <v>1</v>
      </c>
      <c r="AJ496" s="48">
        <v>1</v>
      </c>
      <c r="AK496" s="48">
        <v>1</v>
      </c>
      <c r="AL496" s="48">
        <v>1</v>
      </c>
      <c r="AM496" s="48">
        <v>1</v>
      </c>
      <c r="AN496" s="48">
        <v>0</v>
      </c>
      <c r="AO496" s="48">
        <v>0</v>
      </c>
      <c r="AP496" s="48">
        <v>0</v>
      </c>
      <c r="AQ496" s="48">
        <v>0</v>
      </c>
      <c r="AR496" s="48">
        <v>0</v>
      </c>
      <c r="AS496" s="48">
        <v>0</v>
      </c>
      <c r="AT496" s="48">
        <v>0</v>
      </c>
      <c r="AU496" s="48">
        <v>0</v>
      </c>
      <c r="AV496" s="48">
        <v>0</v>
      </c>
      <c r="AW496" s="48">
        <v>0</v>
      </c>
      <c r="AX496" s="48">
        <v>0</v>
      </c>
      <c r="AY496" s="48">
        <v>0</v>
      </c>
      <c r="AZ496" s="48">
        <v>0</v>
      </c>
      <c r="BA496" s="48">
        <v>0</v>
      </c>
      <c r="BB496" s="48">
        <v>0</v>
      </c>
      <c r="BC496" s="48">
        <v>0</v>
      </c>
      <c r="BD496" s="48">
        <v>0</v>
      </c>
      <c r="BE496" s="48">
        <v>0</v>
      </c>
      <c r="BF496" s="48">
        <v>0</v>
      </c>
      <c r="BG496" s="48">
        <v>0</v>
      </c>
      <c r="BH496" s="48">
        <v>0</v>
      </c>
      <c r="BI496" s="48">
        <v>0</v>
      </c>
      <c r="BJ496" s="48">
        <v>0</v>
      </c>
      <c r="BK496" s="48">
        <v>0</v>
      </c>
      <c r="BL496" s="48">
        <v>0</v>
      </c>
      <c r="BM496" s="48">
        <v>0</v>
      </c>
      <c r="BN496" s="48">
        <v>0</v>
      </c>
      <c r="BO496" s="48">
        <v>0</v>
      </c>
      <c r="BP496" s="48" t="s">
        <v>85</v>
      </c>
      <c r="BQ496" s="48" t="s">
        <v>85</v>
      </c>
      <c r="BR496" s="48">
        <v>36</v>
      </c>
      <c r="BS496" s="48">
        <v>36</v>
      </c>
      <c r="BT496" s="48">
        <v>27</v>
      </c>
      <c r="BU496" s="48" t="s">
        <v>85</v>
      </c>
      <c r="BV496" s="48" t="s">
        <v>85</v>
      </c>
      <c r="BW496" s="48" t="s">
        <v>85</v>
      </c>
      <c r="BX496" s="48" t="s">
        <v>85</v>
      </c>
      <c r="BY496" s="48">
        <v>74</v>
      </c>
      <c r="BZ496" s="48">
        <v>21</v>
      </c>
      <c r="CA496" s="48">
        <v>2</v>
      </c>
      <c r="CB496" s="48" t="s">
        <v>85</v>
      </c>
      <c r="CC496" s="48" t="s">
        <v>85</v>
      </c>
      <c r="CD496" s="45"/>
      <c r="CE496" s="1"/>
      <c r="CF496" s="1"/>
      <c r="CG496" s="1"/>
      <c r="CH496" s="1"/>
      <c r="CI496" s="1"/>
      <c r="CJ496" s="1"/>
      <c r="CK496" s="1"/>
    </row>
    <row r="497" spans="1:89" ht="15.75" customHeight="1">
      <c r="A497" s="44">
        <v>264</v>
      </c>
      <c r="B497" s="45" t="s">
        <v>976</v>
      </c>
      <c r="C497" s="24" t="s">
        <v>204</v>
      </c>
      <c r="D497" s="39" t="s">
        <v>341</v>
      </c>
      <c r="E497" s="39" t="s">
        <v>164</v>
      </c>
      <c r="F497" s="39" t="s">
        <v>342</v>
      </c>
      <c r="G497" s="39" t="s">
        <v>332</v>
      </c>
      <c r="H497" s="21">
        <f>E497-D497+1</f>
        <v>3</v>
      </c>
      <c r="I497" s="40" t="s">
        <v>343</v>
      </c>
      <c r="J497" s="40" t="s">
        <v>176</v>
      </c>
      <c r="K497" s="48">
        <v>579</v>
      </c>
      <c r="L497" s="22">
        <v>48</v>
      </c>
      <c r="M497" s="22">
        <v>43</v>
      </c>
      <c r="N497" s="22" t="s">
        <v>85</v>
      </c>
      <c r="O497" s="22">
        <v>7</v>
      </c>
      <c r="P497" s="48" t="s">
        <v>977</v>
      </c>
      <c r="Q497" s="22" t="s">
        <v>978</v>
      </c>
      <c r="R497" s="48" t="s">
        <v>88</v>
      </c>
      <c r="S497" s="12">
        <v>47</v>
      </c>
      <c r="T497" s="12">
        <v>49</v>
      </c>
      <c r="U497" s="48">
        <v>47</v>
      </c>
      <c r="V497" s="48">
        <v>49</v>
      </c>
      <c r="W497" s="48" t="s">
        <v>12</v>
      </c>
      <c r="X497" s="48">
        <f>IF(AND(W497 = "Rep", M497&gt;L497),1,0)</f>
        <v>0</v>
      </c>
      <c r="Y497" s="48" t="s">
        <v>85</v>
      </c>
      <c r="Z497" s="48" t="s">
        <v>85</v>
      </c>
      <c r="AA497" s="48">
        <v>0</v>
      </c>
      <c r="AB497" s="48">
        <v>0</v>
      </c>
      <c r="AC497" s="48">
        <v>0</v>
      </c>
      <c r="AD497" s="48" t="s">
        <v>85</v>
      </c>
      <c r="AE497" s="48" t="s">
        <v>207</v>
      </c>
      <c r="AF497" s="48" t="s">
        <v>204</v>
      </c>
      <c r="AG497" s="48" t="s">
        <v>89</v>
      </c>
      <c r="AH497" s="48">
        <v>1</v>
      </c>
      <c r="AI497" s="48">
        <v>1</v>
      </c>
      <c r="AJ497" s="48">
        <v>1</v>
      </c>
      <c r="AK497" s="48">
        <v>1</v>
      </c>
      <c r="AL497" s="48">
        <v>1</v>
      </c>
      <c r="AM497" s="48">
        <v>0</v>
      </c>
      <c r="AN497" s="48">
        <v>0</v>
      </c>
      <c r="AO497" s="48">
        <v>0</v>
      </c>
      <c r="AP497" s="48">
        <v>1</v>
      </c>
      <c r="AQ497" s="48">
        <v>0</v>
      </c>
      <c r="AR497" s="48">
        <v>0</v>
      </c>
      <c r="AS497" s="48">
        <v>0</v>
      </c>
      <c r="AT497" s="48">
        <v>1</v>
      </c>
      <c r="AU497" s="48">
        <v>0</v>
      </c>
      <c r="AV497" s="48">
        <v>0</v>
      </c>
      <c r="AW497" s="48">
        <v>0</v>
      </c>
      <c r="AX497" s="48">
        <v>0</v>
      </c>
      <c r="AY497" s="48">
        <v>0</v>
      </c>
      <c r="AZ497" s="48">
        <v>0</v>
      </c>
      <c r="BA497" s="48">
        <v>0</v>
      </c>
      <c r="BB497" s="48">
        <v>0</v>
      </c>
      <c r="BC497" s="48">
        <v>0</v>
      </c>
      <c r="BD497" s="48">
        <v>0</v>
      </c>
      <c r="BE497" s="48">
        <v>0</v>
      </c>
      <c r="BF497" s="48">
        <v>0</v>
      </c>
      <c r="BG497" s="48">
        <v>0</v>
      </c>
      <c r="BH497" s="48">
        <v>0</v>
      </c>
      <c r="BI497" s="48">
        <v>0</v>
      </c>
      <c r="BJ497" s="48">
        <v>0</v>
      </c>
      <c r="BK497" s="48">
        <v>0</v>
      </c>
      <c r="BL497" s="48">
        <v>0</v>
      </c>
      <c r="BM497" s="48">
        <v>0</v>
      </c>
      <c r="BN497" s="48">
        <v>0</v>
      </c>
      <c r="BO497" s="48">
        <v>0</v>
      </c>
      <c r="BP497" s="48" t="s">
        <v>85</v>
      </c>
      <c r="BQ497" s="48" t="s">
        <v>85</v>
      </c>
      <c r="BR497" s="48" t="s">
        <v>85</v>
      </c>
      <c r="BS497" s="48" t="s">
        <v>85</v>
      </c>
      <c r="BT497" s="48" t="s">
        <v>85</v>
      </c>
      <c r="BU497" s="48" t="s">
        <v>85</v>
      </c>
      <c r="BV497" s="48" t="s">
        <v>85</v>
      </c>
      <c r="BW497" s="48" t="s">
        <v>85</v>
      </c>
      <c r="BX497" s="48" t="s">
        <v>85</v>
      </c>
      <c r="BY497" s="48" t="s">
        <v>85</v>
      </c>
      <c r="BZ497" s="48" t="s">
        <v>85</v>
      </c>
      <c r="CA497" s="48" t="s">
        <v>85</v>
      </c>
      <c r="CB497" s="48" t="s">
        <v>85</v>
      </c>
      <c r="CC497" s="48" t="s">
        <v>85</v>
      </c>
      <c r="CD497" s="45"/>
      <c r="CE497" s="1"/>
      <c r="CF497" s="1"/>
      <c r="CG497" s="1"/>
      <c r="CH497" s="1"/>
      <c r="CI497" s="1"/>
      <c r="CJ497" s="1"/>
      <c r="CK497" s="1"/>
    </row>
    <row r="498" spans="1:89" ht="15.75" customHeight="1">
      <c r="A498" s="44">
        <v>249</v>
      </c>
      <c r="B498" s="45" t="s">
        <v>976</v>
      </c>
      <c r="C498" s="24" t="s">
        <v>130</v>
      </c>
      <c r="D498" s="39" t="s">
        <v>163</v>
      </c>
      <c r="E498" s="39" t="s">
        <v>164</v>
      </c>
      <c r="F498" s="39" t="s">
        <v>165</v>
      </c>
      <c r="G498" s="39" t="s">
        <v>166</v>
      </c>
      <c r="H498" s="21">
        <f>E498-D498+1</f>
        <v>10</v>
      </c>
      <c r="I498" s="40" t="s">
        <v>85</v>
      </c>
      <c r="J498" s="40" t="s">
        <v>176</v>
      </c>
      <c r="K498" s="48">
        <v>1604</v>
      </c>
      <c r="L498" s="22">
        <v>47</v>
      </c>
      <c r="M498" s="22">
        <v>38</v>
      </c>
      <c r="N498" s="22" t="s">
        <v>85</v>
      </c>
      <c r="O498" s="22" t="s">
        <v>85</v>
      </c>
      <c r="P498" s="48" t="s">
        <v>977</v>
      </c>
      <c r="Q498" s="22" t="s">
        <v>978</v>
      </c>
      <c r="R498" s="48" t="s">
        <v>88</v>
      </c>
      <c r="S498" s="12">
        <v>47</v>
      </c>
      <c r="T498" s="12">
        <v>49</v>
      </c>
      <c r="U498" s="48">
        <v>47</v>
      </c>
      <c r="V498" s="48">
        <v>49</v>
      </c>
      <c r="W498" s="48" t="s">
        <v>12</v>
      </c>
      <c r="X498" s="48">
        <f>IF(AND(W498 = "Rep", M498&gt;L498),1,0)</f>
        <v>0</v>
      </c>
      <c r="Y498" s="48" t="s">
        <v>85</v>
      </c>
      <c r="Z498" s="48" t="s">
        <v>85</v>
      </c>
      <c r="AA498" s="48" t="s">
        <v>85</v>
      </c>
      <c r="AB498" s="48" t="s">
        <v>85</v>
      </c>
      <c r="AC498" s="48" t="s">
        <v>85</v>
      </c>
      <c r="AD498" s="48" t="s">
        <v>85</v>
      </c>
      <c r="AE498" s="48" t="s">
        <v>130</v>
      </c>
      <c r="AF498" s="48" t="s">
        <v>130</v>
      </c>
      <c r="AG498" s="48" t="s">
        <v>89</v>
      </c>
      <c r="AH498" s="48">
        <v>1</v>
      </c>
      <c r="AI498" s="48">
        <v>0</v>
      </c>
      <c r="AJ498" s="48" t="s">
        <v>85</v>
      </c>
      <c r="AK498" s="48" t="s">
        <v>85</v>
      </c>
      <c r="AL498" s="48" t="s">
        <v>85</v>
      </c>
      <c r="AM498" s="48" t="s">
        <v>85</v>
      </c>
      <c r="AN498" s="48" t="s">
        <v>85</v>
      </c>
      <c r="AO498" s="48" t="s">
        <v>85</v>
      </c>
      <c r="AP498" s="48" t="s">
        <v>85</v>
      </c>
      <c r="AQ498" s="48" t="s">
        <v>85</v>
      </c>
      <c r="AR498" s="48" t="s">
        <v>85</v>
      </c>
      <c r="AS498" s="48" t="s">
        <v>85</v>
      </c>
      <c r="AT498" s="48" t="s">
        <v>85</v>
      </c>
      <c r="AU498" s="48" t="s">
        <v>85</v>
      </c>
      <c r="AV498" s="48" t="s">
        <v>85</v>
      </c>
      <c r="AW498" s="48" t="s">
        <v>85</v>
      </c>
      <c r="AX498" s="48" t="s">
        <v>85</v>
      </c>
      <c r="AY498" s="48" t="s">
        <v>85</v>
      </c>
      <c r="AZ498" s="48" t="s">
        <v>85</v>
      </c>
      <c r="BA498" s="48" t="s">
        <v>85</v>
      </c>
      <c r="BB498" s="48" t="s">
        <v>85</v>
      </c>
      <c r="BC498" s="48" t="s">
        <v>85</v>
      </c>
      <c r="BD498" s="48" t="s">
        <v>85</v>
      </c>
      <c r="BE498" s="48" t="s">
        <v>85</v>
      </c>
      <c r="BF498" s="48" t="s">
        <v>85</v>
      </c>
      <c r="BG498" s="48" t="s">
        <v>85</v>
      </c>
      <c r="BH498" s="48" t="s">
        <v>85</v>
      </c>
      <c r="BI498" s="48" t="s">
        <v>85</v>
      </c>
      <c r="BJ498" s="48" t="s">
        <v>85</v>
      </c>
      <c r="BK498" s="48" t="s">
        <v>85</v>
      </c>
      <c r="BL498" s="48" t="s">
        <v>85</v>
      </c>
      <c r="BM498" s="48" t="s">
        <v>85</v>
      </c>
      <c r="BN498" s="48" t="s">
        <v>85</v>
      </c>
      <c r="BO498" s="48" t="s">
        <v>85</v>
      </c>
      <c r="BP498" s="48" t="s">
        <v>85</v>
      </c>
      <c r="BQ498" s="48" t="s">
        <v>85</v>
      </c>
      <c r="BR498" s="48" t="s">
        <v>85</v>
      </c>
      <c r="BS498" s="48" t="s">
        <v>85</v>
      </c>
      <c r="BT498" s="48" t="s">
        <v>85</v>
      </c>
      <c r="BU498" s="48" t="s">
        <v>85</v>
      </c>
      <c r="BV498" s="48" t="s">
        <v>85</v>
      </c>
      <c r="BW498" s="48" t="s">
        <v>85</v>
      </c>
      <c r="BX498" s="48" t="s">
        <v>85</v>
      </c>
      <c r="BY498" s="48" t="s">
        <v>85</v>
      </c>
      <c r="BZ498" s="48" t="s">
        <v>85</v>
      </c>
      <c r="CA498" s="48" t="s">
        <v>85</v>
      </c>
      <c r="CB498" s="48" t="s">
        <v>85</v>
      </c>
      <c r="CC498" s="48" t="s">
        <v>85</v>
      </c>
      <c r="CD498" s="45"/>
      <c r="CE498" s="1"/>
      <c r="CF498" s="1"/>
      <c r="CG498" s="1"/>
      <c r="CH498" s="1"/>
      <c r="CI498" s="1"/>
      <c r="CJ498" s="1"/>
      <c r="CK498" s="1"/>
    </row>
    <row r="499" spans="1:89" ht="15.75" customHeight="1">
      <c r="A499" s="44">
        <v>238</v>
      </c>
      <c r="B499" s="45" t="s">
        <v>976</v>
      </c>
      <c r="C499" s="24" t="s">
        <v>354</v>
      </c>
      <c r="D499" s="39" t="s">
        <v>355</v>
      </c>
      <c r="E499" s="39" t="s">
        <v>338</v>
      </c>
      <c r="F499" s="39" t="s">
        <v>1042</v>
      </c>
      <c r="G499" s="39" t="s">
        <v>341</v>
      </c>
      <c r="H499" s="21">
        <f>E499-D499+1</f>
        <v>4</v>
      </c>
      <c r="I499" s="40" t="s">
        <v>824</v>
      </c>
      <c r="J499" s="40" t="s">
        <v>176</v>
      </c>
      <c r="K499" s="48">
        <v>1092</v>
      </c>
      <c r="L499" s="22">
        <v>49</v>
      </c>
      <c r="M499" s="22">
        <v>38</v>
      </c>
      <c r="N499" s="22">
        <v>4</v>
      </c>
      <c r="O499" s="22">
        <v>9</v>
      </c>
      <c r="P499" s="48" t="s">
        <v>977</v>
      </c>
      <c r="Q499" s="22" t="s">
        <v>978</v>
      </c>
      <c r="R499" s="48" t="s">
        <v>177</v>
      </c>
      <c r="S499" s="12">
        <v>47</v>
      </c>
      <c r="T499" s="12">
        <v>49</v>
      </c>
      <c r="U499" s="48">
        <v>47</v>
      </c>
      <c r="V499" s="48">
        <v>49</v>
      </c>
      <c r="W499" s="48" t="s">
        <v>12</v>
      </c>
      <c r="X499" s="48">
        <f>IF(AND(W499 = "Rep", M499&gt;L499),1,0)</f>
        <v>0</v>
      </c>
      <c r="Y499" s="48" t="s">
        <v>85</v>
      </c>
      <c r="Z499" s="48" t="s">
        <v>85</v>
      </c>
      <c r="AA499" s="48" t="s">
        <v>85</v>
      </c>
      <c r="AB499" s="48" t="s">
        <v>85</v>
      </c>
      <c r="AC499" s="48" t="s">
        <v>85</v>
      </c>
      <c r="AD499" s="48" t="s">
        <v>85</v>
      </c>
      <c r="AE499" s="48" t="s">
        <v>359</v>
      </c>
      <c r="AF499" s="48" t="s">
        <v>359</v>
      </c>
      <c r="AG499" s="48" t="s">
        <v>89</v>
      </c>
      <c r="AH499" s="48">
        <v>1</v>
      </c>
      <c r="AI499" s="48">
        <v>0</v>
      </c>
      <c r="AJ499" s="48">
        <v>1</v>
      </c>
      <c r="AK499" s="48">
        <v>1</v>
      </c>
      <c r="AL499" s="48">
        <v>1</v>
      </c>
      <c r="AM499" s="48">
        <v>1</v>
      </c>
      <c r="AN499" s="48">
        <v>0</v>
      </c>
      <c r="AO499" s="48">
        <v>0</v>
      </c>
      <c r="AP499" s="48">
        <v>1</v>
      </c>
      <c r="AQ499" s="48">
        <v>0</v>
      </c>
      <c r="AR499" s="48">
        <v>0</v>
      </c>
      <c r="AS499" s="48">
        <v>0</v>
      </c>
      <c r="AT499" s="48">
        <v>0</v>
      </c>
      <c r="AU499" s="48">
        <v>0</v>
      </c>
      <c r="AV499" s="48">
        <v>0</v>
      </c>
      <c r="AW499" s="48">
        <v>0</v>
      </c>
      <c r="AX499" s="48">
        <v>0</v>
      </c>
      <c r="AY499" s="48">
        <v>0</v>
      </c>
      <c r="AZ499" s="48">
        <v>0</v>
      </c>
      <c r="BA499" s="48">
        <v>0</v>
      </c>
      <c r="BB499" s="48">
        <v>0</v>
      </c>
      <c r="BC499" s="48">
        <v>0</v>
      </c>
      <c r="BD499" s="48">
        <v>0</v>
      </c>
      <c r="BE499" s="48">
        <v>0</v>
      </c>
      <c r="BF499" s="48">
        <v>0</v>
      </c>
      <c r="BG499" s="48">
        <v>0</v>
      </c>
      <c r="BH499" s="48">
        <v>0</v>
      </c>
      <c r="BI499" s="48">
        <v>0</v>
      </c>
      <c r="BJ499" s="48">
        <v>0</v>
      </c>
      <c r="BK499" s="48">
        <v>0</v>
      </c>
      <c r="BL499" s="48">
        <v>0</v>
      </c>
      <c r="BM499" s="48">
        <v>0</v>
      </c>
      <c r="BN499" s="48">
        <v>0</v>
      </c>
      <c r="BO499" s="48">
        <v>0</v>
      </c>
      <c r="BP499" s="48" t="s">
        <v>85</v>
      </c>
      <c r="BQ499" s="48" t="s">
        <v>85</v>
      </c>
      <c r="BR499" s="48" t="s">
        <v>85</v>
      </c>
      <c r="BS499" s="48" t="s">
        <v>85</v>
      </c>
      <c r="BT499" s="48" t="s">
        <v>85</v>
      </c>
      <c r="BU499" s="48" t="s">
        <v>85</v>
      </c>
      <c r="BV499" s="48" t="s">
        <v>85</v>
      </c>
      <c r="BW499" s="48" t="s">
        <v>85</v>
      </c>
      <c r="BX499" s="48" t="s">
        <v>85</v>
      </c>
      <c r="BY499" s="48" t="s">
        <v>85</v>
      </c>
      <c r="BZ499" s="48" t="s">
        <v>85</v>
      </c>
      <c r="CA499" s="48" t="s">
        <v>85</v>
      </c>
      <c r="CB499" s="48" t="s">
        <v>85</v>
      </c>
      <c r="CC499" s="48" t="s">
        <v>85</v>
      </c>
      <c r="CD499" s="45"/>
      <c r="CE499" s="1"/>
      <c r="CF499" s="1"/>
      <c r="CG499" s="1"/>
      <c r="CH499" s="1"/>
      <c r="CI499" s="1"/>
      <c r="CJ499" s="1"/>
      <c r="CK499" s="1"/>
    </row>
    <row r="500" spans="1:89" ht="15.75" customHeight="1">
      <c r="A500" s="45">
        <v>220</v>
      </c>
      <c r="B500" s="45" t="s">
        <v>976</v>
      </c>
      <c r="C500" s="24" t="s">
        <v>487</v>
      </c>
      <c r="D500" s="39" t="s">
        <v>360</v>
      </c>
      <c r="E500" s="39" t="s">
        <v>367</v>
      </c>
      <c r="F500" s="39" t="s">
        <v>1047</v>
      </c>
      <c r="G500" s="39" t="s">
        <v>348</v>
      </c>
      <c r="H500" s="21">
        <f>E500-D500+1</f>
        <v>4</v>
      </c>
      <c r="I500" s="40" t="s">
        <v>85</v>
      </c>
      <c r="J500" s="40" t="s">
        <v>176</v>
      </c>
      <c r="K500" s="48">
        <v>596</v>
      </c>
      <c r="L500" s="22">
        <v>47</v>
      </c>
      <c r="M500" s="22">
        <v>40</v>
      </c>
      <c r="N500" s="22" t="s">
        <v>85</v>
      </c>
      <c r="O500" s="22">
        <v>5</v>
      </c>
      <c r="P500" s="48" t="s">
        <v>977</v>
      </c>
      <c r="Q500" s="22" t="s">
        <v>978</v>
      </c>
      <c r="R500" s="48" t="s">
        <v>88</v>
      </c>
      <c r="S500" s="12">
        <v>47</v>
      </c>
      <c r="T500" s="12">
        <v>49</v>
      </c>
      <c r="U500" s="48">
        <v>47</v>
      </c>
      <c r="V500" s="48">
        <v>49</v>
      </c>
      <c r="W500" s="48" t="s">
        <v>12</v>
      </c>
      <c r="X500" s="48">
        <f>IF(AND(W500 = "Rep", M500&gt;L500),1,0)</f>
        <v>0</v>
      </c>
      <c r="Y500" s="48" t="s">
        <v>1048</v>
      </c>
      <c r="Z500" s="48" t="s">
        <v>85</v>
      </c>
      <c r="AA500" s="48">
        <v>0</v>
      </c>
      <c r="AB500" s="48">
        <v>0</v>
      </c>
      <c r="AC500" s="48">
        <v>1</v>
      </c>
      <c r="AD500" s="48" t="s">
        <v>85</v>
      </c>
      <c r="AE500" s="48" t="s">
        <v>487</v>
      </c>
      <c r="AF500" s="48" t="s">
        <v>487</v>
      </c>
      <c r="AG500" s="48" t="s">
        <v>89</v>
      </c>
      <c r="AH500" s="48">
        <v>1</v>
      </c>
      <c r="AI500" s="48">
        <v>1</v>
      </c>
      <c r="AJ500" s="48">
        <v>1</v>
      </c>
      <c r="AK500" s="48">
        <v>1</v>
      </c>
      <c r="AL500" s="48">
        <v>1</v>
      </c>
      <c r="AM500" s="48">
        <v>1</v>
      </c>
      <c r="AN500" s="48">
        <v>0</v>
      </c>
      <c r="AO500" s="48">
        <v>0</v>
      </c>
      <c r="AP500" s="48">
        <v>0</v>
      </c>
      <c r="AQ500" s="48">
        <v>0</v>
      </c>
      <c r="AR500" s="48">
        <v>0</v>
      </c>
      <c r="AS500" s="48">
        <v>0</v>
      </c>
      <c r="AT500" s="48">
        <v>0</v>
      </c>
      <c r="AU500" s="48">
        <v>0</v>
      </c>
      <c r="AV500" s="48">
        <v>0</v>
      </c>
      <c r="AW500" s="48">
        <v>0</v>
      </c>
      <c r="AX500" s="48">
        <v>0</v>
      </c>
      <c r="AY500" s="48">
        <v>0</v>
      </c>
      <c r="AZ500" s="48">
        <v>0</v>
      </c>
      <c r="BA500" s="48">
        <v>0</v>
      </c>
      <c r="BB500" s="48">
        <v>0</v>
      </c>
      <c r="BC500" s="48">
        <v>0</v>
      </c>
      <c r="BD500" s="48">
        <v>0</v>
      </c>
      <c r="BE500" s="48">
        <v>0</v>
      </c>
      <c r="BF500" s="48">
        <v>0</v>
      </c>
      <c r="BG500" s="48">
        <v>0</v>
      </c>
      <c r="BH500" s="48">
        <v>0</v>
      </c>
      <c r="BI500" s="48">
        <v>0</v>
      </c>
      <c r="BJ500" s="48">
        <v>0</v>
      </c>
      <c r="BK500" s="48">
        <v>1</v>
      </c>
      <c r="BL500" s="48">
        <v>0</v>
      </c>
      <c r="BM500" s="48">
        <v>0</v>
      </c>
      <c r="BN500" s="48">
        <v>0</v>
      </c>
      <c r="BO500" s="48">
        <v>0</v>
      </c>
      <c r="BP500" s="48">
        <v>46</v>
      </c>
      <c r="BQ500" s="48">
        <v>37</v>
      </c>
      <c r="BR500" s="48">
        <v>36</v>
      </c>
      <c r="BS500" s="48">
        <v>37</v>
      </c>
      <c r="BT500" s="48">
        <v>26</v>
      </c>
      <c r="BU500" s="48">
        <v>7</v>
      </c>
      <c r="BV500" s="48" t="s">
        <v>85</v>
      </c>
      <c r="BW500" s="48" t="s">
        <v>85</v>
      </c>
      <c r="BX500" s="48">
        <v>19</v>
      </c>
      <c r="BY500" s="48">
        <v>66</v>
      </c>
      <c r="BZ500" s="48">
        <v>21</v>
      </c>
      <c r="CA500" s="48">
        <v>7</v>
      </c>
      <c r="CB500" s="48">
        <v>7</v>
      </c>
      <c r="CC500" s="48" t="s">
        <v>85</v>
      </c>
      <c r="CD500" s="45"/>
      <c r="CE500" s="1"/>
      <c r="CF500" s="1"/>
      <c r="CG500" s="1"/>
      <c r="CH500" s="1"/>
      <c r="CI500" s="1"/>
      <c r="CJ500" s="1"/>
      <c r="CK500" s="1"/>
    </row>
    <row r="501" spans="1:89" ht="15.75" customHeight="1">
      <c r="A501" s="1">
        <v>201</v>
      </c>
      <c r="B501" s="1" t="s">
        <v>976</v>
      </c>
      <c r="C501" s="41" t="s">
        <v>354</v>
      </c>
      <c r="D501" s="20" t="s">
        <v>379</v>
      </c>
      <c r="E501" s="20" t="s">
        <v>496</v>
      </c>
      <c r="F501" s="20" t="s">
        <v>874</v>
      </c>
      <c r="G501" s="20" t="s">
        <v>371</v>
      </c>
      <c r="H501" s="21">
        <f>E501-D501+1</f>
        <v>5</v>
      </c>
      <c r="I501" s="32">
        <v>3.18</v>
      </c>
      <c r="J501" s="40" t="s">
        <v>176</v>
      </c>
      <c r="K501" s="32">
        <v>951</v>
      </c>
      <c r="L501" s="22">
        <v>47</v>
      </c>
      <c r="M501" s="22">
        <v>37</v>
      </c>
      <c r="N501" s="22">
        <v>3</v>
      </c>
      <c r="O501" s="22">
        <v>13</v>
      </c>
      <c r="P501" s="48" t="s">
        <v>977</v>
      </c>
      <c r="Q501" s="22" t="s">
        <v>978</v>
      </c>
      <c r="R501" s="32" t="s">
        <v>88</v>
      </c>
      <c r="S501" s="12">
        <v>47</v>
      </c>
      <c r="T501" s="12">
        <v>49</v>
      </c>
      <c r="U501" s="48">
        <v>47</v>
      </c>
      <c r="V501" s="48">
        <v>49</v>
      </c>
      <c r="W501" s="48" t="s">
        <v>12</v>
      </c>
      <c r="X501" s="48">
        <f>IF(AND(W501 = "Rep", M501&gt;L501),1,0)</f>
        <v>0</v>
      </c>
      <c r="Y501" s="32" t="s">
        <v>384</v>
      </c>
      <c r="Z501" s="32" t="s">
        <v>85</v>
      </c>
      <c r="AA501" s="32" t="s">
        <v>85</v>
      </c>
      <c r="AB501" s="32" t="s">
        <v>85</v>
      </c>
      <c r="AC501" s="32" t="s">
        <v>85</v>
      </c>
      <c r="AD501" s="32" t="s">
        <v>85</v>
      </c>
      <c r="AE501" s="32" t="s">
        <v>354</v>
      </c>
      <c r="AF501" s="32" t="s">
        <v>354</v>
      </c>
      <c r="AG501" s="32" t="s">
        <v>89</v>
      </c>
      <c r="AH501" s="32">
        <v>1</v>
      </c>
      <c r="AI501" s="32">
        <v>0</v>
      </c>
      <c r="AJ501" s="32">
        <v>1</v>
      </c>
      <c r="AK501" s="32">
        <v>1</v>
      </c>
      <c r="AL501" s="32">
        <v>1</v>
      </c>
      <c r="AM501" s="32">
        <v>1</v>
      </c>
      <c r="AN501" s="32">
        <v>1</v>
      </c>
      <c r="AO501" s="32">
        <v>0</v>
      </c>
      <c r="AP501" s="32">
        <v>1</v>
      </c>
      <c r="AQ501" s="32">
        <v>0</v>
      </c>
      <c r="AR501" s="32">
        <v>0</v>
      </c>
      <c r="AS501" s="32">
        <v>0</v>
      </c>
      <c r="AT501" s="32">
        <v>0</v>
      </c>
      <c r="AU501" s="32">
        <v>0</v>
      </c>
      <c r="AV501" s="32">
        <v>0</v>
      </c>
      <c r="AW501" s="32">
        <v>0</v>
      </c>
      <c r="AX501" s="32">
        <v>0</v>
      </c>
      <c r="AY501" s="32">
        <v>0</v>
      </c>
      <c r="AZ501" s="32">
        <v>0</v>
      </c>
      <c r="BA501" s="32">
        <v>0</v>
      </c>
      <c r="BB501" s="32">
        <v>0</v>
      </c>
      <c r="BC501" s="32">
        <v>0</v>
      </c>
      <c r="BD501" s="32">
        <v>0</v>
      </c>
      <c r="BE501" s="32">
        <v>0</v>
      </c>
      <c r="BF501" s="32">
        <v>0</v>
      </c>
      <c r="BG501" s="32">
        <v>0</v>
      </c>
      <c r="BH501" s="32">
        <v>0</v>
      </c>
      <c r="BI501" s="32">
        <v>0</v>
      </c>
      <c r="BJ501" s="32">
        <v>0</v>
      </c>
      <c r="BK501" s="32">
        <v>0</v>
      </c>
      <c r="BL501" s="32">
        <v>0</v>
      </c>
      <c r="BM501" s="32">
        <v>0</v>
      </c>
      <c r="BN501" s="32">
        <v>0</v>
      </c>
      <c r="BO501" s="32">
        <v>0</v>
      </c>
      <c r="BP501" s="32" t="s">
        <v>85</v>
      </c>
      <c r="BQ501" s="32" t="s">
        <v>85</v>
      </c>
      <c r="BR501" s="32" t="s">
        <v>85</v>
      </c>
      <c r="BS501" s="32" t="s">
        <v>85</v>
      </c>
      <c r="BT501" s="32" t="s">
        <v>85</v>
      </c>
      <c r="BU501" s="32" t="s">
        <v>85</v>
      </c>
      <c r="BV501" s="32" t="s">
        <v>85</v>
      </c>
      <c r="BW501" s="32" t="s">
        <v>85</v>
      </c>
      <c r="BX501" s="32" t="s">
        <v>85</v>
      </c>
      <c r="BY501" s="32" t="s">
        <v>85</v>
      </c>
      <c r="BZ501" s="32" t="s">
        <v>85</v>
      </c>
      <c r="CA501" s="32" t="s">
        <v>85</v>
      </c>
      <c r="CB501" s="32" t="s">
        <v>85</v>
      </c>
      <c r="CC501" s="32" t="s">
        <v>85</v>
      </c>
      <c r="CD501" s="1"/>
      <c r="CE501" s="1"/>
      <c r="CF501" s="1"/>
      <c r="CG501" s="1"/>
      <c r="CH501" s="1"/>
      <c r="CI501" s="1"/>
      <c r="CJ501" s="1"/>
      <c r="CK501" s="1"/>
    </row>
    <row r="502" spans="1:89" ht="15.75" customHeight="1">
      <c r="A502" s="1">
        <v>198</v>
      </c>
      <c r="B502" s="1" t="s">
        <v>976</v>
      </c>
      <c r="C502" s="41" t="s">
        <v>385</v>
      </c>
      <c r="D502" s="20" t="s">
        <v>382</v>
      </c>
      <c r="E502" s="20" t="s">
        <v>386</v>
      </c>
      <c r="F502" s="20" t="s">
        <v>387</v>
      </c>
      <c r="G502" s="20" t="s">
        <v>375</v>
      </c>
      <c r="H502" s="21">
        <f>E502-D502+1</f>
        <v>3</v>
      </c>
      <c r="I502" s="40" t="s">
        <v>85</v>
      </c>
      <c r="J502" s="40" t="s">
        <v>176</v>
      </c>
      <c r="K502" s="48">
        <v>442</v>
      </c>
      <c r="L502" s="22">
        <v>51</v>
      </c>
      <c r="M502" s="22">
        <v>44</v>
      </c>
      <c r="N502" s="22" t="s">
        <v>85</v>
      </c>
      <c r="O502" s="22">
        <v>4</v>
      </c>
      <c r="P502" s="48" t="s">
        <v>977</v>
      </c>
      <c r="Q502" s="22" t="s">
        <v>978</v>
      </c>
      <c r="R502" s="40" t="s">
        <v>88</v>
      </c>
      <c r="S502" s="12">
        <v>47</v>
      </c>
      <c r="T502" s="12">
        <v>49</v>
      </c>
      <c r="U502" s="48">
        <v>47</v>
      </c>
      <c r="V502" s="48">
        <v>49</v>
      </c>
      <c r="W502" s="48" t="s">
        <v>12</v>
      </c>
      <c r="X502" s="48">
        <f>IF(AND(W502 = "Rep", M502&gt;L502),1,0)</f>
        <v>0</v>
      </c>
      <c r="Y502" s="32" t="s">
        <v>85</v>
      </c>
      <c r="Z502" s="32" t="s">
        <v>85</v>
      </c>
      <c r="AA502" s="32" t="s">
        <v>85</v>
      </c>
      <c r="AB502" s="32" t="s">
        <v>85</v>
      </c>
      <c r="AC502" s="32" t="s">
        <v>85</v>
      </c>
      <c r="AD502" s="32" t="s">
        <v>85</v>
      </c>
      <c r="AE502" s="32" t="s">
        <v>207</v>
      </c>
      <c r="AF502" s="32" t="s">
        <v>204</v>
      </c>
      <c r="AG502" s="32" t="s">
        <v>89</v>
      </c>
      <c r="AH502" s="32">
        <v>1</v>
      </c>
      <c r="AI502" s="32">
        <v>1</v>
      </c>
      <c r="AJ502" s="32">
        <v>1</v>
      </c>
      <c r="AK502" s="32">
        <v>1</v>
      </c>
      <c r="AL502" s="32">
        <v>1</v>
      </c>
      <c r="AM502" s="32">
        <v>1</v>
      </c>
      <c r="AN502" s="32">
        <v>1</v>
      </c>
      <c r="AO502" s="32">
        <v>0</v>
      </c>
      <c r="AP502" s="32">
        <v>1</v>
      </c>
      <c r="AQ502" s="32">
        <v>0</v>
      </c>
      <c r="AR502" s="32">
        <v>0</v>
      </c>
      <c r="AS502" s="32">
        <v>0</v>
      </c>
      <c r="AT502" s="32">
        <v>0</v>
      </c>
      <c r="AU502" s="32">
        <v>0</v>
      </c>
      <c r="AV502" s="32">
        <v>0</v>
      </c>
      <c r="AW502" s="32">
        <v>0</v>
      </c>
      <c r="AX502" s="32">
        <v>0</v>
      </c>
      <c r="AY502" s="32">
        <v>0</v>
      </c>
      <c r="AZ502" s="32">
        <v>0</v>
      </c>
      <c r="BA502" s="32">
        <v>0</v>
      </c>
      <c r="BB502" s="32">
        <v>0</v>
      </c>
      <c r="BC502" s="32">
        <v>0</v>
      </c>
      <c r="BD502" s="32">
        <v>0</v>
      </c>
      <c r="BE502" s="32">
        <v>0</v>
      </c>
      <c r="BF502" s="32">
        <v>0</v>
      </c>
      <c r="BG502" s="32">
        <v>0</v>
      </c>
      <c r="BH502" s="32">
        <v>0</v>
      </c>
      <c r="BI502" s="32">
        <v>0</v>
      </c>
      <c r="BJ502" s="32">
        <v>0</v>
      </c>
      <c r="BK502" s="32">
        <v>0</v>
      </c>
      <c r="BL502" s="32">
        <v>0</v>
      </c>
      <c r="BM502" s="32">
        <v>0</v>
      </c>
      <c r="BN502" s="32">
        <v>0</v>
      </c>
      <c r="BO502" s="32">
        <v>0</v>
      </c>
      <c r="BP502" s="32" t="s">
        <v>85</v>
      </c>
      <c r="BQ502" s="32" t="s">
        <v>85</v>
      </c>
      <c r="BR502" s="32" t="s">
        <v>85</v>
      </c>
      <c r="BS502" s="32" t="s">
        <v>85</v>
      </c>
      <c r="BT502" s="32" t="s">
        <v>85</v>
      </c>
      <c r="BU502" s="32" t="s">
        <v>85</v>
      </c>
      <c r="BV502" s="32" t="s">
        <v>85</v>
      </c>
      <c r="BW502" s="32" t="s">
        <v>85</v>
      </c>
      <c r="BX502" s="32" t="s">
        <v>85</v>
      </c>
      <c r="BY502" s="32" t="s">
        <v>85</v>
      </c>
      <c r="BZ502" s="32" t="s">
        <v>85</v>
      </c>
      <c r="CA502" s="32" t="s">
        <v>85</v>
      </c>
      <c r="CB502" s="32" t="s">
        <v>85</v>
      </c>
      <c r="CC502" s="32" t="s">
        <v>85</v>
      </c>
      <c r="CD502" s="1"/>
      <c r="CE502" s="1"/>
      <c r="CF502" s="1"/>
      <c r="CG502" s="1"/>
      <c r="CH502" s="1"/>
      <c r="CI502" s="1"/>
      <c r="CJ502" s="1"/>
      <c r="CK502" s="1"/>
    </row>
    <row r="503" spans="1:89" ht="15.75" customHeight="1">
      <c r="A503" s="1">
        <v>176</v>
      </c>
      <c r="B503" s="1" t="s">
        <v>976</v>
      </c>
      <c r="C503" s="41" t="s">
        <v>385</v>
      </c>
      <c r="D503" s="20" t="s">
        <v>396</v>
      </c>
      <c r="E503" s="20" t="s">
        <v>883</v>
      </c>
      <c r="F503" s="20" t="s">
        <v>885</v>
      </c>
      <c r="G503" s="20" t="s">
        <v>886</v>
      </c>
      <c r="H503" s="21">
        <f>E503-D503+1</f>
        <v>3</v>
      </c>
      <c r="I503" s="40" t="s">
        <v>85</v>
      </c>
      <c r="J503" s="40" t="s">
        <v>176</v>
      </c>
      <c r="K503" s="32">
        <v>560</v>
      </c>
      <c r="L503" s="22">
        <v>52</v>
      </c>
      <c r="M503" s="22">
        <v>42</v>
      </c>
      <c r="N503" s="22" t="s">
        <v>85</v>
      </c>
      <c r="O503" s="22">
        <v>5</v>
      </c>
      <c r="P503" s="48" t="s">
        <v>977</v>
      </c>
      <c r="Q503" s="22" t="s">
        <v>978</v>
      </c>
      <c r="R503" s="32" t="s">
        <v>88</v>
      </c>
      <c r="S503" s="12">
        <v>47</v>
      </c>
      <c r="T503" s="12">
        <v>49</v>
      </c>
      <c r="U503" s="48">
        <v>47</v>
      </c>
      <c r="V503" s="48">
        <v>49</v>
      </c>
      <c r="W503" s="48" t="s">
        <v>12</v>
      </c>
      <c r="X503" s="48">
        <f>IF(AND(W503 = "Rep", M503&gt;L503),1,0)</f>
        <v>0</v>
      </c>
      <c r="Y503" s="32" t="s">
        <v>85</v>
      </c>
      <c r="Z503" s="32" t="s">
        <v>85</v>
      </c>
      <c r="AA503" s="32" t="s">
        <v>85</v>
      </c>
      <c r="AB503" s="32" t="s">
        <v>85</v>
      </c>
      <c r="AC503" s="32" t="s">
        <v>85</v>
      </c>
      <c r="AD503" s="32" t="s">
        <v>85</v>
      </c>
      <c r="AE503" s="32" t="s">
        <v>207</v>
      </c>
      <c r="AF503" s="32" t="s">
        <v>204</v>
      </c>
      <c r="AG503" s="32" t="s">
        <v>89</v>
      </c>
      <c r="AH503" s="32">
        <v>1</v>
      </c>
      <c r="AI503" s="32">
        <v>1</v>
      </c>
      <c r="AJ503" s="32">
        <v>1</v>
      </c>
      <c r="AK503" s="32">
        <v>1</v>
      </c>
      <c r="AL503" s="32">
        <v>1</v>
      </c>
      <c r="AM503" s="32">
        <v>1</v>
      </c>
      <c r="AN503" s="32">
        <v>1</v>
      </c>
      <c r="AO503" s="32">
        <v>0</v>
      </c>
      <c r="AP503" s="32">
        <v>1</v>
      </c>
      <c r="AQ503" s="32">
        <v>0</v>
      </c>
      <c r="AR503" s="32">
        <v>0</v>
      </c>
      <c r="AS503" s="32">
        <v>0</v>
      </c>
      <c r="AT503" s="32">
        <v>0</v>
      </c>
      <c r="AU503" s="32">
        <v>0</v>
      </c>
      <c r="AV503" s="32">
        <v>0</v>
      </c>
      <c r="AW503" s="32">
        <v>0</v>
      </c>
      <c r="AX503" s="32">
        <v>0</v>
      </c>
      <c r="AY503" s="32">
        <v>0</v>
      </c>
      <c r="AZ503" s="32">
        <v>0</v>
      </c>
      <c r="BA503" s="32">
        <v>0</v>
      </c>
      <c r="BB503" s="32">
        <v>0</v>
      </c>
      <c r="BC503" s="32">
        <v>0</v>
      </c>
      <c r="BD503" s="32">
        <v>0</v>
      </c>
      <c r="BE503" s="32">
        <v>0</v>
      </c>
      <c r="BF503" s="32">
        <v>0</v>
      </c>
      <c r="BG503" s="32">
        <v>0</v>
      </c>
      <c r="BH503" s="32">
        <v>0</v>
      </c>
      <c r="BI503" s="32">
        <v>0</v>
      </c>
      <c r="BJ503" s="32">
        <v>0</v>
      </c>
      <c r="BK503" s="32">
        <v>0</v>
      </c>
      <c r="BL503" s="32">
        <v>0</v>
      </c>
      <c r="BM503" s="32">
        <v>0</v>
      </c>
      <c r="BN503" s="32">
        <v>0</v>
      </c>
      <c r="BO503" s="32">
        <v>0</v>
      </c>
      <c r="BP503" s="32" t="s">
        <v>85</v>
      </c>
      <c r="BQ503" s="32" t="s">
        <v>85</v>
      </c>
      <c r="BR503" s="32" t="s">
        <v>85</v>
      </c>
      <c r="BS503" s="32" t="s">
        <v>85</v>
      </c>
      <c r="BT503" s="32" t="s">
        <v>85</v>
      </c>
      <c r="BU503" s="32" t="s">
        <v>85</v>
      </c>
      <c r="BV503" s="32" t="s">
        <v>85</v>
      </c>
      <c r="BW503" s="32" t="s">
        <v>85</v>
      </c>
      <c r="BX503" s="32" t="s">
        <v>85</v>
      </c>
      <c r="BY503" s="32" t="s">
        <v>85</v>
      </c>
      <c r="BZ503" s="32" t="s">
        <v>85</v>
      </c>
      <c r="CA503" s="32" t="s">
        <v>85</v>
      </c>
      <c r="CB503" s="32" t="s">
        <v>85</v>
      </c>
      <c r="CC503" s="32" t="s">
        <v>85</v>
      </c>
      <c r="CD503" s="1"/>
      <c r="CE503" s="1"/>
      <c r="CF503" s="1"/>
      <c r="CG503" s="1"/>
      <c r="CH503" s="1"/>
      <c r="CI503" s="1"/>
      <c r="CJ503" s="1"/>
      <c r="CK503" s="1"/>
    </row>
    <row r="504" spans="1:89" ht="15.75" customHeight="1">
      <c r="A504" s="1">
        <v>172</v>
      </c>
      <c r="B504" s="1" t="s">
        <v>976</v>
      </c>
      <c r="C504" s="19" t="s">
        <v>130</v>
      </c>
      <c r="D504" s="20" t="s">
        <v>601</v>
      </c>
      <c r="E504" s="20" t="s">
        <v>883</v>
      </c>
      <c r="F504" s="20" t="s">
        <v>884</v>
      </c>
      <c r="G504" s="20" t="s">
        <v>1053</v>
      </c>
      <c r="H504" s="21">
        <f>E504-D504+1</f>
        <v>10</v>
      </c>
      <c r="I504" s="48">
        <v>2</v>
      </c>
      <c r="J504" s="40" t="s">
        <v>176</v>
      </c>
      <c r="K504" s="48">
        <v>1541</v>
      </c>
      <c r="L504" s="22">
        <v>47</v>
      </c>
      <c r="M504" s="22">
        <v>39</v>
      </c>
      <c r="N504" s="22" t="s">
        <v>85</v>
      </c>
      <c r="O504" s="22" t="s">
        <v>85</v>
      </c>
      <c r="P504" s="48" t="s">
        <v>977</v>
      </c>
      <c r="Q504" s="22" t="s">
        <v>978</v>
      </c>
      <c r="R504" s="48" t="s">
        <v>88</v>
      </c>
      <c r="S504" s="12">
        <v>47</v>
      </c>
      <c r="T504" s="12">
        <v>49</v>
      </c>
      <c r="U504" s="48">
        <v>47</v>
      </c>
      <c r="V504" s="48">
        <v>49</v>
      </c>
      <c r="W504" s="48" t="s">
        <v>12</v>
      </c>
      <c r="X504" s="48">
        <f>IF(AND(W504 = "Rep", M504&gt;L504),1,0)</f>
        <v>0</v>
      </c>
      <c r="Y504" s="48" t="s">
        <v>85</v>
      </c>
      <c r="Z504" s="48" t="s">
        <v>85</v>
      </c>
      <c r="AA504" s="48" t="s">
        <v>85</v>
      </c>
      <c r="AB504" s="48" t="s">
        <v>85</v>
      </c>
      <c r="AC504" s="48" t="s">
        <v>85</v>
      </c>
      <c r="AD504" s="48" t="s">
        <v>85</v>
      </c>
      <c r="AE504" s="48" t="s">
        <v>130</v>
      </c>
      <c r="AF504" s="48" t="s">
        <v>130</v>
      </c>
      <c r="AG504" s="48" t="s">
        <v>89</v>
      </c>
      <c r="AH504" s="48">
        <v>1</v>
      </c>
      <c r="AI504" s="48">
        <v>0</v>
      </c>
      <c r="AJ504" s="48" t="s">
        <v>85</v>
      </c>
      <c r="AK504" s="48" t="s">
        <v>85</v>
      </c>
      <c r="AL504" s="48" t="s">
        <v>85</v>
      </c>
      <c r="AM504" s="48" t="s">
        <v>85</v>
      </c>
      <c r="AN504" s="48" t="s">
        <v>85</v>
      </c>
      <c r="AO504" s="48" t="s">
        <v>85</v>
      </c>
      <c r="AP504" s="48" t="s">
        <v>85</v>
      </c>
      <c r="AQ504" s="48" t="s">
        <v>85</v>
      </c>
      <c r="AR504" s="48" t="s">
        <v>85</v>
      </c>
      <c r="AS504" s="48" t="s">
        <v>85</v>
      </c>
      <c r="AT504" s="48" t="s">
        <v>85</v>
      </c>
      <c r="AU504" s="48" t="s">
        <v>85</v>
      </c>
      <c r="AV504" s="48" t="s">
        <v>85</v>
      </c>
      <c r="AW504" s="48" t="s">
        <v>85</v>
      </c>
      <c r="AX504" s="48" t="s">
        <v>85</v>
      </c>
      <c r="AY504" s="48" t="s">
        <v>85</v>
      </c>
      <c r="AZ504" s="48" t="s">
        <v>85</v>
      </c>
      <c r="BA504" s="48" t="s">
        <v>85</v>
      </c>
      <c r="BB504" s="48" t="s">
        <v>85</v>
      </c>
      <c r="BC504" s="48" t="s">
        <v>85</v>
      </c>
      <c r="BD504" s="48" t="s">
        <v>85</v>
      </c>
      <c r="BE504" s="48" t="s">
        <v>85</v>
      </c>
      <c r="BF504" s="48" t="s">
        <v>85</v>
      </c>
      <c r="BG504" s="48" t="s">
        <v>85</v>
      </c>
      <c r="BH504" s="48" t="s">
        <v>85</v>
      </c>
      <c r="BI504" s="48" t="s">
        <v>85</v>
      </c>
      <c r="BJ504" s="48" t="s">
        <v>85</v>
      </c>
      <c r="BK504" s="48" t="s">
        <v>85</v>
      </c>
      <c r="BL504" s="48" t="s">
        <v>85</v>
      </c>
      <c r="BM504" s="48" t="s">
        <v>85</v>
      </c>
      <c r="BN504" s="48" t="s">
        <v>85</v>
      </c>
      <c r="BO504" s="48" t="s">
        <v>85</v>
      </c>
      <c r="BP504" s="48" t="s">
        <v>85</v>
      </c>
      <c r="BQ504" s="48" t="s">
        <v>85</v>
      </c>
      <c r="BR504" s="48" t="s">
        <v>85</v>
      </c>
      <c r="BS504" s="48" t="s">
        <v>85</v>
      </c>
      <c r="BT504" s="48" t="s">
        <v>85</v>
      </c>
      <c r="BU504" s="48" t="s">
        <v>85</v>
      </c>
      <c r="BV504" s="48" t="s">
        <v>85</v>
      </c>
      <c r="BW504" s="48" t="s">
        <v>85</v>
      </c>
      <c r="BX504" s="48" t="s">
        <v>85</v>
      </c>
      <c r="BY504" s="48" t="s">
        <v>85</v>
      </c>
      <c r="BZ504" s="48" t="s">
        <v>85</v>
      </c>
      <c r="CA504" s="48" t="s">
        <v>85</v>
      </c>
      <c r="CB504" s="48" t="s">
        <v>85</v>
      </c>
      <c r="CC504" s="48" t="s">
        <v>85</v>
      </c>
      <c r="CD504" s="1"/>
      <c r="CE504" s="1"/>
      <c r="CF504" s="1"/>
      <c r="CG504" s="1"/>
      <c r="CH504" s="1"/>
      <c r="CI504" s="1"/>
      <c r="CJ504" s="1"/>
      <c r="CK504" s="1"/>
    </row>
    <row r="505" spans="1:89" ht="15.75" customHeight="1">
      <c r="A505" s="1">
        <v>169</v>
      </c>
      <c r="B505" s="26" t="s">
        <v>976</v>
      </c>
      <c r="C505" s="19" t="s">
        <v>354</v>
      </c>
      <c r="D505" s="20" t="s">
        <v>393</v>
      </c>
      <c r="E505" s="20" t="s">
        <v>1054</v>
      </c>
      <c r="F505" s="20" t="s">
        <v>1055</v>
      </c>
      <c r="G505" s="20" t="s">
        <v>396</v>
      </c>
      <c r="H505" s="21">
        <f>E505-D505+1</f>
        <v>2</v>
      </c>
      <c r="I505" s="32">
        <v>3.15</v>
      </c>
      <c r="J505" s="40" t="s">
        <v>176</v>
      </c>
      <c r="K505" s="32">
        <v>967</v>
      </c>
      <c r="L505" s="22">
        <v>47</v>
      </c>
      <c r="M505" s="22">
        <v>38</v>
      </c>
      <c r="N505" s="22">
        <v>3</v>
      </c>
      <c r="O505" s="22">
        <v>13</v>
      </c>
      <c r="P505" s="48" t="s">
        <v>977</v>
      </c>
      <c r="Q505" s="22" t="s">
        <v>978</v>
      </c>
      <c r="R505" s="32" t="s">
        <v>88</v>
      </c>
      <c r="S505" s="12">
        <v>47</v>
      </c>
      <c r="T505" s="12">
        <v>49</v>
      </c>
      <c r="U505" s="48">
        <v>47</v>
      </c>
      <c r="V505" s="48">
        <v>49</v>
      </c>
      <c r="W505" s="48" t="s">
        <v>12</v>
      </c>
      <c r="X505" s="48">
        <f>IF(AND(W505 = "Rep", M505&gt;L505),1,0)</f>
        <v>0</v>
      </c>
      <c r="Y505" s="32" t="s">
        <v>129</v>
      </c>
      <c r="Z505" s="32" t="s">
        <v>85</v>
      </c>
      <c r="AA505" s="32" t="s">
        <v>85</v>
      </c>
      <c r="AB505" s="32" t="s">
        <v>85</v>
      </c>
      <c r="AC505" s="32" t="s">
        <v>85</v>
      </c>
      <c r="AD505" s="32" t="s">
        <v>85</v>
      </c>
      <c r="AE505" s="32" t="s">
        <v>354</v>
      </c>
      <c r="AF505" s="32" t="s">
        <v>354</v>
      </c>
      <c r="AG505" s="32" t="s">
        <v>89</v>
      </c>
      <c r="AH505" s="32">
        <v>1</v>
      </c>
      <c r="AI505" s="32">
        <v>0</v>
      </c>
      <c r="AJ505" s="32">
        <v>1</v>
      </c>
      <c r="AK505" s="32">
        <v>1</v>
      </c>
      <c r="AL505" s="32">
        <v>1</v>
      </c>
      <c r="AM505" s="32">
        <v>1</v>
      </c>
      <c r="AN505" s="32">
        <v>1</v>
      </c>
      <c r="AO505" s="32">
        <v>0</v>
      </c>
      <c r="AP505" s="32">
        <v>1</v>
      </c>
      <c r="AQ505" s="32">
        <v>0</v>
      </c>
      <c r="AR505" s="32">
        <v>0</v>
      </c>
      <c r="AS505" s="32">
        <v>0</v>
      </c>
      <c r="AT505" s="32">
        <v>0</v>
      </c>
      <c r="AU505" s="32">
        <v>0</v>
      </c>
      <c r="AV505" s="32">
        <v>0</v>
      </c>
      <c r="AW505" s="32">
        <v>0</v>
      </c>
      <c r="AX505" s="32">
        <v>0</v>
      </c>
      <c r="AY505" s="32">
        <v>0</v>
      </c>
      <c r="AZ505" s="32">
        <v>0</v>
      </c>
      <c r="BA505" s="32">
        <v>0</v>
      </c>
      <c r="BB505" s="32">
        <v>0</v>
      </c>
      <c r="BC505" s="32">
        <v>0</v>
      </c>
      <c r="BD505" s="32">
        <v>0</v>
      </c>
      <c r="BE505" s="32">
        <v>0</v>
      </c>
      <c r="BF505" s="32">
        <v>0</v>
      </c>
      <c r="BG505" s="32">
        <v>0</v>
      </c>
      <c r="BH505" s="32">
        <v>0</v>
      </c>
      <c r="BI505" s="32">
        <v>0</v>
      </c>
      <c r="BJ505" s="32">
        <v>0</v>
      </c>
      <c r="BK505" s="32">
        <v>0</v>
      </c>
      <c r="BL505" s="32">
        <v>0</v>
      </c>
      <c r="BM505" s="32">
        <v>0</v>
      </c>
      <c r="BN505" s="32">
        <v>0</v>
      </c>
      <c r="BO505" s="32">
        <v>0</v>
      </c>
      <c r="BP505" s="32" t="s">
        <v>85</v>
      </c>
      <c r="BQ505" s="32" t="s">
        <v>85</v>
      </c>
      <c r="BR505" s="32" t="s">
        <v>85</v>
      </c>
      <c r="BS505" s="32" t="s">
        <v>85</v>
      </c>
      <c r="BT505" s="32" t="s">
        <v>85</v>
      </c>
      <c r="BU505" s="32" t="s">
        <v>85</v>
      </c>
      <c r="BV505" s="32" t="s">
        <v>85</v>
      </c>
      <c r="BW505" s="32" t="s">
        <v>85</v>
      </c>
      <c r="BX505" s="32" t="s">
        <v>85</v>
      </c>
      <c r="BY505" s="32" t="s">
        <v>85</v>
      </c>
      <c r="BZ505" s="32" t="s">
        <v>85</v>
      </c>
      <c r="CA505" s="32" t="s">
        <v>85</v>
      </c>
      <c r="CB505" s="32" t="s">
        <v>85</v>
      </c>
      <c r="CC505" s="32" t="s">
        <v>85</v>
      </c>
      <c r="CD505" s="1"/>
      <c r="CE505" s="1"/>
      <c r="CF505" s="1"/>
      <c r="CG505" s="1"/>
      <c r="CH505" s="1"/>
      <c r="CI505" s="1"/>
      <c r="CJ505" s="1"/>
      <c r="CK505" s="1"/>
    </row>
    <row r="506" spans="1:89" ht="15.75" customHeight="1">
      <c r="A506" s="1">
        <v>158</v>
      </c>
      <c r="B506" s="1" t="s">
        <v>976</v>
      </c>
      <c r="C506" s="19" t="s">
        <v>385</v>
      </c>
      <c r="D506" s="20" t="s">
        <v>400</v>
      </c>
      <c r="E506" s="20" t="s">
        <v>401</v>
      </c>
      <c r="F506" s="20" t="s">
        <v>402</v>
      </c>
      <c r="G506" s="20" t="s">
        <v>403</v>
      </c>
      <c r="H506" s="21">
        <f>E506-D506+1</f>
        <v>3</v>
      </c>
      <c r="I506" s="32">
        <v>1.89</v>
      </c>
      <c r="J506" s="40" t="s">
        <v>176</v>
      </c>
      <c r="K506" s="48">
        <v>491</v>
      </c>
      <c r="L506" s="22">
        <v>48</v>
      </c>
      <c r="M506" s="22">
        <v>43</v>
      </c>
      <c r="N506" s="22" t="s">
        <v>85</v>
      </c>
      <c r="O506" s="22" t="s">
        <v>85</v>
      </c>
      <c r="P506" s="48" t="s">
        <v>977</v>
      </c>
      <c r="Q506" s="22" t="s">
        <v>978</v>
      </c>
      <c r="R506" s="32" t="s">
        <v>88</v>
      </c>
      <c r="S506" s="12">
        <v>47</v>
      </c>
      <c r="T506" s="12">
        <v>49</v>
      </c>
      <c r="U506" s="48">
        <v>47</v>
      </c>
      <c r="V506" s="48">
        <v>49</v>
      </c>
      <c r="W506" s="48" t="s">
        <v>12</v>
      </c>
      <c r="X506" s="48">
        <f>IF(AND(W506 = "Rep", M506&gt;L506),1,0)</f>
        <v>0</v>
      </c>
      <c r="Y506" s="32" t="s">
        <v>85</v>
      </c>
      <c r="Z506" s="32" t="s">
        <v>85</v>
      </c>
      <c r="AA506" s="32" t="s">
        <v>85</v>
      </c>
      <c r="AB506" s="32" t="s">
        <v>85</v>
      </c>
      <c r="AC506" s="32" t="s">
        <v>85</v>
      </c>
      <c r="AD506" s="32" t="s">
        <v>85</v>
      </c>
      <c r="AE506" s="32" t="s">
        <v>207</v>
      </c>
      <c r="AF506" s="32" t="s">
        <v>204</v>
      </c>
      <c r="AG506" s="32" t="s">
        <v>89</v>
      </c>
      <c r="AH506" s="32">
        <v>1</v>
      </c>
      <c r="AI506" s="32">
        <v>1</v>
      </c>
      <c r="AJ506" s="32">
        <v>1</v>
      </c>
      <c r="AK506" s="32">
        <v>1</v>
      </c>
      <c r="AL506" s="32">
        <v>1</v>
      </c>
      <c r="AM506" s="32">
        <v>1</v>
      </c>
      <c r="AN506" s="32">
        <v>1</v>
      </c>
      <c r="AO506" s="32">
        <v>0</v>
      </c>
      <c r="AP506" s="32">
        <v>1</v>
      </c>
      <c r="AQ506" s="32">
        <v>0</v>
      </c>
      <c r="AR506" s="32">
        <v>0</v>
      </c>
      <c r="AS506" s="32">
        <v>0</v>
      </c>
      <c r="AT506" s="32">
        <v>0</v>
      </c>
      <c r="AU506" s="32">
        <v>0</v>
      </c>
      <c r="AV506" s="32">
        <v>0</v>
      </c>
      <c r="AW506" s="32">
        <v>0</v>
      </c>
      <c r="AX506" s="32">
        <v>0</v>
      </c>
      <c r="AY506" s="32">
        <v>0</v>
      </c>
      <c r="AZ506" s="32">
        <v>0</v>
      </c>
      <c r="BA506" s="32">
        <v>0</v>
      </c>
      <c r="BB506" s="32">
        <v>0</v>
      </c>
      <c r="BC506" s="32">
        <v>0</v>
      </c>
      <c r="BD506" s="32">
        <v>0</v>
      </c>
      <c r="BE506" s="32">
        <v>0</v>
      </c>
      <c r="BF506" s="32">
        <v>0</v>
      </c>
      <c r="BG506" s="32">
        <v>0</v>
      </c>
      <c r="BH506" s="32">
        <v>0</v>
      </c>
      <c r="BI506" s="32">
        <v>0</v>
      </c>
      <c r="BJ506" s="32">
        <v>0</v>
      </c>
      <c r="BK506" s="32">
        <v>0</v>
      </c>
      <c r="BL506" s="32">
        <v>0</v>
      </c>
      <c r="BM506" s="32">
        <v>0</v>
      </c>
      <c r="BN506" s="32">
        <v>0</v>
      </c>
      <c r="BO506" s="32">
        <v>0</v>
      </c>
      <c r="BP506" s="32" t="s">
        <v>85</v>
      </c>
      <c r="BQ506" s="32" t="s">
        <v>85</v>
      </c>
      <c r="BR506" s="32" t="s">
        <v>85</v>
      </c>
      <c r="BS506" s="32" t="s">
        <v>85</v>
      </c>
      <c r="BT506" s="32" t="s">
        <v>85</v>
      </c>
      <c r="BU506" s="32" t="s">
        <v>85</v>
      </c>
      <c r="BV506" s="32" t="s">
        <v>85</v>
      </c>
      <c r="BW506" s="32" t="s">
        <v>85</v>
      </c>
      <c r="BX506" s="32" t="s">
        <v>85</v>
      </c>
      <c r="BY506" s="32" t="s">
        <v>85</v>
      </c>
      <c r="BZ506" s="32" t="s">
        <v>85</v>
      </c>
      <c r="CA506" s="32" t="s">
        <v>85</v>
      </c>
      <c r="CB506" s="32" t="s">
        <v>85</v>
      </c>
      <c r="CC506" s="32" t="s">
        <v>85</v>
      </c>
      <c r="CD506" s="1"/>
      <c r="CE506" s="1"/>
      <c r="CF506" s="1"/>
      <c r="CG506" s="1"/>
      <c r="CH506" s="1"/>
      <c r="CI506" s="1"/>
      <c r="CJ506" s="1"/>
      <c r="CK506" s="1"/>
    </row>
    <row r="507" spans="1:89" ht="15.75" customHeight="1">
      <c r="A507" s="1">
        <v>145</v>
      </c>
      <c r="B507" s="1" t="s">
        <v>976</v>
      </c>
      <c r="C507" s="19" t="s">
        <v>606</v>
      </c>
      <c r="D507" s="20" t="s">
        <v>413</v>
      </c>
      <c r="E507" s="20" t="s">
        <v>612</v>
      </c>
      <c r="F507" s="20" t="s">
        <v>1059</v>
      </c>
      <c r="G507" s="20" t="s">
        <v>405</v>
      </c>
      <c r="H507" s="21">
        <f>E507-D507+1</f>
        <v>9</v>
      </c>
      <c r="I507" s="32">
        <v>4.9000000000000004</v>
      </c>
      <c r="J507" s="40" t="s">
        <v>176</v>
      </c>
      <c r="K507" s="48">
        <v>800</v>
      </c>
      <c r="L507" s="22">
        <v>48</v>
      </c>
      <c r="M507" s="22">
        <v>32</v>
      </c>
      <c r="N507" s="22" t="s">
        <v>85</v>
      </c>
      <c r="O507" s="22" t="s">
        <v>85</v>
      </c>
      <c r="P507" s="48" t="s">
        <v>977</v>
      </c>
      <c r="Q507" s="22" t="s">
        <v>978</v>
      </c>
      <c r="R507" s="32" t="s">
        <v>177</v>
      </c>
      <c r="S507" s="12">
        <v>47</v>
      </c>
      <c r="T507" s="12">
        <v>49</v>
      </c>
      <c r="U507" s="48">
        <v>47</v>
      </c>
      <c r="V507" s="48">
        <v>49</v>
      </c>
      <c r="W507" s="48" t="s">
        <v>12</v>
      </c>
      <c r="X507" s="48">
        <f>IF(AND(W507 = "Rep", M507&gt;L507),1,0)</f>
        <v>0</v>
      </c>
      <c r="Y507" s="32" t="s">
        <v>85</v>
      </c>
      <c r="Z507" s="49" t="s">
        <v>611</v>
      </c>
      <c r="AA507" s="32" t="s">
        <v>85</v>
      </c>
      <c r="AB507" s="32" t="s">
        <v>85</v>
      </c>
      <c r="AC507" s="32" t="s">
        <v>85</v>
      </c>
      <c r="AD507" s="32" t="s">
        <v>85</v>
      </c>
      <c r="AE507" s="32" t="s">
        <v>606</v>
      </c>
      <c r="AF507" s="32" t="s">
        <v>606</v>
      </c>
      <c r="AG507" s="32" t="s">
        <v>89</v>
      </c>
      <c r="AH507" s="32">
        <v>1</v>
      </c>
      <c r="AI507" s="32">
        <v>0</v>
      </c>
      <c r="AJ507" s="32" t="s">
        <v>85</v>
      </c>
      <c r="AK507" s="32" t="s">
        <v>85</v>
      </c>
      <c r="AL507" s="32" t="s">
        <v>85</v>
      </c>
      <c r="AM507" s="32" t="s">
        <v>85</v>
      </c>
      <c r="AN507" s="32" t="s">
        <v>85</v>
      </c>
      <c r="AO507" s="32" t="s">
        <v>85</v>
      </c>
      <c r="AP507" s="32" t="s">
        <v>85</v>
      </c>
      <c r="AQ507" s="32" t="s">
        <v>85</v>
      </c>
      <c r="AR507" s="32" t="s">
        <v>85</v>
      </c>
      <c r="AS507" s="32" t="s">
        <v>85</v>
      </c>
      <c r="AT507" s="32" t="s">
        <v>85</v>
      </c>
      <c r="AU507" s="32" t="s">
        <v>85</v>
      </c>
      <c r="AV507" s="32" t="s">
        <v>85</v>
      </c>
      <c r="AW507" s="32" t="s">
        <v>85</v>
      </c>
      <c r="AX507" s="32" t="s">
        <v>85</v>
      </c>
      <c r="AY507" s="32" t="s">
        <v>85</v>
      </c>
      <c r="AZ507" s="32" t="s">
        <v>85</v>
      </c>
      <c r="BA507" s="32" t="s">
        <v>85</v>
      </c>
      <c r="BB507" s="32" t="s">
        <v>85</v>
      </c>
      <c r="BC507" s="32" t="s">
        <v>85</v>
      </c>
      <c r="BD507" s="32" t="s">
        <v>85</v>
      </c>
      <c r="BE507" s="32" t="s">
        <v>85</v>
      </c>
      <c r="BF507" s="32" t="s">
        <v>85</v>
      </c>
      <c r="BG507" s="32" t="s">
        <v>85</v>
      </c>
      <c r="BH507" s="32" t="s">
        <v>85</v>
      </c>
      <c r="BI507" s="32" t="s">
        <v>85</v>
      </c>
      <c r="BJ507" s="32" t="s">
        <v>85</v>
      </c>
      <c r="BK507" s="32" t="s">
        <v>85</v>
      </c>
      <c r="BL507" s="32" t="s">
        <v>85</v>
      </c>
      <c r="BM507" s="32" t="s">
        <v>85</v>
      </c>
      <c r="BN507" s="32" t="s">
        <v>85</v>
      </c>
      <c r="BO507" s="32" t="s">
        <v>85</v>
      </c>
      <c r="BP507" s="32" t="s">
        <v>85</v>
      </c>
      <c r="BQ507" s="32" t="s">
        <v>85</v>
      </c>
      <c r="BR507" s="32" t="s">
        <v>85</v>
      </c>
      <c r="BS507" s="32" t="s">
        <v>85</v>
      </c>
      <c r="BT507" s="32" t="s">
        <v>85</v>
      </c>
      <c r="BU507" s="32" t="s">
        <v>85</v>
      </c>
      <c r="BV507" s="32" t="s">
        <v>85</v>
      </c>
      <c r="BW507" s="32" t="s">
        <v>85</v>
      </c>
      <c r="BX507" s="32" t="s">
        <v>85</v>
      </c>
      <c r="BY507" s="32" t="s">
        <v>85</v>
      </c>
      <c r="BZ507" s="32" t="s">
        <v>85</v>
      </c>
      <c r="CA507" s="32" t="s">
        <v>85</v>
      </c>
      <c r="CB507" s="32" t="s">
        <v>85</v>
      </c>
      <c r="CC507" s="32" t="s">
        <v>85</v>
      </c>
      <c r="CD507" s="1"/>
      <c r="CE507" s="1"/>
      <c r="CF507" s="1"/>
      <c r="CG507" s="1"/>
      <c r="CH507" s="1"/>
      <c r="CI507" s="1"/>
      <c r="CJ507" s="1"/>
      <c r="CK507" s="1"/>
    </row>
    <row r="508" spans="1:89" ht="15.75" customHeight="1">
      <c r="A508" s="1">
        <v>136</v>
      </c>
      <c r="B508" s="1" t="s">
        <v>976</v>
      </c>
      <c r="C508" s="19" t="s">
        <v>331</v>
      </c>
      <c r="D508" s="20" t="s">
        <v>167</v>
      </c>
      <c r="E508" s="20" t="s">
        <v>168</v>
      </c>
      <c r="F508" s="20" t="s">
        <v>169</v>
      </c>
      <c r="G508" s="20" t="s">
        <v>410</v>
      </c>
      <c r="H508" s="21">
        <f>E508-D508+1</f>
        <v>10</v>
      </c>
      <c r="I508" s="32" t="s">
        <v>85</v>
      </c>
      <c r="J508" s="40" t="s">
        <v>176</v>
      </c>
      <c r="K508" s="48">
        <v>1170</v>
      </c>
      <c r="L508" s="22">
        <v>45</v>
      </c>
      <c r="M508" s="22">
        <v>37</v>
      </c>
      <c r="N508" s="22" t="s">
        <v>85</v>
      </c>
      <c r="O508" s="22">
        <v>18</v>
      </c>
      <c r="P508" s="48" t="s">
        <v>977</v>
      </c>
      <c r="Q508" s="22" t="s">
        <v>978</v>
      </c>
      <c r="R508" s="32" t="s">
        <v>88</v>
      </c>
      <c r="S508" s="12">
        <v>47</v>
      </c>
      <c r="T508" s="12">
        <v>49</v>
      </c>
      <c r="U508" s="48">
        <v>47</v>
      </c>
      <c r="V508" s="48">
        <v>49</v>
      </c>
      <c r="W508" s="48" t="s">
        <v>12</v>
      </c>
      <c r="X508" s="48">
        <f>IF(AND(W508 = "Rep", M508&gt;L508),1,0)</f>
        <v>0</v>
      </c>
      <c r="Y508" s="32" t="s">
        <v>85</v>
      </c>
      <c r="Z508" s="32" t="s">
        <v>85</v>
      </c>
      <c r="AA508" s="32" t="s">
        <v>85</v>
      </c>
      <c r="AB508" s="32" t="s">
        <v>85</v>
      </c>
      <c r="AC508" s="32" t="s">
        <v>85</v>
      </c>
      <c r="AD508" s="32" t="s">
        <v>85</v>
      </c>
      <c r="AE508" s="32" t="s">
        <v>331</v>
      </c>
      <c r="AF508" s="32" t="s">
        <v>331</v>
      </c>
      <c r="AG508" s="32" t="s">
        <v>89</v>
      </c>
      <c r="AH508" s="32">
        <v>1</v>
      </c>
      <c r="AI508" s="32">
        <v>0</v>
      </c>
      <c r="AJ508" s="32">
        <v>1</v>
      </c>
      <c r="AK508" s="32">
        <v>1</v>
      </c>
      <c r="AL508" s="32">
        <v>1</v>
      </c>
      <c r="AM508" s="32">
        <v>1</v>
      </c>
      <c r="AN508" s="32">
        <v>1</v>
      </c>
      <c r="AO508" s="32">
        <v>0</v>
      </c>
      <c r="AP508" s="32">
        <v>0</v>
      </c>
      <c r="AQ508" s="32">
        <v>0</v>
      </c>
      <c r="AR508" s="32">
        <v>0</v>
      </c>
      <c r="AS508" s="32">
        <v>0</v>
      </c>
      <c r="AT508" s="32">
        <v>0</v>
      </c>
      <c r="AU508" s="32">
        <v>0</v>
      </c>
      <c r="AV508" s="32">
        <v>0</v>
      </c>
      <c r="AW508" s="32">
        <v>0</v>
      </c>
      <c r="AX508" s="32">
        <v>0</v>
      </c>
      <c r="AY508" s="32">
        <v>0</v>
      </c>
      <c r="AZ508" s="32">
        <v>0</v>
      </c>
      <c r="BA508" s="32">
        <v>0</v>
      </c>
      <c r="BB508" s="32">
        <v>0</v>
      </c>
      <c r="BC508" s="32">
        <v>0</v>
      </c>
      <c r="BD508" s="32">
        <v>0</v>
      </c>
      <c r="BE508" s="32">
        <v>0</v>
      </c>
      <c r="BF508" s="32">
        <v>0</v>
      </c>
      <c r="BG508" s="32">
        <v>0</v>
      </c>
      <c r="BH508" s="32">
        <v>0</v>
      </c>
      <c r="BI508" s="32">
        <v>0</v>
      </c>
      <c r="BJ508" s="32">
        <v>0</v>
      </c>
      <c r="BK508" s="32">
        <v>0</v>
      </c>
      <c r="BL508" s="32">
        <v>0</v>
      </c>
      <c r="BM508" s="32">
        <v>0</v>
      </c>
      <c r="BN508" s="32">
        <v>0</v>
      </c>
      <c r="BO508" s="32">
        <v>0</v>
      </c>
      <c r="BP508" s="32" t="s">
        <v>85</v>
      </c>
      <c r="BQ508" s="32" t="s">
        <v>85</v>
      </c>
      <c r="BR508" s="32">
        <v>35</v>
      </c>
      <c r="BS508" s="32">
        <v>36</v>
      </c>
      <c r="BT508" s="32">
        <v>30</v>
      </c>
      <c r="BU508" s="32" t="s">
        <v>85</v>
      </c>
      <c r="BV508" s="32" t="s">
        <v>85</v>
      </c>
      <c r="BW508" s="32" t="s">
        <v>85</v>
      </c>
      <c r="BX508" s="32" t="s">
        <v>85</v>
      </c>
      <c r="BY508" s="32">
        <v>72</v>
      </c>
      <c r="BZ508" s="32">
        <v>20</v>
      </c>
      <c r="CA508" s="32" t="s">
        <v>85</v>
      </c>
      <c r="CB508" s="32" t="s">
        <v>85</v>
      </c>
      <c r="CC508" s="32" t="s">
        <v>85</v>
      </c>
      <c r="CD508" s="1"/>
      <c r="CE508" s="1"/>
      <c r="CF508" s="1"/>
      <c r="CG508" s="1"/>
      <c r="CH508" s="1"/>
      <c r="CI508" s="1"/>
      <c r="CJ508" s="1"/>
      <c r="CK508" s="1"/>
    </row>
    <row r="509" spans="1:89" ht="15.75" customHeight="1">
      <c r="A509" s="1">
        <v>119</v>
      </c>
      <c r="B509" s="1" t="s">
        <v>976</v>
      </c>
      <c r="C509" s="19" t="s">
        <v>374</v>
      </c>
      <c r="D509" s="20" t="s">
        <v>422</v>
      </c>
      <c r="E509" s="20" t="s">
        <v>612</v>
      </c>
      <c r="F509" s="20" t="s">
        <v>1060</v>
      </c>
      <c r="G509" s="20" t="s">
        <v>168</v>
      </c>
      <c r="H509" s="21">
        <f>E509-D509+1</f>
        <v>4</v>
      </c>
      <c r="I509" s="32">
        <v>3.9</v>
      </c>
      <c r="J509" s="40" t="s">
        <v>176</v>
      </c>
      <c r="K509" s="48">
        <v>1121</v>
      </c>
      <c r="L509" s="22">
        <v>48</v>
      </c>
      <c r="M509" s="22">
        <v>39</v>
      </c>
      <c r="N509" s="22">
        <v>3</v>
      </c>
      <c r="O509" s="22">
        <v>9</v>
      </c>
      <c r="P509" s="48" t="s">
        <v>977</v>
      </c>
      <c r="Q509" s="22" t="s">
        <v>978</v>
      </c>
      <c r="R509" s="32" t="s">
        <v>88</v>
      </c>
      <c r="S509" s="12">
        <v>47</v>
      </c>
      <c r="T509" s="12">
        <v>49</v>
      </c>
      <c r="U509" s="48">
        <v>47</v>
      </c>
      <c r="V509" s="48">
        <v>49</v>
      </c>
      <c r="W509" s="48" t="s">
        <v>12</v>
      </c>
      <c r="X509" s="48">
        <f>IF(AND(W509 = "Rep", M509&gt;L509),1,0)</f>
        <v>0</v>
      </c>
      <c r="Y509" s="32" t="s">
        <v>85</v>
      </c>
      <c r="Z509" s="32" t="s">
        <v>85</v>
      </c>
      <c r="AA509" s="32" t="s">
        <v>85</v>
      </c>
      <c r="AB509" s="32" t="s">
        <v>85</v>
      </c>
      <c r="AC509" s="32" t="s">
        <v>85</v>
      </c>
      <c r="AD509" s="32" t="s">
        <v>85</v>
      </c>
      <c r="AE509" s="32" t="s">
        <v>290</v>
      </c>
      <c r="AF509" s="32" t="s">
        <v>285</v>
      </c>
      <c r="AG509" s="32" t="s">
        <v>89</v>
      </c>
      <c r="AH509" s="32">
        <v>1</v>
      </c>
      <c r="AI509" s="32">
        <v>1</v>
      </c>
      <c r="AJ509" s="32">
        <v>1</v>
      </c>
      <c r="AK509" s="32">
        <v>1</v>
      </c>
      <c r="AL509" s="32">
        <v>1</v>
      </c>
      <c r="AM509" s="32">
        <v>1</v>
      </c>
      <c r="AN509" s="32">
        <v>1</v>
      </c>
      <c r="AO509" s="32">
        <v>0</v>
      </c>
      <c r="AP509" s="32">
        <v>0</v>
      </c>
      <c r="AQ509" s="32">
        <v>0</v>
      </c>
      <c r="AR509" s="32">
        <v>0</v>
      </c>
      <c r="AS509" s="32">
        <v>0</v>
      </c>
      <c r="AT509" s="32">
        <v>0</v>
      </c>
      <c r="AU509" s="32">
        <v>0</v>
      </c>
      <c r="AV509" s="32">
        <v>0</v>
      </c>
      <c r="AW509" s="32">
        <v>0</v>
      </c>
      <c r="AX509" s="32">
        <v>0</v>
      </c>
      <c r="AY509" s="32">
        <v>0</v>
      </c>
      <c r="AZ509" s="32">
        <v>0</v>
      </c>
      <c r="BA509" s="32">
        <v>0</v>
      </c>
      <c r="BB509" s="32">
        <v>0</v>
      </c>
      <c r="BC509" s="32">
        <v>0</v>
      </c>
      <c r="BD509" s="32">
        <v>0</v>
      </c>
      <c r="BE509" s="32">
        <v>0</v>
      </c>
      <c r="BF509" s="32">
        <v>0</v>
      </c>
      <c r="BG509" s="32">
        <v>0</v>
      </c>
      <c r="BH509" s="32">
        <v>0</v>
      </c>
      <c r="BI509" s="32">
        <v>0</v>
      </c>
      <c r="BJ509" s="32">
        <v>0</v>
      </c>
      <c r="BK509" s="32">
        <v>0</v>
      </c>
      <c r="BL509" s="32">
        <v>0</v>
      </c>
      <c r="BM509" s="32">
        <v>0</v>
      </c>
      <c r="BN509" s="32">
        <v>0</v>
      </c>
      <c r="BO509" s="32">
        <v>0</v>
      </c>
      <c r="BP509" s="32" t="s">
        <v>85</v>
      </c>
      <c r="BQ509" s="32" t="s">
        <v>85</v>
      </c>
      <c r="BR509" s="32">
        <v>36</v>
      </c>
      <c r="BS509" s="32">
        <v>33</v>
      </c>
      <c r="BT509" s="32">
        <v>29</v>
      </c>
      <c r="BU509" s="32" t="s">
        <v>85</v>
      </c>
      <c r="BV509" s="32" t="s">
        <v>85</v>
      </c>
      <c r="BW509" s="32" t="s">
        <v>85</v>
      </c>
      <c r="BX509" s="32" t="s">
        <v>85</v>
      </c>
      <c r="BY509" s="32">
        <v>74</v>
      </c>
      <c r="BZ509" s="32">
        <v>19</v>
      </c>
      <c r="CA509" s="32">
        <v>3</v>
      </c>
      <c r="CB509" s="32" t="s">
        <v>85</v>
      </c>
      <c r="CC509" s="32" t="s">
        <v>85</v>
      </c>
      <c r="CD509" s="1"/>
      <c r="CE509" s="1"/>
      <c r="CF509" s="1"/>
      <c r="CG509" s="1"/>
      <c r="CH509" s="1"/>
      <c r="CI509" s="1"/>
      <c r="CJ509" s="1"/>
      <c r="CK509" s="1"/>
    </row>
    <row r="510" spans="1:89" ht="15.75" customHeight="1">
      <c r="A510" s="1">
        <v>114</v>
      </c>
      <c r="B510" s="1" t="s">
        <v>976</v>
      </c>
      <c r="C510" s="19" t="s">
        <v>354</v>
      </c>
      <c r="D510" s="20" t="s">
        <v>412</v>
      </c>
      <c r="E510" s="20" t="s">
        <v>893</v>
      </c>
      <c r="F510" s="20" t="s">
        <v>894</v>
      </c>
      <c r="G510" s="20" t="s">
        <v>415</v>
      </c>
      <c r="H510" s="21">
        <f>E510-D510+1</f>
        <v>3</v>
      </c>
      <c r="I510" s="32">
        <v>3.23</v>
      </c>
      <c r="J510" s="40" t="s">
        <v>176</v>
      </c>
      <c r="K510" s="48">
        <v>919</v>
      </c>
      <c r="L510" s="22">
        <v>47</v>
      </c>
      <c r="M510" s="22">
        <v>36</v>
      </c>
      <c r="N510" s="22">
        <v>2</v>
      </c>
      <c r="O510" s="22">
        <v>14</v>
      </c>
      <c r="P510" s="48" t="s">
        <v>977</v>
      </c>
      <c r="Q510" s="22" t="s">
        <v>978</v>
      </c>
      <c r="R510" s="32" t="s">
        <v>177</v>
      </c>
      <c r="S510" s="12">
        <v>47</v>
      </c>
      <c r="T510" s="12">
        <v>49</v>
      </c>
      <c r="U510" s="48">
        <v>47</v>
      </c>
      <c r="V510" s="48">
        <v>49</v>
      </c>
      <c r="W510" s="48" t="s">
        <v>12</v>
      </c>
      <c r="X510" s="48">
        <f>IF(AND(W510 = "Rep", M510&gt;L510),1,0)</f>
        <v>0</v>
      </c>
      <c r="Y510" s="32" t="s">
        <v>85</v>
      </c>
      <c r="Z510" s="32" t="s">
        <v>85</v>
      </c>
      <c r="AA510" s="32" t="s">
        <v>85</v>
      </c>
      <c r="AB510" s="32" t="s">
        <v>85</v>
      </c>
      <c r="AC510" s="32" t="s">
        <v>85</v>
      </c>
      <c r="AD510" s="32" t="s">
        <v>85</v>
      </c>
      <c r="AE510" s="32" t="s">
        <v>354</v>
      </c>
      <c r="AF510" s="32" t="s">
        <v>354</v>
      </c>
      <c r="AG510" s="32" t="s">
        <v>89</v>
      </c>
      <c r="AH510" s="32">
        <v>1</v>
      </c>
      <c r="AI510" s="32">
        <v>0</v>
      </c>
      <c r="AJ510" s="32">
        <v>1</v>
      </c>
      <c r="AK510" s="32">
        <v>1</v>
      </c>
      <c r="AL510" s="32">
        <v>1</v>
      </c>
      <c r="AM510" s="32">
        <v>1</v>
      </c>
      <c r="AN510" s="32">
        <v>1</v>
      </c>
      <c r="AO510" s="32">
        <v>0</v>
      </c>
      <c r="AP510" s="32">
        <v>1</v>
      </c>
      <c r="AQ510" s="32">
        <v>0</v>
      </c>
      <c r="AR510" s="32">
        <v>0</v>
      </c>
      <c r="AS510" s="32">
        <v>0</v>
      </c>
      <c r="AT510" s="32">
        <v>0</v>
      </c>
      <c r="AU510" s="32">
        <v>0</v>
      </c>
      <c r="AV510" s="32">
        <v>0</v>
      </c>
      <c r="AW510" s="32">
        <v>0</v>
      </c>
      <c r="AX510" s="32">
        <v>0</v>
      </c>
      <c r="AY510" s="32">
        <v>0</v>
      </c>
      <c r="AZ510" s="32">
        <v>0</v>
      </c>
      <c r="BA510" s="32">
        <v>0</v>
      </c>
      <c r="BB510" s="32">
        <v>0</v>
      </c>
      <c r="BC510" s="32">
        <v>0</v>
      </c>
      <c r="BD510" s="32">
        <v>0</v>
      </c>
      <c r="BE510" s="32">
        <v>0</v>
      </c>
      <c r="BF510" s="32">
        <v>0</v>
      </c>
      <c r="BG510" s="32">
        <v>0</v>
      </c>
      <c r="BH510" s="32">
        <v>0</v>
      </c>
      <c r="BI510" s="32">
        <v>0</v>
      </c>
      <c r="BJ510" s="32">
        <v>0</v>
      </c>
      <c r="BK510" s="32">
        <v>0</v>
      </c>
      <c r="BL510" s="32">
        <v>0</v>
      </c>
      <c r="BM510" s="32">
        <v>0</v>
      </c>
      <c r="BN510" s="32">
        <v>0</v>
      </c>
      <c r="BO510" s="32">
        <v>0</v>
      </c>
      <c r="BP510" s="32" t="s">
        <v>85</v>
      </c>
      <c r="BQ510" s="32" t="s">
        <v>85</v>
      </c>
      <c r="BR510" s="32" t="s">
        <v>85</v>
      </c>
      <c r="BS510" s="32" t="s">
        <v>85</v>
      </c>
      <c r="BT510" s="32" t="s">
        <v>85</v>
      </c>
      <c r="BU510" s="32" t="s">
        <v>85</v>
      </c>
      <c r="BV510" s="32" t="s">
        <v>85</v>
      </c>
      <c r="BW510" s="32" t="s">
        <v>85</v>
      </c>
      <c r="BX510" s="32" t="s">
        <v>85</v>
      </c>
      <c r="BY510" s="32" t="s">
        <v>85</v>
      </c>
      <c r="BZ510" s="32" t="s">
        <v>85</v>
      </c>
      <c r="CA510" s="32" t="s">
        <v>85</v>
      </c>
      <c r="CB510" s="32" t="s">
        <v>85</v>
      </c>
      <c r="CC510" s="32" t="s">
        <v>85</v>
      </c>
      <c r="CD510" s="1"/>
      <c r="CE510" s="1"/>
      <c r="CF510" s="1"/>
      <c r="CG510" s="1"/>
      <c r="CH510" s="1"/>
      <c r="CI510" s="1"/>
      <c r="CJ510" s="1"/>
      <c r="CK510" s="1"/>
    </row>
    <row r="511" spans="1:89" ht="15.75" customHeight="1">
      <c r="A511" s="1">
        <v>111</v>
      </c>
      <c r="B511" s="1" t="s">
        <v>976</v>
      </c>
      <c r="C511" s="19" t="s">
        <v>416</v>
      </c>
      <c r="D511" s="20" t="s">
        <v>167</v>
      </c>
      <c r="E511" s="20" t="s">
        <v>417</v>
      </c>
      <c r="F511" s="20" t="s">
        <v>418</v>
      </c>
      <c r="G511" s="20" t="s">
        <v>419</v>
      </c>
      <c r="H511" s="21">
        <f>E511-D511+1</f>
        <v>3</v>
      </c>
      <c r="I511" s="40" t="s">
        <v>85</v>
      </c>
      <c r="J511" s="40" t="s">
        <v>176</v>
      </c>
      <c r="K511" s="48">
        <v>284</v>
      </c>
      <c r="L511" s="22">
        <v>52</v>
      </c>
      <c r="M511" s="22">
        <v>40</v>
      </c>
      <c r="N511" s="22" t="s">
        <v>85</v>
      </c>
      <c r="O511" s="22">
        <v>7</v>
      </c>
      <c r="P511" s="48" t="s">
        <v>977</v>
      </c>
      <c r="Q511" s="22" t="s">
        <v>978</v>
      </c>
      <c r="R511" s="48" t="s">
        <v>88</v>
      </c>
      <c r="S511" s="12">
        <v>47</v>
      </c>
      <c r="T511" s="12">
        <v>49</v>
      </c>
      <c r="U511" s="48">
        <v>47</v>
      </c>
      <c r="V511" s="48">
        <v>49</v>
      </c>
      <c r="W511" s="48" t="s">
        <v>12</v>
      </c>
      <c r="X511" s="48">
        <f>IF(AND(W511 = "Rep", M511&gt;L511),1,0)</f>
        <v>0</v>
      </c>
      <c r="Y511" s="48" t="s">
        <v>85</v>
      </c>
      <c r="Z511" s="48" t="s">
        <v>85</v>
      </c>
      <c r="AA511" s="48" t="s">
        <v>85</v>
      </c>
      <c r="AB511" s="48" t="s">
        <v>85</v>
      </c>
      <c r="AC511" s="48" t="s">
        <v>85</v>
      </c>
      <c r="AD511" s="48" t="s">
        <v>85</v>
      </c>
      <c r="AE511" s="48" t="s">
        <v>207</v>
      </c>
      <c r="AF511" s="48" t="s">
        <v>204</v>
      </c>
      <c r="AG511" s="48" t="s">
        <v>178</v>
      </c>
      <c r="AH511" s="48">
        <v>1</v>
      </c>
      <c r="AI511" s="48">
        <v>1</v>
      </c>
      <c r="AJ511" s="48">
        <v>1</v>
      </c>
      <c r="AK511" s="48">
        <v>1</v>
      </c>
      <c r="AL511" s="48">
        <v>1</v>
      </c>
      <c r="AM511" s="48">
        <v>1</v>
      </c>
      <c r="AN511" s="48">
        <v>1</v>
      </c>
      <c r="AO511" s="48">
        <v>0</v>
      </c>
      <c r="AP511" s="48">
        <v>1</v>
      </c>
      <c r="AQ511" s="48">
        <v>0</v>
      </c>
      <c r="AR511" s="48">
        <v>0</v>
      </c>
      <c r="AS511" s="48">
        <v>0</v>
      </c>
      <c r="AT511" s="48">
        <v>0</v>
      </c>
      <c r="AU511" s="48">
        <v>0</v>
      </c>
      <c r="AV511" s="48">
        <v>0</v>
      </c>
      <c r="AW511" s="48">
        <v>0</v>
      </c>
      <c r="AX511" s="48">
        <v>0</v>
      </c>
      <c r="AY511" s="48">
        <v>0</v>
      </c>
      <c r="AZ511" s="48">
        <v>0</v>
      </c>
      <c r="BA511" s="48">
        <v>0</v>
      </c>
      <c r="BB511" s="48">
        <v>0</v>
      </c>
      <c r="BC511" s="48">
        <v>0</v>
      </c>
      <c r="BD511" s="48">
        <v>0</v>
      </c>
      <c r="BE511" s="48">
        <v>0</v>
      </c>
      <c r="BF511" s="48">
        <v>0</v>
      </c>
      <c r="BG511" s="48">
        <v>0</v>
      </c>
      <c r="BH511" s="48">
        <v>0</v>
      </c>
      <c r="BI511" s="48">
        <v>0</v>
      </c>
      <c r="BJ511" s="48">
        <v>0</v>
      </c>
      <c r="BK511" s="48">
        <v>0</v>
      </c>
      <c r="BL511" s="48">
        <v>0</v>
      </c>
      <c r="BM511" s="48">
        <v>0</v>
      </c>
      <c r="BN511" s="48">
        <v>0</v>
      </c>
      <c r="BO511" s="48">
        <v>0</v>
      </c>
      <c r="BP511" s="32" t="s">
        <v>85</v>
      </c>
      <c r="BQ511" s="32" t="s">
        <v>85</v>
      </c>
      <c r="BR511" s="32" t="s">
        <v>85</v>
      </c>
      <c r="BS511" s="32" t="s">
        <v>85</v>
      </c>
      <c r="BT511" s="32" t="s">
        <v>85</v>
      </c>
      <c r="BU511" s="32" t="s">
        <v>85</v>
      </c>
      <c r="BV511" s="32" t="s">
        <v>85</v>
      </c>
      <c r="BW511" s="32" t="s">
        <v>85</v>
      </c>
      <c r="BX511" s="32" t="s">
        <v>85</v>
      </c>
      <c r="BY511" s="32" t="s">
        <v>85</v>
      </c>
      <c r="BZ511" s="32" t="s">
        <v>85</v>
      </c>
      <c r="CA511" s="32" t="s">
        <v>85</v>
      </c>
      <c r="CB511" s="32" t="s">
        <v>85</v>
      </c>
      <c r="CC511" s="32" t="s">
        <v>85</v>
      </c>
      <c r="CD511" s="1"/>
      <c r="CE511" s="1"/>
      <c r="CF511" s="1"/>
      <c r="CG511" s="1"/>
      <c r="CH511" s="1"/>
      <c r="CI511" s="1"/>
      <c r="CJ511" s="1"/>
      <c r="CK511" s="1"/>
    </row>
    <row r="512" spans="1:89" ht="15.75" customHeight="1">
      <c r="A512" s="1">
        <v>107</v>
      </c>
      <c r="B512" s="1" t="s">
        <v>976</v>
      </c>
      <c r="C512" s="19" t="s">
        <v>130</v>
      </c>
      <c r="D512" s="20" t="s">
        <v>420</v>
      </c>
      <c r="E512" s="20" t="s">
        <v>417</v>
      </c>
      <c r="F512" s="20" t="s">
        <v>421</v>
      </c>
      <c r="G512" s="20" t="s">
        <v>422</v>
      </c>
      <c r="H512" s="48">
        <v>2</v>
      </c>
      <c r="I512" s="48">
        <v>3</v>
      </c>
      <c r="J512" s="40" t="s">
        <v>176</v>
      </c>
      <c r="K512" s="48">
        <v>1504</v>
      </c>
      <c r="L512" s="22">
        <v>46</v>
      </c>
      <c r="M512" s="22">
        <v>37</v>
      </c>
      <c r="N512" s="22">
        <v>4</v>
      </c>
      <c r="O512" s="22">
        <v>13</v>
      </c>
      <c r="P512" s="48" t="s">
        <v>977</v>
      </c>
      <c r="Q512" s="22" t="s">
        <v>978</v>
      </c>
      <c r="R512" s="48" t="s">
        <v>88</v>
      </c>
      <c r="S512" s="12">
        <v>47</v>
      </c>
      <c r="T512" s="12">
        <v>49</v>
      </c>
      <c r="U512" s="48">
        <v>47</v>
      </c>
      <c r="V512" s="48">
        <v>49</v>
      </c>
      <c r="W512" s="48" t="s">
        <v>12</v>
      </c>
      <c r="X512" s="48">
        <f>IF(AND(W512 = "Rep", M512&gt;L512),1,0)</f>
        <v>0</v>
      </c>
      <c r="Y512" s="48" t="s">
        <v>85</v>
      </c>
      <c r="Z512" s="48" t="s">
        <v>85</v>
      </c>
      <c r="AA512" s="48" t="s">
        <v>85</v>
      </c>
      <c r="AB512" s="48" t="s">
        <v>85</v>
      </c>
      <c r="AC512" s="48" t="s">
        <v>85</v>
      </c>
      <c r="AD512" s="48" t="s">
        <v>85</v>
      </c>
      <c r="AE512" s="48" t="s">
        <v>130</v>
      </c>
      <c r="AF512" s="48" t="s">
        <v>130</v>
      </c>
      <c r="AG512" s="48" t="s">
        <v>178</v>
      </c>
      <c r="AH512" s="48">
        <v>1</v>
      </c>
      <c r="AI512" s="48">
        <v>0</v>
      </c>
      <c r="AJ512" s="48">
        <v>1</v>
      </c>
      <c r="AK512" s="48">
        <v>1</v>
      </c>
      <c r="AL512" s="48">
        <v>1</v>
      </c>
      <c r="AM512" s="48">
        <v>1</v>
      </c>
      <c r="AN512" s="48">
        <v>1</v>
      </c>
      <c r="AO512" s="48">
        <v>0</v>
      </c>
      <c r="AP512" s="48">
        <v>0</v>
      </c>
      <c r="AQ512" s="48">
        <v>1</v>
      </c>
      <c r="AR512" s="48">
        <v>0</v>
      </c>
      <c r="AS512" s="48">
        <v>0</v>
      </c>
      <c r="AT512" s="48">
        <v>0</v>
      </c>
      <c r="AU512" s="48">
        <v>0</v>
      </c>
      <c r="AV512" s="48">
        <v>0</v>
      </c>
      <c r="AW512" s="48">
        <v>0</v>
      </c>
      <c r="AX512" s="48">
        <v>0</v>
      </c>
      <c r="AY512" s="48">
        <v>0</v>
      </c>
      <c r="AZ512" s="48">
        <v>0</v>
      </c>
      <c r="BA512" s="48">
        <v>0</v>
      </c>
      <c r="BB512" s="48">
        <v>0</v>
      </c>
      <c r="BC512" s="48">
        <v>0</v>
      </c>
      <c r="BD512" s="48">
        <v>0</v>
      </c>
      <c r="BE512" s="48">
        <v>0</v>
      </c>
      <c r="BF512" s="48">
        <v>0</v>
      </c>
      <c r="BG512" s="48">
        <v>0</v>
      </c>
      <c r="BH512" s="48">
        <v>0</v>
      </c>
      <c r="BI512" s="48">
        <v>0</v>
      </c>
      <c r="BJ512" s="48">
        <v>0</v>
      </c>
      <c r="BK512" s="48">
        <v>1</v>
      </c>
      <c r="BL512" s="48">
        <v>0</v>
      </c>
      <c r="BM512" s="48">
        <v>0</v>
      </c>
      <c r="BN512" s="48">
        <v>0</v>
      </c>
      <c r="BO512" s="48">
        <v>1</v>
      </c>
      <c r="BP512" s="48" t="s">
        <v>85</v>
      </c>
      <c r="BQ512" s="48" t="s">
        <v>85</v>
      </c>
      <c r="BR512" s="48" t="s">
        <v>85</v>
      </c>
      <c r="BS512" s="48" t="s">
        <v>85</v>
      </c>
      <c r="BT512" s="48" t="s">
        <v>85</v>
      </c>
      <c r="BU512" s="48" t="s">
        <v>85</v>
      </c>
      <c r="BV512" s="48" t="s">
        <v>85</v>
      </c>
      <c r="BW512" s="48" t="s">
        <v>85</v>
      </c>
      <c r="BX512" s="48" t="s">
        <v>85</v>
      </c>
      <c r="BY512" s="48" t="s">
        <v>85</v>
      </c>
      <c r="BZ512" s="48" t="s">
        <v>85</v>
      </c>
      <c r="CA512" s="48" t="s">
        <v>85</v>
      </c>
      <c r="CB512" s="48" t="s">
        <v>85</v>
      </c>
      <c r="CC512" s="48" t="s">
        <v>85</v>
      </c>
      <c r="CD512" s="1"/>
      <c r="CE512" s="1"/>
      <c r="CF512" s="1"/>
      <c r="CG512" s="1"/>
      <c r="CH512" s="1"/>
      <c r="CI512" s="1"/>
      <c r="CJ512" s="1"/>
      <c r="CK512" s="1"/>
    </row>
    <row r="513" spans="1:89" ht="15.75" customHeight="1">
      <c r="A513" s="26">
        <v>76</v>
      </c>
      <c r="B513" s="1" t="s">
        <v>976</v>
      </c>
      <c r="C513" s="19" t="s">
        <v>204</v>
      </c>
      <c r="D513" s="27">
        <v>44022</v>
      </c>
      <c r="E513" s="27">
        <v>44024</v>
      </c>
      <c r="F513" s="26" t="s">
        <v>436</v>
      </c>
      <c r="G513" s="27">
        <v>44027</v>
      </c>
      <c r="H513" s="48">
        <v>3</v>
      </c>
      <c r="I513" s="49" t="s">
        <v>85</v>
      </c>
      <c r="J513" s="40" t="s">
        <v>176</v>
      </c>
      <c r="K513" s="32">
        <v>655</v>
      </c>
      <c r="L513" s="32">
        <v>49</v>
      </c>
      <c r="M513" s="32">
        <v>42</v>
      </c>
      <c r="N513" s="49" t="s">
        <v>85</v>
      </c>
      <c r="O513" s="32">
        <v>7</v>
      </c>
      <c r="P513" s="48" t="s">
        <v>977</v>
      </c>
      <c r="Q513" s="22" t="s">
        <v>978</v>
      </c>
      <c r="R513" s="32" t="s">
        <v>88</v>
      </c>
      <c r="S513" s="12">
        <v>47</v>
      </c>
      <c r="T513" s="12">
        <v>49</v>
      </c>
      <c r="U513" s="48">
        <v>47</v>
      </c>
      <c r="V513" s="48">
        <v>49</v>
      </c>
      <c r="W513" s="48" t="s">
        <v>12</v>
      </c>
      <c r="X513" s="48">
        <f>IF(AND(W513 = "Rep", M513&gt;L513),1,0)</f>
        <v>0</v>
      </c>
      <c r="Y513" s="49" t="s">
        <v>85</v>
      </c>
      <c r="Z513" s="49" t="s">
        <v>611</v>
      </c>
      <c r="AA513" s="32">
        <v>0</v>
      </c>
      <c r="AB513" s="32">
        <v>0</v>
      </c>
      <c r="AC513" s="32">
        <v>0</v>
      </c>
      <c r="AD513" s="49" t="s">
        <v>85</v>
      </c>
      <c r="AE513" s="32" t="s">
        <v>207</v>
      </c>
      <c r="AF513" s="32" t="s">
        <v>204</v>
      </c>
      <c r="AG513" s="32" t="s">
        <v>178</v>
      </c>
      <c r="AH513" s="32">
        <v>1</v>
      </c>
      <c r="AI513" s="32">
        <v>1</v>
      </c>
      <c r="AJ513" s="32">
        <v>1</v>
      </c>
      <c r="AK513" s="32">
        <v>1</v>
      </c>
      <c r="AL513" s="32">
        <v>1</v>
      </c>
      <c r="AM513" s="32">
        <v>1</v>
      </c>
      <c r="AN513" s="32">
        <v>1</v>
      </c>
      <c r="AO513" s="32">
        <v>0</v>
      </c>
      <c r="AP513" s="32">
        <v>0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>
        <v>0</v>
      </c>
      <c r="BB513" s="32">
        <v>0</v>
      </c>
      <c r="BC513" s="32">
        <v>0</v>
      </c>
      <c r="BD513" s="32">
        <v>0</v>
      </c>
      <c r="BE513" s="32">
        <v>0</v>
      </c>
      <c r="BF513" s="32">
        <v>0</v>
      </c>
      <c r="BG513" s="32">
        <v>0</v>
      </c>
      <c r="BH513" s="32">
        <v>0</v>
      </c>
      <c r="BI513" s="32">
        <v>0</v>
      </c>
      <c r="BJ513" s="32">
        <v>0</v>
      </c>
      <c r="BK513" s="32">
        <v>0</v>
      </c>
      <c r="BL513" s="32">
        <v>0</v>
      </c>
      <c r="BM513" s="32">
        <v>0</v>
      </c>
      <c r="BN513" s="32">
        <v>0</v>
      </c>
      <c r="BO513" s="32">
        <v>0</v>
      </c>
      <c r="BP513" s="32">
        <v>43</v>
      </c>
      <c r="BQ513" s="32">
        <v>44</v>
      </c>
      <c r="BR513" s="32">
        <v>39</v>
      </c>
      <c r="BS513" s="32">
        <v>35</v>
      </c>
      <c r="BT513" s="32">
        <v>26</v>
      </c>
      <c r="BU513" s="32">
        <v>32</v>
      </c>
      <c r="BV513" s="32">
        <v>7</v>
      </c>
      <c r="BW513" s="32">
        <v>28</v>
      </c>
      <c r="BX513" s="32">
        <v>6</v>
      </c>
      <c r="BY513" s="32">
        <v>74</v>
      </c>
      <c r="BZ513" s="32">
        <v>12</v>
      </c>
      <c r="CA513" s="32">
        <v>9</v>
      </c>
      <c r="CB513" s="32">
        <v>2</v>
      </c>
      <c r="CC513" s="32">
        <v>2</v>
      </c>
      <c r="CD513" s="1" t="s">
        <v>437</v>
      </c>
      <c r="CE513" s="1"/>
      <c r="CF513" s="1"/>
      <c r="CG513" s="1"/>
      <c r="CH513" s="1"/>
      <c r="CI513" s="1"/>
      <c r="CJ513" s="1"/>
      <c r="CK513" s="1"/>
    </row>
    <row r="514" spans="1:89" ht="15.75" customHeight="1">
      <c r="A514" s="26">
        <v>53</v>
      </c>
      <c r="B514" s="1" t="s">
        <v>976</v>
      </c>
      <c r="C514" s="19" t="s">
        <v>204</v>
      </c>
      <c r="D514" s="27">
        <v>44008</v>
      </c>
      <c r="E514" s="27">
        <v>44010</v>
      </c>
      <c r="F514" s="1" t="s">
        <v>449</v>
      </c>
      <c r="G514" s="27">
        <v>44013</v>
      </c>
      <c r="H514" s="48">
        <v>3</v>
      </c>
      <c r="I514" s="48">
        <v>1.6</v>
      </c>
      <c r="J514" s="40" t="s">
        <v>176</v>
      </c>
      <c r="K514" s="48">
        <v>468</v>
      </c>
      <c r="L514" s="22">
        <v>51</v>
      </c>
      <c r="M514" s="22">
        <v>41</v>
      </c>
      <c r="N514" s="22">
        <v>1</v>
      </c>
      <c r="O514" s="22">
        <v>7</v>
      </c>
      <c r="P514" s="48" t="s">
        <v>977</v>
      </c>
      <c r="Q514" s="22" t="s">
        <v>978</v>
      </c>
      <c r="R514" s="48" t="s">
        <v>88</v>
      </c>
      <c r="S514" s="12">
        <v>47</v>
      </c>
      <c r="T514" s="12">
        <v>49</v>
      </c>
      <c r="U514" s="48">
        <v>47</v>
      </c>
      <c r="V514" s="48">
        <v>49</v>
      </c>
      <c r="W514" s="48" t="s">
        <v>12</v>
      </c>
      <c r="X514" s="48">
        <f>IF(AND(W514 = "Rep", M514&gt;L514),1,0)</f>
        <v>0</v>
      </c>
      <c r="Y514" s="49" t="s">
        <v>85</v>
      </c>
      <c r="Z514" s="49" t="s">
        <v>611</v>
      </c>
      <c r="AA514" s="48">
        <v>0</v>
      </c>
      <c r="AB514" s="48">
        <v>0</v>
      </c>
      <c r="AC514" s="48">
        <v>0</v>
      </c>
      <c r="AD514" s="49" t="s">
        <v>85</v>
      </c>
      <c r="AE514" s="48" t="s">
        <v>207</v>
      </c>
      <c r="AF514" s="48" t="s">
        <v>204</v>
      </c>
      <c r="AG514" s="48" t="s">
        <v>178</v>
      </c>
      <c r="AH514" s="48">
        <v>1</v>
      </c>
      <c r="AI514" s="48">
        <v>1</v>
      </c>
      <c r="AJ514" s="48">
        <v>1</v>
      </c>
      <c r="AK514" s="48">
        <v>1</v>
      </c>
      <c r="AL514" s="48">
        <v>1</v>
      </c>
      <c r="AM514" s="48">
        <v>1</v>
      </c>
      <c r="AN514" s="48">
        <v>1</v>
      </c>
      <c r="AO514" s="48">
        <v>0</v>
      </c>
      <c r="AP514" s="48">
        <v>0</v>
      </c>
      <c r="AQ514" s="48">
        <v>0</v>
      </c>
      <c r="AR514" s="48">
        <v>0</v>
      </c>
      <c r="AS514" s="48">
        <v>0</v>
      </c>
      <c r="AT514" s="48">
        <v>0</v>
      </c>
      <c r="AU514" s="48">
        <v>0</v>
      </c>
      <c r="AV514" s="48">
        <v>0</v>
      </c>
      <c r="AW514" s="48">
        <v>0</v>
      </c>
      <c r="AX514" s="48">
        <v>0</v>
      </c>
      <c r="AY514" s="48">
        <v>0</v>
      </c>
      <c r="AZ514" s="48">
        <v>0</v>
      </c>
      <c r="BA514" s="48">
        <v>0</v>
      </c>
      <c r="BB514" s="48">
        <v>0</v>
      </c>
      <c r="BC514" s="48">
        <v>0</v>
      </c>
      <c r="BD514" s="48">
        <v>0</v>
      </c>
      <c r="BE514" s="48">
        <v>0</v>
      </c>
      <c r="BF514" s="48">
        <v>0</v>
      </c>
      <c r="BG514" s="48">
        <v>0</v>
      </c>
      <c r="BH514" s="48">
        <v>0</v>
      </c>
      <c r="BI514" s="48">
        <v>0</v>
      </c>
      <c r="BJ514" s="48">
        <v>0</v>
      </c>
      <c r="BK514" s="48">
        <v>0</v>
      </c>
      <c r="BL514" s="48">
        <v>0</v>
      </c>
      <c r="BM514" s="48">
        <v>0</v>
      </c>
      <c r="BN514" s="48">
        <v>0</v>
      </c>
      <c r="BO514" s="32">
        <v>0</v>
      </c>
      <c r="BP514" s="48">
        <v>43</v>
      </c>
      <c r="BQ514" s="48">
        <v>44</v>
      </c>
      <c r="BR514" s="48">
        <v>39</v>
      </c>
      <c r="BS514" s="48">
        <v>34</v>
      </c>
      <c r="BT514" s="48">
        <v>27</v>
      </c>
      <c r="BU514" s="48">
        <v>31</v>
      </c>
      <c r="BV514" s="48">
        <v>8</v>
      </c>
      <c r="BW514" s="48">
        <v>6</v>
      </c>
      <c r="BX514" s="48">
        <v>28</v>
      </c>
      <c r="BY514" s="48">
        <v>75</v>
      </c>
      <c r="BZ514" s="48">
        <v>12</v>
      </c>
      <c r="CA514" s="48">
        <v>9</v>
      </c>
      <c r="CB514" s="48">
        <v>2</v>
      </c>
      <c r="CC514" s="48">
        <v>3</v>
      </c>
      <c r="CD514" s="1" t="s">
        <v>437</v>
      </c>
      <c r="CE514" s="1"/>
      <c r="CF514" s="1"/>
      <c r="CG514" s="1"/>
      <c r="CH514" s="1"/>
      <c r="CI514" s="1"/>
      <c r="CJ514" s="1"/>
      <c r="CK514" s="1"/>
    </row>
    <row r="515" spans="1:89" ht="15.75" customHeight="1">
      <c r="A515" s="1">
        <v>39</v>
      </c>
      <c r="B515" s="1" t="s">
        <v>976</v>
      </c>
      <c r="C515" s="19" t="s">
        <v>354</v>
      </c>
      <c r="D515" s="27">
        <v>43996</v>
      </c>
      <c r="E515" s="27">
        <v>43999</v>
      </c>
      <c r="F515" s="1" t="s">
        <v>452</v>
      </c>
      <c r="G515" s="27">
        <v>44007</v>
      </c>
      <c r="H515" s="48">
        <v>4</v>
      </c>
      <c r="I515" s="48">
        <v>3.26</v>
      </c>
      <c r="J515" s="40" t="s">
        <v>176</v>
      </c>
      <c r="K515" s="48">
        <v>902</v>
      </c>
      <c r="L515" s="22">
        <v>45</v>
      </c>
      <c r="M515" s="22">
        <v>36</v>
      </c>
      <c r="N515" s="22">
        <v>3</v>
      </c>
      <c r="O515" s="22">
        <v>16</v>
      </c>
      <c r="P515" s="48" t="s">
        <v>977</v>
      </c>
      <c r="Q515" s="22" t="s">
        <v>978</v>
      </c>
      <c r="R515" s="48" t="s">
        <v>177</v>
      </c>
      <c r="S515" s="12">
        <v>47</v>
      </c>
      <c r="T515" s="12">
        <v>49</v>
      </c>
      <c r="U515" s="48">
        <v>47</v>
      </c>
      <c r="V515" s="48">
        <v>49</v>
      </c>
      <c r="W515" s="48" t="s">
        <v>12</v>
      </c>
      <c r="X515" s="48">
        <f>IF(AND(W515 = "Rep", M515&gt;L515),1,0)</f>
        <v>0</v>
      </c>
      <c r="Y515" s="49" t="s">
        <v>85</v>
      </c>
      <c r="Z515" s="48" t="s">
        <v>282</v>
      </c>
      <c r="AA515" s="48">
        <v>0</v>
      </c>
      <c r="AB515" s="48">
        <v>0</v>
      </c>
      <c r="AC515" s="48">
        <v>0</v>
      </c>
      <c r="AD515" s="49" t="s">
        <v>85</v>
      </c>
      <c r="AE515" s="48" t="s">
        <v>359</v>
      </c>
      <c r="AF515" s="48" t="s">
        <v>359</v>
      </c>
      <c r="AG515" s="48" t="s">
        <v>178</v>
      </c>
      <c r="AH515" s="48">
        <v>1</v>
      </c>
      <c r="AI515" s="48">
        <v>0</v>
      </c>
      <c r="AJ515" s="48">
        <v>1</v>
      </c>
      <c r="AK515" s="48">
        <v>1</v>
      </c>
      <c r="AL515" s="48">
        <v>1</v>
      </c>
      <c r="AM515" s="48">
        <v>1</v>
      </c>
      <c r="AN515" s="48">
        <v>1</v>
      </c>
      <c r="AO515" s="48">
        <v>0</v>
      </c>
      <c r="AP515" s="48">
        <v>1</v>
      </c>
      <c r="AQ515" s="48">
        <v>0</v>
      </c>
      <c r="AR515" s="48">
        <v>0</v>
      </c>
      <c r="AS515" s="48">
        <v>0</v>
      </c>
      <c r="AT515" s="48">
        <v>0</v>
      </c>
      <c r="AU515" s="48">
        <v>0</v>
      </c>
      <c r="AV515" s="48">
        <v>0</v>
      </c>
      <c r="AW515" s="48">
        <v>0</v>
      </c>
      <c r="AX515" s="48">
        <v>0</v>
      </c>
      <c r="AY515" s="48">
        <v>0</v>
      </c>
      <c r="AZ515" s="48">
        <v>0</v>
      </c>
      <c r="BA515" s="48">
        <v>0</v>
      </c>
      <c r="BB515" s="48">
        <v>0</v>
      </c>
      <c r="BC515" s="48">
        <v>0</v>
      </c>
      <c r="BD515" s="48">
        <v>0</v>
      </c>
      <c r="BE515" s="48">
        <v>0</v>
      </c>
      <c r="BF515" s="48">
        <v>0</v>
      </c>
      <c r="BG515" s="48">
        <v>0</v>
      </c>
      <c r="BH515" s="48">
        <v>0</v>
      </c>
      <c r="BI515" s="48">
        <v>0</v>
      </c>
      <c r="BJ515" s="48">
        <v>0</v>
      </c>
      <c r="BK515" s="48">
        <v>0</v>
      </c>
      <c r="BL515" s="48">
        <v>0</v>
      </c>
      <c r="BM515" s="48">
        <v>0</v>
      </c>
      <c r="BN515" s="48">
        <v>0</v>
      </c>
      <c r="BO515" s="32">
        <v>0</v>
      </c>
      <c r="BP515" s="48">
        <v>36</v>
      </c>
      <c r="BQ515" s="49" t="s">
        <v>85</v>
      </c>
      <c r="BR515" s="49" t="s">
        <v>85</v>
      </c>
      <c r="BS515" s="49" t="s">
        <v>85</v>
      </c>
      <c r="BT515" s="49" t="s">
        <v>85</v>
      </c>
      <c r="BU515" s="49" t="s">
        <v>85</v>
      </c>
      <c r="BV515" s="49" t="s">
        <v>85</v>
      </c>
      <c r="BW515" s="49" t="s">
        <v>85</v>
      </c>
      <c r="BX515" s="49" t="s">
        <v>85</v>
      </c>
      <c r="BY515" s="49" t="s">
        <v>85</v>
      </c>
      <c r="BZ515" s="49" t="s">
        <v>85</v>
      </c>
      <c r="CA515" s="49" t="s">
        <v>85</v>
      </c>
      <c r="CB515" s="49" t="s">
        <v>85</v>
      </c>
      <c r="CC515" s="49" t="s">
        <v>85</v>
      </c>
      <c r="CD515" s="1"/>
      <c r="CE515" s="1"/>
      <c r="CF515" s="1"/>
      <c r="CG515" s="1"/>
      <c r="CH515" s="1"/>
      <c r="CI515" s="1"/>
      <c r="CJ515" s="1"/>
      <c r="CK515" s="1"/>
    </row>
    <row r="516" spans="1:89" ht="15.75" customHeight="1">
      <c r="A516" s="44">
        <v>537</v>
      </c>
      <c r="B516" s="45" t="s">
        <v>1083</v>
      </c>
      <c r="C516" s="9" t="s">
        <v>1086</v>
      </c>
      <c r="D516" s="39" t="s">
        <v>250</v>
      </c>
      <c r="E516" s="39" t="s">
        <v>80</v>
      </c>
      <c r="F516" s="39" t="s">
        <v>1087</v>
      </c>
      <c r="G516" s="39" t="s">
        <v>82</v>
      </c>
      <c r="H516" s="40">
        <f>E516-D516+1</f>
        <v>5</v>
      </c>
      <c r="I516" s="40" t="s">
        <v>532</v>
      </c>
      <c r="J516" s="40" t="s">
        <v>176</v>
      </c>
      <c r="K516" s="40" t="s">
        <v>1088</v>
      </c>
      <c r="L516" s="48">
        <v>54</v>
      </c>
      <c r="M516" s="48">
        <v>43</v>
      </c>
      <c r="N516" s="48">
        <v>2</v>
      </c>
      <c r="O516" s="48">
        <v>0</v>
      </c>
      <c r="P516" s="13" t="s">
        <v>1084</v>
      </c>
      <c r="Q516" s="22" t="s">
        <v>1085</v>
      </c>
      <c r="R516" s="48" t="s">
        <v>88</v>
      </c>
      <c r="S516" s="12">
        <v>57</v>
      </c>
      <c r="T516" s="12">
        <v>41</v>
      </c>
      <c r="U516" s="48">
        <f>100*ROUND(450778/(326229+450778+18421+486),2)</f>
        <v>56.999999999999993</v>
      </c>
      <c r="V516" s="48">
        <f>100*ROUND(326229/(326229+450778+18421+486),2)</f>
        <v>41</v>
      </c>
      <c r="W516" s="48" t="s">
        <v>11</v>
      </c>
      <c r="X516" s="48">
        <f>IF(AND(W516 = "Dem", L516&gt;M516), 1, 0)</f>
        <v>1</v>
      </c>
      <c r="Y516" s="48" t="s">
        <v>85</v>
      </c>
      <c r="Z516" s="48" t="s">
        <v>85</v>
      </c>
      <c r="AA516" s="48" t="s">
        <v>85</v>
      </c>
      <c r="AB516" s="48" t="s">
        <v>85</v>
      </c>
      <c r="AC516" s="48" t="s">
        <v>85</v>
      </c>
      <c r="AD516" s="48" t="s">
        <v>85</v>
      </c>
      <c r="AE516" s="13" t="s">
        <v>1086</v>
      </c>
      <c r="AF516" s="13" t="s">
        <v>1086</v>
      </c>
      <c r="AG516" s="48" t="s">
        <v>89</v>
      </c>
      <c r="AH516" s="48">
        <v>1</v>
      </c>
      <c r="AI516" s="48">
        <v>0</v>
      </c>
      <c r="AJ516" s="48">
        <v>1</v>
      </c>
      <c r="AK516" s="48">
        <v>1</v>
      </c>
      <c r="AL516" s="48">
        <v>0</v>
      </c>
      <c r="AM516" s="48">
        <v>1</v>
      </c>
      <c r="AN516" s="48">
        <v>0</v>
      </c>
      <c r="AO516" s="48">
        <v>0</v>
      </c>
      <c r="AP516" s="48">
        <v>1</v>
      </c>
      <c r="AQ516" s="48">
        <v>0</v>
      </c>
      <c r="AR516" s="48">
        <v>0</v>
      </c>
      <c r="AS516" s="48">
        <v>0</v>
      </c>
      <c r="AT516" s="48">
        <v>0</v>
      </c>
      <c r="AU516" s="48">
        <v>0</v>
      </c>
      <c r="AV516" s="48">
        <v>0</v>
      </c>
      <c r="AW516" s="48">
        <v>0</v>
      </c>
      <c r="AX516" s="48">
        <v>0</v>
      </c>
      <c r="AY516" s="48">
        <v>0</v>
      </c>
      <c r="AZ516" s="48">
        <v>0</v>
      </c>
      <c r="BA516" s="48">
        <v>0</v>
      </c>
      <c r="BB516" s="48">
        <v>0</v>
      </c>
      <c r="BC516" s="48">
        <v>0</v>
      </c>
      <c r="BD516" s="48">
        <v>0</v>
      </c>
      <c r="BE516" s="48">
        <v>0</v>
      </c>
      <c r="BF516" s="48">
        <v>0</v>
      </c>
      <c r="BG516" s="48">
        <v>0</v>
      </c>
      <c r="BH516" s="48">
        <v>0</v>
      </c>
      <c r="BI516" s="48">
        <v>0</v>
      </c>
      <c r="BJ516" s="48">
        <v>0</v>
      </c>
      <c r="BK516" s="48">
        <v>0</v>
      </c>
      <c r="BL516" s="48">
        <v>0</v>
      </c>
      <c r="BM516" s="48">
        <v>0</v>
      </c>
      <c r="BN516" s="48">
        <v>0</v>
      </c>
      <c r="BO516" s="48">
        <v>0</v>
      </c>
      <c r="BP516" s="48">
        <v>46</v>
      </c>
      <c r="BQ516" s="48">
        <v>46</v>
      </c>
      <c r="BR516" s="48">
        <v>40</v>
      </c>
      <c r="BS516" s="48">
        <v>42</v>
      </c>
      <c r="BT516" s="48">
        <v>16</v>
      </c>
      <c r="BU516" s="22" t="s">
        <v>85</v>
      </c>
      <c r="BV516" s="22" t="s">
        <v>85</v>
      </c>
      <c r="BW516" s="22" t="s">
        <v>85</v>
      </c>
      <c r="BX516" s="22" t="s">
        <v>85</v>
      </c>
      <c r="BY516" s="48" t="s">
        <v>85</v>
      </c>
      <c r="BZ516" s="48" t="s">
        <v>85</v>
      </c>
      <c r="CA516" s="48" t="s">
        <v>85</v>
      </c>
      <c r="CB516" s="48" t="s">
        <v>85</v>
      </c>
      <c r="CC516" s="48" t="s">
        <v>85</v>
      </c>
      <c r="CD516" s="45"/>
    </row>
    <row r="517" spans="1:89" ht="15.75" customHeight="1">
      <c r="A517" s="44">
        <v>529</v>
      </c>
      <c r="B517" s="45" t="s">
        <v>1083</v>
      </c>
      <c r="C517" s="9" t="s">
        <v>999</v>
      </c>
      <c r="D517" s="39" t="s">
        <v>108</v>
      </c>
      <c r="E517" s="39" t="s">
        <v>79</v>
      </c>
      <c r="F517" s="39" t="s">
        <v>1000</v>
      </c>
      <c r="G517" s="39" t="s">
        <v>82</v>
      </c>
      <c r="H517" s="40">
        <f>E517-D517+1</f>
        <v>11</v>
      </c>
      <c r="I517" s="40" t="s">
        <v>200</v>
      </c>
      <c r="J517" s="40" t="s">
        <v>176</v>
      </c>
      <c r="K517" s="40" t="s">
        <v>1089</v>
      </c>
      <c r="L517" s="48">
        <v>57</v>
      </c>
      <c r="M517" s="48">
        <v>38</v>
      </c>
      <c r="N517" s="48">
        <v>3</v>
      </c>
      <c r="O517" s="48">
        <v>15</v>
      </c>
      <c r="P517" s="13" t="s">
        <v>1084</v>
      </c>
      <c r="Q517" s="22" t="s">
        <v>1085</v>
      </c>
      <c r="R517" s="48" t="s">
        <v>88</v>
      </c>
      <c r="S517" s="12">
        <v>57</v>
      </c>
      <c r="T517" s="12">
        <v>41</v>
      </c>
      <c r="U517" s="48">
        <f>100*ROUND(450778/(326229+450778+18421+486),2)</f>
        <v>56.999999999999993</v>
      </c>
      <c r="V517" s="48">
        <f>100*ROUND(326229/(326229+450778+18421+486),2)</f>
        <v>41</v>
      </c>
      <c r="W517" s="48" t="s">
        <v>11</v>
      </c>
      <c r="X517" s="48">
        <f>IF(AND(W517 = "Dem", L517&gt;M517), 1, 0)</f>
        <v>1</v>
      </c>
      <c r="Y517" s="48" t="s">
        <v>85</v>
      </c>
      <c r="Z517" s="48" t="s">
        <v>85</v>
      </c>
      <c r="AA517" s="48" t="s">
        <v>85</v>
      </c>
      <c r="AB517" s="48" t="s">
        <v>85</v>
      </c>
      <c r="AC517" s="48" t="s">
        <v>85</v>
      </c>
      <c r="AD517" s="48" t="s">
        <v>85</v>
      </c>
      <c r="AE517" s="13" t="s">
        <v>1001</v>
      </c>
      <c r="AF517" s="13" t="s">
        <v>1001</v>
      </c>
      <c r="AG517" s="48" t="s">
        <v>89</v>
      </c>
      <c r="AH517" s="48">
        <v>1</v>
      </c>
      <c r="AI517" s="48">
        <v>1</v>
      </c>
      <c r="AJ517" s="48">
        <v>1</v>
      </c>
      <c r="AK517" s="48">
        <v>1</v>
      </c>
      <c r="AL517" s="48">
        <v>1</v>
      </c>
      <c r="AM517" s="48">
        <v>1</v>
      </c>
      <c r="AN517" s="48">
        <v>0</v>
      </c>
      <c r="AO517" s="48">
        <v>0</v>
      </c>
      <c r="AP517" s="48">
        <v>0</v>
      </c>
      <c r="AQ517" s="48">
        <v>0</v>
      </c>
      <c r="AR517" s="48">
        <v>0</v>
      </c>
      <c r="AS517" s="48">
        <v>0</v>
      </c>
      <c r="AT517" s="48">
        <v>0</v>
      </c>
      <c r="AU517" s="48">
        <v>0</v>
      </c>
      <c r="AV517" s="48">
        <v>0</v>
      </c>
      <c r="AW517" s="48">
        <v>0</v>
      </c>
      <c r="AX517" s="48">
        <v>0</v>
      </c>
      <c r="AY517" s="48">
        <v>0</v>
      </c>
      <c r="AZ517" s="48">
        <v>0</v>
      </c>
      <c r="BA517" s="48">
        <v>0</v>
      </c>
      <c r="BB517" s="48">
        <v>0</v>
      </c>
      <c r="BC517" s="48">
        <v>0</v>
      </c>
      <c r="BD517" s="48">
        <v>0</v>
      </c>
      <c r="BE517" s="48">
        <v>0</v>
      </c>
      <c r="BF517" s="48">
        <v>0</v>
      </c>
      <c r="BG517" s="48">
        <v>0</v>
      </c>
      <c r="BH517" s="48">
        <v>0</v>
      </c>
      <c r="BI517" s="48">
        <v>0</v>
      </c>
      <c r="BJ517" s="48">
        <v>0</v>
      </c>
      <c r="BK517" s="48">
        <v>0</v>
      </c>
      <c r="BL517" s="48">
        <v>0</v>
      </c>
      <c r="BM517" s="48">
        <v>0</v>
      </c>
      <c r="BN517" s="48">
        <v>0</v>
      </c>
      <c r="BO517" s="48">
        <v>0</v>
      </c>
      <c r="BP517" s="48" t="s">
        <v>85</v>
      </c>
      <c r="BQ517" s="48" t="s">
        <v>85</v>
      </c>
      <c r="BR517" s="48" t="s">
        <v>85</v>
      </c>
      <c r="BS517" s="48" t="s">
        <v>85</v>
      </c>
      <c r="BT517" s="48" t="s">
        <v>85</v>
      </c>
      <c r="BU517" s="48" t="s">
        <v>85</v>
      </c>
      <c r="BV517" s="48" t="s">
        <v>85</v>
      </c>
      <c r="BW517" s="48" t="s">
        <v>85</v>
      </c>
      <c r="BX517" s="48" t="s">
        <v>85</v>
      </c>
      <c r="BY517" s="48" t="s">
        <v>85</v>
      </c>
      <c r="BZ517" s="48" t="s">
        <v>85</v>
      </c>
      <c r="CA517" s="48" t="s">
        <v>85</v>
      </c>
      <c r="CB517" s="48" t="s">
        <v>85</v>
      </c>
      <c r="CC517" s="48" t="s">
        <v>85</v>
      </c>
      <c r="CD517" s="45"/>
    </row>
    <row r="518" spans="1:89" ht="15.75" customHeight="1">
      <c r="A518" s="44">
        <v>396</v>
      </c>
      <c r="B518" s="45" t="s">
        <v>1083</v>
      </c>
      <c r="C518" s="9" t="s">
        <v>1086</v>
      </c>
      <c r="D518" s="39" t="s">
        <v>105</v>
      </c>
      <c r="E518" s="39" t="s">
        <v>478</v>
      </c>
      <c r="F518" s="39" t="s">
        <v>1090</v>
      </c>
      <c r="G518" s="39" t="s">
        <v>232</v>
      </c>
      <c r="H518" s="40">
        <f>E518-D518+1</f>
        <v>4</v>
      </c>
      <c r="I518" s="40" t="s">
        <v>200</v>
      </c>
      <c r="J518" s="40" t="s">
        <v>176</v>
      </c>
      <c r="K518" s="40" t="s">
        <v>1091</v>
      </c>
      <c r="L518" s="48">
        <v>55</v>
      </c>
      <c r="M518" s="48">
        <v>40</v>
      </c>
      <c r="N518" s="48">
        <v>2</v>
      </c>
      <c r="O518" s="48">
        <v>4</v>
      </c>
      <c r="P518" s="13" t="s">
        <v>1084</v>
      </c>
      <c r="Q518" s="22" t="s">
        <v>1092</v>
      </c>
      <c r="R518" s="22" t="s">
        <v>88</v>
      </c>
      <c r="S518" s="12">
        <v>57</v>
      </c>
      <c r="T518" s="12">
        <v>41</v>
      </c>
      <c r="U518" s="48">
        <f>100*ROUND(450778/(326229+450778+18421+486),2)</f>
        <v>56.999999999999993</v>
      </c>
      <c r="V518" s="48">
        <f>100*ROUND(326229/(326229+450778+18421+486),2)</f>
        <v>41</v>
      </c>
      <c r="W518" s="48" t="s">
        <v>11</v>
      </c>
      <c r="X518" s="48">
        <f>IF(AND(W518 = "Dem", L518&gt;M518), 1, 0)</f>
        <v>1</v>
      </c>
      <c r="Y518" s="48" t="s">
        <v>85</v>
      </c>
      <c r="Z518" s="48" t="s">
        <v>85</v>
      </c>
      <c r="AA518" s="48">
        <v>0</v>
      </c>
      <c r="AB518" s="48">
        <v>1</v>
      </c>
      <c r="AC518" s="48">
        <v>0</v>
      </c>
      <c r="AD518" s="48" t="s">
        <v>85</v>
      </c>
      <c r="AE518" s="32" t="s">
        <v>1086</v>
      </c>
      <c r="AF518" s="32" t="s">
        <v>1086</v>
      </c>
      <c r="AG518" s="48" t="s">
        <v>89</v>
      </c>
      <c r="AH518" s="22">
        <v>1</v>
      </c>
      <c r="AI518" s="48">
        <v>0</v>
      </c>
      <c r="AJ518" s="48">
        <v>1</v>
      </c>
      <c r="AK518" s="48">
        <v>1</v>
      </c>
      <c r="AL518" s="48">
        <v>0</v>
      </c>
      <c r="AM518" s="48">
        <v>1</v>
      </c>
      <c r="AN518" s="48">
        <v>0</v>
      </c>
      <c r="AO518" s="48">
        <v>0</v>
      </c>
      <c r="AP518" s="48">
        <v>1</v>
      </c>
      <c r="AQ518" s="48">
        <v>0</v>
      </c>
      <c r="AR518" s="48">
        <v>0</v>
      </c>
      <c r="AS518" s="48">
        <v>0</v>
      </c>
      <c r="AT518" s="48">
        <v>0</v>
      </c>
      <c r="AU518" s="48">
        <v>0</v>
      </c>
      <c r="AV518" s="48">
        <v>0</v>
      </c>
      <c r="AW518" s="48">
        <v>0</v>
      </c>
      <c r="AX518" s="48">
        <v>0</v>
      </c>
      <c r="AY518" s="48">
        <v>0</v>
      </c>
      <c r="AZ518" s="48">
        <v>0</v>
      </c>
      <c r="BA518" s="48">
        <v>0</v>
      </c>
      <c r="BB518" s="48">
        <v>0</v>
      </c>
      <c r="BC518" s="48">
        <v>0</v>
      </c>
      <c r="BD518" s="48">
        <v>0</v>
      </c>
      <c r="BE518" s="48">
        <v>0</v>
      </c>
      <c r="BF518" s="48">
        <v>0</v>
      </c>
      <c r="BG518" s="48">
        <v>0</v>
      </c>
      <c r="BH518" s="48">
        <v>0</v>
      </c>
      <c r="BI518" s="48">
        <v>0</v>
      </c>
      <c r="BJ518" s="48">
        <v>0</v>
      </c>
      <c r="BK518" s="48">
        <v>0</v>
      </c>
      <c r="BL518" s="48">
        <v>0</v>
      </c>
      <c r="BM518" s="48">
        <v>0</v>
      </c>
      <c r="BN518" s="48">
        <v>0</v>
      </c>
      <c r="BO518" s="48">
        <v>0</v>
      </c>
      <c r="BP518" s="48">
        <v>46</v>
      </c>
      <c r="BQ518" s="48">
        <v>47</v>
      </c>
      <c r="BR518" s="48">
        <v>43</v>
      </c>
      <c r="BS518" s="48">
        <v>41</v>
      </c>
      <c r="BT518" s="48">
        <v>14</v>
      </c>
      <c r="BU518" s="48" t="s">
        <v>85</v>
      </c>
      <c r="BV518" s="48" t="s">
        <v>85</v>
      </c>
      <c r="BW518" s="48" t="s">
        <v>85</v>
      </c>
      <c r="BX518" s="48" t="s">
        <v>85</v>
      </c>
      <c r="BY518" s="48" t="s">
        <v>85</v>
      </c>
      <c r="BZ518" s="48" t="s">
        <v>85</v>
      </c>
      <c r="CA518" s="48" t="s">
        <v>85</v>
      </c>
      <c r="CB518" s="48" t="s">
        <v>85</v>
      </c>
      <c r="CC518" s="48" t="s">
        <v>85</v>
      </c>
      <c r="CD518" s="45"/>
      <c r="CE518" s="1"/>
      <c r="CF518" s="1"/>
      <c r="CG518" s="1"/>
      <c r="CH518" s="1"/>
      <c r="CI518" s="1"/>
      <c r="CJ518" s="1"/>
      <c r="CK518" s="1"/>
    </row>
    <row r="519" spans="1:89" ht="15.75" customHeight="1">
      <c r="A519" s="44">
        <v>348</v>
      </c>
      <c r="B519" s="45" t="s">
        <v>1083</v>
      </c>
      <c r="C519" s="9" t="s">
        <v>1094</v>
      </c>
      <c r="D519" s="39" t="s">
        <v>254</v>
      </c>
      <c r="E519" s="39" t="s">
        <v>98</v>
      </c>
      <c r="F519" s="39" t="s">
        <v>1095</v>
      </c>
      <c r="G519" s="39" t="s">
        <v>188</v>
      </c>
      <c r="H519" s="40">
        <f>E519-D519+1</f>
        <v>4</v>
      </c>
      <c r="I519" s="40" t="s">
        <v>536</v>
      </c>
      <c r="J519" s="40" t="s">
        <v>176</v>
      </c>
      <c r="K519" s="40" t="s">
        <v>1096</v>
      </c>
      <c r="L519" s="48">
        <v>53</v>
      </c>
      <c r="M519" s="48">
        <v>39</v>
      </c>
      <c r="N519" s="48">
        <v>3</v>
      </c>
      <c r="O519" s="48" t="s">
        <v>85</v>
      </c>
      <c r="P519" s="13" t="s">
        <v>1084</v>
      </c>
      <c r="Q519" s="22" t="s">
        <v>1092</v>
      </c>
      <c r="R519" s="48" t="s">
        <v>88</v>
      </c>
      <c r="S519" s="12">
        <v>57</v>
      </c>
      <c r="T519" s="12">
        <v>41</v>
      </c>
      <c r="U519" s="48">
        <f>100*ROUND(450778/(326229+450778+18421+486),2)</f>
        <v>56.999999999999993</v>
      </c>
      <c r="V519" s="48">
        <f>100*ROUND(326229/(326229+450778+18421+486),2)</f>
        <v>41</v>
      </c>
      <c r="W519" s="48" t="s">
        <v>11</v>
      </c>
      <c r="X519" s="48">
        <f>IF(AND(W519 = "Dem", L519&gt;M519), 1, 0)</f>
        <v>1</v>
      </c>
      <c r="Y519" s="48" t="s">
        <v>85</v>
      </c>
      <c r="Z519" s="48" t="s">
        <v>85</v>
      </c>
      <c r="AA519" s="48" t="s">
        <v>85</v>
      </c>
      <c r="AB519" s="48" t="s">
        <v>85</v>
      </c>
      <c r="AC519" s="48" t="s">
        <v>85</v>
      </c>
      <c r="AD519" s="48" t="s">
        <v>85</v>
      </c>
      <c r="AE519" s="13" t="s">
        <v>1094</v>
      </c>
      <c r="AF519" s="13" t="s">
        <v>1094</v>
      </c>
      <c r="AG519" s="48" t="s">
        <v>89</v>
      </c>
      <c r="AH519" s="48">
        <v>1</v>
      </c>
      <c r="AI519" s="48">
        <v>1</v>
      </c>
      <c r="AJ519" s="48">
        <v>1</v>
      </c>
      <c r="AK519" s="48">
        <v>1</v>
      </c>
      <c r="AL519" s="48">
        <v>0</v>
      </c>
      <c r="AM519" s="48">
        <v>1</v>
      </c>
      <c r="AN519" s="48">
        <v>0</v>
      </c>
      <c r="AO519" s="48">
        <v>0</v>
      </c>
      <c r="AP519" s="48">
        <v>1</v>
      </c>
      <c r="AQ519" s="48">
        <v>0</v>
      </c>
      <c r="AR519" s="48">
        <v>0</v>
      </c>
      <c r="AS519" s="48">
        <v>0</v>
      </c>
      <c r="AT519" s="48">
        <v>0</v>
      </c>
      <c r="AU519" s="48">
        <v>0</v>
      </c>
      <c r="AV519" s="48">
        <v>0</v>
      </c>
      <c r="AW519" s="48">
        <v>0</v>
      </c>
      <c r="AX519" s="48">
        <v>0</v>
      </c>
      <c r="AY519" s="48">
        <v>0</v>
      </c>
      <c r="AZ519" s="48">
        <v>0</v>
      </c>
      <c r="BA519" s="48">
        <v>0</v>
      </c>
      <c r="BB519" s="48">
        <v>0</v>
      </c>
      <c r="BC519" s="48">
        <v>0</v>
      </c>
      <c r="BD519" s="48">
        <v>0</v>
      </c>
      <c r="BE519" s="48">
        <v>0</v>
      </c>
      <c r="BF519" s="48">
        <v>0</v>
      </c>
      <c r="BG519" s="48">
        <v>0</v>
      </c>
      <c r="BH519" s="48">
        <v>0</v>
      </c>
      <c r="BI519" s="48">
        <v>0</v>
      </c>
      <c r="BJ519" s="48">
        <v>0</v>
      </c>
      <c r="BK519" s="48">
        <v>0</v>
      </c>
      <c r="BL519" s="48">
        <v>0</v>
      </c>
      <c r="BM519" s="48">
        <v>0</v>
      </c>
      <c r="BN519" s="48">
        <v>0</v>
      </c>
      <c r="BO519" s="48">
        <v>0</v>
      </c>
      <c r="BP519" s="48" t="s">
        <v>85</v>
      </c>
      <c r="BQ519" s="48" t="s">
        <v>85</v>
      </c>
      <c r="BR519" s="48">
        <v>32</v>
      </c>
      <c r="BS519" s="48">
        <v>32</v>
      </c>
      <c r="BT519" s="48">
        <v>36</v>
      </c>
      <c r="BU519" s="48" t="s">
        <v>85</v>
      </c>
      <c r="BV519" s="48" t="s">
        <v>85</v>
      </c>
      <c r="BW519" s="48" t="s">
        <v>85</v>
      </c>
      <c r="BX519" s="48" t="s">
        <v>85</v>
      </c>
      <c r="BY519" s="48" t="s">
        <v>85</v>
      </c>
      <c r="BZ519" s="48" t="s">
        <v>85</v>
      </c>
      <c r="CA519" s="48" t="s">
        <v>85</v>
      </c>
      <c r="CB519" s="48" t="s">
        <v>85</v>
      </c>
      <c r="CC519" s="48" t="s">
        <v>85</v>
      </c>
      <c r="CD519" s="45"/>
    </row>
    <row r="520" spans="1:89" ht="15.75" customHeight="1">
      <c r="A520" s="44">
        <v>633</v>
      </c>
      <c r="B520" s="45" t="s">
        <v>1135</v>
      </c>
      <c r="C520" s="9" t="s">
        <v>121</v>
      </c>
      <c r="D520" s="39" t="s">
        <v>137</v>
      </c>
      <c r="E520" s="39" t="s">
        <v>123</v>
      </c>
      <c r="F520" s="23" t="s">
        <v>463</v>
      </c>
      <c r="G520" s="39" t="s">
        <v>125</v>
      </c>
      <c r="H520" s="40">
        <f>E520-D520+1</f>
        <v>10</v>
      </c>
      <c r="I520" s="40" t="s">
        <v>1136</v>
      </c>
      <c r="J520" s="40" t="s">
        <v>176</v>
      </c>
      <c r="K520" s="48">
        <v>416</v>
      </c>
      <c r="L520" s="48">
        <v>52</v>
      </c>
      <c r="M520" s="48">
        <v>46</v>
      </c>
      <c r="N520" s="48" t="s">
        <v>85</v>
      </c>
      <c r="O520" s="48" t="s">
        <v>85</v>
      </c>
      <c r="P520" s="13" t="s">
        <v>1137</v>
      </c>
      <c r="Q520" s="22" t="s">
        <v>1138</v>
      </c>
      <c r="R520" s="48" t="s">
        <v>88</v>
      </c>
      <c r="S520" s="12">
        <v>44</v>
      </c>
      <c r="T520" s="12">
        <v>55</v>
      </c>
      <c r="U520" s="48">
        <v>44</v>
      </c>
      <c r="V520" s="48">
        <v>54</v>
      </c>
      <c r="W520" s="48" t="s">
        <v>12</v>
      </c>
      <c r="X520" s="48">
        <f>IF(AND(W520 = "Rep", M520&gt;L520),1,0)</f>
        <v>0</v>
      </c>
      <c r="Y520" s="48" t="s">
        <v>129</v>
      </c>
      <c r="Z520" s="48" t="s">
        <v>85</v>
      </c>
      <c r="AA520" s="48" t="s">
        <v>85</v>
      </c>
      <c r="AB520" s="48" t="s">
        <v>85</v>
      </c>
      <c r="AC520" s="48" t="s">
        <v>85</v>
      </c>
      <c r="AD520" s="48" t="s">
        <v>85</v>
      </c>
      <c r="AE520" s="13" t="s">
        <v>121</v>
      </c>
      <c r="AF520" s="13" t="s">
        <v>121</v>
      </c>
      <c r="AG520" s="48" t="s">
        <v>89</v>
      </c>
      <c r="AH520" s="48">
        <v>1</v>
      </c>
      <c r="AI520" s="48">
        <v>0</v>
      </c>
      <c r="AJ520" s="48">
        <v>1</v>
      </c>
      <c r="AK520" s="48">
        <v>1</v>
      </c>
      <c r="AL520" s="48">
        <v>1</v>
      </c>
      <c r="AM520" s="48">
        <v>1</v>
      </c>
      <c r="AN520" s="48">
        <v>0</v>
      </c>
      <c r="AO520" s="48">
        <v>0</v>
      </c>
      <c r="AP520" s="48">
        <v>1</v>
      </c>
      <c r="AQ520" s="48">
        <v>0</v>
      </c>
      <c r="AR520" s="48">
        <v>0</v>
      </c>
      <c r="AS520" s="48">
        <v>0</v>
      </c>
      <c r="AT520" s="48">
        <v>0</v>
      </c>
      <c r="AU520" s="48">
        <v>0</v>
      </c>
      <c r="AV520" s="48">
        <v>0</v>
      </c>
      <c r="AW520" s="48">
        <v>0</v>
      </c>
      <c r="AX520" s="48">
        <v>0</v>
      </c>
      <c r="AY520" s="48">
        <v>0</v>
      </c>
      <c r="AZ520" s="48">
        <v>0</v>
      </c>
      <c r="BA520" s="48">
        <v>0</v>
      </c>
      <c r="BB520" s="48">
        <v>0</v>
      </c>
      <c r="BC520" s="48">
        <v>0</v>
      </c>
      <c r="BD520" s="48">
        <v>0</v>
      </c>
      <c r="BE520" s="48">
        <v>0</v>
      </c>
      <c r="BF520" s="48">
        <v>1</v>
      </c>
      <c r="BG520" s="48">
        <v>0</v>
      </c>
      <c r="BH520" s="48">
        <v>0</v>
      </c>
      <c r="BI520" s="48">
        <v>0</v>
      </c>
      <c r="BJ520" s="48">
        <v>0</v>
      </c>
      <c r="BK520" s="48">
        <v>0</v>
      </c>
      <c r="BL520" s="48">
        <v>0</v>
      </c>
      <c r="BM520" s="48">
        <v>0</v>
      </c>
      <c r="BN520" s="48">
        <v>0</v>
      </c>
      <c r="BO520" s="48">
        <v>0</v>
      </c>
      <c r="BP520" s="48" t="s">
        <v>85</v>
      </c>
      <c r="BQ520" s="48" t="s">
        <v>85</v>
      </c>
      <c r="BR520" s="48" t="s">
        <v>85</v>
      </c>
      <c r="BS520" s="48" t="s">
        <v>85</v>
      </c>
      <c r="BT520" s="48" t="s">
        <v>85</v>
      </c>
      <c r="BU520" s="48" t="s">
        <v>85</v>
      </c>
      <c r="BV520" s="48" t="s">
        <v>85</v>
      </c>
      <c r="BW520" s="48" t="s">
        <v>85</v>
      </c>
      <c r="BX520" s="48" t="s">
        <v>85</v>
      </c>
      <c r="BY520" s="48" t="s">
        <v>85</v>
      </c>
      <c r="BZ520" s="48" t="s">
        <v>85</v>
      </c>
      <c r="CA520" s="48" t="s">
        <v>85</v>
      </c>
      <c r="CB520" s="48" t="s">
        <v>85</v>
      </c>
      <c r="CC520" s="48" t="s">
        <v>85</v>
      </c>
      <c r="CD520" s="45"/>
      <c r="CK520" s="1"/>
    </row>
    <row r="521" spans="1:89" ht="15.75" customHeight="1">
      <c r="A521" s="44">
        <v>609</v>
      </c>
      <c r="B521" s="45" t="s">
        <v>1135</v>
      </c>
      <c r="C521" s="9" t="s">
        <v>331</v>
      </c>
      <c r="D521" s="39" t="s">
        <v>122</v>
      </c>
      <c r="E521" s="39" t="s">
        <v>123</v>
      </c>
      <c r="F521" s="23" t="s">
        <v>124</v>
      </c>
      <c r="G521" s="39" t="s">
        <v>125</v>
      </c>
      <c r="H521" s="40">
        <f>E521-D521+1</f>
        <v>6</v>
      </c>
      <c r="I521" s="40" t="s">
        <v>532</v>
      </c>
      <c r="J521" s="40" t="s">
        <v>176</v>
      </c>
      <c r="K521" s="48">
        <v>880</v>
      </c>
      <c r="L521" s="48">
        <v>46</v>
      </c>
      <c r="M521" s="48">
        <v>49</v>
      </c>
      <c r="N521" s="48">
        <v>4</v>
      </c>
      <c r="O521" s="48">
        <v>1</v>
      </c>
      <c r="P521" s="13" t="s">
        <v>1137</v>
      </c>
      <c r="Q521" s="22" t="s">
        <v>1138</v>
      </c>
      <c r="R521" s="22" t="s">
        <v>88</v>
      </c>
      <c r="S521" s="12">
        <v>44</v>
      </c>
      <c r="T521" s="12">
        <v>55</v>
      </c>
      <c r="U521" s="48">
        <v>44</v>
      </c>
      <c r="V521" s="48">
        <v>54</v>
      </c>
      <c r="W521" s="48" t="s">
        <v>12</v>
      </c>
      <c r="X521" s="48">
        <f>IF(AND(W521 = "Rep", M521&gt;L521),1,0)</f>
        <v>1</v>
      </c>
      <c r="Y521" s="48" t="s">
        <v>85</v>
      </c>
      <c r="Z521" s="48" t="s">
        <v>85</v>
      </c>
      <c r="AA521" s="22">
        <v>0</v>
      </c>
      <c r="AB521" s="22">
        <v>0</v>
      </c>
      <c r="AC521" s="22">
        <v>1</v>
      </c>
      <c r="AD521" s="48" t="s">
        <v>85</v>
      </c>
      <c r="AE521" s="48" t="s">
        <v>331</v>
      </c>
      <c r="AF521" s="48" t="s">
        <v>331</v>
      </c>
      <c r="AG521" s="13" t="s">
        <v>89</v>
      </c>
      <c r="AH521" s="48">
        <v>1</v>
      </c>
      <c r="AI521" s="48">
        <v>0</v>
      </c>
      <c r="AJ521" s="48">
        <v>1</v>
      </c>
      <c r="AK521" s="48">
        <v>1</v>
      </c>
      <c r="AL521" s="48">
        <v>1</v>
      </c>
      <c r="AM521" s="48">
        <v>1</v>
      </c>
      <c r="AN521" s="48">
        <v>0</v>
      </c>
      <c r="AO521" s="48">
        <v>0</v>
      </c>
      <c r="AP521" s="48">
        <v>0</v>
      </c>
      <c r="AQ521" s="48">
        <v>0</v>
      </c>
      <c r="AR521" s="48">
        <v>0</v>
      </c>
      <c r="AS521" s="48">
        <v>0</v>
      </c>
      <c r="AT521" s="48">
        <v>0</v>
      </c>
      <c r="AU521" s="48">
        <v>0</v>
      </c>
      <c r="AV521" s="48">
        <v>0</v>
      </c>
      <c r="AW521" s="48">
        <v>0</v>
      </c>
      <c r="AX521" s="48">
        <v>0</v>
      </c>
      <c r="AY521" s="48">
        <v>0</v>
      </c>
      <c r="AZ521" s="48">
        <v>0</v>
      </c>
      <c r="BA521" s="48">
        <v>0</v>
      </c>
      <c r="BB521" s="48">
        <v>0</v>
      </c>
      <c r="BC521" s="48">
        <v>0</v>
      </c>
      <c r="BD521" s="48">
        <v>0</v>
      </c>
      <c r="BE521" s="48">
        <v>0</v>
      </c>
      <c r="BF521" s="48">
        <v>0</v>
      </c>
      <c r="BG521" s="48">
        <v>0</v>
      </c>
      <c r="BH521" s="48">
        <v>0</v>
      </c>
      <c r="BI521" s="48">
        <v>0</v>
      </c>
      <c r="BJ521" s="48">
        <v>1</v>
      </c>
      <c r="BK521" s="48">
        <v>0</v>
      </c>
      <c r="BL521" s="48">
        <v>0</v>
      </c>
      <c r="BM521" s="48">
        <v>0</v>
      </c>
      <c r="BN521" s="48">
        <v>0</v>
      </c>
      <c r="BO521" s="48">
        <v>0</v>
      </c>
      <c r="BP521" s="48" t="s">
        <v>85</v>
      </c>
      <c r="BQ521" s="48" t="s">
        <v>85</v>
      </c>
      <c r="BR521" s="48" t="s">
        <v>85</v>
      </c>
      <c r="BS521" s="48" t="s">
        <v>85</v>
      </c>
      <c r="BT521" s="48" t="s">
        <v>85</v>
      </c>
      <c r="BU521" s="48" t="s">
        <v>85</v>
      </c>
      <c r="BV521" s="48" t="s">
        <v>85</v>
      </c>
      <c r="BW521" s="48" t="s">
        <v>85</v>
      </c>
      <c r="BX521" s="48" t="s">
        <v>85</v>
      </c>
      <c r="BY521" s="48" t="s">
        <v>85</v>
      </c>
      <c r="BZ521" s="48" t="s">
        <v>85</v>
      </c>
      <c r="CA521" s="48" t="s">
        <v>85</v>
      </c>
      <c r="CB521" s="48" t="s">
        <v>85</v>
      </c>
      <c r="CC521" s="48" t="s">
        <v>85</v>
      </c>
      <c r="CD521" s="45"/>
      <c r="CE521" s="1"/>
      <c r="CF521" s="1"/>
      <c r="CG521" s="1"/>
      <c r="CH521" s="1"/>
      <c r="CI521" s="1"/>
      <c r="CJ521" s="1"/>
      <c r="CK521" s="1"/>
    </row>
    <row r="522" spans="1:89" ht="15.75" customHeight="1">
      <c r="A522" s="44">
        <v>597</v>
      </c>
      <c r="B522" s="45" t="s">
        <v>1135</v>
      </c>
      <c r="C522" s="9" t="s">
        <v>130</v>
      </c>
      <c r="D522" s="39" t="s">
        <v>131</v>
      </c>
      <c r="E522" s="39" t="s">
        <v>132</v>
      </c>
      <c r="F522" s="23" t="s">
        <v>133</v>
      </c>
      <c r="G522" s="39" t="s">
        <v>125</v>
      </c>
      <c r="H522" s="40">
        <f>E522-D522+1</f>
        <v>10</v>
      </c>
      <c r="I522" s="40" t="s">
        <v>134</v>
      </c>
      <c r="J522" s="40" t="s">
        <v>176</v>
      </c>
      <c r="K522" s="40" t="s">
        <v>1139</v>
      </c>
      <c r="L522" s="22">
        <v>44</v>
      </c>
      <c r="M522" s="22">
        <v>46</v>
      </c>
      <c r="N522" s="22" t="s">
        <v>85</v>
      </c>
      <c r="O522" s="22" t="s">
        <v>85</v>
      </c>
      <c r="P522" s="13" t="s">
        <v>1137</v>
      </c>
      <c r="Q522" s="48" t="s">
        <v>1138</v>
      </c>
      <c r="R522" s="48" t="s">
        <v>88</v>
      </c>
      <c r="S522" s="12">
        <v>44</v>
      </c>
      <c r="T522" s="12">
        <v>55</v>
      </c>
      <c r="U522" s="48">
        <v>44</v>
      </c>
      <c r="V522" s="48">
        <v>54</v>
      </c>
      <c r="W522" s="48" t="s">
        <v>12</v>
      </c>
      <c r="X522" s="48">
        <f>IF(AND(W522 = "Rep", M522&gt;L522),1,0)</f>
        <v>1</v>
      </c>
      <c r="Y522" s="48" t="s">
        <v>85</v>
      </c>
      <c r="Z522" s="48" t="s">
        <v>85</v>
      </c>
      <c r="AA522" s="48" t="s">
        <v>85</v>
      </c>
      <c r="AB522" s="48" t="s">
        <v>85</v>
      </c>
      <c r="AC522" s="48" t="s">
        <v>85</v>
      </c>
      <c r="AD522" s="48" t="s">
        <v>85</v>
      </c>
      <c r="AE522" s="48" t="s">
        <v>130</v>
      </c>
      <c r="AF522" s="48" t="s">
        <v>136</v>
      </c>
      <c r="AG522" s="13" t="s">
        <v>89</v>
      </c>
      <c r="AH522" s="48">
        <v>1</v>
      </c>
      <c r="AI522" s="48">
        <v>0</v>
      </c>
      <c r="AJ522" s="48">
        <v>1</v>
      </c>
      <c r="AK522" s="48">
        <v>1</v>
      </c>
      <c r="AL522" s="48">
        <v>1</v>
      </c>
      <c r="AM522" s="48">
        <v>1</v>
      </c>
      <c r="AN522" s="48">
        <v>0</v>
      </c>
      <c r="AO522" s="48">
        <v>0</v>
      </c>
      <c r="AP522" s="48">
        <v>1</v>
      </c>
      <c r="AQ522" s="48">
        <v>1</v>
      </c>
      <c r="AR522" s="48">
        <v>0</v>
      </c>
      <c r="AS522" s="48">
        <v>0</v>
      </c>
      <c r="AT522" s="48">
        <v>0</v>
      </c>
      <c r="AU522" s="48">
        <v>0</v>
      </c>
      <c r="AV522" s="48">
        <v>0</v>
      </c>
      <c r="AW522" s="48">
        <v>0</v>
      </c>
      <c r="AX522" s="48">
        <v>0</v>
      </c>
      <c r="AY522" s="48">
        <v>0</v>
      </c>
      <c r="AZ522" s="48">
        <v>0</v>
      </c>
      <c r="BA522" s="48">
        <v>0</v>
      </c>
      <c r="BB522" s="48">
        <v>0</v>
      </c>
      <c r="BC522" s="48">
        <v>0</v>
      </c>
      <c r="BD522" s="48">
        <v>0</v>
      </c>
      <c r="BE522" s="48">
        <v>0</v>
      </c>
      <c r="BF522" s="48">
        <v>0</v>
      </c>
      <c r="BG522" s="48">
        <v>0</v>
      </c>
      <c r="BH522" s="48">
        <v>0</v>
      </c>
      <c r="BI522" s="48">
        <v>0</v>
      </c>
      <c r="BJ522" s="48">
        <v>1</v>
      </c>
      <c r="BK522" s="48">
        <v>1</v>
      </c>
      <c r="BL522" s="48">
        <v>0</v>
      </c>
      <c r="BM522" s="48">
        <v>0</v>
      </c>
      <c r="BN522" s="48">
        <v>0</v>
      </c>
      <c r="BO522" s="48">
        <v>0</v>
      </c>
      <c r="BP522" s="48" t="s">
        <v>85</v>
      </c>
      <c r="BQ522" s="48" t="s">
        <v>85</v>
      </c>
      <c r="BR522" s="48" t="s">
        <v>85</v>
      </c>
      <c r="BS522" s="48" t="s">
        <v>85</v>
      </c>
      <c r="BT522" s="48" t="s">
        <v>85</v>
      </c>
      <c r="BU522" s="48" t="s">
        <v>85</v>
      </c>
      <c r="BV522" s="48" t="s">
        <v>85</v>
      </c>
      <c r="BW522" s="48" t="s">
        <v>85</v>
      </c>
      <c r="BX522" s="48" t="s">
        <v>85</v>
      </c>
      <c r="BY522" s="48" t="s">
        <v>85</v>
      </c>
      <c r="BZ522" s="48" t="s">
        <v>85</v>
      </c>
      <c r="CA522" s="48" t="s">
        <v>85</v>
      </c>
      <c r="CB522" s="48" t="s">
        <v>85</v>
      </c>
      <c r="CC522" s="48" t="s">
        <v>85</v>
      </c>
      <c r="CD522" s="45"/>
    </row>
    <row r="523" spans="1:89" ht="15.75" customHeight="1">
      <c r="A523" s="44">
        <v>498</v>
      </c>
      <c r="B523" s="45" t="s">
        <v>1135</v>
      </c>
      <c r="C523" s="9" t="s">
        <v>331</v>
      </c>
      <c r="D523" s="39" t="s">
        <v>131</v>
      </c>
      <c r="E523" s="39" t="s">
        <v>122</v>
      </c>
      <c r="F523" s="39" t="s">
        <v>1142</v>
      </c>
      <c r="G523" s="39" t="s">
        <v>122</v>
      </c>
      <c r="H523" s="40">
        <f>E523-D523+1</f>
        <v>6</v>
      </c>
      <c r="I523" s="40" t="s">
        <v>643</v>
      </c>
      <c r="J523" s="40" t="s">
        <v>176</v>
      </c>
      <c r="K523" s="40" t="s">
        <v>1143</v>
      </c>
      <c r="L523" s="22">
        <v>46</v>
      </c>
      <c r="M523" s="22">
        <v>46</v>
      </c>
      <c r="N523" s="22">
        <v>3</v>
      </c>
      <c r="O523" s="22">
        <v>5</v>
      </c>
      <c r="P523" s="13" t="s">
        <v>1137</v>
      </c>
      <c r="Q523" s="48" t="s">
        <v>1138</v>
      </c>
      <c r="R523" s="48" t="s">
        <v>88</v>
      </c>
      <c r="S523" s="12">
        <v>44</v>
      </c>
      <c r="T523" s="12">
        <v>55</v>
      </c>
      <c r="U523" s="48">
        <v>44</v>
      </c>
      <c r="V523" s="48">
        <v>54</v>
      </c>
      <c r="W523" s="48" t="s">
        <v>12</v>
      </c>
      <c r="X523" s="48">
        <f>IF(AND(W523 = "Rep", M523&gt;L523),1,0)</f>
        <v>0</v>
      </c>
      <c r="Y523" s="48" t="s">
        <v>85</v>
      </c>
      <c r="Z523" s="48" t="s">
        <v>85</v>
      </c>
      <c r="AA523" s="48">
        <v>0</v>
      </c>
      <c r="AB523" s="48">
        <v>0</v>
      </c>
      <c r="AC523" s="48">
        <v>1</v>
      </c>
      <c r="AD523" s="48" t="s">
        <v>85</v>
      </c>
      <c r="AE523" s="13" t="s">
        <v>331</v>
      </c>
      <c r="AF523" s="13" t="s">
        <v>331</v>
      </c>
      <c r="AG523" s="48" t="s">
        <v>11</v>
      </c>
      <c r="AH523" s="48">
        <v>1</v>
      </c>
      <c r="AI523" s="48">
        <v>0</v>
      </c>
      <c r="AJ523" s="48">
        <v>1</v>
      </c>
      <c r="AK523" s="48">
        <v>1</v>
      </c>
      <c r="AL523" s="48">
        <v>1</v>
      </c>
      <c r="AM523" s="48">
        <v>1</v>
      </c>
      <c r="AN523" s="48">
        <v>0</v>
      </c>
      <c r="AO523" s="48">
        <v>0</v>
      </c>
      <c r="AP523" s="48">
        <v>0</v>
      </c>
      <c r="AQ523" s="48">
        <v>0</v>
      </c>
      <c r="AR523" s="48">
        <v>0</v>
      </c>
      <c r="AS523" s="48">
        <v>0</v>
      </c>
      <c r="AT523" s="48">
        <v>0</v>
      </c>
      <c r="AU523" s="48">
        <v>0</v>
      </c>
      <c r="AV523" s="48">
        <v>0</v>
      </c>
      <c r="AW523" s="48">
        <v>0</v>
      </c>
      <c r="AX523" s="48">
        <v>0</v>
      </c>
      <c r="AY523" s="48">
        <v>0</v>
      </c>
      <c r="AZ523" s="48">
        <v>0</v>
      </c>
      <c r="BA523" s="48">
        <v>0</v>
      </c>
      <c r="BB523" s="48">
        <v>0</v>
      </c>
      <c r="BC523" s="48">
        <v>0</v>
      </c>
      <c r="BD523" s="48">
        <v>0</v>
      </c>
      <c r="BE523" s="48">
        <v>0</v>
      </c>
      <c r="BF523" s="48">
        <v>0</v>
      </c>
      <c r="BG523" s="48">
        <v>0</v>
      </c>
      <c r="BH523" s="48">
        <v>0</v>
      </c>
      <c r="BI523" s="48">
        <v>0</v>
      </c>
      <c r="BJ523" s="48">
        <v>1</v>
      </c>
      <c r="BK523" s="48">
        <v>0</v>
      </c>
      <c r="BL523" s="48">
        <v>0</v>
      </c>
      <c r="BM523" s="48">
        <v>0</v>
      </c>
      <c r="BN523" s="48">
        <v>0</v>
      </c>
      <c r="BO523" s="48">
        <v>0</v>
      </c>
      <c r="BP523" s="48" t="s">
        <v>85</v>
      </c>
      <c r="BQ523" s="48" t="s">
        <v>85</v>
      </c>
      <c r="BR523" s="48" t="s">
        <v>85</v>
      </c>
      <c r="BS523" s="48" t="s">
        <v>85</v>
      </c>
      <c r="BT523" s="48" t="s">
        <v>85</v>
      </c>
      <c r="BU523" s="48" t="s">
        <v>85</v>
      </c>
      <c r="BV523" s="48" t="s">
        <v>85</v>
      </c>
      <c r="BW523" s="48" t="s">
        <v>85</v>
      </c>
      <c r="BX523" s="48" t="s">
        <v>85</v>
      </c>
      <c r="BY523" s="48" t="s">
        <v>85</v>
      </c>
      <c r="BZ523" s="48" t="s">
        <v>85</v>
      </c>
      <c r="CA523" s="48" t="s">
        <v>85</v>
      </c>
      <c r="CB523" s="48" t="s">
        <v>85</v>
      </c>
      <c r="CC523" s="48" t="s">
        <v>85</v>
      </c>
      <c r="CD523" s="45"/>
    </row>
    <row r="524" spans="1:89" ht="15.75" customHeight="1">
      <c r="A524" s="44">
        <v>458</v>
      </c>
      <c r="B524" s="45" t="s">
        <v>1135</v>
      </c>
      <c r="C524" s="9" t="s">
        <v>130</v>
      </c>
      <c r="D524" s="39" t="s">
        <v>153</v>
      </c>
      <c r="E524" s="39" t="s">
        <v>92</v>
      </c>
      <c r="F524" s="39" t="s">
        <v>273</v>
      </c>
      <c r="G524" s="39" t="s">
        <v>131</v>
      </c>
      <c r="H524" s="40">
        <f>E524-D524+1</f>
        <v>10</v>
      </c>
      <c r="I524" s="40" t="s">
        <v>274</v>
      </c>
      <c r="J524" s="40" t="s">
        <v>176</v>
      </c>
      <c r="K524" s="40" t="s">
        <v>1144</v>
      </c>
      <c r="L524" s="22">
        <v>47</v>
      </c>
      <c r="M524" s="22">
        <v>45</v>
      </c>
      <c r="N524" s="22" t="s">
        <v>85</v>
      </c>
      <c r="O524" s="22" t="s">
        <v>85</v>
      </c>
      <c r="P524" s="13" t="s">
        <v>1137</v>
      </c>
      <c r="Q524" s="22" t="s">
        <v>1138</v>
      </c>
      <c r="R524" s="48" t="s">
        <v>88</v>
      </c>
      <c r="S524" s="12">
        <v>44</v>
      </c>
      <c r="T524" s="12">
        <v>55</v>
      </c>
      <c r="U524" s="48">
        <v>44</v>
      </c>
      <c r="V524" s="48">
        <v>54</v>
      </c>
      <c r="W524" s="48" t="s">
        <v>12</v>
      </c>
      <c r="X524" s="48">
        <f>IF(AND(W524 = "Rep", M524&gt;L524),1,0)</f>
        <v>0</v>
      </c>
      <c r="Y524" s="48" t="s">
        <v>85</v>
      </c>
      <c r="Z524" s="48" t="s">
        <v>85</v>
      </c>
      <c r="AA524" s="48" t="s">
        <v>85</v>
      </c>
      <c r="AB524" s="48" t="s">
        <v>85</v>
      </c>
      <c r="AC524" s="48" t="s">
        <v>85</v>
      </c>
      <c r="AD524" s="48" t="s">
        <v>85</v>
      </c>
      <c r="AE524" s="13" t="s">
        <v>130</v>
      </c>
      <c r="AF524" s="48" t="s">
        <v>136</v>
      </c>
      <c r="AG524" s="48" t="s">
        <v>89</v>
      </c>
      <c r="AH524" s="48">
        <v>1</v>
      </c>
      <c r="AI524" s="48">
        <v>0</v>
      </c>
      <c r="AJ524" s="48">
        <v>1</v>
      </c>
      <c r="AK524" s="48">
        <v>1</v>
      </c>
      <c r="AL524" s="48">
        <v>1</v>
      </c>
      <c r="AM524" s="48">
        <v>1</v>
      </c>
      <c r="AN524" s="48">
        <v>0</v>
      </c>
      <c r="AO524" s="48">
        <v>0</v>
      </c>
      <c r="AP524" s="48">
        <v>1</v>
      </c>
      <c r="AQ524" s="48">
        <v>1</v>
      </c>
      <c r="AR524" s="48">
        <v>0</v>
      </c>
      <c r="AS524" s="48">
        <v>0</v>
      </c>
      <c r="AT524" s="48">
        <v>0</v>
      </c>
      <c r="AU524" s="48">
        <v>0</v>
      </c>
      <c r="AV524" s="48">
        <v>0</v>
      </c>
      <c r="AW524" s="48">
        <v>0</v>
      </c>
      <c r="AX524" s="48">
        <v>0</v>
      </c>
      <c r="AY524" s="48">
        <v>0</v>
      </c>
      <c r="AZ524" s="48">
        <v>0</v>
      </c>
      <c r="BA524" s="48">
        <v>0</v>
      </c>
      <c r="BB524" s="48">
        <v>0</v>
      </c>
      <c r="BC524" s="48">
        <v>0</v>
      </c>
      <c r="BD524" s="48">
        <v>0</v>
      </c>
      <c r="BE524" s="48">
        <v>0</v>
      </c>
      <c r="BF524" s="48">
        <v>0</v>
      </c>
      <c r="BG524" s="48">
        <v>0</v>
      </c>
      <c r="BH524" s="48">
        <v>0</v>
      </c>
      <c r="BI524" s="48">
        <v>0</v>
      </c>
      <c r="BJ524" s="48">
        <v>1</v>
      </c>
      <c r="BK524" s="48">
        <v>1</v>
      </c>
      <c r="BL524" s="48">
        <v>0</v>
      </c>
      <c r="BM524" s="48">
        <v>0</v>
      </c>
      <c r="BN524" s="48">
        <v>0</v>
      </c>
      <c r="BO524" s="48">
        <v>1</v>
      </c>
      <c r="BP524" s="48" t="s">
        <v>85</v>
      </c>
      <c r="BQ524" s="48" t="s">
        <v>85</v>
      </c>
      <c r="BR524" s="48" t="s">
        <v>85</v>
      </c>
      <c r="BS524" s="48" t="s">
        <v>85</v>
      </c>
      <c r="BT524" s="48" t="s">
        <v>85</v>
      </c>
      <c r="BU524" s="48" t="s">
        <v>85</v>
      </c>
      <c r="BV524" s="48" t="s">
        <v>85</v>
      </c>
      <c r="BW524" s="48" t="s">
        <v>85</v>
      </c>
      <c r="BX524" s="48" t="s">
        <v>85</v>
      </c>
      <c r="BY524" s="48" t="s">
        <v>85</v>
      </c>
      <c r="BZ524" s="48" t="s">
        <v>85</v>
      </c>
      <c r="CA524" s="48" t="s">
        <v>85</v>
      </c>
      <c r="CB524" s="48" t="s">
        <v>85</v>
      </c>
      <c r="CC524" s="48" t="s">
        <v>85</v>
      </c>
      <c r="CD524" s="45"/>
    </row>
    <row r="525" spans="1:89" ht="15.75" customHeight="1">
      <c r="A525" s="44">
        <v>386</v>
      </c>
      <c r="B525" s="45" t="s">
        <v>1135</v>
      </c>
      <c r="C525" s="9" t="s">
        <v>559</v>
      </c>
      <c r="D525" s="39" t="s">
        <v>294</v>
      </c>
      <c r="E525" s="39" t="s">
        <v>153</v>
      </c>
      <c r="F525" s="39" t="s">
        <v>560</v>
      </c>
      <c r="G525" s="39" t="s">
        <v>106</v>
      </c>
      <c r="H525" s="40">
        <f>E525-D525+1</f>
        <v>4</v>
      </c>
      <c r="I525" s="40" t="s">
        <v>83</v>
      </c>
      <c r="J525" s="40" t="s">
        <v>176</v>
      </c>
      <c r="K525" s="40" t="s">
        <v>155</v>
      </c>
      <c r="L525" s="22">
        <v>47</v>
      </c>
      <c r="M525" s="22">
        <v>46</v>
      </c>
      <c r="N525" s="22" t="s">
        <v>85</v>
      </c>
      <c r="O525" s="22">
        <v>8</v>
      </c>
      <c r="P525" s="13" t="s">
        <v>1137</v>
      </c>
      <c r="Q525" s="22" t="s">
        <v>1138</v>
      </c>
      <c r="R525" s="48" t="s">
        <v>88</v>
      </c>
      <c r="S525" s="12">
        <v>44</v>
      </c>
      <c r="T525" s="12">
        <v>55</v>
      </c>
      <c r="U525" s="48">
        <v>44</v>
      </c>
      <c r="V525" s="48">
        <v>54</v>
      </c>
      <c r="W525" s="48" t="s">
        <v>12</v>
      </c>
      <c r="X525" s="48">
        <f>IF(AND(W525 = "Rep", M525&gt;L525),1,0)</f>
        <v>0</v>
      </c>
      <c r="Y525" s="48" t="s">
        <v>85</v>
      </c>
      <c r="Z525" s="48" t="s">
        <v>85</v>
      </c>
      <c r="AA525" s="48" t="s">
        <v>85</v>
      </c>
      <c r="AB525" s="48" t="s">
        <v>85</v>
      </c>
      <c r="AC525" s="48" t="s">
        <v>85</v>
      </c>
      <c r="AD525" s="48" t="s">
        <v>85</v>
      </c>
      <c r="AE525" s="13" t="s">
        <v>331</v>
      </c>
      <c r="AF525" s="13" t="s">
        <v>331</v>
      </c>
      <c r="AG525" s="48" t="s">
        <v>89</v>
      </c>
      <c r="AH525" s="48">
        <v>1</v>
      </c>
      <c r="AI525" s="48">
        <v>0</v>
      </c>
      <c r="AJ525" s="48">
        <v>1</v>
      </c>
      <c r="AK525" s="48">
        <v>1</v>
      </c>
      <c r="AL525" s="48">
        <v>1</v>
      </c>
      <c r="AM525" s="48">
        <v>1</v>
      </c>
      <c r="AN525" s="48">
        <v>0</v>
      </c>
      <c r="AO525" s="48">
        <v>0</v>
      </c>
      <c r="AP525" s="48">
        <v>0</v>
      </c>
      <c r="AQ525" s="48">
        <v>0</v>
      </c>
      <c r="AR525" s="48">
        <v>0</v>
      </c>
      <c r="AS525" s="48">
        <v>0</v>
      </c>
      <c r="AT525" s="48">
        <v>0</v>
      </c>
      <c r="AU525" s="48">
        <v>0</v>
      </c>
      <c r="AV525" s="48">
        <v>0</v>
      </c>
      <c r="AW525" s="48">
        <v>0</v>
      </c>
      <c r="AX525" s="48">
        <v>0</v>
      </c>
      <c r="AY525" s="48">
        <v>0</v>
      </c>
      <c r="AZ525" s="48">
        <v>0</v>
      </c>
      <c r="BA525" s="48">
        <v>0</v>
      </c>
      <c r="BB525" s="48">
        <v>0</v>
      </c>
      <c r="BC525" s="48">
        <v>0</v>
      </c>
      <c r="BD525" s="48">
        <v>0</v>
      </c>
      <c r="BE525" s="48">
        <v>0</v>
      </c>
      <c r="BF525" s="48">
        <v>0</v>
      </c>
      <c r="BG525" s="48">
        <v>0</v>
      </c>
      <c r="BH525" s="48">
        <v>0</v>
      </c>
      <c r="BI525" s="48">
        <v>0</v>
      </c>
      <c r="BJ525" s="48">
        <v>1</v>
      </c>
      <c r="BK525" s="48">
        <v>0</v>
      </c>
      <c r="BL525" s="48">
        <v>0</v>
      </c>
      <c r="BM525" s="48">
        <v>0</v>
      </c>
      <c r="BN525" s="48">
        <v>0</v>
      </c>
      <c r="BO525" s="48">
        <v>0</v>
      </c>
      <c r="BP525" s="48" t="s">
        <v>85</v>
      </c>
      <c r="BQ525" s="48" t="s">
        <v>85</v>
      </c>
      <c r="BR525" s="48" t="s">
        <v>85</v>
      </c>
      <c r="BS525" s="48" t="s">
        <v>85</v>
      </c>
      <c r="BT525" s="48" t="s">
        <v>85</v>
      </c>
      <c r="BU525" s="48" t="s">
        <v>85</v>
      </c>
      <c r="BV525" s="48" t="s">
        <v>85</v>
      </c>
      <c r="BW525" s="48" t="s">
        <v>85</v>
      </c>
      <c r="BX525" s="48" t="s">
        <v>85</v>
      </c>
      <c r="BY525" s="48" t="s">
        <v>85</v>
      </c>
      <c r="BZ525" s="48" t="s">
        <v>85</v>
      </c>
      <c r="CA525" s="48" t="s">
        <v>85</v>
      </c>
      <c r="CB525" s="48" t="s">
        <v>85</v>
      </c>
      <c r="CC525" s="48" t="s">
        <v>85</v>
      </c>
      <c r="CD525" s="45"/>
    </row>
    <row r="526" spans="1:89" ht="15.75" customHeight="1">
      <c r="A526" s="44">
        <v>376</v>
      </c>
      <c r="B526" s="45" t="s">
        <v>1135</v>
      </c>
      <c r="C526" s="9" t="s">
        <v>130</v>
      </c>
      <c r="D526" s="39" t="s">
        <v>301</v>
      </c>
      <c r="E526" s="39" t="s">
        <v>153</v>
      </c>
      <c r="F526" s="39" t="s">
        <v>302</v>
      </c>
      <c r="G526" s="39" t="s">
        <v>286</v>
      </c>
      <c r="H526" s="40">
        <f>E526-D526+1</f>
        <v>10</v>
      </c>
      <c r="I526" s="40" t="s">
        <v>85</v>
      </c>
      <c r="J526" s="40" t="s">
        <v>176</v>
      </c>
      <c r="K526" s="40" t="s">
        <v>1150</v>
      </c>
      <c r="L526" s="22">
        <v>42</v>
      </c>
      <c r="M526" s="22">
        <v>48</v>
      </c>
      <c r="N526" s="48" t="s">
        <v>85</v>
      </c>
      <c r="O526" s="22" t="s">
        <v>85</v>
      </c>
      <c r="P526" s="13" t="s">
        <v>1137</v>
      </c>
      <c r="Q526" s="22" t="s">
        <v>1138</v>
      </c>
      <c r="R526" s="48" t="s">
        <v>88</v>
      </c>
      <c r="S526" s="12">
        <v>44</v>
      </c>
      <c r="T526" s="12">
        <v>55</v>
      </c>
      <c r="U526" s="48">
        <v>44</v>
      </c>
      <c r="V526" s="48">
        <v>54</v>
      </c>
      <c r="W526" s="48" t="s">
        <v>12</v>
      </c>
      <c r="X526" s="48">
        <f>IF(AND(W526 = "Rep", M526&gt;L526),1,0)</f>
        <v>1</v>
      </c>
      <c r="Y526" s="48" t="s">
        <v>85</v>
      </c>
      <c r="Z526" s="48" t="s">
        <v>85</v>
      </c>
      <c r="AA526" s="48" t="s">
        <v>85</v>
      </c>
      <c r="AB526" s="48" t="s">
        <v>85</v>
      </c>
      <c r="AC526" s="48" t="s">
        <v>85</v>
      </c>
      <c r="AD526" s="48" t="s">
        <v>85</v>
      </c>
      <c r="AE526" s="13" t="s">
        <v>130</v>
      </c>
      <c r="AF526" s="13" t="s">
        <v>136</v>
      </c>
      <c r="AG526" s="48" t="s">
        <v>89</v>
      </c>
      <c r="AH526" s="48">
        <v>1</v>
      </c>
      <c r="AI526" s="48">
        <v>0</v>
      </c>
      <c r="AJ526" s="48" t="s">
        <v>85</v>
      </c>
      <c r="AK526" s="48" t="s">
        <v>85</v>
      </c>
      <c r="AL526" s="48" t="s">
        <v>85</v>
      </c>
      <c r="AM526" s="48" t="s">
        <v>85</v>
      </c>
      <c r="AN526" s="48" t="s">
        <v>85</v>
      </c>
      <c r="AO526" s="48" t="s">
        <v>85</v>
      </c>
      <c r="AP526" s="48" t="s">
        <v>85</v>
      </c>
      <c r="AQ526" s="48" t="s">
        <v>85</v>
      </c>
      <c r="AR526" s="48" t="s">
        <v>85</v>
      </c>
      <c r="AS526" s="48" t="s">
        <v>85</v>
      </c>
      <c r="AT526" s="48" t="s">
        <v>85</v>
      </c>
      <c r="AU526" s="48" t="s">
        <v>85</v>
      </c>
      <c r="AV526" s="48" t="s">
        <v>85</v>
      </c>
      <c r="AW526" s="48" t="s">
        <v>85</v>
      </c>
      <c r="AX526" s="48" t="s">
        <v>85</v>
      </c>
      <c r="AY526" s="48" t="s">
        <v>85</v>
      </c>
      <c r="AZ526" s="48" t="s">
        <v>85</v>
      </c>
      <c r="BA526" s="48" t="s">
        <v>85</v>
      </c>
      <c r="BB526" s="48" t="s">
        <v>85</v>
      </c>
      <c r="BC526" s="48" t="s">
        <v>85</v>
      </c>
      <c r="BD526" s="48" t="s">
        <v>85</v>
      </c>
      <c r="BE526" s="48" t="s">
        <v>85</v>
      </c>
      <c r="BF526" s="48" t="s">
        <v>85</v>
      </c>
      <c r="BG526" s="48" t="s">
        <v>85</v>
      </c>
      <c r="BH526" s="48" t="s">
        <v>85</v>
      </c>
      <c r="BI526" s="48" t="s">
        <v>85</v>
      </c>
      <c r="BJ526" s="48" t="s">
        <v>85</v>
      </c>
      <c r="BK526" s="48" t="s">
        <v>85</v>
      </c>
      <c r="BL526" s="48" t="s">
        <v>85</v>
      </c>
      <c r="BM526" s="48" t="s">
        <v>85</v>
      </c>
      <c r="BN526" s="48" t="s">
        <v>85</v>
      </c>
      <c r="BO526" s="48" t="s">
        <v>85</v>
      </c>
      <c r="BP526" s="48" t="s">
        <v>85</v>
      </c>
      <c r="BQ526" s="48" t="s">
        <v>85</v>
      </c>
      <c r="BR526" s="48" t="s">
        <v>85</v>
      </c>
      <c r="BS526" s="48" t="s">
        <v>85</v>
      </c>
      <c r="BT526" s="48" t="s">
        <v>85</v>
      </c>
      <c r="BU526" s="48" t="s">
        <v>85</v>
      </c>
      <c r="BV526" s="48" t="s">
        <v>85</v>
      </c>
      <c r="BW526" s="48" t="s">
        <v>85</v>
      </c>
      <c r="BX526" s="48" t="s">
        <v>85</v>
      </c>
      <c r="BY526" s="48" t="s">
        <v>85</v>
      </c>
      <c r="BZ526" s="48" t="s">
        <v>85</v>
      </c>
      <c r="CA526" s="48" t="s">
        <v>85</v>
      </c>
      <c r="CB526" s="48" t="s">
        <v>85</v>
      </c>
      <c r="CC526" s="48" t="s">
        <v>85</v>
      </c>
      <c r="CD526" s="45"/>
    </row>
    <row r="527" spans="1:89" ht="15.75" customHeight="1">
      <c r="A527" s="44">
        <v>368</v>
      </c>
      <c r="B527" s="45" t="s">
        <v>1135</v>
      </c>
      <c r="C527" s="9" t="s">
        <v>130</v>
      </c>
      <c r="D527" s="39" t="s">
        <v>304</v>
      </c>
      <c r="E527" s="39" t="s">
        <v>305</v>
      </c>
      <c r="F527" s="39" t="s">
        <v>306</v>
      </c>
      <c r="G527" s="39" t="s">
        <v>286</v>
      </c>
      <c r="H527" s="40">
        <f>E527-D527+1</f>
        <v>10</v>
      </c>
      <c r="I527" s="40" t="s">
        <v>85</v>
      </c>
      <c r="J527" s="40" t="s">
        <v>176</v>
      </c>
      <c r="K527" s="40" t="s">
        <v>561</v>
      </c>
      <c r="L527" s="22">
        <v>46</v>
      </c>
      <c r="M527" s="22">
        <v>45</v>
      </c>
      <c r="N527" s="48" t="s">
        <v>85</v>
      </c>
      <c r="O527" s="22" t="s">
        <v>85</v>
      </c>
      <c r="P527" s="13" t="s">
        <v>1137</v>
      </c>
      <c r="Q527" s="48" t="s">
        <v>1138</v>
      </c>
      <c r="R527" s="48" t="s">
        <v>88</v>
      </c>
      <c r="S527" s="12">
        <v>44</v>
      </c>
      <c r="T527" s="12">
        <v>55</v>
      </c>
      <c r="U527" s="48">
        <v>44</v>
      </c>
      <c r="V527" s="48">
        <v>54</v>
      </c>
      <c r="W527" s="48" t="s">
        <v>12</v>
      </c>
      <c r="X527" s="48">
        <f>IF(AND(W527 = "Rep", M527&gt;L527),1,0)</f>
        <v>0</v>
      </c>
      <c r="Y527" s="48" t="s">
        <v>85</v>
      </c>
      <c r="Z527" s="48" t="s">
        <v>85</v>
      </c>
      <c r="AA527" s="48" t="s">
        <v>85</v>
      </c>
      <c r="AB527" s="48" t="s">
        <v>85</v>
      </c>
      <c r="AC527" s="48" t="s">
        <v>85</v>
      </c>
      <c r="AD527" s="48" t="s">
        <v>85</v>
      </c>
      <c r="AE527" s="13" t="s">
        <v>130</v>
      </c>
      <c r="AF527" s="13" t="s">
        <v>136</v>
      </c>
      <c r="AG527" s="48" t="s">
        <v>89</v>
      </c>
      <c r="AH527" s="48">
        <v>1</v>
      </c>
      <c r="AI527" s="48">
        <v>0</v>
      </c>
      <c r="AJ527" s="48" t="s">
        <v>85</v>
      </c>
      <c r="AK527" s="48" t="s">
        <v>85</v>
      </c>
      <c r="AL527" s="48" t="s">
        <v>85</v>
      </c>
      <c r="AM527" s="48" t="s">
        <v>85</v>
      </c>
      <c r="AN527" s="48" t="s">
        <v>85</v>
      </c>
      <c r="AO527" s="48" t="s">
        <v>85</v>
      </c>
      <c r="AP527" s="48" t="s">
        <v>85</v>
      </c>
      <c r="AQ527" s="48" t="s">
        <v>85</v>
      </c>
      <c r="AR527" s="48" t="s">
        <v>85</v>
      </c>
      <c r="AS527" s="48" t="s">
        <v>85</v>
      </c>
      <c r="AT527" s="48" t="s">
        <v>85</v>
      </c>
      <c r="AU527" s="48" t="s">
        <v>85</v>
      </c>
      <c r="AV527" s="48" t="s">
        <v>85</v>
      </c>
      <c r="AW527" s="48" t="s">
        <v>85</v>
      </c>
      <c r="AX527" s="48" t="s">
        <v>85</v>
      </c>
      <c r="AY527" s="48" t="s">
        <v>85</v>
      </c>
      <c r="AZ527" s="48" t="s">
        <v>85</v>
      </c>
      <c r="BA527" s="48" t="s">
        <v>85</v>
      </c>
      <c r="BB527" s="48" t="s">
        <v>85</v>
      </c>
      <c r="BC527" s="48" t="s">
        <v>85</v>
      </c>
      <c r="BD527" s="48" t="s">
        <v>85</v>
      </c>
      <c r="BE527" s="48" t="s">
        <v>85</v>
      </c>
      <c r="BF527" s="48" t="s">
        <v>85</v>
      </c>
      <c r="BG527" s="48" t="s">
        <v>85</v>
      </c>
      <c r="BH527" s="48" t="s">
        <v>85</v>
      </c>
      <c r="BI527" s="48" t="s">
        <v>85</v>
      </c>
      <c r="BJ527" s="48" t="s">
        <v>85</v>
      </c>
      <c r="BK527" s="48" t="s">
        <v>85</v>
      </c>
      <c r="BL527" s="48" t="s">
        <v>85</v>
      </c>
      <c r="BM527" s="48" t="s">
        <v>85</v>
      </c>
      <c r="BN527" s="48" t="s">
        <v>85</v>
      </c>
      <c r="BO527" s="48" t="s">
        <v>85</v>
      </c>
      <c r="BP527" s="48" t="s">
        <v>85</v>
      </c>
      <c r="BQ527" s="48" t="s">
        <v>85</v>
      </c>
      <c r="BR527" s="48" t="s">
        <v>85</v>
      </c>
      <c r="BS527" s="48" t="s">
        <v>85</v>
      </c>
      <c r="BT527" s="48" t="s">
        <v>85</v>
      </c>
      <c r="BU527" s="48" t="s">
        <v>85</v>
      </c>
      <c r="BV527" s="48" t="s">
        <v>85</v>
      </c>
      <c r="BW527" s="48" t="s">
        <v>85</v>
      </c>
      <c r="BX527" s="48" t="s">
        <v>85</v>
      </c>
      <c r="BY527" s="48" t="s">
        <v>85</v>
      </c>
      <c r="BZ527" s="48" t="s">
        <v>85</v>
      </c>
      <c r="CA527" s="48" t="s">
        <v>85</v>
      </c>
      <c r="CB527" s="48" t="s">
        <v>85</v>
      </c>
      <c r="CC527" s="48" t="s">
        <v>85</v>
      </c>
      <c r="CD527" s="45"/>
    </row>
    <row r="528" spans="1:89" ht="15.75" customHeight="1">
      <c r="A528" s="44">
        <v>344</v>
      </c>
      <c r="B528" s="45" t="s">
        <v>1135</v>
      </c>
      <c r="C528" s="9" t="s">
        <v>593</v>
      </c>
      <c r="D528" s="39" t="s">
        <v>574</v>
      </c>
      <c r="E528" s="39" t="s">
        <v>309</v>
      </c>
      <c r="F528" s="39" t="s">
        <v>1151</v>
      </c>
      <c r="G528" s="39" t="s">
        <v>294</v>
      </c>
      <c r="H528" s="40">
        <f>E528-D528+1</f>
        <v>5</v>
      </c>
      <c r="I528" s="40" t="s">
        <v>83</v>
      </c>
      <c r="J528" s="40" t="s">
        <v>176</v>
      </c>
      <c r="K528" s="40" t="s">
        <v>95</v>
      </c>
      <c r="L528" s="48">
        <v>48</v>
      </c>
      <c r="M528" s="48">
        <v>47</v>
      </c>
      <c r="N528" s="48">
        <v>3</v>
      </c>
      <c r="O528" s="48" t="s">
        <v>85</v>
      </c>
      <c r="P528" s="13" t="s">
        <v>1137</v>
      </c>
      <c r="Q528" s="48" t="s">
        <v>1138</v>
      </c>
      <c r="R528" s="48" t="s">
        <v>88</v>
      </c>
      <c r="S528" s="12">
        <v>44</v>
      </c>
      <c r="T528" s="12">
        <v>55</v>
      </c>
      <c r="U528" s="48">
        <v>44</v>
      </c>
      <c r="V528" s="48">
        <v>54</v>
      </c>
      <c r="W528" s="48" t="s">
        <v>12</v>
      </c>
      <c r="X528" s="48">
        <f>IF(AND(W528 = "Rep", M528&gt;L528),1,0)</f>
        <v>0</v>
      </c>
      <c r="Y528" s="48" t="s">
        <v>85</v>
      </c>
      <c r="Z528" s="48" t="s">
        <v>85</v>
      </c>
      <c r="AA528" s="48" t="s">
        <v>85</v>
      </c>
      <c r="AB528" s="48" t="s">
        <v>85</v>
      </c>
      <c r="AC528" s="48" t="s">
        <v>85</v>
      </c>
      <c r="AD528" s="48" t="s">
        <v>85</v>
      </c>
      <c r="AE528" s="13" t="s">
        <v>1152</v>
      </c>
      <c r="AF528" s="48" t="s">
        <v>1153</v>
      </c>
      <c r="AG528" s="48" t="s">
        <v>11</v>
      </c>
      <c r="AH528" s="48">
        <v>1</v>
      </c>
      <c r="AI528" s="48">
        <v>0</v>
      </c>
      <c r="AJ528" s="48" t="s">
        <v>85</v>
      </c>
      <c r="AK528" s="48" t="s">
        <v>85</v>
      </c>
      <c r="AL528" s="48" t="s">
        <v>85</v>
      </c>
      <c r="AM528" s="48" t="s">
        <v>85</v>
      </c>
      <c r="AN528" s="48" t="s">
        <v>85</v>
      </c>
      <c r="AO528" s="48" t="s">
        <v>85</v>
      </c>
      <c r="AP528" s="48" t="s">
        <v>85</v>
      </c>
      <c r="AQ528" s="48" t="s">
        <v>85</v>
      </c>
      <c r="AR528" s="48" t="s">
        <v>85</v>
      </c>
      <c r="AS528" s="48" t="s">
        <v>85</v>
      </c>
      <c r="AT528" s="48" t="s">
        <v>85</v>
      </c>
      <c r="AU528" s="48" t="s">
        <v>85</v>
      </c>
      <c r="AV528" s="48" t="s">
        <v>85</v>
      </c>
      <c r="AW528" s="48" t="s">
        <v>85</v>
      </c>
      <c r="AX528" s="48" t="s">
        <v>85</v>
      </c>
      <c r="AY528" s="48" t="s">
        <v>85</v>
      </c>
      <c r="AZ528" s="48" t="s">
        <v>85</v>
      </c>
      <c r="BA528" s="48" t="s">
        <v>85</v>
      </c>
      <c r="BB528" s="48" t="s">
        <v>85</v>
      </c>
      <c r="BC528" s="48" t="s">
        <v>85</v>
      </c>
      <c r="BD528" s="48" t="s">
        <v>85</v>
      </c>
      <c r="BE528" s="48" t="s">
        <v>85</v>
      </c>
      <c r="BF528" s="48" t="s">
        <v>85</v>
      </c>
      <c r="BG528" s="48" t="s">
        <v>85</v>
      </c>
      <c r="BH528" s="48" t="s">
        <v>85</v>
      </c>
      <c r="BI528" s="48" t="s">
        <v>85</v>
      </c>
      <c r="BJ528" s="48" t="s">
        <v>85</v>
      </c>
      <c r="BK528" s="48" t="s">
        <v>85</v>
      </c>
      <c r="BL528" s="48" t="s">
        <v>85</v>
      </c>
      <c r="BM528" s="48" t="s">
        <v>85</v>
      </c>
      <c r="BN528" s="48" t="s">
        <v>85</v>
      </c>
      <c r="BO528" s="48" t="s">
        <v>85</v>
      </c>
      <c r="BP528" s="48" t="s">
        <v>85</v>
      </c>
      <c r="BQ528" s="48" t="s">
        <v>85</v>
      </c>
      <c r="BR528" s="48" t="s">
        <v>85</v>
      </c>
      <c r="BS528" s="48" t="s">
        <v>85</v>
      </c>
      <c r="BT528" s="48" t="s">
        <v>85</v>
      </c>
      <c r="BU528" s="48" t="s">
        <v>85</v>
      </c>
      <c r="BV528" s="48" t="s">
        <v>85</v>
      </c>
      <c r="BW528" s="48" t="s">
        <v>85</v>
      </c>
      <c r="BX528" s="48" t="s">
        <v>85</v>
      </c>
      <c r="BY528" s="48" t="s">
        <v>85</v>
      </c>
      <c r="BZ528" s="48" t="s">
        <v>85</v>
      </c>
      <c r="CA528" s="48" t="s">
        <v>85</v>
      </c>
      <c r="CB528" s="48" t="s">
        <v>85</v>
      </c>
      <c r="CC528" s="48" t="s">
        <v>85</v>
      </c>
      <c r="CD528" s="45"/>
    </row>
    <row r="529" spans="1:89" ht="15.75" customHeight="1">
      <c r="A529" s="44">
        <v>312</v>
      </c>
      <c r="B529" s="45" t="s">
        <v>1135</v>
      </c>
      <c r="C529" s="24" t="s">
        <v>331</v>
      </c>
      <c r="D529" s="39" t="s">
        <v>332</v>
      </c>
      <c r="E529" s="39" t="s">
        <v>309</v>
      </c>
      <c r="F529" s="39" t="s">
        <v>333</v>
      </c>
      <c r="G529" s="39" t="s">
        <v>254</v>
      </c>
      <c r="H529" s="40">
        <f>E529-D529+1</f>
        <v>6</v>
      </c>
      <c r="I529" s="40" t="s">
        <v>194</v>
      </c>
      <c r="J529" s="40" t="s">
        <v>176</v>
      </c>
      <c r="K529" s="40" t="s">
        <v>1154</v>
      </c>
      <c r="L529" s="48">
        <v>46</v>
      </c>
      <c r="M529" s="48">
        <v>47</v>
      </c>
      <c r="N529" s="48" t="s">
        <v>85</v>
      </c>
      <c r="O529" s="48">
        <v>7</v>
      </c>
      <c r="P529" s="48" t="s">
        <v>1137</v>
      </c>
      <c r="Q529" s="48" t="s">
        <v>1138</v>
      </c>
      <c r="R529" s="48" t="s">
        <v>88</v>
      </c>
      <c r="S529" s="12">
        <v>44</v>
      </c>
      <c r="T529" s="12">
        <v>55</v>
      </c>
      <c r="U529" s="48">
        <v>44</v>
      </c>
      <c r="V529" s="48">
        <v>54</v>
      </c>
      <c r="W529" s="48" t="s">
        <v>12</v>
      </c>
      <c r="X529" s="48">
        <f>IF(AND(W529 = "Rep", M529&gt;L529),1,0)</f>
        <v>1</v>
      </c>
      <c r="Y529" s="48" t="s">
        <v>85</v>
      </c>
      <c r="Z529" s="48" t="s">
        <v>85</v>
      </c>
      <c r="AA529" s="48" t="s">
        <v>85</v>
      </c>
      <c r="AB529" s="48" t="s">
        <v>85</v>
      </c>
      <c r="AC529" s="48" t="s">
        <v>85</v>
      </c>
      <c r="AD529" s="48" t="s">
        <v>85</v>
      </c>
      <c r="AE529" s="34" t="s">
        <v>331</v>
      </c>
      <c r="AF529" s="34" t="s">
        <v>331</v>
      </c>
      <c r="AG529" s="48" t="s">
        <v>11</v>
      </c>
      <c r="AH529" s="48">
        <v>1</v>
      </c>
      <c r="AI529" s="48">
        <v>0</v>
      </c>
      <c r="AJ529" s="48">
        <v>1</v>
      </c>
      <c r="AK529" s="48">
        <v>1</v>
      </c>
      <c r="AL529" s="48">
        <v>1</v>
      </c>
      <c r="AM529" s="48">
        <v>1</v>
      </c>
      <c r="AN529" s="48">
        <v>0</v>
      </c>
      <c r="AO529" s="48">
        <v>0</v>
      </c>
      <c r="AP529" s="48">
        <v>0</v>
      </c>
      <c r="AQ529" s="48">
        <v>0</v>
      </c>
      <c r="AR529" s="48">
        <v>0</v>
      </c>
      <c r="AS529" s="48">
        <v>0</v>
      </c>
      <c r="AT529" s="48">
        <v>0</v>
      </c>
      <c r="AU529" s="48">
        <v>0</v>
      </c>
      <c r="AV529" s="48">
        <v>0</v>
      </c>
      <c r="AW529" s="48">
        <v>0</v>
      </c>
      <c r="AX529" s="48">
        <v>0</v>
      </c>
      <c r="AY529" s="48">
        <v>0</v>
      </c>
      <c r="AZ529" s="48">
        <v>0</v>
      </c>
      <c r="BA529" s="48">
        <v>0</v>
      </c>
      <c r="BB529" s="48">
        <v>0</v>
      </c>
      <c r="BC529" s="48">
        <v>0</v>
      </c>
      <c r="BD529" s="48">
        <v>0</v>
      </c>
      <c r="BE529" s="48">
        <v>0</v>
      </c>
      <c r="BF529" s="48">
        <v>0</v>
      </c>
      <c r="BG529" s="48">
        <v>0</v>
      </c>
      <c r="BH529" s="48">
        <v>0</v>
      </c>
      <c r="BI529" s="48">
        <v>0</v>
      </c>
      <c r="BJ529" s="48">
        <v>1</v>
      </c>
      <c r="BK529" s="48">
        <v>0</v>
      </c>
      <c r="BL529" s="48">
        <v>0</v>
      </c>
      <c r="BM529" s="48">
        <v>0</v>
      </c>
      <c r="BN529" s="48">
        <v>0</v>
      </c>
      <c r="BO529" s="48">
        <v>0</v>
      </c>
      <c r="BP529" s="48" t="s">
        <v>85</v>
      </c>
      <c r="BQ529" s="48" t="s">
        <v>85</v>
      </c>
      <c r="BR529" s="48" t="s">
        <v>85</v>
      </c>
      <c r="BS529" s="48" t="s">
        <v>85</v>
      </c>
      <c r="BT529" s="48" t="s">
        <v>85</v>
      </c>
      <c r="BU529" s="48" t="s">
        <v>85</v>
      </c>
      <c r="BV529" s="48" t="s">
        <v>85</v>
      </c>
      <c r="BW529" s="48" t="s">
        <v>85</v>
      </c>
      <c r="BX529" s="48" t="s">
        <v>85</v>
      </c>
      <c r="BY529" s="48" t="s">
        <v>85</v>
      </c>
      <c r="BZ529" s="48" t="s">
        <v>85</v>
      </c>
      <c r="CA529" s="48" t="s">
        <v>85</v>
      </c>
      <c r="CB529" s="48" t="s">
        <v>85</v>
      </c>
      <c r="CC529" s="48" t="s">
        <v>85</v>
      </c>
      <c r="CD529" s="45"/>
    </row>
    <row r="530" spans="1:89" ht="15.75" customHeight="1">
      <c r="A530" s="44">
        <v>311</v>
      </c>
      <c r="B530" s="45" t="s">
        <v>1135</v>
      </c>
      <c r="C530" s="24" t="s">
        <v>331</v>
      </c>
      <c r="D530" s="39" t="s">
        <v>332</v>
      </c>
      <c r="E530" s="39" t="s">
        <v>309</v>
      </c>
      <c r="F530" s="39" t="s">
        <v>333</v>
      </c>
      <c r="G530" s="39" t="s">
        <v>254</v>
      </c>
      <c r="H530" s="40">
        <f>E530-D530+1</f>
        <v>6</v>
      </c>
      <c r="I530" s="40" t="s">
        <v>194</v>
      </c>
      <c r="J530" s="40" t="s">
        <v>176</v>
      </c>
      <c r="K530" s="40" t="s">
        <v>1154</v>
      </c>
      <c r="L530" s="48">
        <v>44</v>
      </c>
      <c r="M530" s="48">
        <v>45</v>
      </c>
      <c r="N530" s="48">
        <v>2</v>
      </c>
      <c r="O530" s="48">
        <v>9</v>
      </c>
      <c r="P530" s="48" t="s">
        <v>1137</v>
      </c>
      <c r="Q530" s="48" t="s">
        <v>1138</v>
      </c>
      <c r="R530" s="48" t="s">
        <v>88</v>
      </c>
      <c r="S530" s="12">
        <v>44</v>
      </c>
      <c r="T530" s="12">
        <v>55</v>
      </c>
      <c r="U530" s="48">
        <v>44</v>
      </c>
      <c r="V530" s="48">
        <v>54</v>
      </c>
      <c r="W530" s="48" t="s">
        <v>12</v>
      </c>
      <c r="X530" s="48">
        <f>IF(AND(W530 = "Rep", M530&gt;L530),1,0)</f>
        <v>1</v>
      </c>
      <c r="Y530" s="48" t="s">
        <v>85</v>
      </c>
      <c r="Z530" s="48" t="s">
        <v>85</v>
      </c>
      <c r="AA530" s="48" t="s">
        <v>85</v>
      </c>
      <c r="AB530" s="48" t="s">
        <v>85</v>
      </c>
      <c r="AC530" s="48" t="s">
        <v>85</v>
      </c>
      <c r="AD530" s="48" t="s">
        <v>85</v>
      </c>
      <c r="AE530" s="34" t="s">
        <v>331</v>
      </c>
      <c r="AF530" s="34" t="s">
        <v>331</v>
      </c>
      <c r="AG530" s="48" t="s">
        <v>11</v>
      </c>
      <c r="AH530" s="48">
        <v>1</v>
      </c>
      <c r="AI530" s="48">
        <v>0</v>
      </c>
      <c r="AJ530" s="48">
        <v>1</v>
      </c>
      <c r="AK530" s="48">
        <v>1</v>
      </c>
      <c r="AL530" s="48">
        <v>1</v>
      </c>
      <c r="AM530" s="48">
        <v>1</v>
      </c>
      <c r="AN530" s="48">
        <v>0</v>
      </c>
      <c r="AO530" s="48">
        <v>0</v>
      </c>
      <c r="AP530" s="48">
        <v>0</v>
      </c>
      <c r="AQ530" s="48">
        <v>0</v>
      </c>
      <c r="AR530" s="48">
        <v>0</v>
      </c>
      <c r="AS530" s="48">
        <v>0</v>
      </c>
      <c r="AT530" s="48">
        <v>0</v>
      </c>
      <c r="AU530" s="48">
        <v>0</v>
      </c>
      <c r="AV530" s="48">
        <v>0</v>
      </c>
      <c r="AW530" s="48">
        <v>0</v>
      </c>
      <c r="AX530" s="48">
        <v>0</v>
      </c>
      <c r="AY530" s="48">
        <v>0</v>
      </c>
      <c r="AZ530" s="48">
        <v>0</v>
      </c>
      <c r="BA530" s="48">
        <v>0</v>
      </c>
      <c r="BB530" s="48">
        <v>0</v>
      </c>
      <c r="BC530" s="48">
        <v>0</v>
      </c>
      <c r="BD530" s="48">
        <v>0</v>
      </c>
      <c r="BE530" s="48">
        <v>0</v>
      </c>
      <c r="BF530" s="48">
        <v>0</v>
      </c>
      <c r="BG530" s="48">
        <v>0</v>
      </c>
      <c r="BH530" s="48">
        <v>0</v>
      </c>
      <c r="BI530" s="48">
        <v>0</v>
      </c>
      <c r="BJ530" s="48">
        <v>1</v>
      </c>
      <c r="BK530" s="48">
        <v>0</v>
      </c>
      <c r="BL530" s="48">
        <v>0</v>
      </c>
      <c r="BM530" s="48">
        <v>0</v>
      </c>
      <c r="BN530" s="48">
        <v>0</v>
      </c>
      <c r="BO530" s="48">
        <v>0</v>
      </c>
      <c r="BP530" s="48" t="s">
        <v>85</v>
      </c>
      <c r="BQ530" s="48" t="s">
        <v>85</v>
      </c>
      <c r="BR530" s="48" t="s">
        <v>85</v>
      </c>
      <c r="BS530" s="48" t="s">
        <v>85</v>
      </c>
      <c r="BT530" s="48" t="s">
        <v>85</v>
      </c>
      <c r="BU530" s="48" t="s">
        <v>85</v>
      </c>
      <c r="BV530" s="48" t="s">
        <v>85</v>
      </c>
      <c r="BW530" s="48" t="s">
        <v>85</v>
      </c>
      <c r="BX530" s="48" t="s">
        <v>85</v>
      </c>
      <c r="BY530" s="48" t="s">
        <v>85</v>
      </c>
      <c r="BZ530" s="48" t="s">
        <v>85</v>
      </c>
      <c r="CA530" s="48" t="s">
        <v>85</v>
      </c>
      <c r="CB530" s="48" t="s">
        <v>85</v>
      </c>
      <c r="CC530" s="48" t="s">
        <v>85</v>
      </c>
      <c r="CD530" s="45"/>
    </row>
    <row r="531" spans="1:89" ht="15.75" customHeight="1">
      <c r="A531" s="44">
        <v>293</v>
      </c>
      <c r="B531" s="45" t="s">
        <v>1135</v>
      </c>
      <c r="C531" s="24" t="s">
        <v>285</v>
      </c>
      <c r="D531" s="39" t="s">
        <v>166</v>
      </c>
      <c r="E531" s="39" t="s">
        <v>335</v>
      </c>
      <c r="F531" s="39" t="s">
        <v>586</v>
      </c>
      <c r="G531" s="39" t="s">
        <v>505</v>
      </c>
      <c r="H531" s="40">
        <f>E531-D531+1</f>
        <v>4</v>
      </c>
      <c r="I531" s="40" t="s">
        <v>256</v>
      </c>
      <c r="J531" s="40" t="s">
        <v>176</v>
      </c>
      <c r="K531" s="40" t="s">
        <v>1156</v>
      </c>
      <c r="L531" s="48">
        <v>44</v>
      </c>
      <c r="M531" s="48">
        <v>45</v>
      </c>
      <c r="N531" s="48">
        <v>2</v>
      </c>
      <c r="O531" s="48">
        <v>9</v>
      </c>
      <c r="P531" s="48" t="s">
        <v>1137</v>
      </c>
      <c r="Q531" s="48" t="s">
        <v>1138</v>
      </c>
      <c r="R531" s="48" t="s">
        <v>88</v>
      </c>
      <c r="S531" s="12">
        <v>44</v>
      </c>
      <c r="T531" s="12">
        <v>55</v>
      </c>
      <c r="U531" s="48">
        <v>44</v>
      </c>
      <c r="V531" s="48">
        <v>54</v>
      </c>
      <c r="W531" s="48" t="s">
        <v>12</v>
      </c>
      <c r="X531" s="48">
        <f>IF(AND(W531 = "Rep", M531&gt;L531),1,0)</f>
        <v>1</v>
      </c>
      <c r="Y531" s="48" t="s">
        <v>129</v>
      </c>
      <c r="Z531" s="48" t="s">
        <v>85</v>
      </c>
      <c r="AA531" s="48">
        <v>0</v>
      </c>
      <c r="AB531" s="48">
        <v>0</v>
      </c>
      <c r="AC531" s="48">
        <v>0</v>
      </c>
      <c r="AD531" s="48" t="s">
        <v>85</v>
      </c>
      <c r="AE531" s="48" t="s">
        <v>290</v>
      </c>
      <c r="AF531" s="48" t="s">
        <v>285</v>
      </c>
      <c r="AG531" s="48" t="s">
        <v>89</v>
      </c>
      <c r="AH531" s="48">
        <v>1</v>
      </c>
      <c r="AI531" s="48">
        <v>1</v>
      </c>
      <c r="AJ531" s="48">
        <v>1</v>
      </c>
      <c r="AK531" s="48">
        <v>1</v>
      </c>
      <c r="AL531" s="48">
        <v>1</v>
      </c>
      <c r="AM531" s="48">
        <v>1</v>
      </c>
      <c r="AN531" s="48">
        <v>0</v>
      </c>
      <c r="AO531" s="48">
        <v>0</v>
      </c>
      <c r="AP531" s="48">
        <v>0</v>
      </c>
      <c r="AQ531" s="48">
        <v>0</v>
      </c>
      <c r="AR531" s="48">
        <v>0</v>
      </c>
      <c r="AS531" s="48">
        <v>0</v>
      </c>
      <c r="AT531" s="48">
        <v>0</v>
      </c>
      <c r="AU531" s="48">
        <v>0</v>
      </c>
      <c r="AV531" s="48">
        <v>0</v>
      </c>
      <c r="AW531" s="48">
        <v>0</v>
      </c>
      <c r="AX531" s="48">
        <v>0</v>
      </c>
      <c r="AY531" s="48">
        <v>0</v>
      </c>
      <c r="AZ531" s="48">
        <v>0</v>
      </c>
      <c r="BA531" s="48">
        <v>0</v>
      </c>
      <c r="BB531" s="48">
        <v>0</v>
      </c>
      <c r="BC531" s="48">
        <v>0</v>
      </c>
      <c r="BD531" s="48">
        <v>0</v>
      </c>
      <c r="BE531" s="48">
        <v>0</v>
      </c>
      <c r="BF531" s="48">
        <v>0</v>
      </c>
      <c r="BG531" s="48">
        <v>0</v>
      </c>
      <c r="BH531" s="48">
        <v>0</v>
      </c>
      <c r="BI531" s="48">
        <v>0</v>
      </c>
      <c r="BJ531" s="48">
        <v>0</v>
      </c>
      <c r="BK531" s="48">
        <v>0</v>
      </c>
      <c r="BL531" s="48">
        <v>0</v>
      </c>
      <c r="BM531" s="48">
        <v>0</v>
      </c>
      <c r="BN531" s="48">
        <v>0</v>
      </c>
      <c r="BO531" s="48">
        <v>0</v>
      </c>
      <c r="BP531" s="48" t="s">
        <v>85</v>
      </c>
      <c r="BQ531" s="48" t="s">
        <v>85</v>
      </c>
      <c r="BR531" s="48">
        <v>31</v>
      </c>
      <c r="BS531" s="48">
        <v>40</v>
      </c>
      <c r="BT531" s="48">
        <v>27</v>
      </c>
      <c r="BU531" s="48" t="s">
        <v>85</v>
      </c>
      <c r="BV531" s="48" t="s">
        <v>85</v>
      </c>
      <c r="BW531" s="48" t="s">
        <v>85</v>
      </c>
      <c r="BX531" s="48" t="s">
        <v>85</v>
      </c>
      <c r="BY531" s="48">
        <v>71</v>
      </c>
      <c r="BZ531" s="48">
        <v>25</v>
      </c>
      <c r="CA531" s="48">
        <v>2</v>
      </c>
      <c r="CB531" s="48" t="s">
        <v>85</v>
      </c>
      <c r="CC531" s="48" t="s">
        <v>85</v>
      </c>
      <c r="CD531" s="45"/>
    </row>
    <row r="532" spans="1:89" ht="15.75" customHeight="1">
      <c r="A532" s="44">
        <v>251</v>
      </c>
      <c r="B532" s="45" t="s">
        <v>1135</v>
      </c>
      <c r="C532" s="24" t="s">
        <v>130</v>
      </c>
      <c r="D532" s="39" t="s">
        <v>163</v>
      </c>
      <c r="E532" s="39" t="s">
        <v>164</v>
      </c>
      <c r="F532" s="39" t="s">
        <v>165</v>
      </c>
      <c r="G532" s="39" t="s">
        <v>166</v>
      </c>
      <c r="H532" s="40">
        <f>E532-D532+1</f>
        <v>10</v>
      </c>
      <c r="I532" s="40" t="s">
        <v>85</v>
      </c>
      <c r="J532" s="40" t="s">
        <v>176</v>
      </c>
      <c r="K532" s="48">
        <v>764</v>
      </c>
      <c r="L532" s="48">
        <v>45</v>
      </c>
      <c r="M532" s="48">
        <v>46</v>
      </c>
      <c r="N532" s="48" t="s">
        <v>85</v>
      </c>
      <c r="O532" s="48" t="s">
        <v>85</v>
      </c>
      <c r="P532" s="48" t="s">
        <v>1137</v>
      </c>
      <c r="Q532" s="48" t="s">
        <v>1138</v>
      </c>
      <c r="R532" s="48" t="s">
        <v>88</v>
      </c>
      <c r="S532" s="12">
        <v>44</v>
      </c>
      <c r="T532" s="12">
        <v>55</v>
      </c>
      <c r="U532" s="48">
        <v>44</v>
      </c>
      <c r="V532" s="48">
        <v>54</v>
      </c>
      <c r="W532" s="48" t="s">
        <v>12</v>
      </c>
      <c r="X532" s="48">
        <f>IF(AND(W532 = "Rep", M532&gt;L532),1,0)</f>
        <v>1</v>
      </c>
      <c r="Y532" s="48" t="s">
        <v>85</v>
      </c>
      <c r="Z532" s="48" t="s">
        <v>85</v>
      </c>
      <c r="AA532" s="48" t="s">
        <v>85</v>
      </c>
      <c r="AB532" s="48" t="s">
        <v>85</v>
      </c>
      <c r="AC532" s="48" t="s">
        <v>85</v>
      </c>
      <c r="AD532" s="48" t="s">
        <v>85</v>
      </c>
      <c r="AE532" s="48" t="s">
        <v>130</v>
      </c>
      <c r="AF532" s="48" t="s">
        <v>130</v>
      </c>
      <c r="AG532" s="48" t="s">
        <v>89</v>
      </c>
      <c r="AH532" s="48">
        <v>1</v>
      </c>
      <c r="AI532" s="48">
        <v>0</v>
      </c>
      <c r="AJ532" s="48" t="s">
        <v>85</v>
      </c>
      <c r="AK532" s="48" t="s">
        <v>85</v>
      </c>
      <c r="AL532" s="48" t="s">
        <v>85</v>
      </c>
      <c r="AM532" s="48" t="s">
        <v>85</v>
      </c>
      <c r="AN532" s="48" t="s">
        <v>85</v>
      </c>
      <c r="AO532" s="48" t="s">
        <v>85</v>
      </c>
      <c r="AP532" s="48" t="s">
        <v>85</v>
      </c>
      <c r="AQ532" s="48" t="s">
        <v>85</v>
      </c>
      <c r="AR532" s="48" t="s">
        <v>85</v>
      </c>
      <c r="AS532" s="48" t="s">
        <v>85</v>
      </c>
      <c r="AT532" s="48" t="s">
        <v>85</v>
      </c>
      <c r="AU532" s="48" t="s">
        <v>85</v>
      </c>
      <c r="AV532" s="48" t="s">
        <v>85</v>
      </c>
      <c r="AW532" s="48" t="s">
        <v>85</v>
      </c>
      <c r="AX532" s="48" t="s">
        <v>85</v>
      </c>
      <c r="AY532" s="48" t="s">
        <v>85</v>
      </c>
      <c r="AZ532" s="48" t="s">
        <v>85</v>
      </c>
      <c r="BA532" s="48" t="s">
        <v>85</v>
      </c>
      <c r="BB532" s="48" t="s">
        <v>85</v>
      </c>
      <c r="BC532" s="48" t="s">
        <v>85</v>
      </c>
      <c r="BD532" s="48" t="s">
        <v>85</v>
      </c>
      <c r="BE532" s="48" t="s">
        <v>85</v>
      </c>
      <c r="BF532" s="48" t="s">
        <v>85</v>
      </c>
      <c r="BG532" s="48" t="s">
        <v>85</v>
      </c>
      <c r="BH532" s="48" t="s">
        <v>85</v>
      </c>
      <c r="BI532" s="48" t="s">
        <v>85</v>
      </c>
      <c r="BJ532" s="48" t="s">
        <v>85</v>
      </c>
      <c r="BK532" s="48" t="s">
        <v>85</v>
      </c>
      <c r="BL532" s="48" t="s">
        <v>85</v>
      </c>
      <c r="BM532" s="48" t="s">
        <v>85</v>
      </c>
      <c r="BN532" s="48" t="s">
        <v>85</v>
      </c>
      <c r="BO532" s="48" t="s">
        <v>85</v>
      </c>
      <c r="BP532" s="48" t="s">
        <v>85</v>
      </c>
      <c r="BQ532" s="48" t="s">
        <v>85</v>
      </c>
      <c r="BR532" s="48" t="s">
        <v>85</v>
      </c>
      <c r="BS532" s="48" t="s">
        <v>85</v>
      </c>
      <c r="BT532" s="48" t="s">
        <v>85</v>
      </c>
      <c r="BU532" s="48" t="s">
        <v>85</v>
      </c>
      <c r="BV532" s="48" t="s">
        <v>85</v>
      </c>
      <c r="BW532" s="48" t="s">
        <v>85</v>
      </c>
      <c r="BX532" s="48" t="s">
        <v>85</v>
      </c>
      <c r="BY532" s="48" t="s">
        <v>85</v>
      </c>
      <c r="BZ532" s="48" t="s">
        <v>85</v>
      </c>
      <c r="CA532" s="48" t="s">
        <v>85</v>
      </c>
      <c r="CB532" s="48" t="s">
        <v>85</v>
      </c>
      <c r="CC532" s="48" t="s">
        <v>85</v>
      </c>
      <c r="CD532" s="45"/>
    </row>
    <row r="533" spans="1:89" ht="15.75" customHeight="1">
      <c r="A533" s="1">
        <v>126</v>
      </c>
      <c r="B533" s="1" t="s">
        <v>1135</v>
      </c>
      <c r="C533" s="19" t="s">
        <v>130</v>
      </c>
      <c r="D533" s="20" t="s">
        <v>167</v>
      </c>
      <c r="E533" s="20" t="s">
        <v>168</v>
      </c>
      <c r="F533" s="20" t="s">
        <v>169</v>
      </c>
      <c r="G533" s="20" t="s">
        <v>170</v>
      </c>
      <c r="H533" s="40">
        <f>E533-D533+1</f>
        <v>10</v>
      </c>
      <c r="I533" s="32">
        <v>4</v>
      </c>
      <c r="J533" s="40" t="s">
        <v>176</v>
      </c>
      <c r="K533" s="48">
        <v>741</v>
      </c>
      <c r="L533" s="48">
        <v>43</v>
      </c>
      <c r="M533" s="48">
        <v>44</v>
      </c>
      <c r="N533" s="48">
        <v>4</v>
      </c>
      <c r="O533" s="48">
        <v>8</v>
      </c>
      <c r="P533" s="48" t="s">
        <v>1137</v>
      </c>
      <c r="Q533" s="48" t="s">
        <v>1138</v>
      </c>
      <c r="R533" s="32" t="s">
        <v>88</v>
      </c>
      <c r="S533" s="12">
        <v>44</v>
      </c>
      <c r="T533" s="12">
        <v>55</v>
      </c>
      <c r="U533" s="48">
        <v>44</v>
      </c>
      <c r="V533" s="48">
        <v>54</v>
      </c>
      <c r="W533" s="48" t="s">
        <v>12</v>
      </c>
      <c r="X533" s="48">
        <f>IF(AND(W533 = "Rep", M533&gt;L533),1,0)</f>
        <v>1</v>
      </c>
      <c r="Y533" s="32" t="s">
        <v>85</v>
      </c>
      <c r="Z533" s="32" t="s">
        <v>85</v>
      </c>
      <c r="AA533" s="32" t="s">
        <v>85</v>
      </c>
      <c r="AB533" s="32" t="s">
        <v>85</v>
      </c>
      <c r="AC533" s="32" t="s">
        <v>85</v>
      </c>
      <c r="AD533" s="32" t="s">
        <v>85</v>
      </c>
      <c r="AE533" s="32" t="s">
        <v>130</v>
      </c>
      <c r="AF533" s="32" t="s">
        <v>130</v>
      </c>
      <c r="AG533" s="32" t="s">
        <v>89</v>
      </c>
      <c r="AH533" s="32">
        <v>1</v>
      </c>
      <c r="AI533" s="32">
        <v>0</v>
      </c>
      <c r="AJ533" s="32">
        <v>1</v>
      </c>
      <c r="AK533" s="32">
        <v>1</v>
      </c>
      <c r="AL533" s="32">
        <v>1</v>
      </c>
      <c r="AM533" s="32">
        <v>1</v>
      </c>
      <c r="AN533" s="32">
        <v>1</v>
      </c>
      <c r="AO533" s="32">
        <v>0</v>
      </c>
      <c r="AP533" s="32">
        <v>0</v>
      </c>
      <c r="AQ533" s="32">
        <v>1</v>
      </c>
      <c r="AR533" s="32">
        <v>0</v>
      </c>
      <c r="AS533" s="32">
        <v>0</v>
      </c>
      <c r="AT533" s="32">
        <v>0</v>
      </c>
      <c r="AU533" s="32">
        <v>0</v>
      </c>
      <c r="AV533" s="32">
        <v>0</v>
      </c>
      <c r="AW533" s="32">
        <v>0</v>
      </c>
      <c r="AX533" s="32">
        <v>0</v>
      </c>
      <c r="AY533" s="32">
        <v>0</v>
      </c>
      <c r="AZ533" s="32">
        <v>0</v>
      </c>
      <c r="BA533" s="32">
        <v>0</v>
      </c>
      <c r="BB533" s="32">
        <v>0</v>
      </c>
      <c r="BC533" s="32">
        <v>0</v>
      </c>
      <c r="BD533" s="32">
        <v>0</v>
      </c>
      <c r="BE533" s="32">
        <v>0</v>
      </c>
      <c r="BF533" s="32">
        <v>0</v>
      </c>
      <c r="BG533" s="32">
        <v>0</v>
      </c>
      <c r="BH533" s="32">
        <v>0</v>
      </c>
      <c r="BI533" s="32">
        <v>0</v>
      </c>
      <c r="BJ533" s="32">
        <v>0</v>
      </c>
      <c r="BK533" s="32">
        <v>1</v>
      </c>
      <c r="BL533" s="32">
        <v>0</v>
      </c>
      <c r="BM533" s="32">
        <v>0</v>
      </c>
      <c r="BN533" s="32">
        <v>0</v>
      </c>
      <c r="BO533" s="32">
        <v>1</v>
      </c>
      <c r="BP533" s="32" t="s">
        <v>85</v>
      </c>
      <c r="BQ533" s="32" t="s">
        <v>85</v>
      </c>
      <c r="BR533" s="32" t="s">
        <v>85</v>
      </c>
      <c r="BS533" s="32" t="s">
        <v>85</v>
      </c>
      <c r="BT533" s="32" t="s">
        <v>85</v>
      </c>
      <c r="BU533" s="32" t="s">
        <v>85</v>
      </c>
      <c r="BV533" s="32" t="s">
        <v>85</v>
      </c>
      <c r="BW533" s="32" t="s">
        <v>85</v>
      </c>
      <c r="BX533" s="32" t="s">
        <v>85</v>
      </c>
      <c r="BY533" s="32" t="s">
        <v>85</v>
      </c>
      <c r="BZ533" s="32" t="s">
        <v>85</v>
      </c>
      <c r="CA533" s="32" t="s">
        <v>85</v>
      </c>
      <c r="CB533" s="32" t="s">
        <v>85</v>
      </c>
      <c r="CC533" s="32" t="s">
        <v>85</v>
      </c>
      <c r="CD533" s="1"/>
      <c r="CE533" s="15"/>
      <c r="CF533" s="15"/>
      <c r="CG533" s="15"/>
      <c r="CH533" s="15"/>
      <c r="CI533" s="15"/>
      <c r="CJ533" s="15"/>
      <c r="CK533" s="16"/>
    </row>
    <row r="534" spans="1:89" ht="15.75" customHeight="1">
      <c r="A534" s="26">
        <v>10</v>
      </c>
      <c r="B534" s="26" t="s">
        <v>1135</v>
      </c>
      <c r="C534" s="19" t="s">
        <v>453</v>
      </c>
      <c r="D534" s="27">
        <v>43974</v>
      </c>
      <c r="E534" s="27">
        <v>43977</v>
      </c>
      <c r="F534" s="26" t="s">
        <v>1166</v>
      </c>
      <c r="G534" s="27">
        <v>43978</v>
      </c>
      <c r="H534" s="32">
        <v>4</v>
      </c>
      <c r="I534" s="48">
        <v>4.5</v>
      </c>
      <c r="J534" s="11" t="s">
        <v>176</v>
      </c>
      <c r="K534" s="32">
        <v>591</v>
      </c>
      <c r="L534" s="32">
        <v>42</v>
      </c>
      <c r="M534" s="32">
        <v>42</v>
      </c>
      <c r="N534" s="32">
        <v>10</v>
      </c>
      <c r="O534" s="32">
        <v>6</v>
      </c>
      <c r="P534" s="32" t="s">
        <v>1137</v>
      </c>
      <c r="Q534" s="32" t="s">
        <v>1138</v>
      </c>
      <c r="R534" s="32" t="s">
        <v>177</v>
      </c>
      <c r="S534" s="12">
        <v>44</v>
      </c>
      <c r="T534" s="12">
        <v>55</v>
      </c>
      <c r="U534" s="48">
        <v>44</v>
      </c>
      <c r="V534" s="48">
        <v>54</v>
      </c>
      <c r="W534" s="48" t="s">
        <v>12</v>
      </c>
      <c r="X534" s="48">
        <f>IF(AND(W534 = "Rep", M534&gt;L534),1,0)</f>
        <v>0</v>
      </c>
      <c r="Y534" s="49" t="s">
        <v>85</v>
      </c>
      <c r="Z534" s="49" t="s">
        <v>611</v>
      </c>
      <c r="AA534" s="32">
        <v>0</v>
      </c>
      <c r="AB534" s="32">
        <v>0</v>
      </c>
      <c r="AC534" s="32">
        <v>0</v>
      </c>
      <c r="AD534" s="12">
        <v>0</v>
      </c>
      <c r="AE534" s="32" t="s">
        <v>453</v>
      </c>
      <c r="AF534" s="32" t="s">
        <v>453</v>
      </c>
      <c r="AG534" s="32" t="s">
        <v>178</v>
      </c>
      <c r="AH534" s="32">
        <v>1</v>
      </c>
      <c r="AI534" s="32">
        <v>0</v>
      </c>
      <c r="AJ534" s="32">
        <v>1</v>
      </c>
      <c r="AK534" s="32">
        <v>1</v>
      </c>
      <c r="AL534" s="32">
        <v>1</v>
      </c>
      <c r="AM534" s="32">
        <v>1</v>
      </c>
      <c r="AN534" s="32">
        <v>0</v>
      </c>
      <c r="AO534" s="32">
        <v>0</v>
      </c>
      <c r="AP534" s="32">
        <v>0</v>
      </c>
      <c r="AQ534" s="32">
        <v>0</v>
      </c>
      <c r="AR534" s="32">
        <v>0</v>
      </c>
      <c r="AS534" s="32">
        <v>0</v>
      </c>
      <c r="AT534" s="32">
        <v>1</v>
      </c>
      <c r="AU534" s="32">
        <v>0</v>
      </c>
      <c r="AV534" s="32">
        <v>0</v>
      </c>
      <c r="AW534" s="32">
        <v>0</v>
      </c>
      <c r="AX534" s="32">
        <v>0</v>
      </c>
      <c r="AY534" s="32">
        <v>0</v>
      </c>
      <c r="AZ534" s="32">
        <v>0</v>
      </c>
      <c r="BA534" s="32">
        <v>0</v>
      </c>
      <c r="BB534" s="32">
        <v>0</v>
      </c>
      <c r="BC534" s="32">
        <v>0</v>
      </c>
      <c r="BD534" s="32">
        <v>0</v>
      </c>
      <c r="BE534" s="32">
        <v>0</v>
      </c>
      <c r="BF534" s="32">
        <v>0</v>
      </c>
      <c r="BG534" s="32">
        <v>0</v>
      </c>
      <c r="BH534" s="32">
        <v>0</v>
      </c>
      <c r="BI534" s="32">
        <v>0</v>
      </c>
      <c r="BJ534" s="32">
        <v>0</v>
      </c>
      <c r="BK534" s="32">
        <v>0</v>
      </c>
      <c r="BL534" s="32">
        <v>0</v>
      </c>
      <c r="BM534" s="32">
        <v>0</v>
      </c>
      <c r="BN534" s="32">
        <v>0</v>
      </c>
      <c r="BO534" s="32">
        <v>0</v>
      </c>
      <c r="BP534" s="49" t="s">
        <v>85</v>
      </c>
      <c r="BQ534" s="49" t="s">
        <v>85</v>
      </c>
      <c r="BR534" s="32">
        <v>30</v>
      </c>
      <c r="BS534" s="32">
        <v>41</v>
      </c>
      <c r="BT534" s="32">
        <v>29</v>
      </c>
      <c r="BU534" s="49" t="s">
        <v>85</v>
      </c>
      <c r="BV534" s="49" t="s">
        <v>85</v>
      </c>
      <c r="BW534" s="49" t="s">
        <v>85</v>
      </c>
      <c r="BX534" s="49" t="s">
        <v>85</v>
      </c>
      <c r="BY534" s="32">
        <v>68</v>
      </c>
      <c r="BZ534" s="32">
        <v>27</v>
      </c>
      <c r="CA534" s="49" t="s">
        <v>85</v>
      </c>
      <c r="CB534" s="49" t="s">
        <v>85</v>
      </c>
      <c r="CC534" s="32">
        <v>5</v>
      </c>
      <c r="CE534" s="15"/>
      <c r="CF534" s="15"/>
      <c r="CG534" s="15"/>
      <c r="CH534" s="15"/>
      <c r="CI534" s="15"/>
      <c r="CJ534" s="15"/>
      <c r="CK534" s="18"/>
    </row>
    <row r="535" spans="1:89" ht="15.75" customHeight="1">
      <c r="A535" s="44">
        <v>630</v>
      </c>
      <c r="B535" s="45" t="s">
        <v>1172</v>
      </c>
      <c r="C535" s="9" t="s">
        <v>121</v>
      </c>
      <c r="D535" s="39" t="s">
        <v>137</v>
      </c>
      <c r="E535" s="39" t="s">
        <v>123</v>
      </c>
      <c r="F535" s="23" t="s">
        <v>463</v>
      </c>
      <c r="G535" s="39" t="s">
        <v>125</v>
      </c>
      <c r="H535" s="40">
        <f>E535-D535+1</f>
        <v>10</v>
      </c>
      <c r="I535" s="40" t="s">
        <v>1173</v>
      </c>
      <c r="J535" s="11" t="s">
        <v>176</v>
      </c>
      <c r="K535" s="48">
        <v>431</v>
      </c>
      <c r="L535" s="12">
        <v>39</v>
      </c>
      <c r="M535" s="12">
        <v>61</v>
      </c>
      <c r="N535" s="12" t="s">
        <v>85</v>
      </c>
      <c r="O535" s="12" t="s">
        <v>85</v>
      </c>
      <c r="P535" s="13" t="s">
        <v>1174</v>
      </c>
      <c r="Q535" s="12" t="s">
        <v>1175</v>
      </c>
      <c r="R535" s="12" t="s">
        <v>88</v>
      </c>
      <c r="S535" s="12">
        <v>35</v>
      </c>
      <c r="T535" s="12">
        <v>62</v>
      </c>
      <c r="U535" s="48">
        <f>100*ROUND(1040691/2959761,2)</f>
        <v>35</v>
      </c>
      <c r="V535" s="48">
        <f>100*ROUND(1840926/2959761,2)</f>
        <v>62</v>
      </c>
      <c r="W535" s="48" t="s">
        <v>12</v>
      </c>
      <c r="X535" s="48">
        <f>IF(AND(W535 = "Rep", M535&gt;L535),1,0)</f>
        <v>1</v>
      </c>
      <c r="Y535" s="12" t="s">
        <v>129</v>
      </c>
      <c r="Z535" s="12" t="s">
        <v>85</v>
      </c>
      <c r="AA535" s="12" t="s">
        <v>85</v>
      </c>
      <c r="AB535" s="12" t="s">
        <v>85</v>
      </c>
      <c r="AC535" s="12" t="s">
        <v>85</v>
      </c>
      <c r="AD535" s="12" t="s">
        <v>85</v>
      </c>
      <c r="AE535" s="13" t="s">
        <v>121</v>
      </c>
      <c r="AF535" s="13" t="s">
        <v>121</v>
      </c>
      <c r="AG535" s="12" t="s">
        <v>89</v>
      </c>
      <c r="AH535" s="12">
        <v>1</v>
      </c>
      <c r="AI535" s="12">
        <v>0</v>
      </c>
      <c r="AJ535" s="14">
        <v>1</v>
      </c>
      <c r="AK535" s="14">
        <v>1</v>
      </c>
      <c r="AL535" s="14">
        <v>1</v>
      </c>
      <c r="AM535" s="14">
        <v>1</v>
      </c>
      <c r="AN535" s="14">
        <v>0</v>
      </c>
      <c r="AO535" s="14">
        <v>0</v>
      </c>
      <c r="AP535" s="14">
        <v>1</v>
      </c>
      <c r="AQ535" s="14">
        <v>0</v>
      </c>
      <c r="AR535" s="14">
        <v>0</v>
      </c>
      <c r="AS535" s="14">
        <v>0</v>
      </c>
      <c r="AT535" s="14">
        <v>0</v>
      </c>
      <c r="AU535" s="14">
        <v>0</v>
      </c>
      <c r="AV535" s="14">
        <v>0</v>
      </c>
      <c r="AW535" s="14">
        <v>0</v>
      </c>
      <c r="AX535" s="14">
        <v>0</v>
      </c>
      <c r="AY535" s="14">
        <v>0</v>
      </c>
      <c r="AZ535" s="14">
        <v>0</v>
      </c>
      <c r="BA535" s="14">
        <v>0</v>
      </c>
      <c r="BB535" s="14">
        <v>0</v>
      </c>
      <c r="BC535" s="14">
        <v>0</v>
      </c>
      <c r="BD535" s="14">
        <v>0</v>
      </c>
      <c r="BE535" s="14">
        <v>0</v>
      </c>
      <c r="BF535" s="14">
        <v>1</v>
      </c>
      <c r="BG535" s="14">
        <v>0</v>
      </c>
      <c r="BH535" s="14">
        <v>0</v>
      </c>
      <c r="BI535" s="14">
        <v>0</v>
      </c>
      <c r="BJ535" s="14">
        <v>0</v>
      </c>
      <c r="BK535" s="14">
        <v>0</v>
      </c>
      <c r="BL535" s="14">
        <v>0</v>
      </c>
      <c r="BM535" s="14">
        <v>0</v>
      </c>
      <c r="BN535" s="14">
        <v>0</v>
      </c>
      <c r="BO535" s="14">
        <v>0</v>
      </c>
      <c r="BP535" s="14" t="s">
        <v>85</v>
      </c>
      <c r="BQ535" s="14" t="s">
        <v>85</v>
      </c>
      <c r="BR535" s="14" t="s">
        <v>85</v>
      </c>
      <c r="BS535" s="14" t="s">
        <v>85</v>
      </c>
      <c r="BT535" s="14" t="s">
        <v>85</v>
      </c>
      <c r="BU535" s="14" t="s">
        <v>85</v>
      </c>
      <c r="BV535" s="14" t="s">
        <v>85</v>
      </c>
      <c r="BW535" s="14" t="s">
        <v>85</v>
      </c>
      <c r="BX535" s="14" t="s">
        <v>85</v>
      </c>
      <c r="BY535" s="14" t="s">
        <v>85</v>
      </c>
      <c r="BZ535" s="14" t="s">
        <v>85</v>
      </c>
      <c r="CA535" s="14" t="s">
        <v>85</v>
      </c>
      <c r="CB535" s="14" t="s">
        <v>85</v>
      </c>
      <c r="CC535" s="14" t="s">
        <v>85</v>
      </c>
      <c r="CD535" s="45"/>
      <c r="CE535" s="15"/>
      <c r="CF535" s="15"/>
      <c r="CG535" s="15"/>
      <c r="CH535" s="15"/>
      <c r="CI535" s="15"/>
      <c r="CJ535" s="15"/>
      <c r="CK535" s="16"/>
    </row>
    <row r="536" spans="1:89" ht="15.75" customHeight="1">
      <c r="A536" s="44">
        <v>628</v>
      </c>
      <c r="B536" s="45" t="s">
        <v>1178</v>
      </c>
      <c r="C536" s="9" t="s">
        <v>121</v>
      </c>
      <c r="D536" s="39" t="s">
        <v>122</v>
      </c>
      <c r="E536" s="39" t="s">
        <v>123</v>
      </c>
      <c r="F536" s="23" t="s">
        <v>124</v>
      </c>
      <c r="G536" s="39" t="s">
        <v>125</v>
      </c>
      <c r="H536" s="40">
        <f>E536-D536+1</f>
        <v>6</v>
      </c>
      <c r="I536" s="40" t="s">
        <v>101</v>
      </c>
      <c r="J536" s="40" t="s">
        <v>176</v>
      </c>
      <c r="K536" s="48">
        <v>1042</v>
      </c>
      <c r="L536" s="12">
        <v>44</v>
      </c>
      <c r="M536" s="12">
        <v>57</v>
      </c>
      <c r="N536" s="12" t="s">
        <v>85</v>
      </c>
      <c r="O536" s="12" t="s">
        <v>85</v>
      </c>
      <c r="P536" s="13" t="s">
        <v>1179</v>
      </c>
      <c r="Q536" s="12" t="s">
        <v>1180</v>
      </c>
      <c r="R536" s="12" t="s">
        <v>88</v>
      </c>
      <c r="S536" s="12">
        <v>44</v>
      </c>
      <c r="T536" s="12">
        <v>54</v>
      </c>
      <c r="U536" s="48">
        <v>44</v>
      </c>
      <c r="V536" s="48">
        <v>54</v>
      </c>
      <c r="W536" s="48" t="s">
        <v>12</v>
      </c>
      <c r="X536" s="48">
        <f>IF(AND(W536 = "Rep", M536&gt;L536),1,0)</f>
        <v>1</v>
      </c>
      <c r="Y536" s="12" t="s">
        <v>129</v>
      </c>
      <c r="Z536" s="12" t="s">
        <v>85</v>
      </c>
      <c r="AA536" s="12" t="s">
        <v>85</v>
      </c>
      <c r="AB536" s="12" t="s">
        <v>85</v>
      </c>
      <c r="AC536" s="12" t="s">
        <v>85</v>
      </c>
      <c r="AD536" s="12" t="s">
        <v>85</v>
      </c>
      <c r="AE536" s="13" t="s">
        <v>121</v>
      </c>
      <c r="AF536" s="13" t="s">
        <v>121</v>
      </c>
      <c r="AG536" s="12" t="s">
        <v>89</v>
      </c>
      <c r="AH536" s="12">
        <v>1</v>
      </c>
      <c r="AI536" s="12">
        <v>0</v>
      </c>
      <c r="AJ536" s="14">
        <v>1</v>
      </c>
      <c r="AK536" s="14">
        <v>1</v>
      </c>
      <c r="AL536" s="14">
        <v>1</v>
      </c>
      <c r="AM536" s="14">
        <v>1</v>
      </c>
      <c r="AN536" s="14">
        <v>0</v>
      </c>
      <c r="AO536" s="14">
        <v>0</v>
      </c>
      <c r="AP536" s="14">
        <v>1</v>
      </c>
      <c r="AQ536" s="14">
        <v>0</v>
      </c>
      <c r="AR536" s="14">
        <v>0</v>
      </c>
      <c r="AS536" s="14">
        <v>0</v>
      </c>
      <c r="AT536" s="14">
        <v>0</v>
      </c>
      <c r="AU536" s="14">
        <v>0</v>
      </c>
      <c r="AV536" s="14">
        <v>0</v>
      </c>
      <c r="AW536" s="14">
        <v>0</v>
      </c>
      <c r="AX536" s="14">
        <v>0</v>
      </c>
      <c r="AY536" s="14">
        <v>0</v>
      </c>
      <c r="AZ536" s="14">
        <v>0</v>
      </c>
      <c r="BA536" s="14">
        <v>0</v>
      </c>
      <c r="BB536" s="14">
        <v>0</v>
      </c>
      <c r="BC536" s="14">
        <v>0</v>
      </c>
      <c r="BD536" s="14">
        <v>0</v>
      </c>
      <c r="BE536" s="14">
        <v>0</v>
      </c>
      <c r="BF536" s="14">
        <v>1</v>
      </c>
      <c r="BG536" s="14">
        <v>0</v>
      </c>
      <c r="BH536" s="14">
        <v>0</v>
      </c>
      <c r="BI536" s="14">
        <v>0</v>
      </c>
      <c r="BJ536" s="14">
        <v>0</v>
      </c>
      <c r="BK536" s="14">
        <v>0</v>
      </c>
      <c r="BL536" s="14">
        <v>0</v>
      </c>
      <c r="BM536" s="14">
        <v>0</v>
      </c>
      <c r="BN536" s="14">
        <v>0</v>
      </c>
      <c r="BO536" s="14">
        <v>0</v>
      </c>
      <c r="BP536" s="14" t="s">
        <v>85</v>
      </c>
      <c r="BQ536" s="14" t="s">
        <v>85</v>
      </c>
      <c r="BR536" s="14" t="s">
        <v>85</v>
      </c>
      <c r="BS536" s="14" t="s">
        <v>85</v>
      </c>
      <c r="BT536" s="14" t="s">
        <v>85</v>
      </c>
      <c r="BU536" s="14" t="s">
        <v>85</v>
      </c>
      <c r="BV536" s="14" t="s">
        <v>85</v>
      </c>
      <c r="BW536" s="14" t="s">
        <v>85</v>
      </c>
      <c r="BX536" s="14" t="s">
        <v>85</v>
      </c>
      <c r="BY536" s="14" t="s">
        <v>85</v>
      </c>
      <c r="BZ536" s="14" t="s">
        <v>85</v>
      </c>
      <c r="CA536" s="14" t="s">
        <v>85</v>
      </c>
      <c r="CB536" s="14" t="s">
        <v>85</v>
      </c>
      <c r="CC536" s="14" t="s">
        <v>85</v>
      </c>
      <c r="CD536" s="45"/>
      <c r="CE536" s="15"/>
      <c r="CF536" s="15"/>
      <c r="CG536" s="15"/>
      <c r="CH536" s="15"/>
      <c r="CI536" s="15"/>
      <c r="CJ536" s="15"/>
      <c r="CK536" s="16"/>
    </row>
    <row r="537" spans="1:89" ht="15.75" customHeight="1">
      <c r="A537" s="44">
        <v>598</v>
      </c>
      <c r="B537" s="45" t="s">
        <v>1178</v>
      </c>
      <c r="C537" s="9" t="s">
        <v>130</v>
      </c>
      <c r="D537" s="39" t="s">
        <v>131</v>
      </c>
      <c r="E537" s="39" t="s">
        <v>132</v>
      </c>
      <c r="F537" s="23" t="s">
        <v>133</v>
      </c>
      <c r="G537" s="39" t="s">
        <v>125</v>
      </c>
      <c r="H537" s="40">
        <f>E537-D537+1</f>
        <v>10</v>
      </c>
      <c r="I537" s="11" t="s">
        <v>369</v>
      </c>
      <c r="J537" s="40" t="s">
        <v>176</v>
      </c>
      <c r="K537" s="40" t="s">
        <v>1181</v>
      </c>
      <c r="L537" s="12">
        <v>43</v>
      </c>
      <c r="M537" s="12">
        <v>47</v>
      </c>
      <c r="N537" s="12" t="s">
        <v>85</v>
      </c>
      <c r="O537" s="12" t="s">
        <v>85</v>
      </c>
      <c r="P537" s="13" t="s">
        <v>1179</v>
      </c>
      <c r="Q537" s="12" t="s">
        <v>1180</v>
      </c>
      <c r="R537" s="12" t="s">
        <v>88</v>
      </c>
      <c r="S537" s="12">
        <v>44</v>
      </c>
      <c r="T537" s="12">
        <v>54</v>
      </c>
      <c r="U537" s="48">
        <v>44</v>
      </c>
      <c r="V537" s="48">
        <v>54</v>
      </c>
      <c r="W537" s="48" t="s">
        <v>12</v>
      </c>
      <c r="X537" s="48">
        <f>IF(AND(W537 = "Rep", M537&gt;L537),1,0)</f>
        <v>1</v>
      </c>
      <c r="Y537" s="12" t="s">
        <v>85</v>
      </c>
      <c r="Z537" s="12" t="s">
        <v>85</v>
      </c>
      <c r="AA537" s="12" t="s">
        <v>85</v>
      </c>
      <c r="AB537" s="12" t="s">
        <v>85</v>
      </c>
      <c r="AC537" s="12" t="s">
        <v>85</v>
      </c>
      <c r="AD537" s="12" t="s">
        <v>85</v>
      </c>
      <c r="AE537" s="48" t="s">
        <v>130</v>
      </c>
      <c r="AF537" s="48" t="s">
        <v>136</v>
      </c>
      <c r="AG537" s="13" t="s">
        <v>89</v>
      </c>
      <c r="AH537" s="12">
        <v>1</v>
      </c>
      <c r="AI537" s="12">
        <v>0</v>
      </c>
      <c r="AJ537" s="12">
        <v>1</v>
      </c>
      <c r="AK537" s="12">
        <v>1</v>
      </c>
      <c r="AL537" s="12">
        <v>1</v>
      </c>
      <c r="AM537" s="12">
        <v>1</v>
      </c>
      <c r="AN537" s="12">
        <v>0</v>
      </c>
      <c r="AO537" s="12">
        <v>0</v>
      </c>
      <c r="AP537" s="12">
        <v>1</v>
      </c>
      <c r="AQ537" s="12">
        <v>1</v>
      </c>
      <c r="AR537" s="12">
        <v>0</v>
      </c>
      <c r="AS537" s="12">
        <v>0</v>
      </c>
      <c r="AT537" s="12">
        <v>0</v>
      </c>
      <c r="AU537" s="12">
        <v>0</v>
      </c>
      <c r="AV537" s="12">
        <v>0</v>
      </c>
      <c r="AW537" s="12">
        <v>0</v>
      </c>
      <c r="AX537" s="12">
        <v>0</v>
      </c>
      <c r="AY537" s="12">
        <v>0</v>
      </c>
      <c r="AZ537" s="12">
        <v>0</v>
      </c>
      <c r="BA537" s="12">
        <v>0</v>
      </c>
      <c r="BB537" s="12">
        <v>0</v>
      </c>
      <c r="BC537" s="12">
        <v>0</v>
      </c>
      <c r="BD537" s="12">
        <v>0</v>
      </c>
      <c r="BE537" s="12">
        <v>0</v>
      </c>
      <c r="BF537" s="12">
        <v>0</v>
      </c>
      <c r="BG537" s="12">
        <v>0</v>
      </c>
      <c r="BH537" s="12">
        <v>0</v>
      </c>
      <c r="BI537" s="12">
        <v>0</v>
      </c>
      <c r="BJ537" s="12">
        <v>1</v>
      </c>
      <c r="BK537" s="12">
        <v>1</v>
      </c>
      <c r="BL537" s="12">
        <v>0</v>
      </c>
      <c r="BM537" s="12">
        <v>0</v>
      </c>
      <c r="BN537" s="12">
        <v>0</v>
      </c>
      <c r="BO537" s="12">
        <v>0</v>
      </c>
      <c r="BP537" s="12" t="s">
        <v>85</v>
      </c>
      <c r="BQ537" s="12" t="s">
        <v>85</v>
      </c>
      <c r="BR537" s="12" t="s">
        <v>85</v>
      </c>
      <c r="BS537" s="12" t="s">
        <v>85</v>
      </c>
      <c r="BT537" s="12" t="s">
        <v>85</v>
      </c>
      <c r="BU537" s="12" t="s">
        <v>85</v>
      </c>
      <c r="BV537" s="12" t="s">
        <v>85</v>
      </c>
      <c r="BW537" s="12" t="s">
        <v>85</v>
      </c>
      <c r="BX537" s="12" t="s">
        <v>85</v>
      </c>
      <c r="BY537" s="12" t="s">
        <v>85</v>
      </c>
      <c r="BZ537" s="12" t="s">
        <v>85</v>
      </c>
      <c r="CA537" s="12" t="s">
        <v>85</v>
      </c>
      <c r="CB537" s="12" t="s">
        <v>85</v>
      </c>
      <c r="CC537" s="12" t="s">
        <v>85</v>
      </c>
      <c r="CD537" s="45"/>
      <c r="CE537" s="15"/>
      <c r="CF537" s="15"/>
      <c r="CG537" s="15"/>
      <c r="CH537" s="15"/>
      <c r="CI537" s="15"/>
      <c r="CJ537" s="15"/>
      <c r="CK537" s="16"/>
    </row>
    <row r="538" spans="1:89" ht="15.75" customHeight="1">
      <c r="A538" s="44">
        <v>542</v>
      </c>
      <c r="B538" s="45" t="s">
        <v>1178</v>
      </c>
      <c r="C538" s="9" t="s">
        <v>121</v>
      </c>
      <c r="D538" s="39" t="s">
        <v>137</v>
      </c>
      <c r="E538" s="39" t="s">
        <v>79</v>
      </c>
      <c r="F538" s="39" t="s">
        <v>138</v>
      </c>
      <c r="G538" s="39" t="s">
        <v>139</v>
      </c>
      <c r="H538" s="40">
        <f>E538-D538+1</f>
        <v>4</v>
      </c>
      <c r="I538" s="40" t="s">
        <v>1183</v>
      </c>
      <c r="J538" s="40" t="s">
        <v>176</v>
      </c>
      <c r="K538" s="40" t="s">
        <v>1184</v>
      </c>
      <c r="L538" s="12">
        <v>48</v>
      </c>
      <c r="M538" s="12">
        <v>52</v>
      </c>
      <c r="N538" s="12" t="s">
        <v>85</v>
      </c>
      <c r="O538" s="12" t="s">
        <v>85</v>
      </c>
      <c r="P538" s="13" t="s">
        <v>1179</v>
      </c>
      <c r="Q538" s="12" t="s">
        <v>1180</v>
      </c>
      <c r="R538" s="12" t="s">
        <v>88</v>
      </c>
      <c r="S538" s="12">
        <v>44</v>
      </c>
      <c r="T538" s="12">
        <v>54</v>
      </c>
      <c r="U538" s="48">
        <v>44</v>
      </c>
      <c r="V538" s="48">
        <v>54</v>
      </c>
      <c r="W538" s="48" t="s">
        <v>12</v>
      </c>
      <c r="X538" s="48">
        <f>IF(AND(W538 = "Rep", M538&gt;L538),1,0)</f>
        <v>1</v>
      </c>
      <c r="Y538" s="12" t="s">
        <v>129</v>
      </c>
      <c r="Z538" s="48" t="s">
        <v>85</v>
      </c>
      <c r="AA538" s="12" t="s">
        <v>85</v>
      </c>
      <c r="AB538" s="12" t="s">
        <v>85</v>
      </c>
      <c r="AC538" s="12" t="s">
        <v>85</v>
      </c>
      <c r="AD538" s="12" t="s">
        <v>85</v>
      </c>
      <c r="AE538" s="13" t="s">
        <v>121</v>
      </c>
      <c r="AF538" s="13" t="s">
        <v>121</v>
      </c>
      <c r="AG538" s="12" t="s">
        <v>89</v>
      </c>
      <c r="AH538" s="12">
        <v>1</v>
      </c>
      <c r="AI538" s="12">
        <v>0</v>
      </c>
      <c r="AJ538" s="14">
        <v>1</v>
      </c>
      <c r="AK538" s="14">
        <v>1</v>
      </c>
      <c r="AL538" s="14">
        <v>1</v>
      </c>
      <c r="AM538" s="14">
        <v>1</v>
      </c>
      <c r="AN538" s="14">
        <v>0</v>
      </c>
      <c r="AO538" s="14">
        <v>0</v>
      </c>
      <c r="AP538" s="14">
        <v>1</v>
      </c>
      <c r="AQ538" s="14">
        <v>0</v>
      </c>
      <c r="AR538" s="14">
        <v>0</v>
      </c>
      <c r="AS538" s="14">
        <v>0</v>
      </c>
      <c r="AT538" s="14">
        <v>0</v>
      </c>
      <c r="AU538" s="14">
        <v>0</v>
      </c>
      <c r="AV538" s="14">
        <v>0</v>
      </c>
      <c r="AW538" s="14">
        <v>0</v>
      </c>
      <c r="AX538" s="14">
        <v>0</v>
      </c>
      <c r="AY538" s="14">
        <v>0</v>
      </c>
      <c r="AZ538" s="14">
        <v>0</v>
      </c>
      <c r="BA538" s="14">
        <v>0</v>
      </c>
      <c r="BB538" s="14">
        <v>0</v>
      </c>
      <c r="BC538" s="14">
        <v>0</v>
      </c>
      <c r="BD538" s="14">
        <v>0</v>
      </c>
      <c r="BE538" s="14">
        <v>0</v>
      </c>
      <c r="BF538" s="14">
        <v>0</v>
      </c>
      <c r="BG538" s="14">
        <v>0</v>
      </c>
      <c r="BH538" s="14">
        <v>0</v>
      </c>
      <c r="BI538" s="14">
        <v>0</v>
      </c>
      <c r="BJ538" s="14">
        <v>0</v>
      </c>
      <c r="BK538" s="14">
        <v>0</v>
      </c>
      <c r="BL538" s="14">
        <v>0</v>
      </c>
      <c r="BM538" s="14">
        <v>0</v>
      </c>
      <c r="BN538" s="14">
        <v>0</v>
      </c>
      <c r="BO538" s="48">
        <v>0</v>
      </c>
      <c r="BP538" s="14" t="s">
        <v>85</v>
      </c>
      <c r="BQ538" s="14" t="s">
        <v>85</v>
      </c>
      <c r="BR538" s="14" t="s">
        <v>85</v>
      </c>
      <c r="BS538" s="14" t="s">
        <v>85</v>
      </c>
      <c r="BT538" s="14" t="s">
        <v>85</v>
      </c>
      <c r="BU538" s="14" t="s">
        <v>85</v>
      </c>
      <c r="BV538" s="14" t="s">
        <v>85</v>
      </c>
      <c r="BW538" s="14" t="s">
        <v>85</v>
      </c>
      <c r="BX538" s="14" t="s">
        <v>85</v>
      </c>
      <c r="BY538" s="14" t="s">
        <v>85</v>
      </c>
      <c r="BZ538" s="14" t="s">
        <v>85</v>
      </c>
      <c r="CA538" s="14" t="s">
        <v>85</v>
      </c>
      <c r="CB538" s="14" t="s">
        <v>85</v>
      </c>
      <c r="CC538" s="14" t="s">
        <v>85</v>
      </c>
      <c r="CD538" s="45"/>
      <c r="CE538" s="15"/>
      <c r="CF538" s="15"/>
      <c r="CG538" s="15"/>
      <c r="CH538" s="15"/>
      <c r="CI538" s="15"/>
      <c r="CJ538" s="15"/>
      <c r="CK538" s="18"/>
    </row>
    <row r="539" spans="1:89" ht="15.75" customHeight="1">
      <c r="A539" s="44">
        <v>530</v>
      </c>
      <c r="B539" s="45" t="s">
        <v>1178</v>
      </c>
      <c r="C539" s="9" t="s">
        <v>999</v>
      </c>
      <c r="D539" s="39" t="s">
        <v>108</v>
      </c>
      <c r="E539" s="39" t="s">
        <v>79</v>
      </c>
      <c r="F539" s="39" t="s">
        <v>1000</v>
      </c>
      <c r="G539" s="39" t="s">
        <v>82</v>
      </c>
      <c r="H539" s="40">
        <f>E539-D539+1</f>
        <v>11</v>
      </c>
      <c r="I539" s="40" t="s">
        <v>325</v>
      </c>
      <c r="J539" s="40" t="s">
        <v>176</v>
      </c>
      <c r="K539" s="40" t="s">
        <v>1185</v>
      </c>
      <c r="L539" s="12">
        <v>44</v>
      </c>
      <c r="M539" s="12">
        <v>49</v>
      </c>
      <c r="N539" s="12" t="s">
        <v>85</v>
      </c>
      <c r="O539" s="12">
        <v>5</v>
      </c>
      <c r="P539" s="13" t="s">
        <v>1179</v>
      </c>
      <c r="Q539" s="12" t="s">
        <v>1180</v>
      </c>
      <c r="R539" s="12" t="s">
        <v>88</v>
      </c>
      <c r="S539" s="12">
        <v>44</v>
      </c>
      <c r="T539" s="12">
        <v>54</v>
      </c>
      <c r="U539" s="48">
        <v>44</v>
      </c>
      <c r="V539" s="48">
        <v>54</v>
      </c>
      <c r="W539" s="48" t="s">
        <v>12</v>
      </c>
      <c r="X539" s="48">
        <f>IF(AND(W539 = "Rep", M539&gt;L539),1,0)</f>
        <v>1</v>
      </c>
      <c r="Y539" s="12" t="s">
        <v>85</v>
      </c>
      <c r="Z539" s="48" t="s">
        <v>85</v>
      </c>
      <c r="AA539" s="12" t="s">
        <v>85</v>
      </c>
      <c r="AB539" s="12" t="s">
        <v>85</v>
      </c>
      <c r="AC539" s="12" t="s">
        <v>85</v>
      </c>
      <c r="AD539" s="12" t="s">
        <v>85</v>
      </c>
      <c r="AE539" s="13" t="s">
        <v>1001</v>
      </c>
      <c r="AF539" s="13" t="s">
        <v>1001</v>
      </c>
      <c r="AG539" s="12" t="s">
        <v>89</v>
      </c>
      <c r="AH539" s="12">
        <v>1</v>
      </c>
      <c r="AI539" s="12">
        <v>1</v>
      </c>
      <c r="AJ539" s="14">
        <v>1</v>
      </c>
      <c r="AK539" s="14">
        <v>1</v>
      </c>
      <c r="AL539" s="14">
        <v>1</v>
      </c>
      <c r="AM539" s="14">
        <v>1</v>
      </c>
      <c r="AN539" s="14">
        <v>0</v>
      </c>
      <c r="AO539" s="14">
        <v>0</v>
      </c>
      <c r="AP539" s="14">
        <v>0</v>
      </c>
      <c r="AQ539" s="14">
        <v>0</v>
      </c>
      <c r="AR539" s="14">
        <v>0</v>
      </c>
      <c r="AS539" s="14">
        <v>0</v>
      </c>
      <c r="AT539" s="14">
        <v>0</v>
      </c>
      <c r="AU539" s="14">
        <v>0</v>
      </c>
      <c r="AV539" s="14">
        <v>0</v>
      </c>
      <c r="AW539" s="14">
        <v>0</v>
      </c>
      <c r="AX539" s="14">
        <v>0</v>
      </c>
      <c r="AY539" s="14">
        <v>0</v>
      </c>
      <c r="AZ539" s="14">
        <v>0</v>
      </c>
      <c r="BA539" s="14">
        <v>0</v>
      </c>
      <c r="BB539" s="14">
        <v>0</v>
      </c>
      <c r="BC539" s="14">
        <v>0</v>
      </c>
      <c r="BD539" s="14">
        <v>0</v>
      </c>
      <c r="BE539" s="14">
        <v>0</v>
      </c>
      <c r="BF539" s="14">
        <v>0</v>
      </c>
      <c r="BG539" s="14">
        <v>0</v>
      </c>
      <c r="BH539" s="14">
        <v>0</v>
      </c>
      <c r="BI539" s="14">
        <v>0</v>
      </c>
      <c r="BJ539" s="14">
        <v>0</v>
      </c>
      <c r="BK539" s="14">
        <v>0</v>
      </c>
      <c r="BL539" s="14">
        <v>0</v>
      </c>
      <c r="BM539" s="14">
        <v>0</v>
      </c>
      <c r="BN539" s="14">
        <v>0</v>
      </c>
      <c r="BO539" s="14">
        <v>0</v>
      </c>
      <c r="BP539" s="12" t="s">
        <v>85</v>
      </c>
      <c r="BQ539" s="12" t="s">
        <v>85</v>
      </c>
      <c r="BR539" s="12" t="s">
        <v>85</v>
      </c>
      <c r="BS539" s="12" t="s">
        <v>85</v>
      </c>
      <c r="BT539" s="12" t="s">
        <v>85</v>
      </c>
      <c r="BU539" s="12" t="s">
        <v>85</v>
      </c>
      <c r="BV539" s="12" t="s">
        <v>85</v>
      </c>
      <c r="BW539" s="12" t="s">
        <v>85</v>
      </c>
      <c r="BX539" s="12" t="s">
        <v>85</v>
      </c>
      <c r="BY539" s="12" t="s">
        <v>85</v>
      </c>
      <c r="BZ539" s="12" t="s">
        <v>85</v>
      </c>
      <c r="CA539" s="12" t="s">
        <v>85</v>
      </c>
      <c r="CB539" s="12" t="s">
        <v>85</v>
      </c>
      <c r="CC539" s="12" t="s">
        <v>85</v>
      </c>
      <c r="CD539" s="45"/>
      <c r="CE539" s="15"/>
      <c r="CF539" s="15"/>
      <c r="CG539" s="15"/>
      <c r="CH539" s="15"/>
      <c r="CI539" s="15"/>
      <c r="CJ539" s="15"/>
      <c r="CK539" s="18"/>
    </row>
    <row r="540" spans="1:89" ht="15.75" customHeight="1">
      <c r="A540" s="44">
        <v>491</v>
      </c>
      <c r="B540" s="45" t="s">
        <v>1178</v>
      </c>
      <c r="C540" s="9" t="s">
        <v>331</v>
      </c>
      <c r="D540" s="39" t="s">
        <v>131</v>
      </c>
      <c r="E540" s="39" t="s">
        <v>244</v>
      </c>
      <c r="F540" s="39" t="s">
        <v>262</v>
      </c>
      <c r="G540" s="39" t="s">
        <v>79</v>
      </c>
      <c r="H540" s="40">
        <f>E540-D540+1</f>
        <v>4</v>
      </c>
      <c r="I540" s="40" t="s">
        <v>528</v>
      </c>
      <c r="J540" s="40" t="s">
        <v>176</v>
      </c>
      <c r="K540" s="40" t="s">
        <v>817</v>
      </c>
      <c r="L540" s="12">
        <v>46</v>
      </c>
      <c r="M540" s="12">
        <v>48</v>
      </c>
      <c r="N540" s="12">
        <v>2</v>
      </c>
      <c r="O540" s="12">
        <v>3</v>
      </c>
      <c r="P540" s="13" t="s">
        <v>1179</v>
      </c>
      <c r="Q540" s="12" t="s">
        <v>1180</v>
      </c>
      <c r="R540" s="12" t="s">
        <v>88</v>
      </c>
      <c r="S540" s="12">
        <v>44</v>
      </c>
      <c r="T540" s="12">
        <v>54</v>
      </c>
      <c r="U540" s="48">
        <v>44</v>
      </c>
      <c r="V540" s="48">
        <v>54</v>
      </c>
      <c r="W540" s="48" t="s">
        <v>12</v>
      </c>
      <c r="X540" s="48">
        <f>IF(AND(W540 = "Rep", M540&gt;L540),1,0)</f>
        <v>1</v>
      </c>
      <c r="Y540" s="12" t="s">
        <v>129</v>
      </c>
      <c r="Z540" s="48" t="s">
        <v>85</v>
      </c>
      <c r="AA540" s="12">
        <v>0</v>
      </c>
      <c r="AB540" s="12">
        <v>0</v>
      </c>
      <c r="AC540" s="12">
        <v>0</v>
      </c>
      <c r="AD540" s="12" t="s">
        <v>85</v>
      </c>
      <c r="AE540" s="13" t="s">
        <v>331</v>
      </c>
      <c r="AF540" s="13" t="s">
        <v>331</v>
      </c>
      <c r="AG540" s="12" t="s">
        <v>11</v>
      </c>
      <c r="AH540" s="12">
        <v>1</v>
      </c>
      <c r="AI540" s="12">
        <v>0</v>
      </c>
      <c r="AJ540" s="12">
        <v>1</v>
      </c>
      <c r="AK540" s="12">
        <v>1</v>
      </c>
      <c r="AL540" s="12">
        <v>1</v>
      </c>
      <c r="AM540" s="12">
        <v>1</v>
      </c>
      <c r="AN540" s="12">
        <v>0</v>
      </c>
      <c r="AO540" s="12">
        <v>0</v>
      </c>
      <c r="AP540" s="12">
        <v>0</v>
      </c>
      <c r="AQ540" s="12">
        <v>0</v>
      </c>
      <c r="AR540" s="12">
        <v>0</v>
      </c>
      <c r="AS540" s="12">
        <v>0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>
        <v>0</v>
      </c>
      <c r="BB540" s="12">
        <v>0</v>
      </c>
      <c r="BC540" s="12">
        <v>0</v>
      </c>
      <c r="BD540" s="12">
        <v>0</v>
      </c>
      <c r="BE540" s="12">
        <v>0</v>
      </c>
      <c r="BF540" s="12">
        <v>0</v>
      </c>
      <c r="BG540" s="12">
        <v>0</v>
      </c>
      <c r="BH540" s="12">
        <v>0</v>
      </c>
      <c r="BI540" s="12">
        <v>0</v>
      </c>
      <c r="BJ540" s="12">
        <v>1</v>
      </c>
      <c r="BK540" s="12">
        <v>0</v>
      </c>
      <c r="BL540" s="12">
        <v>0</v>
      </c>
      <c r="BM540" s="12">
        <v>0</v>
      </c>
      <c r="BN540" s="12">
        <v>0</v>
      </c>
      <c r="BO540" s="48">
        <v>0</v>
      </c>
      <c r="BP540" s="12" t="s">
        <v>85</v>
      </c>
      <c r="BQ540" s="12" t="s">
        <v>85</v>
      </c>
      <c r="BR540" s="12" t="s">
        <v>85</v>
      </c>
      <c r="BS540" s="12" t="s">
        <v>85</v>
      </c>
      <c r="BT540" s="12" t="s">
        <v>85</v>
      </c>
      <c r="BU540" s="12" t="s">
        <v>85</v>
      </c>
      <c r="BV540" s="12" t="s">
        <v>85</v>
      </c>
      <c r="BW540" s="12" t="s">
        <v>85</v>
      </c>
      <c r="BX540" s="12" t="s">
        <v>85</v>
      </c>
      <c r="BY540" s="12" t="s">
        <v>85</v>
      </c>
      <c r="BZ540" s="12" t="s">
        <v>85</v>
      </c>
      <c r="CA540" s="12" t="s">
        <v>85</v>
      </c>
      <c r="CB540" s="12" t="s">
        <v>85</v>
      </c>
      <c r="CC540" s="12" t="s">
        <v>85</v>
      </c>
      <c r="CD540" s="45"/>
      <c r="CE540" s="15"/>
      <c r="CF540" s="15"/>
      <c r="CG540" s="15"/>
      <c r="CH540" s="15"/>
      <c r="CI540" s="15"/>
      <c r="CJ540" s="15"/>
      <c r="CK540" s="18"/>
    </row>
    <row r="541" spans="1:89" ht="15.75" customHeight="1">
      <c r="A541" s="44">
        <v>487</v>
      </c>
      <c r="B541" s="45" t="s">
        <v>1178</v>
      </c>
      <c r="C541" s="9" t="s">
        <v>285</v>
      </c>
      <c r="D541" s="39" t="s">
        <v>286</v>
      </c>
      <c r="E541" s="39" t="s">
        <v>92</v>
      </c>
      <c r="F541" s="39" t="s">
        <v>1188</v>
      </c>
      <c r="G541" s="39" t="s">
        <v>79</v>
      </c>
      <c r="H541" s="40">
        <f>E541-D541+1</f>
        <v>8</v>
      </c>
      <c r="I541" s="40" t="s">
        <v>528</v>
      </c>
      <c r="J541" s="11" t="s">
        <v>176</v>
      </c>
      <c r="K541" s="40" t="s">
        <v>529</v>
      </c>
      <c r="L541" s="12">
        <v>42</v>
      </c>
      <c r="M541" s="12">
        <v>49</v>
      </c>
      <c r="N541" s="12">
        <v>4</v>
      </c>
      <c r="O541" s="12">
        <v>6</v>
      </c>
      <c r="P541" s="13" t="s">
        <v>1179</v>
      </c>
      <c r="Q541" s="14" t="s">
        <v>1180</v>
      </c>
      <c r="R541" s="12" t="s">
        <v>88</v>
      </c>
      <c r="S541" s="12">
        <v>44</v>
      </c>
      <c r="T541" s="12">
        <v>54</v>
      </c>
      <c r="U541" s="48">
        <v>44</v>
      </c>
      <c r="V541" s="48">
        <v>54</v>
      </c>
      <c r="W541" s="48" t="s">
        <v>12</v>
      </c>
      <c r="X541" s="48">
        <f>IF(AND(W541 = "Rep", M541&gt;L541),1,0)</f>
        <v>1</v>
      </c>
      <c r="Y541" s="12" t="s">
        <v>129</v>
      </c>
      <c r="Z541" s="48" t="s">
        <v>85</v>
      </c>
      <c r="AA541" s="12" t="s">
        <v>85</v>
      </c>
      <c r="AB541" s="12" t="s">
        <v>85</v>
      </c>
      <c r="AC541" s="12" t="s">
        <v>85</v>
      </c>
      <c r="AD541" s="12" t="s">
        <v>85</v>
      </c>
      <c r="AE541" s="48" t="s">
        <v>1186</v>
      </c>
      <c r="AF541" s="48" t="s">
        <v>1186</v>
      </c>
      <c r="AG541" s="12" t="s">
        <v>89</v>
      </c>
      <c r="AH541" s="12">
        <v>1</v>
      </c>
      <c r="AI541" s="12">
        <v>1</v>
      </c>
      <c r="AJ541" s="12" t="s">
        <v>85</v>
      </c>
      <c r="AK541" s="12" t="s">
        <v>85</v>
      </c>
      <c r="AL541" s="12" t="s">
        <v>85</v>
      </c>
      <c r="AM541" s="12" t="s">
        <v>85</v>
      </c>
      <c r="AN541" s="12" t="s">
        <v>85</v>
      </c>
      <c r="AO541" s="12" t="s">
        <v>85</v>
      </c>
      <c r="AP541" s="12" t="s">
        <v>85</v>
      </c>
      <c r="AQ541" s="12" t="s">
        <v>85</v>
      </c>
      <c r="AR541" s="12" t="s">
        <v>85</v>
      </c>
      <c r="AS541" s="12" t="s">
        <v>85</v>
      </c>
      <c r="AT541" s="12" t="s">
        <v>85</v>
      </c>
      <c r="AU541" s="12" t="s">
        <v>85</v>
      </c>
      <c r="AV541" s="12" t="s">
        <v>85</v>
      </c>
      <c r="AW541" s="12" t="s">
        <v>85</v>
      </c>
      <c r="AX541" s="12" t="s">
        <v>85</v>
      </c>
      <c r="AY541" s="12" t="s">
        <v>85</v>
      </c>
      <c r="AZ541" s="12" t="s">
        <v>85</v>
      </c>
      <c r="BA541" s="12" t="s">
        <v>85</v>
      </c>
      <c r="BB541" s="12" t="s">
        <v>85</v>
      </c>
      <c r="BC541" s="12" t="s">
        <v>85</v>
      </c>
      <c r="BD541" s="12" t="s">
        <v>85</v>
      </c>
      <c r="BE541" s="12" t="s">
        <v>85</v>
      </c>
      <c r="BF541" s="12" t="s">
        <v>85</v>
      </c>
      <c r="BG541" s="12" t="s">
        <v>85</v>
      </c>
      <c r="BH541" s="12" t="s">
        <v>85</v>
      </c>
      <c r="BI541" s="12" t="s">
        <v>85</v>
      </c>
      <c r="BJ541" s="12" t="s">
        <v>85</v>
      </c>
      <c r="BK541" s="12" t="s">
        <v>85</v>
      </c>
      <c r="BL541" s="12" t="s">
        <v>85</v>
      </c>
      <c r="BM541" s="12" t="s">
        <v>85</v>
      </c>
      <c r="BN541" s="12" t="s">
        <v>85</v>
      </c>
      <c r="BO541" s="48" t="s">
        <v>85</v>
      </c>
      <c r="BP541" s="12" t="s">
        <v>85</v>
      </c>
      <c r="BQ541" s="12" t="s">
        <v>85</v>
      </c>
      <c r="BR541" s="12" t="s">
        <v>85</v>
      </c>
      <c r="BS541" s="12" t="s">
        <v>85</v>
      </c>
      <c r="BT541" s="12" t="s">
        <v>85</v>
      </c>
      <c r="BU541" s="12" t="s">
        <v>85</v>
      </c>
      <c r="BV541" s="12" t="s">
        <v>85</v>
      </c>
      <c r="BW541" s="12" t="s">
        <v>85</v>
      </c>
      <c r="BX541" s="12" t="s">
        <v>85</v>
      </c>
      <c r="BY541" s="12" t="s">
        <v>85</v>
      </c>
      <c r="BZ541" s="12" t="s">
        <v>85</v>
      </c>
      <c r="CA541" s="12" t="s">
        <v>85</v>
      </c>
      <c r="CB541" s="12" t="s">
        <v>85</v>
      </c>
      <c r="CC541" s="12" t="s">
        <v>85</v>
      </c>
      <c r="CD541" s="45"/>
      <c r="CE541" s="15"/>
      <c r="CF541" s="15"/>
      <c r="CG541" s="15"/>
      <c r="CH541" s="15"/>
      <c r="CI541" s="15"/>
      <c r="CJ541" s="15"/>
      <c r="CK541" s="18"/>
    </row>
    <row r="542" spans="1:89" ht="15.75" customHeight="1">
      <c r="A542" s="44">
        <v>459</v>
      </c>
      <c r="B542" s="45" t="s">
        <v>1178</v>
      </c>
      <c r="C542" s="9" t="s">
        <v>130</v>
      </c>
      <c r="D542" s="39" t="s">
        <v>153</v>
      </c>
      <c r="E542" s="39" t="s">
        <v>92</v>
      </c>
      <c r="F542" s="39" t="s">
        <v>273</v>
      </c>
      <c r="G542" s="39" t="s">
        <v>131</v>
      </c>
      <c r="H542" s="40">
        <f>E542-D542+1</f>
        <v>10</v>
      </c>
      <c r="I542" s="40" t="s">
        <v>274</v>
      </c>
      <c r="J542" s="11" t="s">
        <v>176</v>
      </c>
      <c r="K542" s="40" t="s">
        <v>1196</v>
      </c>
      <c r="L542" s="12">
        <v>41</v>
      </c>
      <c r="M542" s="12">
        <v>46</v>
      </c>
      <c r="N542" s="12" t="s">
        <v>85</v>
      </c>
      <c r="O542" s="12" t="s">
        <v>85</v>
      </c>
      <c r="P542" s="13" t="s">
        <v>1179</v>
      </c>
      <c r="Q542" s="14" t="s">
        <v>1180</v>
      </c>
      <c r="R542" s="12" t="s">
        <v>88</v>
      </c>
      <c r="S542" s="12">
        <v>44</v>
      </c>
      <c r="T542" s="12">
        <v>54</v>
      </c>
      <c r="U542" s="48">
        <v>44</v>
      </c>
      <c r="V542" s="48">
        <v>54</v>
      </c>
      <c r="W542" s="48" t="s">
        <v>12</v>
      </c>
      <c r="X542" s="48">
        <f>IF(AND(W542 = "Rep", M542&gt;L542),1,0)</f>
        <v>1</v>
      </c>
      <c r="Y542" s="12" t="s">
        <v>85</v>
      </c>
      <c r="Z542" s="48" t="s">
        <v>85</v>
      </c>
      <c r="AA542" s="12" t="s">
        <v>85</v>
      </c>
      <c r="AB542" s="12" t="s">
        <v>85</v>
      </c>
      <c r="AC542" s="12" t="s">
        <v>85</v>
      </c>
      <c r="AD542" s="12" t="s">
        <v>85</v>
      </c>
      <c r="AE542" s="13" t="s">
        <v>130</v>
      </c>
      <c r="AF542" s="48" t="s">
        <v>136</v>
      </c>
      <c r="AG542" s="12" t="s">
        <v>89</v>
      </c>
      <c r="AH542" s="12">
        <v>1</v>
      </c>
      <c r="AI542" s="12">
        <v>0</v>
      </c>
      <c r="AJ542" s="14">
        <v>1</v>
      </c>
      <c r="AK542" s="14">
        <v>1</v>
      </c>
      <c r="AL542" s="14">
        <v>1</v>
      </c>
      <c r="AM542" s="14">
        <v>1</v>
      </c>
      <c r="AN542" s="14">
        <v>0</v>
      </c>
      <c r="AO542" s="14">
        <v>0</v>
      </c>
      <c r="AP542" s="14">
        <v>1</v>
      </c>
      <c r="AQ542" s="14">
        <v>1</v>
      </c>
      <c r="AR542" s="14">
        <v>0</v>
      </c>
      <c r="AS542" s="14">
        <v>0</v>
      </c>
      <c r="AT542" s="14">
        <v>0</v>
      </c>
      <c r="AU542" s="14">
        <v>0</v>
      </c>
      <c r="AV542" s="14">
        <v>0</v>
      </c>
      <c r="AW542" s="14">
        <v>0</v>
      </c>
      <c r="AX542" s="14">
        <v>0</v>
      </c>
      <c r="AY542" s="14">
        <v>0</v>
      </c>
      <c r="AZ542" s="14">
        <v>0</v>
      </c>
      <c r="BA542" s="14">
        <v>0</v>
      </c>
      <c r="BB542" s="14">
        <v>0</v>
      </c>
      <c r="BC542" s="14">
        <v>0</v>
      </c>
      <c r="BD542" s="14">
        <v>0</v>
      </c>
      <c r="BE542" s="14">
        <v>0</v>
      </c>
      <c r="BF542" s="14">
        <v>0</v>
      </c>
      <c r="BG542" s="14">
        <v>0</v>
      </c>
      <c r="BH542" s="14">
        <v>0</v>
      </c>
      <c r="BI542" s="14">
        <v>0</v>
      </c>
      <c r="BJ542" s="14">
        <v>1</v>
      </c>
      <c r="BK542" s="14">
        <v>1</v>
      </c>
      <c r="BL542" s="14">
        <v>0</v>
      </c>
      <c r="BM542" s="14">
        <v>0</v>
      </c>
      <c r="BN542" s="14">
        <v>0</v>
      </c>
      <c r="BO542" s="48">
        <v>1</v>
      </c>
      <c r="BP542" s="14" t="s">
        <v>85</v>
      </c>
      <c r="BQ542" s="14" t="s">
        <v>85</v>
      </c>
      <c r="BR542" s="14" t="s">
        <v>85</v>
      </c>
      <c r="BS542" s="14" t="s">
        <v>85</v>
      </c>
      <c r="BT542" s="14" t="s">
        <v>85</v>
      </c>
      <c r="BU542" s="14" t="s">
        <v>85</v>
      </c>
      <c r="BV542" s="14" t="s">
        <v>85</v>
      </c>
      <c r="BW542" s="14" t="s">
        <v>85</v>
      </c>
      <c r="BX542" s="14" t="s">
        <v>85</v>
      </c>
      <c r="BY542" s="14" t="s">
        <v>85</v>
      </c>
      <c r="BZ542" s="14" t="s">
        <v>85</v>
      </c>
      <c r="CA542" s="14" t="s">
        <v>85</v>
      </c>
      <c r="CB542" s="14" t="s">
        <v>85</v>
      </c>
      <c r="CC542" s="14" t="s">
        <v>85</v>
      </c>
      <c r="CD542" s="45"/>
      <c r="CE542" s="15"/>
      <c r="CF542" s="15"/>
      <c r="CG542" s="15"/>
      <c r="CH542" s="15"/>
      <c r="CI542" s="15"/>
      <c r="CJ542" s="15"/>
      <c r="CK542" s="18"/>
    </row>
    <row r="543" spans="1:89" ht="15.75" customHeight="1">
      <c r="A543" s="44">
        <v>377</v>
      </c>
      <c r="B543" s="45" t="s">
        <v>1178</v>
      </c>
      <c r="C543" s="9" t="s">
        <v>130</v>
      </c>
      <c r="D543" s="39" t="s">
        <v>301</v>
      </c>
      <c r="E543" s="39" t="s">
        <v>153</v>
      </c>
      <c r="F543" s="39" t="s">
        <v>302</v>
      </c>
      <c r="G543" s="39" t="s">
        <v>286</v>
      </c>
      <c r="H543" s="40">
        <f>E543-D543+1</f>
        <v>10</v>
      </c>
      <c r="I543" s="40" t="s">
        <v>85</v>
      </c>
      <c r="J543" s="40" t="s">
        <v>176</v>
      </c>
      <c r="K543" s="40" t="s">
        <v>1199</v>
      </c>
      <c r="L543" s="48">
        <v>38</v>
      </c>
      <c r="M543" s="48">
        <v>47</v>
      </c>
      <c r="N543" s="48" t="s">
        <v>85</v>
      </c>
      <c r="O543" s="48" t="s">
        <v>85</v>
      </c>
      <c r="P543" s="13" t="s">
        <v>1179</v>
      </c>
      <c r="Q543" s="12" t="s">
        <v>1180</v>
      </c>
      <c r="R543" s="48" t="s">
        <v>88</v>
      </c>
      <c r="S543" s="12">
        <v>44</v>
      </c>
      <c r="T543" s="12">
        <v>54</v>
      </c>
      <c r="U543" s="48">
        <v>44</v>
      </c>
      <c r="V543" s="48">
        <v>54</v>
      </c>
      <c r="W543" s="48" t="s">
        <v>12</v>
      </c>
      <c r="X543" s="48">
        <f>IF(AND(W543 = "Rep", M543&gt;L543),1,0)</f>
        <v>1</v>
      </c>
      <c r="Y543" s="48" t="s">
        <v>85</v>
      </c>
      <c r="Z543" s="12" t="s">
        <v>85</v>
      </c>
      <c r="AA543" s="48" t="s">
        <v>85</v>
      </c>
      <c r="AB543" s="48" t="s">
        <v>85</v>
      </c>
      <c r="AC543" s="48" t="s">
        <v>85</v>
      </c>
      <c r="AD543" s="48" t="s">
        <v>85</v>
      </c>
      <c r="AE543" s="13" t="s">
        <v>130</v>
      </c>
      <c r="AF543" s="13" t="s">
        <v>136</v>
      </c>
      <c r="AG543" s="48" t="s">
        <v>89</v>
      </c>
      <c r="AH543" s="48">
        <v>1</v>
      </c>
      <c r="AI543" s="48">
        <v>0</v>
      </c>
      <c r="AJ543" s="48" t="s">
        <v>85</v>
      </c>
      <c r="AK543" s="48" t="s">
        <v>85</v>
      </c>
      <c r="AL543" s="48" t="s">
        <v>85</v>
      </c>
      <c r="AM543" s="48" t="s">
        <v>85</v>
      </c>
      <c r="AN543" s="48" t="s">
        <v>85</v>
      </c>
      <c r="AO543" s="48" t="s">
        <v>85</v>
      </c>
      <c r="AP543" s="48" t="s">
        <v>85</v>
      </c>
      <c r="AQ543" s="48" t="s">
        <v>85</v>
      </c>
      <c r="AR543" s="48" t="s">
        <v>85</v>
      </c>
      <c r="AS543" s="48" t="s">
        <v>85</v>
      </c>
      <c r="AT543" s="48" t="s">
        <v>85</v>
      </c>
      <c r="AU543" s="48" t="s">
        <v>85</v>
      </c>
      <c r="AV543" s="48" t="s">
        <v>85</v>
      </c>
      <c r="AW543" s="48" t="s">
        <v>85</v>
      </c>
      <c r="AX543" s="48" t="s">
        <v>85</v>
      </c>
      <c r="AY543" s="48" t="s">
        <v>85</v>
      </c>
      <c r="AZ543" s="48" t="s">
        <v>85</v>
      </c>
      <c r="BA543" s="48" t="s">
        <v>85</v>
      </c>
      <c r="BB543" s="48" t="s">
        <v>85</v>
      </c>
      <c r="BC543" s="48" t="s">
        <v>85</v>
      </c>
      <c r="BD543" s="48" t="s">
        <v>85</v>
      </c>
      <c r="BE543" s="48" t="s">
        <v>85</v>
      </c>
      <c r="BF543" s="48" t="s">
        <v>85</v>
      </c>
      <c r="BG543" s="48" t="s">
        <v>85</v>
      </c>
      <c r="BH543" s="48" t="s">
        <v>85</v>
      </c>
      <c r="BI543" s="48" t="s">
        <v>85</v>
      </c>
      <c r="BJ543" s="48" t="s">
        <v>85</v>
      </c>
      <c r="BK543" s="48" t="s">
        <v>85</v>
      </c>
      <c r="BL543" s="48" t="s">
        <v>85</v>
      </c>
      <c r="BM543" s="48" t="s">
        <v>85</v>
      </c>
      <c r="BN543" s="48" t="s">
        <v>85</v>
      </c>
      <c r="BO543" s="14" t="s">
        <v>85</v>
      </c>
      <c r="BP543" s="48" t="s">
        <v>85</v>
      </c>
      <c r="BQ543" s="48" t="s">
        <v>85</v>
      </c>
      <c r="BR543" s="48" t="s">
        <v>85</v>
      </c>
      <c r="BS543" s="48" t="s">
        <v>85</v>
      </c>
      <c r="BT543" s="48" t="s">
        <v>85</v>
      </c>
      <c r="BU543" s="14" t="s">
        <v>85</v>
      </c>
      <c r="BV543" s="14" t="s">
        <v>85</v>
      </c>
      <c r="BW543" s="14" t="s">
        <v>85</v>
      </c>
      <c r="BX543" s="14" t="s">
        <v>85</v>
      </c>
      <c r="BY543" s="48" t="s">
        <v>85</v>
      </c>
      <c r="BZ543" s="48" t="s">
        <v>85</v>
      </c>
      <c r="CA543" s="48" t="s">
        <v>85</v>
      </c>
      <c r="CB543" s="48" t="s">
        <v>85</v>
      </c>
      <c r="CC543" s="48" t="s">
        <v>85</v>
      </c>
      <c r="CD543" s="45"/>
      <c r="CE543" s="15"/>
      <c r="CF543" s="15"/>
      <c r="CG543" s="15"/>
      <c r="CH543" s="15"/>
      <c r="CI543" s="15"/>
      <c r="CJ543" s="15"/>
      <c r="CK543" s="16"/>
    </row>
    <row r="544" spans="1:89" ht="15.75" customHeight="1">
      <c r="A544" s="44">
        <v>369</v>
      </c>
      <c r="B544" s="45" t="s">
        <v>1178</v>
      </c>
      <c r="C544" s="9" t="s">
        <v>130</v>
      </c>
      <c r="D544" s="39" t="s">
        <v>304</v>
      </c>
      <c r="E544" s="39" t="s">
        <v>305</v>
      </c>
      <c r="F544" s="39" t="s">
        <v>306</v>
      </c>
      <c r="G544" s="39" t="s">
        <v>286</v>
      </c>
      <c r="H544" s="40">
        <f>E544-D544+1</f>
        <v>10</v>
      </c>
      <c r="I544" s="40" t="s">
        <v>85</v>
      </c>
      <c r="J544" s="40" t="s">
        <v>176</v>
      </c>
      <c r="K544" s="40" t="s">
        <v>1200</v>
      </c>
      <c r="L544" s="48">
        <v>38</v>
      </c>
      <c r="M544" s="48">
        <v>45</v>
      </c>
      <c r="N544" s="48" t="s">
        <v>85</v>
      </c>
      <c r="O544" s="48" t="s">
        <v>85</v>
      </c>
      <c r="P544" s="13" t="s">
        <v>1179</v>
      </c>
      <c r="Q544" s="48" t="s">
        <v>1180</v>
      </c>
      <c r="R544" s="48" t="s">
        <v>88</v>
      </c>
      <c r="S544" s="12">
        <v>44</v>
      </c>
      <c r="T544" s="12">
        <v>54</v>
      </c>
      <c r="U544" s="48">
        <v>44</v>
      </c>
      <c r="V544" s="48">
        <v>54</v>
      </c>
      <c r="W544" s="48" t="s">
        <v>12</v>
      </c>
      <c r="X544" s="48">
        <f>IF(AND(W544 = "Rep", M544&gt;L544),1,0)</f>
        <v>1</v>
      </c>
      <c r="Y544" s="48" t="s">
        <v>85</v>
      </c>
      <c r="Z544" s="12" t="s">
        <v>85</v>
      </c>
      <c r="AA544" s="48" t="s">
        <v>85</v>
      </c>
      <c r="AB544" s="48" t="s">
        <v>85</v>
      </c>
      <c r="AC544" s="48" t="s">
        <v>85</v>
      </c>
      <c r="AD544" s="12" t="s">
        <v>85</v>
      </c>
      <c r="AE544" s="13" t="s">
        <v>130</v>
      </c>
      <c r="AF544" s="13" t="s">
        <v>136</v>
      </c>
      <c r="AG544" s="48" t="s">
        <v>89</v>
      </c>
      <c r="AH544" s="48">
        <v>1</v>
      </c>
      <c r="AI544" s="48">
        <v>0</v>
      </c>
      <c r="AJ544" s="48" t="s">
        <v>85</v>
      </c>
      <c r="AK544" s="48" t="s">
        <v>85</v>
      </c>
      <c r="AL544" s="48" t="s">
        <v>85</v>
      </c>
      <c r="AM544" s="48" t="s">
        <v>85</v>
      </c>
      <c r="AN544" s="48" t="s">
        <v>85</v>
      </c>
      <c r="AO544" s="48" t="s">
        <v>85</v>
      </c>
      <c r="AP544" s="48" t="s">
        <v>85</v>
      </c>
      <c r="AQ544" s="48" t="s">
        <v>85</v>
      </c>
      <c r="AR544" s="48" t="s">
        <v>85</v>
      </c>
      <c r="AS544" s="48" t="s">
        <v>85</v>
      </c>
      <c r="AT544" s="48" t="s">
        <v>85</v>
      </c>
      <c r="AU544" s="48" t="s">
        <v>85</v>
      </c>
      <c r="AV544" s="48" t="s">
        <v>85</v>
      </c>
      <c r="AW544" s="48" t="s">
        <v>85</v>
      </c>
      <c r="AX544" s="48" t="s">
        <v>85</v>
      </c>
      <c r="AY544" s="48" t="s">
        <v>85</v>
      </c>
      <c r="AZ544" s="48" t="s">
        <v>85</v>
      </c>
      <c r="BA544" s="48" t="s">
        <v>85</v>
      </c>
      <c r="BB544" s="48" t="s">
        <v>85</v>
      </c>
      <c r="BC544" s="48" t="s">
        <v>85</v>
      </c>
      <c r="BD544" s="48" t="s">
        <v>85</v>
      </c>
      <c r="BE544" s="48" t="s">
        <v>85</v>
      </c>
      <c r="BF544" s="48" t="s">
        <v>85</v>
      </c>
      <c r="BG544" s="48" t="s">
        <v>85</v>
      </c>
      <c r="BH544" s="48" t="s">
        <v>85</v>
      </c>
      <c r="BI544" s="48" t="s">
        <v>85</v>
      </c>
      <c r="BJ544" s="48" t="s">
        <v>85</v>
      </c>
      <c r="BK544" s="48" t="s">
        <v>85</v>
      </c>
      <c r="BL544" s="48" t="s">
        <v>85</v>
      </c>
      <c r="BM544" s="48" t="s">
        <v>85</v>
      </c>
      <c r="BN544" s="48" t="s">
        <v>85</v>
      </c>
      <c r="BO544" s="12" t="s">
        <v>85</v>
      </c>
      <c r="BP544" s="48" t="s">
        <v>85</v>
      </c>
      <c r="BQ544" s="48" t="s">
        <v>85</v>
      </c>
      <c r="BR544" s="48" t="s">
        <v>85</v>
      </c>
      <c r="BS544" s="48" t="s">
        <v>85</v>
      </c>
      <c r="BT544" s="48" t="s">
        <v>85</v>
      </c>
      <c r="BU544" s="12" t="s">
        <v>85</v>
      </c>
      <c r="BV544" s="12" t="s">
        <v>85</v>
      </c>
      <c r="BW544" s="12" t="s">
        <v>85</v>
      </c>
      <c r="BX544" s="12" t="s">
        <v>85</v>
      </c>
      <c r="BY544" s="48" t="s">
        <v>85</v>
      </c>
      <c r="BZ544" s="48" t="s">
        <v>85</v>
      </c>
      <c r="CA544" s="48" t="s">
        <v>85</v>
      </c>
      <c r="CB544" s="48" t="s">
        <v>85</v>
      </c>
      <c r="CC544" s="48" t="s">
        <v>85</v>
      </c>
      <c r="CD544" s="45"/>
      <c r="CE544" s="15"/>
      <c r="CF544" s="15"/>
      <c r="CG544" s="15"/>
      <c r="CH544" s="15"/>
      <c r="CI544" s="15"/>
      <c r="CJ544" s="15"/>
      <c r="CK544" s="16"/>
    </row>
    <row r="545" spans="1:89" ht="15.75" customHeight="1">
      <c r="A545" s="44">
        <v>341</v>
      </c>
      <c r="B545" s="45" t="s">
        <v>1178</v>
      </c>
      <c r="C545" s="9" t="s">
        <v>453</v>
      </c>
      <c r="D545" s="39" t="s">
        <v>157</v>
      </c>
      <c r="E545" s="39" t="s">
        <v>310</v>
      </c>
      <c r="F545" s="39" t="s">
        <v>544</v>
      </c>
      <c r="G545" s="39" t="s">
        <v>188</v>
      </c>
      <c r="H545" s="40">
        <f>E545-D545+1</f>
        <v>4</v>
      </c>
      <c r="I545" s="40" t="s">
        <v>194</v>
      </c>
      <c r="J545" s="40" t="s">
        <v>176</v>
      </c>
      <c r="K545" s="40" t="s">
        <v>1205</v>
      </c>
      <c r="L545" s="48">
        <v>46</v>
      </c>
      <c r="M545" s="48">
        <v>47</v>
      </c>
      <c r="N545" s="48">
        <v>3</v>
      </c>
      <c r="O545" s="48">
        <v>4</v>
      </c>
      <c r="P545" s="13" t="s">
        <v>1179</v>
      </c>
      <c r="Q545" s="12" t="s">
        <v>1180</v>
      </c>
      <c r="R545" s="48" t="s">
        <v>88</v>
      </c>
      <c r="S545" s="12">
        <v>44</v>
      </c>
      <c r="T545" s="12">
        <v>54</v>
      </c>
      <c r="U545" s="48">
        <v>44</v>
      </c>
      <c r="V545" s="48">
        <v>54</v>
      </c>
      <c r="W545" s="48" t="s">
        <v>12</v>
      </c>
      <c r="X545" s="48">
        <f>IF(AND(W545 = "Rep", M545&gt;L545),1,0)</f>
        <v>1</v>
      </c>
      <c r="Y545" s="48" t="s">
        <v>85</v>
      </c>
      <c r="Z545" s="12" t="s">
        <v>85</v>
      </c>
      <c r="AA545" s="48" t="s">
        <v>85</v>
      </c>
      <c r="AB545" s="48" t="s">
        <v>85</v>
      </c>
      <c r="AC545" s="48" t="s">
        <v>85</v>
      </c>
      <c r="AD545" s="12" t="s">
        <v>85</v>
      </c>
      <c r="AE545" s="13" t="s">
        <v>453</v>
      </c>
      <c r="AF545" s="48" t="s">
        <v>453</v>
      </c>
      <c r="AG545" s="48" t="s">
        <v>89</v>
      </c>
      <c r="AH545" s="12">
        <v>1</v>
      </c>
      <c r="AI545" s="48">
        <v>0</v>
      </c>
      <c r="AJ545" s="48">
        <v>1</v>
      </c>
      <c r="AK545" s="48">
        <v>1</v>
      </c>
      <c r="AL545" s="48">
        <v>1</v>
      </c>
      <c r="AM545" s="48">
        <v>1</v>
      </c>
      <c r="AN545" s="48">
        <v>0</v>
      </c>
      <c r="AO545" s="48">
        <v>0</v>
      </c>
      <c r="AP545" s="48">
        <v>0</v>
      </c>
      <c r="AQ545" s="48">
        <v>0</v>
      </c>
      <c r="AR545" s="48">
        <v>0</v>
      </c>
      <c r="AS545" s="48">
        <v>0</v>
      </c>
      <c r="AT545" s="48">
        <v>1</v>
      </c>
      <c r="AU545" s="48">
        <v>0</v>
      </c>
      <c r="AV545" s="48">
        <v>0</v>
      </c>
      <c r="AW545" s="48">
        <v>0</v>
      </c>
      <c r="AX545" s="48">
        <v>0</v>
      </c>
      <c r="AY545" s="48">
        <v>0</v>
      </c>
      <c r="AZ545" s="48">
        <v>0</v>
      </c>
      <c r="BA545" s="48">
        <v>0</v>
      </c>
      <c r="BB545" s="48">
        <v>0</v>
      </c>
      <c r="BC545" s="48">
        <v>0</v>
      </c>
      <c r="BD545" s="48">
        <v>0</v>
      </c>
      <c r="BE545" s="48">
        <v>0</v>
      </c>
      <c r="BF545" s="48">
        <v>0</v>
      </c>
      <c r="BG545" s="48">
        <v>0</v>
      </c>
      <c r="BH545" s="48">
        <v>0</v>
      </c>
      <c r="BI545" s="48">
        <v>0</v>
      </c>
      <c r="BJ545" s="48">
        <v>0</v>
      </c>
      <c r="BK545" s="48">
        <v>0</v>
      </c>
      <c r="BL545" s="48">
        <v>0</v>
      </c>
      <c r="BM545" s="48">
        <v>0</v>
      </c>
      <c r="BN545" s="48">
        <v>0</v>
      </c>
      <c r="BO545" s="48">
        <v>0</v>
      </c>
      <c r="BP545" s="48" t="s">
        <v>85</v>
      </c>
      <c r="BQ545" s="48" t="s">
        <v>85</v>
      </c>
      <c r="BR545" s="48">
        <v>29</v>
      </c>
      <c r="BS545" s="48">
        <v>38</v>
      </c>
      <c r="BT545" s="48">
        <v>33</v>
      </c>
      <c r="BU545" s="12" t="s">
        <v>85</v>
      </c>
      <c r="BV545" s="12" t="s">
        <v>85</v>
      </c>
      <c r="BW545" s="12" t="s">
        <v>85</v>
      </c>
      <c r="BX545" s="12" t="s">
        <v>85</v>
      </c>
      <c r="BY545" s="48">
        <v>60</v>
      </c>
      <c r="BZ545" s="48">
        <v>12</v>
      </c>
      <c r="CA545" s="48">
        <v>24</v>
      </c>
      <c r="CB545" s="48" t="s">
        <v>85</v>
      </c>
      <c r="CC545" s="48">
        <v>4</v>
      </c>
      <c r="CD545" s="45"/>
      <c r="CE545" s="15"/>
      <c r="CF545" s="15"/>
      <c r="CG545" s="15"/>
      <c r="CH545" s="15"/>
      <c r="CI545" s="15"/>
      <c r="CJ545" s="15"/>
      <c r="CK545" s="16"/>
    </row>
    <row r="546" spans="1:89" ht="15.75" customHeight="1">
      <c r="A546" s="44">
        <v>285</v>
      </c>
      <c r="B546" s="45" t="s">
        <v>1178</v>
      </c>
      <c r="C546" s="24" t="s">
        <v>331</v>
      </c>
      <c r="D546" s="39" t="s">
        <v>338</v>
      </c>
      <c r="E546" s="39" t="s">
        <v>166</v>
      </c>
      <c r="F546" s="39" t="s">
        <v>339</v>
      </c>
      <c r="G546" s="39" t="s">
        <v>335</v>
      </c>
      <c r="H546" s="40">
        <f>E546-D546+1</f>
        <v>8</v>
      </c>
      <c r="I546" s="40" t="s">
        <v>219</v>
      </c>
      <c r="J546" s="40" t="s">
        <v>176</v>
      </c>
      <c r="K546" s="40" t="s">
        <v>1207</v>
      </c>
      <c r="L546" s="48">
        <v>38</v>
      </c>
      <c r="M546" s="48">
        <v>40</v>
      </c>
      <c r="N546" s="48" t="s">
        <v>85</v>
      </c>
      <c r="O546" s="48">
        <v>22</v>
      </c>
      <c r="P546" s="48" t="s">
        <v>1179</v>
      </c>
      <c r="Q546" s="48" t="s">
        <v>1180</v>
      </c>
      <c r="R546" s="48" t="s">
        <v>88</v>
      </c>
      <c r="S546" s="12">
        <v>44</v>
      </c>
      <c r="T546" s="12">
        <v>54</v>
      </c>
      <c r="U546" s="48">
        <v>44</v>
      </c>
      <c r="V546" s="48">
        <v>54</v>
      </c>
      <c r="W546" s="48" t="s">
        <v>12</v>
      </c>
      <c r="X546" s="48">
        <f>IF(AND(W546 = "Rep", M546&gt;L546),1,0)</f>
        <v>1</v>
      </c>
      <c r="Y546" s="48" t="s">
        <v>85</v>
      </c>
      <c r="Z546" s="12" t="s">
        <v>85</v>
      </c>
      <c r="AA546" s="48" t="s">
        <v>85</v>
      </c>
      <c r="AB546" s="48" t="s">
        <v>85</v>
      </c>
      <c r="AC546" s="48" t="s">
        <v>85</v>
      </c>
      <c r="AD546" s="48" t="s">
        <v>85</v>
      </c>
      <c r="AE546" s="48" t="s">
        <v>331</v>
      </c>
      <c r="AF546" s="48" t="s">
        <v>331</v>
      </c>
      <c r="AG546" s="48" t="s">
        <v>89</v>
      </c>
      <c r="AH546" s="12">
        <v>1</v>
      </c>
      <c r="AI546" s="48">
        <v>0</v>
      </c>
      <c r="AJ546" s="48">
        <v>1</v>
      </c>
      <c r="AK546" s="48">
        <v>1</v>
      </c>
      <c r="AL546" s="48">
        <v>1</v>
      </c>
      <c r="AM546" s="48">
        <v>1</v>
      </c>
      <c r="AN546" s="48">
        <v>0</v>
      </c>
      <c r="AO546" s="48">
        <v>0</v>
      </c>
      <c r="AP546" s="48">
        <v>0</v>
      </c>
      <c r="AQ546" s="48">
        <v>0</v>
      </c>
      <c r="AR546" s="48">
        <v>0</v>
      </c>
      <c r="AS546" s="48">
        <v>0</v>
      </c>
      <c r="AT546" s="48">
        <v>0</v>
      </c>
      <c r="AU546" s="48">
        <v>0</v>
      </c>
      <c r="AV546" s="48">
        <v>0</v>
      </c>
      <c r="AW546" s="48">
        <v>0</v>
      </c>
      <c r="AX546" s="48">
        <v>0</v>
      </c>
      <c r="AY546" s="48">
        <v>0</v>
      </c>
      <c r="AZ546" s="48">
        <v>0</v>
      </c>
      <c r="BA546" s="48">
        <v>0</v>
      </c>
      <c r="BB546" s="48">
        <v>0</v>
      </c>
      <c r="BC546" s="48">
        <v>0</v>
      </c>
      <c r="BD546" s="48">
        <v>0</v>
      </c>
      <c r="BE546" s="48">
        <v>0</v>
      </c>
      <c r="BF546" s="48">
        <v>0</v>
      </c>
      <c r="BG546" s="48">
        <v>0</v>
      </c>
      <c r="BH546" s="48">
        <v>0</v>
      </c>
      <c r="BI546" s="48">
        <v>0</v>
      </c>
      <c r="BJ546" s="48">
        <v>1</v>
      </c>
      <c r="BK546" s="48">
        <v>0</v>
      </c>
      <c r="BL546" s="48">
        <v>0</v>
      </c>
      <c r="BM546" s="48">
        <v>0</v>
      </c>
      <c r="BN546" s="48">
        <v>0</v>
      </c>
      <c r="BO546" s="14">
        <v>0</v>
      </c>
      <c r="BP546" s="48" t="s">
        <v>85</v>
      </c>
      <c r="BQ546" s="48" t="s">
        <v>85</v>
      </c>
      <c r="BR546" s="48" t="s">
        <v>85</v>
      </c>
      <c r="BS546" s="48" t="s">
        <v>85</v>
      </c>
      <c r="BT546" s="48" t="s">
        <v>85</v>
      </c>
      <c r="BU546" s="14" t="s">
        <v>85</v>
      </c>
      <c r="BV546" s="14" t="s">
        <v>85</v>
      </c>
      <c r="BW546" s="14" t="s">
        <v>85</v>
      </c>
      <c r="BX546" s="14" t="s">
        <v>85</v>
      </c>
      <c r="BY546" s="48" t="s">
        <v>85</v>
      </c>
      <c r="BZ546" s="48" t="s">
        <v>85</v>
      </c>
      <c r="CA546" s="48" t="s">
        <v>85</v>
      </c>
      <c r="CB546" s="48" t="s">
        <v>85</v>
      </c>
      <c r="CC546" s="48" t="s">
        <v>85</v>
      </c>
      <c r="CD546" s="45"/>
      <c r="CE546" s="15"/>
      <c r="CF546" s="15"/>
      <c r="CG546" s="15"/>
      <c r="CH546" s="15"/>
      <c r="CI546" s="15"/>
      <c r="CJ546" s="15"/>
      <c r="CK546" s="18"/>
    </row>
    <row r="547" spans="1:89" ht="15.75" customHeight="1">
      <c r="A547" s="44">
        <v>254</v>
      </c>
      <c r="B547" s="45" t="s">
        <v>1178</v>
      </c>
      <c r="C547" s="24" t="s">
        <v>130</v>
      </c>
      <c r="D547" s="39" t="s">
        <v>163</v>
      </c>
      <c r="E547" s="39" t="s">
        <v>164</v>
      </c>
      <c r="F547" s="39" t="s">
        <v>165</v>
      </c>
      <c r="G547" s="39" t="s">
        <v>166</v>
      </c>
      <c r="H547" s="40">
        <f>E547-D547+1</f>
        <v>10</v>
      </c>
      <c r="I547" s="40" t="s">
        <v>85</v>
      </c>
      <c r="J547" s="40" t="s">
        <v>176</v>
      </c>
      <c r="K547" s="48">
        <v>2616</v>
      </c>
      <c r="L547" s="48">
        <v>39</v>
      </c>
      <c r="M547" s="48">
        <v>45</v>
      </c>
      <c r="N547" s="48" t="s">
        <v>85</v>
      </c>
      <c r="O547" s="48" t="s">
        <v>85</v>
      </c>
      <c r="P547" s="48" t="s">
        <v>1179</v>
      </c>
      <c r="Q547" s="22" t="s">
        <v>1180</v>
      </c>
      <c r="R547" s="48" t="s">
        <v>88</v>
      </c>
      <c r="S547" s="12">
        <v>44</v>
      </c>
      <c r="T547" s="12">
        <v>54</v>
      </c>
      <c r="U547" s="48">
        <v>44</v>
      </c>
      <c r="V547" s="48">
        <v>54</v>
      </c>
      <c r="W547" s="48" t="s">
        <v>12</v>
      </c>
      <c r="X547" s="48">
        <f>IF(AND(W547 = "Rep", M547&gt;L547),1,0)</f>
        <v>1</v>
      </c>
      <c r="Y547" s="48" t="s">
        <v>85</v>
      </c>
      <c r="Z547" s="48" t="s">
        <v>85</v>
      </c>
      <c r="AA547" s="48" t="s">
        <v>85</v>
      </c>
      <c r="AB547" s="48" t="s">
        <v>85</v>
      </c>
      <c r="AC547" s="48" t="s">
        <v>85</v>
      </c>
      <c r="AD547" s="48" t="s">
        <v>85</v>
      </c>
      <c r="AE547" s="48" t="s">
        <v>130</v>
      </c>
      <c r="AF547" s="48" t="s">
        <v>130</v>
      </c>
      <c r="AG547" s="48" t="s">
        <v>89</v>
      </c>
      <c r="AH547" s="48">
        <v>1</v>
      </c>
      <c r="AI547" s="48">
        <v>0</v>
      </c>
      <c r="AJ547" s="48" t="s">
        <v>85</v>
      </c>
      <c r="AK547" s="48" t="s">
        <v>85</v>
      </c>
      <c r="AL547" s="48" t="s">
        <v>85</v>
      </c>
      <c r="AM547" s="48" t="s">
        <v>85</v>
      </c>
      <c r="AN547" s="48" t="s">
        <v>85</v>
      </c>
      <c r="AO547" s="48" t="s">
        <v>85</v>
      </c>
      <c r="AP547" s="48" t="s">
        <v>85</v>
      </c>
      <c r="AQ547" s="48" t="s">
        <v>85</v>
      </c>
      <c r="AR547" s="48" t="s">
        <v>85</v>
      </c>
      <c r="AS547" s="48" t="s">
        <v>85</v>
      </c>
      <c r="AT547" s="48" t="s">
        <v>85</v>
      </c>
      <c r="AU547" s="48" t="s">
        <v>85</v>
      </c>
      <c r="AV547" s="48" t="s">
        <v>85</v>
      </c>
      <c r="AW547" s="48" t="s">
        <v>85</v>
      </c>
      <c r="AX547" s="48" t="s">
        <v>85</v>
      </c>
      <c r="AY547" s="48" t="s">
        <v>85</v>
      </c>
      <c r="AZ547" s="48" t="s">
        <v>85</v>
      </c>
      <c r="BA547" s="48" t="s">
        <v>85</v>
      </c>
      <c r="BB547" s="48" t="s">
        <v>85</v>
      </c>
      <c r="BC547" s="48" t="s">
        <v>85</v>
      </c>
      <c r="BD547" s="48" t="s">
        <v>85</v>
      </c>
      <c r="BE547" s="48" t="s">
        <v>85</v>
      </c>
      <c r="BF547" s="48" t="s">
        <v>85</v>
      </c>
      <c r="BG547" s="48" t="s">
        <v>85</v>
      </c>
      <c r="BH547" s="48" t="s">
        <v>85</v>
      </c>
      <c r="BI547" s="48" t="s">
        <v>85</v>
      </c>
      <c r="BJ547" s="48" t="s">
        <v>85</v>
      </c>
      <c r="BK547" s="48" t="s">
        <v>85</v>
      </c>
      <c r="BL547" s="48" t="s">
        <v>85</v>
      </c>
      <c r="BM547" s="48" t="s">
        <v>85</v>
      </c>
      <c r="BN547" s="48" t="s">
        <v>85</v>
      </c>
      <c r="BO547" s="48" t="s">
        <v>85</v>
      </c>
      <c r="BP547" s="48" t="s">
        <v>85</v>
      </c>
      <c r="BQ547" s="48" t="s">
        <v>85</v>
      </c>
      <c r="BR547" s="48" t="s">
        <v>85</v>
      </c>
      <c r="BS547" s="48" t="s">
        <v>85</v>
      </c>
      <c r="BT547" s="48" t="s">
        <v>85</v>
      </c>
      <c r="BU547" s="48" t="s">
        <v>85</v>
      </c>
      <c r="BV547" s="48" t="s">
        <v>85</v>
      </c>
      <c r="BW547" s="48" t="s">
        <v>85</v>
      </c>
      <c r="BX547" s="48" t="s">
        <v>85</v>
      </c>
      <c r="BY547" s="48" t="s">
        <v>85</v>
      </c>
      <c r="BZ547" s="48" t="s">
        <v>85</v>
      </c>
      <c r="CA547" s="48" t="s">
        <v>85</v>
      </c>
      <c r="CB547" s="48" t="s">
        <v>85</v>
      </c>
      <c r="CC547" s="48" t="s">
        <v>85</v>
      </c>
      <c r="CD547" s="45"/>
      <c r="CE547" s="1"/>
      <c r="CF547" s="1"/>
      <c r="CG547" s="1"/>
      <c r="CH547" s="1"/>
      <c r="CI547" s="1"/>
      <c r="CJ547" s="1"/>
      <c r="CK547" s="1"/>
    </row>
    <row r="548" spans="1:89" ht="15.75" customHeight="1">
      <c r="A548" s="44">
        <v>243</v>
      </c>
      <c r="B548" s="45" t="s">
        <v>1178</v>
      </c>
      <c r="C548" s="24" t="s">
        <v>285</v>
      </c>
      <c r="D548" s="39" t="s">
        <v>1212</v>
      </c>
      <c r="E548" s="39" t="s">
        <v>1213</v>
      </c>
      <c r="F548" s="39" t="s">
        <v>1214</v>
      </c>
      <c r="G548" s="39" t="s">
        <v>164</v>
      </c>
      <c r="H548" s="40">
        <f>E548-D548+1</f>
        <v>4</v>
      </c>
      <c r="I548" s="40" t="s">
        <v>83</v>
      </c>
      <c r="J548" s="40" t="s">
        <v>176</v>
      </c>
      <c r="K548" s="48">
        <v>1129</v>
      </c>
      <c r="L548" s="48">
        <v>41</v>
      </c>
      <c r="M548" s="48">
        <v>46</v>
      </c>
      <c r="N548" s="48">
        <v>3</v>
      </c>
      <c r="O548" s="48">
        <v>10</v>
      </c>
      <c r="P548" s="48" t="s">
        <v>1179</v>
      </c>
      <c r="Q548" s="48" t="s">
        <v>1180</v>
      </c>
      <c r="R548" s="12" t="s">
        <v>177</v>
      </c>
      <c r="S548" s="12">
        <v>44</v>
      </c>
      <c r="T548" s="12">
        <v>54</v>
      </c>
      <c r="U548" s="48">
        <v>44</v>
      </c>
      <c r="V548" s="48">
        <v>54</v>
      </c>
      <c r="W548" s="48" t="s">
        <v>12</v>
      </c>
      <c r="X548" s="48">
        <f>IF(AND(W548 = "Rep", M548&gt;L548),1,0)</f>
        <v>1</v>
      </c>
      <c r="Y548" s="48" t="s">
        <v>85</v>
      </c>
      <c r="Z548" s="48" t="s">
        <v>85</v>
      </c>
      <c r="AA548" s="48">
        <v>0</v>
      </c>
      <c r="AB548" s="48">
        <v>0</v>
      </c>
      <c r="AC548" s="48">
        <v>0</v>
      </c>
      <c r="AD548" s="48" t="s">
        <v>85</v>
      </c>
      <c r="AE548" s="48" t="s">
        <v>290</v>
      </c>
      <c r="AF548" s="48" t="s">
        <v>285</v>
      </c>
      <c r="AG548" s="48" t="s">
        <v>89</v>
      </c>
      <c r="AH548" s="12">
        <v>1</v>
      </c>
      <c r="AI548" s="48">
        <v>1</v>
      </c>
      <c r="AJ548" s="48">
        <v>1</v>
      </c>
      <c r="AK548" s="48">
        <v>1</v>
      </c>
      <c r="AL548" s="48">
        <v>1</v>
      </c>
      <c r="AM548" s="48">
        <v>1</v>
      </c>
      <c r="AN548" s="48">
        <v>1</v>
      </c>
      <c r="AO548" s="48">
        <v>0</v>
      </c>
      <c r="AP548" s="48">
        <v>0</v>
      </c>
      <c r="AQ548" s="48">
        <v>0</v>
      </c>
      <c r="AR548" s="48">
        <v>0</v>
      </c>
      <c r="AS548" s="48">
        <v>0</v>
      </c>
      <c r="AT548" s="48">
        <v>0</v>
      </c>
      <c r="AU548" s="48">
        <v>0</v>
      </c>
      <c r="AV548" s="48">
        <v>0</v>
      </c>
      <c r="AW548" s="48">
        <v>0</v>
      </c>
      <c r="AX548" s="48">
        <v>0</v>
      </c>
      <c r="AY548" s="48">
        <v>0</v>
      </c>
      <c r="AZ548" s="48">
        <v>0</v>
      </c>
      <c r="BA548" s="48">
        <v>0</v>
      </c>
      <c r="BB548" s="48">
        <v>0</v>
      </c>
      <c r="BC548" s="48">
        <v>0</v>
      </c>
      <c r="BD548" s="48">
        <v>0</v>
      </c>
      <c r="BE548" s="48">
        <v>0</v>
      </c>
      <c r="BF548" s="48">
        <v>0</v>
      </c>
      <c r="BG548" s="48">
        <v>0</v>
      </c>
      <c r="BH548" s="48">
        <v>0</v>
      </c>
      <c r="BI548" s="48">
        <v>0</v>
      </c>
      <c r="BJ548" s="48">
        <v>0</v>
      </c>
      <c r="BK548" s="48">
        <v>0</v>
      </c>
      <c r="BL548" s="48">
        <v>0</v>
      </c>
      <c r="BM548" s="48">
        <v>0</v>
      </c>
      <c r="BN548" s="48">
        <v>0</v>
      </c>
      <c r="BO548" s="48">
        <v>0</v>
      </c>
      <c r="BP548" s="48" t="s">
        <v>85</v>
      </c>
      <c r="BQ548" s="48" t="s">
        <v>85</v>
      </c>
      <c r="BR548" s="48">
        <v>36</v>
      </c>
      <c r="BS548" s="48">
        <v>35</v>
      </c>
      <c r="BT548" s="48">
        <v>26</v>
      </c>
      <c r="BU548" s="48" t="s">
        <v>85</v>
      </c>
      <c r="BV548" s="48" t="s">
        <v>85</v>
      </c>
      <c r="BW548" s="48" t="s">
        <v>85</v>
      </c>
      <c r="BX548" s="48" t="s">
        <v>85</v>
      </c>
      <c r="BY548" s="48">
        <v>56</v>
      </c>
      <c r="BZ548" s="48">
        <v>14</v>
      </c>
      <c r="CA548" s="48">
        <v>25</v>
      </c>
      <c r="CB548" s="48" t="s">
        <v>85</v>
      </c>
      <c r="CC548" s="48" t="s">
        <v>85</v>
      </c>
      <c r="CD548" s="45"/>
      <c r="CE548" s="15"/>
      <c r="CF548" s="15"/>
      <c r="CG548" s="15"/>
      <c r="CH548" s="15"/>
      <c r="CI548" s="15"/>
      <c r="CJ548" s="15"/>
      <c r="CK548" s="16"/>
    </row>
    <row r="549" spans="1:89" ht="15.75" customHeight="1">
      <c r="A549" s="1">
        <v>186</v>
      </c>
      <c r="B549" s="1" t="s">
        <v>1178</v>
      </c>
      <c r="C549" s="19" t="s">
        <v>331</v>
      </c>
      <c r="D549" s="20" t="s">
        <v>1210</v>
      </c>
      <c r="E549" s="20" t="s">
        <v>499</v>
      </c>
      <c r="F549" s="20" t="s">
        <v>1218</v>
      </c>
      <c r="G549" s="20" t="s">
        <v>382</v>
      </c>
      <c r="H549" s="40">
        <f>E549-D549+1</f>
        <v>6</v>
      </c>
      <c r="I549" s="48">
        <v>2</v>
      </c>
      <c r="J549" s="40" t="s">
        <v>176</v>
      </c>
      <c r="K549" s="48">
        <v>2295</v>
      </c>
      <c r="L549" s="48">
        <v>40</v>
      </c>
      <c r="M549" s="48">
        <v>46</v>
      </c>
      <c r="N549" s="48" t="s">
        <v>85</v>
      </c>
      <c r="O549" s="48">
        <v>15</v>
      </c>
      <c r="P549" s="48" t="s">
        <v>1179</v>
      </c>
      <c r="Q549" s="48" t="s">
        <v>1180</v>
      </c>
      <c r="R549" s="48" t="s">
        <v>88</v>
      </c>
      <c r="S549" s="12">
        <v>44</v>
      </c>
      <c r="T549" s="12">
        <v>54</v>
      </c>
      <c r="U549" s="48">
        <v>44</v>
      </c>
      <c r="V549" s="48">
        <v>54</v>
      </c>
      <c r="W549" s="48" t="s">
        <v>12</v>
      </c>
      <c r="X549" s="48">
        <f>IF(AND(W549 = "Rep", M549&gt;L549),1,0)</f>
        <v>1</v>
      </c>
      <c r="Y549" s="48" t="s">
        <v>85</v>
      </c>
      <c r="Z549" s="48" t="s">
        <v>85</v>
      </c>
      <c r="AA549" s="48" t="s">
        <v>85</v>
      </c>
      <c r="AB549" s="48" t="s">
        <v>85</v>
      </c>
      <c r="AC549" s="48" t="s">
        <v>85</v>
      </c>
      <c r="AD549" s="48" t="s">
        <v>85</v>
      </c>
      <c r="AE549" s="48" t="s">
        <v>331</v>
      </c>
      <c r="AF549" s="48" t="s">
        <v>331</v>
      </c>
      <c r="AG549" s="48" t="s">
        <v>89</v>
      </c>
      <c r="AH549" s="48">
        <v>1</v>
      </c>
      <c r="AI549" s="48">
        <v>0</v>
      </c>
      <c r="AJ549" s="48">
        <v>1</v>
      </c>
      <c r="AK549" s="48">
        <v>1</v>
      </c>
      <c r="AL549" s="48">
        <v>1</v>
      </c>
      <c r="AM549" s="48">
        <v>1</v>
      </c>
      <c r="AN549" s="48">
        <v>0</v>
      </c>
      <c r="AO549" s="48">
        <v>0</v>
      </c>
      <c r="AP549" s="48">
        <v>1</v>
      </c>
      <c r="AQ549" s="48">
        <v>0</v>
      </c>
      <c r="AR549" s="48">
        <v>0</v>
      </c>
      <c r="AS549" s="48">
        <v>0</v>
      </c>
      <c r="AT549" s="48">
        <v>0</v>
      </c>
      <c r="AU549" s="48">
        <v>0</v>
      </c>
      <c r="AV549" s="48">
        <v>0</v>
      </c>
      <c r="AW549" s="48">
        <v>0</v>
      </c>
      <c r="AX549" s="48">
        <v>0</v>
      </c>
      <c r="AY549" s="48">
        <v>0</v>
      </c>
      <c r="AZ549" s="48">
        <v>0</v>
      </c>
      <c r="BA549" s="48">
        <v>0</v>
      </c>
      <c r="BB549" s="48">
        <v>0</v>
      </c>
      <c r="BC549" s="48">
        <v>0</v>
      </c>
      <c r="BD549" s="48">
        <v>0</v>
      </c>
      <c r="BE549" s="48">
        <v>0</v>
      </c>
      <c r="BF549" s="48">
        <v>0</v>
      </c>
      <c r="BG549" s="48">
        <v>0</v>
      </c>
      <c r="BH549" s="48">
        <v>0</v>
      </c>
      <c r="BI549" s="48">
        <v>0</v>
      </c>
      <c r="BJ549" s="48">
        <v>1</v>
      </c>
      <c r="BK549" s="48">
        <v>0</v>
      </c>
      <c r="BL549" s="48">
        <v>0</v>
      </c>
      <c r="BM549" s="48">
        <v>0</v>
      </c>
      <c r="BN549" s="48">
        <v>0</v>
      </c>
      <c r="BO549" s="48">
        <v>0</v>
      </c>
      <c r="BP549" s="48" t="s">
        <v>85</v>
      </c>
      <c r="BQ549" s="48" t="s">
        <v>85</v>
      </c>
      <c r="BR549" s="48" t="s">
        <v>85</v>
      </c>
      <c r="BS549" s="48" t="s">
        <v>85</v>
      </c>
      <c r="BT549" s="48" t="s">
        <v>85</v>
      </c>
      <c r="BU549" s="48" t="s">
        <v>85</v>
      </c>
      <c r="BV549" s="48" t="s">
        <v>85</v>
      </c>
      <c r="BW549" s="48" t="s">
        <v>85</v>
      </c>
      <c r="BX549" s="48" t="s">
        <v>85</v>
      </c>
      <c r="BY549" s="48" t="s">
        <v>85</v>
      </c>
      <c r="BZ549" s="48" t="s">
        <v>85</v>
      </c>
      <c r="CA549" s="48" t="s">
        <v>85</v>
      </c>
      <c r="CB549" s="48" t="s">
        <v>85</v>
      </c>
      <c r="CC549" s="48" t="s">
        <v>85</v>
      </c>
      <c r="CD549" s="1"/>
      <c r="CE549" s="1"/>
      <c r="CF549" s="1"/>
      <c r="CG549" s="1"/>
      <c r="CH549" s="1"/>
      <c r="CI549" s="1"/>
      <c r="CJ549" s="1"/>
      <c r="CK549" s="1"/>
    </row>
    <row r="550" spans="1:89" ht="15.75" customHeight="1">
      <c r="A550" s="1">
        <v>162</v>
      </c>
      <c r="B550" s="1" t="s">
        <v>1178</v>
      </c>
      <c r="C550" s="19" t="s">
        <v>1219</v>
      </c>
      <c r="D550" s="20" t="s">
        <v>170</v>
      </c>
      <c r="E550" s="20" t="s">
        <v>597</v>
      </c>
      <c r="F550" s="20" t="s">
        <v>1220</v>
      </c>
      <c r="G550" s="20" t="s">
        <v>1054</v>
      </c>
      <c r="H550" s="40">
        <f>E550-D550+1</f>
        <v>10</v>
      </c>
      <c r="I550" s="32" t="s">
        <v>85</v>
      </c>
      <c r="J550" s="40" t="s">
        <v>176</v>
      </c>
      <c r="K550" s="48">
        <v>846</v>
      </c>
      <c r="L550" s="48">
        <v>44</v>
      </c>
      <c r="M550" s="48">
        <v>37</v>
      </c>
      <c r="N550" s="48">
        <v>5</v>
      </c>
      <c r="O550" s="48">
        <v>13</v>
      </c>
      <c r="P550" s="48" t="s">
        <v>1179</v>
      </c>
      <c r="Q550" s="48" t="s">
        <v>1180</v>
      </c>
      <c r="R550" s="32" t="s">
        <v>177</v>
      </c>
      <c r="S550" s="12">
        <v>44</v>
      </c>
      <c r="T550" s="12">
        <v>54</v>
      </c>
      <c r="U550" s="48">
        <v>44</v>
      </c>
      <c r="V550" s="48">
        <v>54</v>
      </c>
      <c r="W550" s="48" t="s">
        <v>12</v>
      </c>
      <c r="X550" s="48">
        <f>IF(AND(W550 = "Rep", M550&gt;L550),1,0)</f>
        <v>0</v>
      </c>
      <c r="Y550" s="32" t="s">
        <v>85</v>
      </c>
      <c r="Z550" s="32" t="s">
        <v>85</v>
      </c>
      <c r="AA550" s="32" t="s">
        <v>85</v>
      </c>
      <c r="AB550" s="32" t="s">
        <v>85</v>
      </c>
      <c r="AC550" s="32" t="s">
        <v>85</v>
      </c>
      <c r="AD550" s="32" t="s">
        <v>85</v>
      </c>
      <c r="AE550" s="32" t="s">
        <v>1219</v>
      </c>
      <c r="AF550" s="32" t="s">
        <v>285</v>
      </c>
      <c r="AG550" s="32" t="s">
        <v>89</v>
      </c>
      <c r="AH550" s="32">
        <v>1</v>
      </c>
      <c r="AI550" s="32">
        <v>1</v>
      </c>
      <c r="AJ550" s="32">
        <v>1</v>
      </c>
      <c r="AK550" s="32">
        <v>1</v>
      </c>
      <c r="AL550" s="32">
        <v>1</v>
      </c>
      <c r="AM550" s="32">
        <v>1</v>
      </c>
      <c r="AN550" s="32">
        <v>1</v>
      </c>
      <c r="AO550" s="32">
        <v>0</v>
      </c>
      <c r="AP550" s="32">
        <v>0</v>
      </c>
      <c r="AQ550" s="32">
        <v>0</v>
      </c>
      <c r="AR550" s="32">
        <v>0</v>
      </c>
      <c r="AS550" s="32">
        <v>0</v>
      </c>
      <c r="AT550" s="32">
        <v>0</v>
      </c>
      <c r="AU550" s="32">
        <v>0</v>
      </c>
      <c r="AV550" s="32">
        <v>0</v>
      </c>
      <c r="AW550" s="32">
        <v>0</v>
      </c>
      <c r="AX550" s="32">
        <v>0</v>
      </c>
      <c r="AY550" s="32">
        <v>0</v>
      </c>
      <c r="AZ550" s="32">
        <v>0</v>
      </c>
      <c r="BA550" s="32">
        <v>0</v>
      </c>
      <c r="BB550" s="32">
        <v>0</v>
      </c>
      <c r="BC550" s="32">
        <v>0</v>
      </c>
      <c r="BD550" s="32">
        <v>0</v>
      </c>
      <c r="BE550" s="32">
        <v>0</v>
      </c>
      <c r="BF550" s="32">
        <v>0</v>
      </c>
      <c r="BG550" s="32">
        <v>0</v>
      </c>
      <c r="BH550" s="32">
        <v>0</v>
      </c>
      <c r="BI550" s="32">
        <v>0</v>
      </c>
      <c r="BJ550" s="32">
        <v>0</v>
      </c>
      <c r="BK550" s="32">
        <v>0</v>
      </c>
      <c r="BL550" s="32">
        <v>0</v>
      </c>
      <c r="BM550" s="32">
        <v>0</v>
      </c>
      <c r="BN550" s="32">
        <v>0</v>
      </c>
      <c r="BO550" s="32">
        <v>0</v>
      </c>
      <c r="BP550" s="32" t="s">
        <v>85</v>
      </c>
      <c r="BQ550" s="32" t="s">
        <v>85</v>
      </c>
      <c r="BR550" s="32" t="s">
        <v>85</v>
      </c>
      <c r="BS550" s="32" t="s">
        <v>85</v>
      </c>
      <c r="BT550" s="32" t="s">
        <v>85</v>
      </c>
      <c r="BU550" s="32" t="s">
        <v>85</v>
      </c>
      <c r="BV550" s="32" t="s">
        <v>85</v>
      </c>
      <c r="BW550" s="32" t="s">
        <v>85</v>
      </c>
      <c r="BX550" s="32" t="s">
        <v>85</v>
      </c>
      <c r="BY550" s="32" t="s">
        <v>85</v>
      </c>
      <c r="BZ550" s="32" t="s">
        <v>85</v>
      </c>
      <c r="CA550" s="32" t="s">
        <v>85</v>
      </c>
      <c r="CB550" s="32" t="s">
        <v>85</v>
      </c>
      <c r="CC550" s="48" t="s">
        <v>85</v>
      </c>
      <c r="CD550" s="1"/>
    </row>
    <row r="551" spans="1:89" ht="15.75" customHeight="1">
      <c r="A551" s="1">
        <v>127</v>
      </c>
      <c r="B551" s="1" t="s">
        <v>1178</v>
      </c>
      <c r="C551" s="19" t="s">
        <v>130</v>
      </c>
      <c r="D551" s="20" t="s">
        <v>167</v>
      </c>
      <c r="E551" s="20" t="s">
        <v>168</v>
      </c>
      <c r="F551" s="20" t="s">
        <v>169</v>
      </c>
      <c r="G551" s="20" t="s">
        <v>170</v>
      </c>
      <c r="H551" s="40">
        <f>E551-D551+1</f>
        <v>10</v>
      </c>
      <c r="I551" s="32">
        <v>2</v>
      </c>
      <c r="J551" s="40" t="s">
        <v>176</v>
      </c>
      <c r="K551" s="48">
        <v>2576</v>
      </c>
      <c r="L551" s="48">
        <v>38</v>
      </c>
      <c r="M551" s="48">
        <v>44</v>
      </c>
      <c r="N551" s="48">
        <v>4</v>
      </c>
      <c r="O551" s="48">
        <v>14</v>
      </c>
      <c r="P551" s="48" t="s">
        <v>1179</v>
      </c>
      <c r="Q551" s="48" t="s">
        <v>1180</v>
      </c>
      <c r="R551" s="32" t="s">
        <v>88</v>
      </c>
      <c r="S551" s="12">
        <v>44</v>
      </c>
      <c r="T551" s="12">
        <v>54</v>
      </c>
      <c r="U551" s="48">
        <v>44</v>
      </c>
      <c r="V551" s="48">
        <v>54</v>
      </c>
      <c r="W551" s="48" t="s">
        <v>12</v>
      </c>
      <c r="X551" s="48">
        <f>IF(AND(W551 = "Rep", M551&gt;L551),1,0)</f>
        <v>1</v>
      </c>
      <c r="Y551" s="32" t="s">
        <v>85</v>
      </c>
      <c r="Z551" s="32" t="s">
        <v>85</v>
      </c>
      <c r="AA551" s="32" t="s">
        <v>85</v>
      </c>
      <c r="AB551" s="32" t="s">
        <v>85</v>
      </c>
      <c r="AC551" s="32" t="s">
        <v>85</v>
      </c>
      <c r="AD551" s="32" t="s">
        <v>85</v>
      </c>
      <c r="AE551" s="32" t="s">
        <v>130</v>
      </c>
      <c r="AF551" s="32" t="s">
        <v>130</v>
      </c>
      <c r="AG551" s="32" t="s">
        <v>89</v>
      </c>
      <c r="AH551" s="32">
        <v>1</v>
      </c>
      <c r="AI551" s="32">
        <v>0</v>
      </c>
      <c r="AJ551" s="32">
        <v>1</v>
      </c>
      <c r="AK551" s="32">
        <v>1</v>
      </c>
      <c r="AL551" s="32">
        <v>1</v>
      </c>
      <c r="AM551" s="32">
        <v>1</v>
      </c>
      <c r="AN551" s="32">
        <v>1</v>
      </c>
      <c r="AO551" s="32">
        <v>0</v>
      </c>
      <c r="AP551" s="32">
        <v>0</v>
      </c>
      <c r="AQ551" s="32">
        <v>1</v>
      </c>
      <c r="AR551" s="32">
        <v>0</v>
      </c>
      <c r="AS551" s="32">
        <v>0</v>
      </c>
      <c r="AT551" s="32">
        <v>0</v>
      </c>
      <c r="AU551" s="32">
        <v>0</v>
      </c>
      <c r="AV551" s="32">
        <v>0</v>
      </c>
      <c r="AW551" s="32">
        <v>0</v>
      </c>
      <c r="AX551" s="32">
        <v>0</v>
      </c>
      <c r="AY551" s="32">
        <v>0</v>
      </c>
      <c r="AZ551" s="32">
        <v>0</v>
      </c>
      <c r="BA551" s="32">
        <v>0</v>
      </c>
      <c r="BB551" s="32">
        <v>0</v>
      </c>
      <c r="BC551" s="32">
        <v>0</v>
      </c>
      <c r="BD551" s="32">
        <v>0</v>
      </c>
      <c r="BE551" s="32">
        <v>0</v>
      </c>
      <c r="BF551" s="32">
        <v>0</v>
      </c>
      <c r="BG551" s="32">
        <v>0</v>
      </c>
      <c r="BH551" s="32">
        <v>0</v>
      </c>
      <c r="BI551" s="32">
        <v>0</v>
      </c>
      <c r="BJ551" s="32">
        <v>0</v>
      </c>
      <c r="BK551" s="32">
        <v>1</v>
      </c>
      <c r="BL551" s="32">
        <v>0</v>
      </c>
      <c r="BM551" s="32">
        <v>0</v>
      </c>
      <c r="BN551" s="32">
        <v>0</v>
      </c>
      <c r="BO551" s="32">
        <v>1</v>
      </c>
      <c r="BP551" s="32" t="s">
        <v>85</v>
      </c>
      <c r="BQ551" s="32" t="s">
        <v>85</v>
      </c>
      <c r="BR551" s="32" t="s">
        <v>85</v>
      </c>
      <c r="BS551" s="32" t="s">
        <v>85</v>
      </c>
      <c r="BT551" s="32" t="s">
        <v>85</v>
      </c>
      <c r="BU551" s="32" t="s">
        <v>85</v>
      </c>
      <c r="BV551" s="32" t="s">
        <v>85</v>
      </c>
      <c r="BW551" s="32" t="s">
        <v>85</v>
      </c>
      <c r="BX551" s="32" t="s">
        <v>85</v>
      </c>
      <c r="BY551" s="32" t="s">
        <v>85</v>
      </c>
      <c r="BZ551" s="32" t="s">
        <v>85</v>
      </c>
      <c r="CA551" s="32" t="s">
        <v>85</v>
      </c>
      <c r="CB551" s="32" t="s">
        <v>85</v>
      </c>
      <c r="CC551" s="32" t="s">
        <v>85</v>
      </c>
      <c r="CD551" s="1"/>
      <c r="CE551" s="15"/>
      <c r="CF551" s="15"/>
      <c r="CG551" s="15"/>
      <c r="CH551" s="15"/>
      <c r="CI551" s="15"/>
      <c r="CJ551" s="15"/>
      <c r="CK551" s="18"/>
    </row>
    <row r="552" spans="1:89" ht="15.75" customHeight="1">
      <c r="A552" s="1">
        <v>123</v>
      </c>
      <c r="B552" s="1" t="s">
        <v>1178</v>
      </c>
      <c r="C552" s="19" t="s">
        <v>444</v>
      </c>
      <c r="D552" s="20" t="s">
        <v>728</v>
      </c>
      <c r="E552" s="20" t="s">
        <v>419</v>
      </c>
      <c r="F552" s="20" t="s">
        <v>729</v>
      </c>
      <c r="G552" s="20" t="s">
        <v>170</v>
      </c>
      <c r="H552" s="40">
        <f>E552-D552+1</f>
        <v>5</v>
      </c>
      <c r="I552" s="48">
        <v>3.7</v>
      </c>
      <c r="J552" s="40" t="s">
        <v>176</v>
      </c>
      <c r="K552" s="48">
        <v>700</v>
      </c>
      <c r="L552" s="48">
        <v>47</v>
      </c>
      <c r="M552" s="48">
        <v>40</v>
      </c>
      <c r="N552" s="48" t="s">
        <v>85</v>
      </c>
      <c r="O552" s="48">
        <v>13</v>
      </c>
      <c r="P552" s="48" t="s">
        <v>1179</v>
      </c>
      <c r="Q552" s="12" t="s">
        <v>1180</v>
      </c>
      <c r="R552" s="12" t="s">
        <v>88</v>
      </c>
      <c r="S552" s="12">
        <v>44</v>
      </c>
      <c r="T552" s="12">
        <v>54</v>
      </c>
      <c r="U552" s="48">
        <v>44</v>
      </c>
      <c r="V552" s="48">
        <v>54</v>
      </c>
      <c r="W552" s="48" t="s">
        <v>12</v>
      </c>
      <c r="X552" s="48">
        <f>IF(AND(W552 = "Rep", M552&gt;L552),1,0)</f>
        <v>0</v>
      </c>
      <c r="Y552" s="48" t="s">
        <v>85</v>
      </c>
      <c r="Z552" s="12" t="s">
        <v>85</v>
      </c>
      <c r="AA552" s="48" t="s">
        <v>85</v>
      </c>
      <c r="AB552" s="48" t="s">
        <v>85</v>
      </c>
      <c r="AC552" s="48" t="s">
        <v>85</v>
      </c>
      <c r="AD552" s="48" t="s">
        <v>85</v>
      </c>
      <c r="AE552" s="48" t="s">
        <v>308</v>
      </c>
      <c r="AF552" s="48" t="s">
        <v>444</v>
      </c>
      <c r="AG552" s="48" t="s">
        <v>11</v>
      </c>
      <c r="AH552" s="12">
        <v>1</v>
      </c>
      <c r="AI552" s="48">
        <v>0</v>
      </c>
      <c r="AJ552" s="48" t="s">
        <v>85</v>
      </c>
      <c r="AK552" s="48" t="s">
        <v>85</v>
      </c>
      <c r="AL552" s="48" t="s">
        <v>85</v>
      </c>
      <c r="AM552" s="48" t="s">
        <v>85</v>
      </c>
      <c r="AN552" s="48" t="s">
        <v>85</v>
      </c>
      <c r="AO552" s="48" t="s">
        <v>85</v>
      </c>
      <c r="AP552" s="48" t="s">
        <v>85</v>
      </c>
      <c r="AQ552" s="48" t="s">
        <v>85</v>
      </c>
      <c r="AR552" s="48" t="s">
        <v>85</v>
      </c>
      <c r="AS552" s="48" t="s">
        <v>85</v>
      </c>
      <c r="AT552" s="48" t="s">
        <v>85</v>
      </c>
      <c r="AU552" s="48" t="s">
        <v>85</v>
      </c>
      <c r="AV552" s="48" t="s">
        <v>85</v>
      </c>
      <c r="AW552" s="48" t="s">
        <v>85</v>
      </c>
      <c r="AX552" s="48" t="s">
        <v>85</v>
      </c>
      <c r="AY552" s="48" t="s">
        <v>85</v>
      </c>
      <c r="AZ552" s="48" t="s">
        <v>85</v>
      </c>
      <c r="BA552" s="48" t="s">
        <v>85</v>
      </c>
      <c r="BB552" s="48" t="s">
        <v>85</v>
      </c>
      <c r="BC552" s="48" t="s">
        <v>85</v>
      </c>
      <c r="BD552" s="48" t="s">
        <v>85</v>
      </c>
      <c r="BE552" s="48" t="s">
        <v>85</v>
      </c>
      <c r="BF552" s="48" t="s">
        <v>85</v>
      </c>
      <c r="BG552" s="48" t="s">
        <v>85</v>
      </c>
      <c r="BH552" s="48" t="s">
        <v>85</v>
      </c>
      <c r="BI552" s="48" t="s">
        <v>85</v>
      </c>
      <c r="BJ552" s="48" t="s">
        <v>85</v>
      </c>
      <c r="BK552" s="48" t="s">
        <v>85</v>
      </c>
      <c r="BL552" s="48" t="s">
        <v>85</v>
      </c>
      <c r="BM552" s="48" t="s">
        <v>85</v>
      </c>
      <c r="BN552" s="48" t="s">
        <v>85</v>
      </c>
      <c r="BO552" s="12" t="s">
        <v>85</v>
      </c>
      <c r="BP552" s="48" t="s">
        <v>85</v>
      </c>
      <c r="BQ552" s="48" t="s">
        <v>85</v>
      </c>
      <c r="BR552" s="48" t="s">
        <v>85</v>
      </c>
      <c r="BS552" s="48" t="s">
        <v>85</v>
      </c>
      <c r="BT552" s="48" t="s">
        <v>85</v>
      </c>
      <c r="BU552" s="48" t="s">
        <v>85</v>
      </c>
      <c r="BV552" s="48" t="s">
        <v>85</v>
      </c>
      <c r="BW552" s="48" t="s">
        <v>85</v>
      </c>
      <c r="BX552" s="48" t="s">
        <v>85</v>
      </c>
      <c r="BY552" s="48" t="s">
        <v>85</v>
      </c>
      <c r="BZ552" s="48" t="s">
        <v>85</v>
      </c>
      <c r="CA552" s="48" t="s">
        <v>85</v>
      </c>
      <c r="CB552" s="48" t="s">
        <v>85</v>
      </c>
      <c r="CC552" s="48" t="s">
        <v>85</v>
      </c>
      <c r="CD552" s="1"/>
      <c r="CE552" s="15"/>
      <c r="CF552" s="15"/>
      <c r="CG552" s="15"/>
      <c r="CH552" s="15"/>
      <c r="CI552" s="15"/>
      <c r="CJ552" s="15"/>
      <c r="CK552" s="18"/>
    </row>
    <row r="553" spans="1:89" ht="15.75" customHeight="1">
      <c r="A553" s="26">
        <v>69</v>
      </c>
      <c r="B553" s="1" t="s">
        <v>1178</v>
      </c>
      <c r="C553" s="19" t="s">
        <v>285</v>
      </c>
      <c r="D553" s="27">
        <v>44019</v>
      </c>
      <c r="E553" s="27">
        <v>44022</v>
      </c>
      <c r="F553" s="28" t="s">
        <v>440</v>
      </c>
      <c r="G553" s="27">
        <v>44024</v>
      </c>
      <c r="H553" s="32">
        <v>4</v>
      </c>
      <c r="I553" s="48">
        <v>3.3</v>
      </c>
      <c r="J553" s="40" t="s">
        <v>176</v>
      </c>
      <c r="K553" s="32">
        <v>1212</v>
      </c>
      <c r="L553" s="32">
        <v>36</v>
      </c>
      <c r="M553" s="32">
        <v>44</v>
      </c>
      <c r="N553" s="32">
        <v>4</v>
      </c>
      <c r="O553" s="32">
        <v>15</v>
      </c>
      <c r="P553" s="48" t="s">
        <v>1179</v>
      </c>
      <c r="Q553" s="32" t="s">
        <v>1180</v>
      </c>
      <c r="R553" s="22" t="s">
        <v>177</v>
      </c>
      <c r="S553" s="12">
        <v>44</v>
      </c>
      <c r="T553" s="12">
        <v>54</v>
      </c>
      <c r="U553" s="48">
        <v>44</v>
      </c>
      <c r="V553" s="48">
        <v>54</v>
      </c>
      <c r="W553" s="48" t="s">
        <v>12</v>
      </c>
      <c r="X553" s="48">
        <f>IF(AND(W553 = "Rep", M553&gt;L553),1,0)</f>
        <v>1</v>
      </c>
      <c r="Y553" s="49" t="s">
        <v>85</v>
      </c>
      <c r="Z553" s="22" t="s">
        <v>85</v>
      </c>
      <c r="AA553" s="48">
        <v>0</v>
      </c>
      <c r="AB553" s="48">
        <v>0</v>
      </c>
      <c r="AC553" s="48">
        <v>0</v>
      </c>
      <c r="AD553" s="49" t="s">
        <v>85</v>
      </c>
      <c r="AE553" s="32" t="s">
        <v>441</v>
      </c>
      <c r="AF553" s="32" t="s">
        <v>285</v>
      </c>
      <c r="AG553" s="32" t="s">
        <v>178</v>
      </c>
      <c r="AH553" s="32">
        <v>1</v>
      </c>
      <c r="AI553" s="32">
        <v>1</v>
      </c>
      <c r="AJ553" s="32">
        <v>1</v>
      </c>
      <c r="AK553" s="32">
        <v>1</v>
      </c>
      <c r="AL553" s="32">
        <v>1</v>
      </c>
      <c r="AM553" s="32">
        <v>1</v>
      </c>
      <c r="AN553" s="32">
        <v>0</v>
      </c>
      <c r="AO553" s="32">
        <v>0</v>
      </c>
      <c r="AP553" s="32">
        <v>0</v>
      </c>
      <c r="AQ553" s="32">
        <v>0</v>
      </c>
      <c r="AR553" s="32">
        <v>0</v>
      </c>
      <c r="AS553" s="32">
        <v>0</v>
      </c>
      <c r="AT553" s="32">
        <v>0</v>
      </c>
      <c r="AU553" s="32">
        <v>0</v>
      </c>
      <c r="AV553" s="32">
        <v>0</v>
      </c>
      <c r="AW553" s="32">
        <v>0</v>
      </c>
      <c r="AX553" s="32">
        <v>0</v>
      </c>
      <c r="AY553" s="32">
        <v>0</v>
      </c>
      <c r="AZ553" s="32">
        <v>0</v>
      </c>
      <c r="BA553" s="32">
        <v>0</v>
      </c>
      <c r="BB553" s="32">
        <v>0</v>
      </c>
      <c r="BC553" s="32">
        <v>0</v>
      </c>
      <c r="BD553" s="32">
        <v>0</v>
      </c>
      <c r="BE553" s="32">
        <v>0</v>
      </c>
      <c r="BF553" s="32">
        <v>0</v>
      </c>
      <c r="BG553" s="32">
        <v>0</v>
      </c>
      <c r="BH553" s="32">
        <v>0</v>
      </c>
      <c r="BI553" s="32">
        <v>0</v>
      </c>
      <c r="BJ553" s="32">
        <v>0</v>
      </c>
      <c r="BK553" s="32">
        <v>0</v>
      </c>
      <c r="BL553" s="32">
        <v>0</v>
      </c>
      <c r="BM553" s="32">
        <v>0</v>
      </c>
      <c r="BN553" s="32">
        <v>0</v>
      </c>
      <c r="BO553" s="32">
        <v>0</v>
      </c>
      <c r="BP553" s="49" t="s">
        <v>85</v>
      </c>
      <c r="BQ553" s="49" t="s">
        <v>85</v>
      </c>
      <c r="BR553" s="32">
        <v>31</v>
      </c>
      <c r="BS553" s="32">
        <v>32</v>
      </c>
      <c r="BT553" s="32">
        <v>33</v>
      </c>
      <c r="BU553" s="49" t="s">
        <v>85</v>
      </c>
      <c r="BV553" s="49" t="s">
        <v>85</v>
      </c>
      <c r="BW553" s="49" t="s">
        <v>85</v>
      </c>
      <c r="BX553" s="49" t="s">
        <v>85</v>
      </c>
      <c r="BY553" s="32">
        <v>56</v>
      </c>
      <c r="BZ553" s="32">
        <v>13</v>
      </c>
      <c r="CA553" s="32">
        <v>26</v>
      </c>
      <c r="CB553" s="49" t="s">
        <v>85</v>
      </c>
      <c r="CC553" s="32">
        <v>5</v>
      </c>
      <c r="CE553" s="1"/>
      <c r="CF553" s="1"/>
      <c r="CG553" s="1"/>
      <c r="CH553" s="1"/>
      <c r="CI553" s="1"/>
      <c r="CJ553" s="1"/>
      <c r="CK553" s="1"/>
    </row>
    <row r="554" spans="1:89" ht="15.75" customHeight="1">
      <c r="A554" s="44">
        <v>627</v>
      </c>
      <c r="B554" s="45" t="s">
        <v>1227</v>
      </c>
      <c r="C554" s="9" t="s">
        <v>121</v>
      </c>
      <c r="D554" s="39" t="s">
        <v>122</v>
      </c>
      <c r="E554" s="39" t="s">
        <v>123</v>
      </c>
      <c r="F554" s="23" t="s">
        <v>124</v>
      </c>
      <c r="G554" s="39" t="s">
        <v>125</v>
      </c>
      <c r="H554" s="40">
        <f>E554-D554+1</f>
        <v>6</v>
      </c>
      <c r="I554" s="40" t="s">
        <v>1228</v>
      </c>
      <c r="J554" s="40" t="s">
        <v>176</v>
      </c>
      <c r="K554" s="48">
        <v>283</v>
      </c>
      <c r="L554" s="48">
        <v>61</v>
      </c>
      <c r="M554" s="48">
        <v>39</v>
      </c>
      <c r="N554" s="48" t="s">
        <v>85</v>
      </c>
      <c r="O554" s="48" t="s">
        <v>85</v>
      </c>
      <c r="P554" s="13" t="s">
        <v>1229</v>
      </c>
      <c r="Q554" s="48" t="s">
        <v>1230</v>
      </c>
      <c r="R554" s="48" t="s">
        <v>88</v>
      </c>
      <c r="S554" s="12">
        <v>56</v>
      </c>
      <c r="T554" s="12">
        <v>44</v>
      </c>
      <c r="U554" s="48">
        <v>56</v>
      </c>
      <c r="V554" s="48">
        <v>44</v>
      </c>
      <c r="W554" s="48" t="s">
        <v>11</v>
      </c>
      <c r="X554" s="48">
        <f>IF(AND(W554 = "Dem", L554&gt;M554), 1, 0)</f>
        <v>1</v>
      </c>
      <c r="Y554" s="48" t="s">
        <v>129</v>
      </c>
      <c r="Z554" s="48" t="s">
        <v>85</v>
      </c>
      <c r="AA554" s="48" t="s">
        <v>85</v>
      </c>
      <c r="AB554" s="48" t="s">
        <v>85</v>
      </c>
      <c r="AC554" s="48" t="s">
        <v>85</v>
      </c>
      <c r="AD554" s="48" t="s">
        <v>85</v>
      </c>
      <c r="AE554" s="13" t="s">
        <v>121</v>
      </c>
      <c r="AF554" s="13" t="s">
        <v>121</v>
      </c>
      <c r="AG554" s="48" t="s">
        <v>89</v>
      </c>
      <c r="AH554" s="48">
        <v>1</v>
      </c>
      <c r="AI554" s="48">
        <v>0</v>
      </c>
      <c r="AJ554" s="48">
        <v>1</v>
      </c>
      <c r="AK554" s="48">
        <v>1</v>
      </c>
      <c r="AL554" s="48">
        <v>1</v>
      </c>
      <c r="AM554" s="48">
        <v>1</v>
      </c>
      <c r="AN554" s="48">
        <v>0</v>
      </c>
      <c r="AO554" s="48">
        <v>0</v>
      </c>
      <c r="AP554" s="48">
        <v>1</v>
      </c>
      <c r="AQ554" s="48">
        <v>0</v>
      </c>
      <c r="AR554" s="48">
        <v>0</v>
      </c>
      <c r="AS554" s="48">
        <v>0</v>
      </c>
      <c r="AT554" s="48">
        <v>0</v>
      </c>
      <c r="AU554" s="48">
        <v>0</v>
      </c>
      <c r="AV554" s="48">
        <v>0</v>
      </c>
      <c r="AW554" s="48">
        <v>0</v>
      </c>
      <c r="AX554" s="48">
        <v>0</v>
      </c>
      <c r="AY554" s="48">
        <v>0</v>
      </c>
      <c r="AZ554" s="48">
        <v>0</v>
      </c>
      <c r="BA554" s="48">
        <v>0</v>
      </c>
      <c r="BB554" s="48">
        <v>0</v>
      </c>
      <c r="BC554" s="48">
        <v>0</v>
      </c>
      <c r="BD554" s="48">
        <v>0</v>
      </c>
      <c r="BE554" s="48">
        <v>0</v>
      </c>
      <c r="BF554" s="48">
        <v>1</v>
      </c>
      <c r="BG554" s="48">
        <v>0</v>
      </c>
      <c r="BH554" s="48">
        <v>0</v>
      </c>
      <c r="BI554" s="48">
        <v>0</v>
      </c>
      <c r="BJ554" s="48">
        <v>0</v>
      </c>
      <c r="BK554" s="48">
        <v>0</v>
      </c>
      <c r="BL554" s="48">
        <v>0</v>
      </c>
      <c r="BM554" s="48">
        <v>0</v>
      </c>
      <c r="BN554" s="48">
        <v>0</v>
      </c>
      <c r="BO554" s="48">
        <v>0</v>
      </c>
      <c r="BP554" s="48" t="s">
        <v>85</v>
      </c>
      <c r="BQ554" s="48" t="s">
        <v>85</v>
      </c>
      <c r="BR554" s="48" t="s">
        <v>85</v>
      </c>
      <c r="BS554" s="48" t="s">
        <v>85</v>
      </c>
      <c r="BT554" s="48" t="s">
        <v>85</v>
      </c>
      <c r="BU554" s="48" t="s">
        <v>85</v>
      </c>
      <c r="BV554" s="48" t="s">
        <v>85</v>
      </c>
      <c r="BW554" s="48" t="s">
        <v>85</v>
      </c>
      <c r="BX554" s="48" t="s">
        <v>85</v>
      </c>
      <c r="BY554" s="48" t="s">
        <v>85</v>
      </c>
      <c r="BZ554" s="48" t="s">
        <v>85</v>
      </c>
      <c r="CA554" s="48" t="s">
        <v>85</v>
      </c>
      <c r="CB554" s="48" t="s">
        <v>85</v>
      </c>
      <c r="CC554" s="48" t="s">
        <v>85</v>
      </c>
      <c r="CD554" s="45"/>
      <c r="CE554" s="1"/>
      <c r="CF554" s="1"/>
      <c r="CG554" s="1"/>
      <c r="CH554" s="1"/>
      <c r="CI554" s="1"/>
      <c r="CJ554" s="1"/>
      <c r="CK554" s="1"/>
    </row>
    <row r="555" spans="1:89" ht="15.75" customHeight="1">
      <c r="A555" s="44">
        <v>547</v>
      </c>
      <c r="B555" s="45" t="s">
        <v>1227</v>
      </c>
      <c r="C555" s="9" t="s">
        <v>121</v>
      </c>
      <c r="D555" s="39" t="s">
        <v>137</v>
      </c>
      <c r="E555" s="39" t="s">
        <v>79</v>
      </c>
      <c r="F555" s="39" t="s">
        <v>138</v>
      </c>
      <c r="G555" s="39" t="s">
        <v>139</v>
      </c>
      <c r="H555" s="40">
        <f>E555-D555+1</f>
        <v>4</v>
      </c>
      <c r="I555" s="40" t="s">
        <v>1232</v>
      </c>
      <c r="J555" s="40" t="s">
        <v>176</v>
      </c>
      <c r="K555" s="40" t="s">
        <v>1233</v>
      </c>
      <c r="L555" s="48">
        <v>60</v>
      </c>
      <c r="M555" s="48">
        <v>40</v>
      </c>
      <c r="N555" s="48" t="s">
        <v>85</v>
      </c>
      <c r="O555" s="48" t="s">
        <v>85</v>
      </c>
      <c r="P555" s="13" t="s">
        <v>1229</v>
      </c>
      <c r="Q555" s="48" t="s">
        <v>1230</v>
      </c>
      <c r="R555" s="12" t="s">
        <v>88</v>
      </c>
      <c r="S555" s="48">
        <v>56</v>
      </c>
      <c r="T555" s="48">
        <v>44</v>
      </c>
      <c r="U555" s="48">
        <v>56</v>
      </c>
      <c r="V555" s="48">
        <v>44</v>
      </c>
      <c r="W555" s="48" t="s">
        <v>11</v>
      </c>
      <c r="X555" s="48">
        <f>IF(AND(W555 = "Dem", L555&gt;M555), 1, 0)</f>
        <v>1</v>
      </c>
      <c r="Y555" s="48" t="s">
        <v>129</v>
      </c>
      <c r="Z555" s="48" t="s">
        <v>85</v>
      </c>
      <c r="AA555" s="48" t="s">
        <v>85</v>
      </c>
      <c r="AB555" s="48" t="s">
        <v>85</v>
      </c>
      <c r="AC555" s="48" t="s">
        <v>85</v>
      </c>
      <c r="AD555" s="48" t="s">
        <v>85</v>
      </c>
      <c r="AE555" s="13" t="s">
        <v>121</v>
      </c>
      <c r="AF555" s="13" t="s">
        <v>121</v>
      </c>
      <c r="AG555" s="48" t="s">
        <v>89</v>
      </c>
      <c r="AH555" s="12">
        <v>1</v>
      </c>
      <c r="AI555" s="48">
        <v>0</v>
      </c>
      <c r="AJ555" s="48">
        <v>1</v>
      </c>
      <c r="AK555" s="48">
        <v>1</v>
      </c>
      <c r="AL555" s="48">
        <v>1</v>
      </c>
      <c r="AM555" s="48">
        <v>1</v>
      </c>
      <c r="AN555" s="48">
        <v>0</v>
      </c>
      <c r="AO555" s="48">
        <v>0</v>
      </c>
      <c r="AP555" s="48">
        <v>1</v>
      </c>
      <c r="AQ555" s="48">
        <v>0</v>
      </c>
      <c r="AR555" s="48">
        <v>0</v>
      </c>
      <c r="AS555" s="48">
        <v>0</v>
      </c>
      <c r="AT555" s="48">
        <v>0</v>
      </c>
      <c r="AU555" s="48">
        <v>0</v>
      </c>
      <c r="AV555" s="48">
        <v>0</v>
      </c>
      <c r="AW555" s="48">
        <v>0</v>
      </c>
      <c r="AX555" s="48">
        <v>0</v>
      </c>
      <c r="AY555" s="48">
        <v>0</v>
      </c>
      <c r="AZ555" s="48">
        <v>0</v>
      </c>
      <c r="BA555" s="48">
        <v>0</v>
      </c>
      <c r="BB555" s="48">
        <v>0</v>
      </c>
      <c r="BC555" s="48">
        <v>0</v>
      </c>
      <c r="BD555" s="48">
        <v>0</v>
      </c>
      <c r="BE555" s="48">
        <v>0</v>
      </c>
      <c r="BF555" s="48">
        <v>0</v>
      </c>
      <c r="BG555" s="48">
        <v>0</v>
      </c>
      <c r="BH555" s="48">
        <v>0</v>
      </c>
      <c r="BI555" s="48">
        <v>0</v>
      </c>
      <c r="BJ555" s="48">
        <v>0</v>
      </c>
      <c r="BK555" s="48">
        <v>0</v>
      </c>
      <c r="BL555" s="48">
        <v>0</v>
      </c>
      <c r="BM555" s="48">
        <v>0</v>
      </c>
      <c r="BN555" s="48">
        <v>0</v>
      </c>
      <c r="BO555" s="12">
        <v>0</v>
      </c>
      <c r="BP555" s="48" t="s">
        <v>85</v>
      </c>
      <c r="BQ555" s="48" t="s">
        <v>85</v>
      </c>
      <c r="BR555" s="48" t="s">
        <v>85</v>
      </c>
      <c r="BS555" s="48" t="s">
        <v>85</v>
      </c>
      <c r="BT555" s="48" t="s">
        <v>85</v>
      </c>
      <c r="BU555" s="48" t="s">
        <v>85</v>
      </c>
      <c r="BV555" s="48" t="s">
        <v>85</v>
      </c>
      <c r="BW555" s="48" t="s">
        <v>85</v>
      </c>
      <c r="BX555" s="48" t="s">
        <v>85</v>
      </c>
      <c r="BY555" s="48" t="s">
        <v>85</v>
      </c>
      <c r="BZ555" s="48" t="s">
        <v>85</v>
      </c>
      <c r="CA555" s="48" t="s">
        <v>85</v>
      </c>
      <c r="CB555" s="48" t="s">
        <v>85</v>
      </c>
      <c r="CC555" s="48" t="s">
        <v>85</v>
      </c>
      <c r="CD555" s="45"/>
      <c r="CE555" s="15"/>
      <c r="CF555" s="15"/>
      <c r="CG555" s="15"/>
      <c r="CH555" s="15"/>
      <c r="CI555" s="15"/>
      <c r="CJ555" s="15"/>
      <c r="CK555" s="16"/>
    </row>
    <row r="556" spans="1:89" ht="15.75" customHeight="1">
      <c r="A556" s="44">
        <v>401</v>
      </c>
      <c r="B556" s="45" t="s">
        <v>1227</v>
      </c>
      <c r="C556" s="9" t="s">
        <v>453</v>
      </c>
      <c r="D556" s="39" t="s">
        <v>153</v>
      </c>
      <c r="E556" s="39" t="s">
        <v>106</v>
      </c>
      <c r="F556" s="39" t="s">
        <v>154</v>
      </c>
      <c r="G556" s="39" t="s">
        <v>232</v>
      </c>
      <c r="H556" s="40">
        <f>E556-D556+1</f>
        <v>4</v>
      </c>
      <c r="I556" s="40" t="s">
        <v>528</v>
      </c>
      <c r="J556" s="40" t="s">
        <v>176</v>
      </c>
      <c r="K556" s="40" t="s">
        <v>1244</v>
      </c>
      <c r="L556" s="48">
        <v>54</v>
      </c>
      <c r="M556" s="48">
        <v>43</v>
      </c>
      <c r="N556" s="48">
        <v>0</v>
      </c>
      <c r="O556" s="48">
        <v>2</v>
      </c>
      <c r="P556" s="13" t="s">
        <v>1229</v>
      </c>
      <c r="Q556" s="12" t="s">
        <v>1230</v>
      </c>
      <c r="R556" s="12" t="s">
        <v>88</v>
      </c>
      <c r="S556" s="12">
        <v>56</v>
      </c>
      <c r="T556" s="12">
        <v>44</v>
      </c>
      <c r="U556" s="48">
        <v>56</v>
      </c>
      <c r="V556" s="48">
        <v>44</v>
      </c>
      <c r="W556" s="48" t="s">
        <v>11</v>
      </c>
      <c r="X556" s="48">
        <f>IF(AND(W556 = "Dem", L556&gt;M556), 1, 0)</f>
        <v>1</v>
      </c>
      <c r="Y556" s="48" t="s">
        <v>85</v>
      </c>
      <c r="Z556" s="12" t="s">
        <v>85</v>
      </c>
      <c r="AA556" s="48" t="s">
        <v>85</v>
      </c>
      <c r="AB556" s="48" t="s">
        <v>85</v>
      </c>
      <c r="AC556" s="48" t="s">
        <v>85</v>
      </c>
      <c r="AD556" s="48" t="s">
        <v>85</v>
      </c>
      <c r="AE556" s="48" t="s">
        <v>453</v>
      </c>
      <c r="AF556" s="48" t="s">
        <v>453</v>
      </c>
      <c r="AG556" s="48" t="s">
        <v>89</v>
      </c>
      <c r="AH556" s="12">
        <v>1</v>
      </c>
      <c r="AI556" s="48">
        <v>0</v>
      </c>
      <c r="AJ556" s="48">
        <v>1</v>
      </c>
      <c r="AK556" s="48">
        <v>1</v>
      </c>
      <c r="AL556" s="48">
        <v>1</v>
      </c>
      <c r="AM556" s="48">
        <v>1</v>
      </c>
      <c r="AN556" s="48">
        <v>0</v>
      </c>
      <c r="AO556" s="48">
        <v>0</v>
      </c>
      <c r="AP556" s="48">
        <v>0</v>
      </c>
      <c r="AQ556" s="48">
        <v>0</v>
      </c>
      <c r="AR556" s="48">
        <v>0</v>
      </c>
      <c r="AS556" s="48">
        <v>0</v>
      </c>
      <c r="AT556" s="48">
        <v>1</v>
      </c>
      <c r="AU556" s="48">
        <v>0</v>
      </c>
      <c r="AV556" s="48">
        <v>0</v>
      </c>
      <c r="AW556" s="48">
        <v>0</v>
      </c>
      <c r="AX556" s="48">
        <v>0</v>
      </c>
      <c r="AY556" s="48">
        <v>0</v>
      </c>
      <c r="AZ556" s="48">
        <v>0</v>
      </c>
      <c r="BA556" s="48">
        <v>0</v>
      </c>
      <c r="BB556" s="48">
        <v>0</v>
      </c>
      <c r="BC556" s="48">
        <v>0</v>
      </c>
      <c r="BD556" s="48">
        <v>0</v>
      </c>
      <c r="BE556" s="48">
        <v>0</v>
      </c>
      <c r="BF556" s="48">
        <v>0</v>
      </c>
      <c r="BG556" s="48">
        <v>0</v>
      </c>
      <c r="BH556" s="48">
        <v>0</v>
      </c>
      <c r="BI556" s="48">
        <v>0</v>
      </c>
      <c r="BJ556" s="48">
        <v>0</v>
      </c>
      <c r="BK556" s="48">
        <v>0</v>
      </c>
      <c r="BL556" s="48">
        <v>0</v>
      </c>
      <c r="BM556" s="48">
        <v>0</v>
      </c>
      <c r="BN556" s="48">
        <v>0</v>
      </c>
      <c r="BO556" s="14">
        <v>0</v>
      </c>
      <c r="BP556" s="48" t="s">
        <v>85</v>
      </c>
      <c r="BQ556" s="48" t="s">
        <v>85</v>
      </c>
      <c r="BR556" s="48">
        <v>38</v>
      </c>
      <c r="BS556" s="48">
        <v>29</v>
      </c>
      <c r="BT556" s="48">
        <v>33</v>
      </c>
      <c r="BU556" s="48" t="s">
        <v>85</v>
      </c>
      <c r="BV556" s="48" t="s">
        <v>85</v>
      </c>
      <c r="BW556" s="48" t="s">
        <v>85</v>
      </c>
      <c r="BX556" s="48" t="s">
        <v>85</v>
      </c>
      <c r="BY556" s="48">
        <v>71</v>
      </c>
      <c r="BZ556" s="48">
        <v>17</v>
      </c>
      <c r="CA556" s="48">
        <v>5</v>
      </c>
      <c r="CB556" s="48" t="s">
        <v>85</v>
      </c>
      <c r="CC556" s="48">
        <v>7</v>
      </c>
      <c r="CD556" s="45"/>
      <c r="CE556" s="15"/>
      <c r="CF556" s="15"/>
      <c r="CG556" s="15"/>
      <c r="CH556" s="15"/>
      <c r="CI556" s="15"/>
      <c r="CJ556" s="15"/>
      <c r="CK556" s="16"/>
    </row>
    <row r="557" spans="1:89" ht="15.75" customHeight="1">
      <c r="A557" s="44">
        <v>551</v>
      </c>
      <c r="B557" s="45" t="s">
        <v>1262</v>
      </c>
      <c r="C557" s="9" t="s">
        <v>1263</v>
      </c>
      <c r="D557" s="39" t="s">
        <v>294</v>
      </c>
      <c r="E557" s="39" t="s">
        <v>80</v>
      </c>
      <c r="F557" s="39" t="s">
        <v>1264</v>
      </c>
      <c r="G557" s="39" t="s">
        <v>139</v>
      </c>
      <c r="H557" s="40">
        <f>E557-D557+1</f>
        <v>21</v>
      </c>
      <c r="I557" s="40" t="s">
        <v>160</v>
      </c>
      <c r="J557" s="40" t="s">
        <v>176</v>
      </c>
      <c r="K557" s="40" t="s">
        <v>843</v>
      </c>
      <c r="L557" s="48">
        <v>26</v>
      </c>
      <c r="M557" s="48">
        <v>56</v>
      </c>
      <c r="N557" s="48" t="s">
        <v>85</v>
      </c>
      <c r="O557" s="48" t="s">
        <v>85</v>
      </c>
      <c r="P557" s="13" t="s">
        <v>1265</v>
      </c>
      <c r="Q557" s="48" t="s">
        <v>1266</v>
      </c>
      <c r="R557" s="12" t="s">
        <v>88</v>
      </c>
      <c r="S557" s="12">
        <v>27</v>
      </c>
      <c r="T557" s="12">
        <v>73</v>
      </c>
      <c r="U557" s="48">
        <f>100*ROUND(72766/(198100+72766+1071),2)</f>
        <v>27</v>
      </c>
      <c r="V557" s="48">
        <f>100*ROUND(198100/(198100+72766+1071),2)</f>
        <v>73</v>
      </c>
      <c r="W557" s="48" t="s">
        <v>12</v>
      </c>
      <c r="X557" s="48">
        <f>IF(AND(W557 = "Rep", M557&gt;L557), 1, 0)</f>
        <v>1</v>
      </c>
      <c r="Y557" s="48" t="s">
        <v>85</v>
      </c>
      <c r="Z557" s="12" t="s">
        <v>85</v>
      </c>
      <c r="AA557" s="48" t="s">
        <v>85</v>
      </c>
      <c r="AB557" s="48" t="s">
        <v>85</v>
      </c>
      <c r="AC557" s="48" t="s">
        <v>85</v>
      </c>
      <c r="AD557" s="48" t="s">
        <v>85</v>
      </c>
      <c r="AE557" s="13" t="s">
        <v>1263</v>
      </c>
      <c r="AF557" s="13" t="s">
        <v>1263</v>
      </c>
      <c r="AG557" s="48" t="s">
        <v>89</v>
      </c>
      <c r="AH557" s="12">
        <v>1</v>
      </c>
      <c r="AI557" s="48">
        <v>0</v>
      </c>
      <c r="AJ557" s="48" t="s">
        <v>85</v>
      </c>
      <c r="AK557" s="48" t="s">
        <v>85</v>
      </c>
      <c r="AL557" s="48" t="s">
        <v>85</v>
      </c>
      <c r="AM557" s="48" t="s">
        <v>85</v>
      </c>
      <c r="AN557" s="48" t="s">
        <v>85</v>
      </c>
      <c r="AO557" s="48" t="s">
        <v>85</v>
      </c>
      <c r="AP557" s="48" t="s">
        <v>85</v>
      </c>
      <c r="AQ557" s="48" t="s">
        <v>85</v>
      </c>
      <c r="AR557" s="48" t="s">
        <v>85</v>
      </c>
      <c r="AS557" s="48" t="s">
        <v>85</v>
      </c>
      <c r="AT557" s="48" t="s">
        <v>85</v>
      </c>
      <c r="AU557" s="48" t="s">
        <v>85</v>
      </c>
      <c r="AV557" s="48" t="s">
        <v>85</v>
      </c>
      <c r="AW557" s="48" t="s">
        <v>85</v>
      </c>
      <c r="AX557" s="48" t="s">
        <v>85</v>
      </c>
      <c r="AY557" s="48" t="s">
        <v>85</v>
      </c>
      <c r="AZ557" s="48" t="s">
        <v>85</v>
      </c>
      <c r="BA557" s="48" t="s">
        <v>85</v>
      </c>
      <c r="BB557" s="48" t="s">
        <v>85</v>
      </c>
      <c r="BC557" s="48" t="s">
        <v>85</v>
      </c>
      <c r="BD557" s="48" t="s">
        <v>85</v>
      </c>
      <c r="BE557" s="48" t="s">
        <v>85</v>
      </c>
      <c r="BF557" s="48" t="s">
        <v>85</v>
      </c>
      <c r="BG557" s="48" t="s">
        <v>85</v>
      </c>
      <c r="BH557" s="48" t="s">
        <v>85</v>
      </c>
      <c r="BI557" s="48" t="s">
        <v>85</v>
      </c>
      <c r="BJ557" s="48" t="s">
        <v>85</v>
      </c>
      <c r="BK557" s="48" t="s">
        <v>85</v>
      </c>
      <c r="BL557" s="48" t="s">
        <v>85</v>
      </c>
      <c r="BM557" s="48" t="s">
        <v>85</v>
      </c>
      <c r="BN557" s="48" t="s">
        <v>85</v>
      </c>
      <c r="BO557" s="14" t="s">
        <v>85</v>
      </c>
      <c r="BP557" s="48" t="s">
        <v>85</v>
      </c>
      <c r="BQ557" s="48" t="s">
        <v>85</v>
      </c>
      <c r="BR557" s="48" t="s">
        <v>85</v>
      </c>
      <c r="BS557" s="48" t="s">
        <v>85</v>
      </c>
      <c r="BT557" s="48" t="s">
        <v>85</v>
      </c>
      <c r="BU557" s="48" t="s">
        <v>85</v>
      </c>
      <c r="BV557" s="48" t="s">
        <v>85</v>
      </c>
      <c r="BW557" s="48" t="s">
        <v>85</v>
      </c>
      <c r="BX557" s="48" t="s">
        <v>85</v>
      </c>
      <c r="BY557" s="48" t="s">
        <v>85</v>
      </c>
      <c r="BZ557" s="48" t="s">
        <v>85</v>
      </c>
      <c r="CA557" s="48" t="s">
        <v>85</v>
      </c>
      <c r="CB557" s="48" t="s">
        <v>85</v>
      </c>
      <c r="CC557" s="48" t="s">
        <v>85</v>
      </c>
      <c r="CD557" s="45"/>
      <c r="CE557" s="15"/>
      <c r="CF557" s="15"/>
      <c r="CG557" s="15"/>
      <c r="CH557" s="15"/>
      <c r="CI557" s="15"/>
      <c r="CJ557" s="15"/>
      <c r="CK557" s="16"/>
    </row>
    <row r="558" spans="1:89" ht="15.75" customHeight="1">
      <c r="A558" s="44">
        <v>351</v>
      </c>
      <c r="B558" s="45" t="s">
        <v>784</v>
      </c>
      <c r="C558" s="9" t="s">
        <v>217</v>
      </c>
      <c r="D558" s="39" t="s">
        <v>310</v>
      </c>
      <c r="E558" s="39" t="s">
        <v>188</v>
      </c>
      <c r="F558" s="39" t="s">
        <v>849</v>
      </c>
      <c r="G558" s="39" t="s">
        <v>294</v>
      </c>
      <c r="H558" s="40">
        <f>E558-D558+1</f>
        <v>2</v>
      </c>
      <c r="I558" s="40" t="s">
        <v>219</v>
      </c>
      <c r="J558" s="32" t="s">
        <v>411</v>
      </c>
      <c r="K558" s="40" t="s">
        <v>263</v>
      </c>
      <c r="L558" s="48">
        <v>51</v>
      </c>
      <c r="M558" s="48">
        <v>41</v>
      </c>
      <c r="N558" s="48">
        <v>2</v>
      </c>
      <c r="O558" s="48">
        <v>6</v>
      </c>
      <c r="P558" s="13" t="s">
        <v>786</v>
      </c>
      <c r="Q558" s="12" t="s">
        <v>787</v>
      </c>
      <c r="R558" s="12" t="s">
        <v>88</v>
      </c>
      <c r="S558" s="12">
        <v>50</v>
      </c>
      <c r="T558" s="12">
        <v>48</v>
      </c>
      <c r="U558" s="48">
        <v>50</v>
      </c>
      <c r="V558" s="48">
        <v>48</v>
      </c>
      <c r="W558" s="48" t="s">
        <v>11</v>
      </c>
      <c r="X558" s="48">
        <f>IF(AND(W558 = "Dem", L558&gt;M558), 1, 0)</f>
        <v>1</v>
      </c>
      <c r="Y558" s="48" t="s">
        <v>85</v>
      </c>
      <c r="Z558" s="48" t="s">
        <v>85</v>
      </c>
      <c r="AA558" s="48" t="s">
        <v>85</v>
      </c>
      <c r="AB558" s="48" t="s">
        <v>85</v>
      </c>
      <c r="AC558" s="48" t="s">
        <v>85</v>
      </c>
      <c r="AD558" s="48" t="s">
        <v>85</v>
      </c>
      <c r="AE558" s="13" t="s">
        <v>217</v>
      </c>
      <c r="AF558" s="48" t="s">
        <v>217</v>
      </c>
      <c r="AG558" s="48" t="s">
        <v>89</v>
      </c>
      <c r="AH558" s="12">
        <v>1</v>
      </c>
      <c r="AI558" s="48">
        <v>1</v>
      </c>
      <c r="AJ558" s="48">
        <v>1</v>
      </c>
      <c r="AK558" s="48">
        <v>1</v>
      </c>
      <c r="AL558" s="48">
        <v>1</v>
      </c>
      <c r="AM558" s="48">
        <v>1</v>
      </c>
      <c r="AN558" s="48">
        <v>0</v>
      </c>
      <c r="AO558" s="48">
        <v>0</v>
      </c>
      <c r="AP558" s="48">
        <v>0</v>
      </c>
      <c r="AQ558" s="48">
        <v>0</v>
      </c>
      <c r="AR558" s="48">
        <v>0</v>
      </c>
      <c r="AS558" s="48">
        <v>0</v>
      </c>
      <c r="AT558" s="48">
        <v>0</v>
      </c>
      <c r="AU558" s="48">
        <v>0</v>
      </c>
      <c r="AV558" s="48">
        <v>0</v>
      </c>
      <c r="AW558" s="48">
        <v>0</v>
      </c>
      <c r="AX558" s="48">
        <v>0</v>
      </c>
      <c r="AY558" s="48">
        <v>0</v>
      </c>
      <c r="AZ558" s="48">
        <v>0</v>
      </c>
      <c r="BA558" s="48">
        <v>0</v>
      </c>
      <c r="BB558" s="48">
        <v>0</v>
      </c>
      <c r="BC558" s="48">
        <v>0</v>
      </c>
      <c r="BD558" s="48">
        <v>0</v>
      </c>
      <c r="BE558" s="48">
        <v>0</v>
      </c>
      <c r="BF558" s="48">
        <v>0</v>
      </c>
      <c r="BG558" s="48">
        <v>0</v>
      </c>
      <c r="BH558" s="48">
        <v>0</v>
      </c>
      <c r="BI558" s="48">
        <v>0</v>
      </c>
      <c r="BJ558" s="48">
        <v>0</v>
      </c>
      <c r="BK558" s="48">
        <v>0</v>
      </c>
      <c r="BL558" s="48">
        <v>0</v>
      </c>
      <c r="BM558" s="48">
        <v>0</v>
      </c>
      <c r="BN558" s="48">
        <v>0</v>
      </c>
      <c r="BO558" s="48">
        <v>0</v>
      </c>
      <c r="BP558" s="48" t="s">
        <v>85</v>
      </c>
      <c r="BQ558" s="48" t="s">
        <v>85</v>
      </c>
      <c r="BR558" s="48" t="s">
        <v>85</v>
      </c>
      <c r="BS558" s="48" t="s">
        <v>85</v>
      </c>
      <c r="BT558" s="48" t="s">
        <v>85</v>
      </c>
      <c r="BU558" s="48" t="s">
        <v>85</v>
      </c>
      <c r="BV558" s="48" t="s">
        <v>85</v>
      </c>
      <c r="BW558" s="48" t="s">
        <v>85</v>
      </c>
      <c r="BX558" s="48" t="s">
        <v>85</v>
      </c>
      <c r="BY558" s="48" t="s">
        <v>85</v>
      </c>
      <c r="BZ558" s="48" t="s">
        <v>85</v>
      </c>
      <c r="CA558" s="48" t="s">
        <v>85</v>
      </c>
      <c r="CB558" s="48" t="s">
        <v>85</v>
      </c>
      <c r="CC558" s="48" t="s">
        <v>85</v>
      </c>
      <c r="CD558" s="45"/>
      <c r="CE558" s="15"/>
      <c r="CF558" s="15"/>
      <c r="CG558" s="15"/>
      <c r="CH558" s="15"/>
      <c r="CI558" s="15"/>
      <c r="CJ558" s="15"/>
      <c r="CK558" s="16"/>
    </row>
    <row r="559" spans="1:89" ht="15.75" customHeight="1">
      <c r="A559" s="1">
        <v>122</v>
      </c>
      <c r="B559" s="1" t="s">
        <v>953</v>
      </c>
      <c r="C559" s="19" t="s">
        <v>217</v>
      </c>
      <c r="D559" s="20" t="s">
        <v>612</v>
      </c>
      <c r="E559" s="20" t="s">
        <v>168</v>
      </c>
      <c r="F559" s="20" t="s">
        <v>970</v>
      </c>
      <c r="G559" s="20" t="s">
        <v>408</v>
      </c>
      <c r="H559" s="40">
        <f>E559-D559+1</f>
        <v>3</v>
      </c>
      <c r="I559" s="32">
        <v>4</v>
      </c>
      <c r="J559" s="32" t="s">
        <v>411</v>
      </c>
      <c r="K559" s="48">
        <v>584</v>
      </c>
      <c r="L559" s="48">
        <v>44</v>
      </c>
      <c r="M559" s="48">
        <v>50</v>
      </c>
      <c r="N559" s="48">
        <v>1</v>
      </c>
      <c r="O559" s="48">
        <v>5</v>
      </c>
      <c r="P559" s="48" t="s">
        <v>954</v>
      </c>
      <c r="Q559" s="12" t="s">
        <v>955</v>
      </c>
      <c r="R559" s="32" t="s">
        <v>88</v>
      </c>
      <c r="S559" s="12">
        <v>55</v>
      </c>
      <c r="T559" s="12">
        <v>49</v>
      </c>
      <c r="U559" s="48">
        <v>45</v>
      </c>
      <c r="V559" s="48">
        <v>55</v>
      </c>
      <c r="W559" s="48" t="s">
        <v>12</v>
      </c>
      <c r="X559" s="48">
        <f>IF(AND(W559 = "Rep", M559&gt;L559),1,0)</f>
        <v>1</v>
      </c>
      <c r="Y559" s="32" t="s">
        <v>85</v>
      </c>
      <c r="Z559" s="32" t="s">
        <v>85</v>
      </c>
      <c r="AA559" s="32">
        <v>0</v>
      </c>
      <c r="AB559" s="32">
        <v>1</v>
      </c>
      <c r="AC559" s="48">
        <v>0</v>
      </c>
      <c r="AD559" s="48" t="s">
        <v>85</v>
      </c>
      <c r="AE559" s="32" t="s">
        <v>217</v>
      </c>
      <c r="AF559" s="32" t="s">
        <v>217</v>
      </c>
      <c r="AG559" s="32" t="s">
        <v>89</v>
      </c>
      <c r="AH559" s="32">
        <v>1</v>
      </c>
      <c r="AI559" s="32">
        <v>1</v>
      </c>
      <c r="AJ559" s="32">
        <v>1</v>
      </c>
      <c r="AK559" s="32">
        <v>1</v>
      </c>
      <c r="AL559" s="32">
        <v>1</v>
      </c>
      <c r="AM559" s="32">
        <v>1</v>
      </c>
      <c r="AN559" s="32">
        <v>0</v>
      </c>
      <c r="AO559" s="32">
        <v>0</v>
      </c>
      <c r="AP559" s="32">
        <v>0</v>
      </c>
      <c r="AQ559" s="32">
        <v>0</v>
      </c>
      <c r="AR559" s="32">
        <v>0</v>
      </c>
      <c r="AS559" s="32">
        <v>0</v>
      </c>
      <c r="AT559" s="32">
        <v>0</v>
      </c>
      <c r="AU559" s="32">
        <v>0</v>
      </c>
      <c r="AV559" s="32">
        <v>0</v>
      </c>
      <c r="AW559" s="32">
        <v>0</v>
      </c>
      <c r="AX559" s="32">
        <v>0</v>
      </c>
      <c r="AY559" s="32">
        <v>0</v>
      </c>
      <c r="AZ559" s="32">
        <v>0</v>
      </c>
      <c r="BA559" s="32">
        <v>0</v>
      </c>
      <c r="BB559" s="32">
        <v>0</v>
      </c>
      <c r="BC559" s="32">
        <v>0</v>
      </c>
      <c r="BD559" s="32">
        <v>0</v>
      </c>
      <c r="BE559" s="32">
        <v>0</v>
      </c>
      <c r="BF559" s="32">
        <v>0</v>
      </c>
      <c r="BG559" s="32">
        <v>0</v>
      </c>
      <c r="BH559" s="32">
        <v>0</v>
      </c>
      <c r="BI559" s="32">
        <v>0</v>
      </c>
      <c r="BJ559" s="32">
        <v>0</v>
      </c>
      <c r="BK559" s="32">
        <v>0</v>
      </c>
      <c r="BL559" s="32">
        <v>0</v>
      </c>
      <c r="BM559" s="32">
        <v>0</v>
      </c>
      <c r="BN559" s="32">
        <v>0</v>
      </c>
      <c r="BO559" s="32">
        <v>0</v>
      </c>
      <c r="BP559" s="32" t="s">
        <v>85</v>
      </c>
      <c r="BQ559" s="32" t="s">
        <v>85</v>
      </c>
      <c r="BR559" s="32" t="s">
        <v>85</v>
      </c>
      <c r="BS559" s="32" t="s">
        <v>85</v>
      </c>
      <c r="BT559" s="32" t="s">
        <v>85</v>
      </c>
      <c r="BU559" s="32" t="s">
        <v>85</v>
      </c>
      <c r="BV559" s="32" t="s">
        <v>85</v>
      </c>
      <c r="BW559" s="32" t="s">
        <v>85</v>
      </c>
      <c r="BX559" s="32" t="s">
        <v>85</v>
      </c>
      <c r="BY559" s="32" t="s">
        <v>85</v>
      </c>
      <c r="BZ559" s="32" t="s">
        <v>85</v>
      </c>
      <c r="CA559" s="32" t="s">
        <v>85</v>
      </c>
      <c r="CB559" s="32" t="s">
        <v>85</v>
      </c>
      <c r="CC559" s="32" t="s">
        <v>85</v>
      </c>
      <c r="CD559" s="1"/>
      <c r="CE559" s="15"/>
      <c r="CF559" s="15"/>
      <c r="CG559" s="15"/>
      <c r="CH559" s="15"/>
      <c r="CI559" s="15"/>
      <c r="CJ559" s="15"/>
      <c r="CK559" s="16"/>
    </row>
    <row r="560" spans="1:89" ht="15.75" customHeight="1">
      <c r="A560" s="44">
        <v>343</v>
      </c>
      <c r="B560" s="45" t="s">
        <v>974</v>
      </c>
      <c r="C560" s="9" t="s">
        <v>217</v>
      </c>
      <c r="D560" s="39" t="s">
        <v>159</v>
      </c>
      <c r="E560" s="39" t="s">
        <v>188</v>
      </c>
      <c r="F560" s="39" t="s">
        <v>975</v>
      </c>
      <c r="G560" s="39" t="s">
        <v>188</v>
      </c>
      <c r="H560" s="40">
        <f>E560-D560+1</f>
        <v>3</v>
      </c>
      <c r="I560" s="40" t="s">
        <v>266</v>
      </c>
      <c r="J560" s="32" t="s">
        <v>411</v>
      </c>
      <c r="K560" s="40" t="s">
        <v>267</v>
      </c>
      <c r="L560" s="48">
        <v>43</v>
      </c>
      <c r="M560" s="48">
        <v>52</v>
      </c>
      <c r="N560" s="48">
        <v>1</v>
      </c>
      <c r="O560" s="48">
        <v>5</v>
      </c>
      <c r="P560" s="13" t="s">
        <v>954</v>
      </c>
      <c r="Q560" s="12" t="s">
        <v>955</v>
      </c>
      <c r="R560" s="12" t="s">
        <v>88</v>
      </c>
      <c r="S560" s="12">
        <v>55</v>
      </c>
      <c r="T560" s="12">
        <v>49</v>
      </c>
      <c r="U560" s="48">
        <v>45</v>
      </c>
      <c r="V560" s="48">
        <v>55</v>
      </c>
      <c r="W560" s="48" t="s">
        <v>12</v>
      </c>
      <c r="X560" s="48">
        <f>IF(AND(W560 = "Rep", M560&gt;L560),1,0)</f>
        <v>1</v>
      </c>
      <c r="Y560" s="48" t="s">
        <v>85</v>
      </c>
      <c r="Z560" s="48" t="s">
        <v>85</v>
      </c>
      <c r="AA560" s="48" t="s">
        <v>85</v>
      </c>
      <c r="AB560" s="48" t="s">
        <v>85</v>
      </c>
      <c r="AC560" s="48" t="s">
        <v>85</v>
      </c>
      <c r="AD560" s="48" t="s">
        <v>85</v>
      </c>
      <c r="AE560" s="13" t="s">
        <v>217</v>
      </c>
      <c r="AF560" s="48" t="s">
        <v>217</v>
      </c>
      <c r="AG560" s="48" t="s">
        <v>89</v>
      </c>
      <c r="AH560" s="12">
        <v>1</v>
      </c>
      <c r="AI560" s="48">
        <v>1</v>
      </c>
      <c r="AJ560" s="48">
        <v>1</v>
      </c>
      <c r="AK560" s="48">
        <v>1</v>
      </c>
      <c r="AL560" s="48">
        <v>0</v>
      </c>
      <c r="AM560" s="48">
        <v>1</v>
      </c>
      <c r="AN560" s="48">
        <v>1</v>
      </c>
      <c r="AO560" s="48">
        <v>0</v>
      </c>
      <c r="AP560" s="48">
        <v>0</v>
      </c>
      <c r="AQ560" s="48">
        <v>0</v>
      </c>
      <c r="AR560" s="48">
        <v>0</v>
      </c>
      <c r="AS560" s="48">
        <v>0</v>
      </c>
      <c r="AT560" s="48">
        <v>0</v>
      </c>
      <c r="AU560" s="48">
        <v>0</v>
      </c>
      <c r="AV560" s="48">
        <v>0</v>
      </c>
      <c r="AW560" s="48">
        <v>0</v>
      </c>
      <c r="AX560" s="48">
        <v>0</v>
      </c>
      <c r="AY560" s="48">
        <v>0</v>
      </c>
      <c r="AZ560" s="48">
        <v>0</v>
      </c>
      <c r="BA560" s="48">
        <v>0</v>
      </c>
      <c r="BB560" s="48">
        <v>0</v>
      </c>
      <c r="BC560" s="48">
        <v>0</v>
      </c>
      <c r="BD560" s="48">
        <v>0</v>
      </c>
      <c r="BE560" s="48">
        <v>0</v>
      </c>
      <c r="BF560" s="48">
        <v>0</v>
      </c>
      <c r="BG560" s="48">
        <v>0</v>
      </c>
      <c r="BH560" s="48">
        <v>0</v>
      </c>
      <c r="BI560" s="48">
        <v>0</v>
      </c>
      <c r="BJ560" s="48">
        <v>0</v>
      </c>
      <c r="BK560" s="48">
        <v>0</v>
      </c>
      <c r="BL560" s="48">
        <v>0</v>
      </c>
      <c r="BM560" s="48">
        <v>0</v>
      </c>
      <c r="BN560" s="48">
        <v>0</v>
      </c>
      <c r="BO560" s="48">
        <v>0</v>
      </c>
      <c r="BP560" s="48" t="s">
        <v>85</v>
      </c>
      <c r="BQ560" s="48" t="s">
        <v>85</v>
      </c>
      <c r="BR560" s="48" t="s">
        <v>85</v>
      </c>
      <c r="BS560" s="48" t="s">
        <v>85</v>
      </c>
      <c r="BT560" s="48" t="s">
        <v>85</v>
      </c>
      <c r="BU560" s="48" t="s">
        <v>85</v>
      </c>
      <c r="BV560" s="48" t="s">
        <v>85</v>
      </c>
      <c r="BW560" s="48" t="s">
        <v>85</v>
      </c>
      <c r="BX560" s="48" t="s">
        <v>85</v>
      </c>
      <c r="BY560" s="48" t="s">
        <v>85</v>
      </c>
      <c r="BZ560" s="48" t="s">
        <v>85</v>
      </c>
      <c r="CA560" s="48" t="s">
        <v>85</v>
      </c>
      <c r="CB560" s="48" t="s">
        <v>85</v>
      </c>
      <c r="CC560" s="48" t="s">
        <v>85</v>
      </c>
      <c r="CD560" s="45"/>
      <c r="CE560" s="15"/>
      <c r="CF560" s="15"/>
      <c r="CG560" s="15"/>
      <c r="CH560" s="15"/>
      <c r="CI560" s="15"/>
      <c r="CJ560" s="15"/>
      <c r="CK560" s="18"/>
    </row>
    <row r="561" spans="1:89" ht="15.75" customHeight="1">
      <c r="A561" s="44">
        <v>415</v>
      </c>
      <c r="B561" s="45" t="s">
        <v>77</v>
      </c>
      <c r="C561" s="9" t="s">
        <v>96</v>
      </c>
      <c r="D561" s="39" t="s">
        <v>97</v>
      </c>
      <c r="E561" s="39" t="s">
        <v>98</v>
      </c>
      <c r="F561" s="39" t="s">
        <v>99</v>
      </c>
      <c r="G561" s="39" t="s">
        <v>100</v>
      </c>
      <c r="H561" s="40">
        <f>E561-D561+1</f>
        <v>5</v>
      </c>
      <c r="I561" s="40" t="s">
        <v>101</v>
      </c>
      <c r="J561" s="40" t="s">
        <v>1464</v>
      </c>
      <c r="K561" s="40" t="s">
        <v>102</v>
      </c>
      <c r="L561" s="48">
        <v>47</v>
      </c>
      <c r="M561" s="48">
        <v>46</v>
      </c>
      <c r="N561" s="48">
        <v>2</v>
      </c>
      <c r="O561" s="48">
        <v>5</v>
      </c>
      <c r="P561" s="13" t="s">
        <v>86</v>
      </c>
      <c r="Q561" s="12" t="s">
        <v>87</v>
      </c>
      <c r="R561" s="48" t="s">
        <v>88</v>
      </c>
      <c r="S561" s="12">
        <v>32</v>
      </c>
      <c r="T561" s="12">
        <v>62</v>
      </c>
      <c r="U561" s="48">
        <v>41</v>
      </c>
      <c r="V561" s="48">
        <v>54</v>
      </c>
      <c r="W561" s="48" t="s">
        <v>12</v>
      </c>
      <c r="X561" s="48">
        <f>IF(AND(W561 = "Rep", M561&gt;L561),1,0)</f>
        <v>0</v>
      </c>
      <c r="Y561" s="48" t="s">
        <v>85</v>
      </c>
      <c r="Z561" s="48" t="s">
        <v>85</v>
      </c>
      <c r="AA561" s="48">
        <v>0</v>
      </c>
      <c r="AB561" s="48">
        <v>1</v>
      </c>
      <c r="AC561" s="48">
        <v>0</v>
      </c>
      <c r="AD561" s="48">
        <v>44</v>
      </c>
      <c r="AE561" s="48" t="s">
        <v>103</v>
      </c>
      <c r="AF561" s="48" t="s">
        <v>103</v>
      </c>
      <c r="AG561" s="48" t="s">
        <v>11</v>
      </c>
      <c r="AH561" s="48">
        <v>1</v>
      </c>
      <c r="AI561" s="48">
        <v>0</v>
      </c>
      <c r="AJ561" s="48">
        <v>1</v>
      </c>
      <c r="AK561" s="48">
        <v>0</v>
      </c>
      <c r="AL561" s="48">
        <v>1</v>
      </c>
      <c r="AM561" s="48">
        <v>1</v>
      </c>
      <c r="AN561" s="48">
        <v>0</v>
      </c>
      <c r="AO561" s="48">
        <v>0</v>
      </c>
      <c r="AP561" s="48">
        <v>1</v>
      </c>
      <c r="AQ561" s="48">
        <v>0</v>
      </c>
      <c r="AR561" s="48">
        <v>0</v>
      </c>
      <c r="AS561" s="48">
        <v>0</v>
      </c>
      <c r="AT561" s="48">
        <v>0</v>
      </c>
      <c r="AU561" s="48">
        <v>0</v>
      </c>
      <c r="AV561" s="48">
        <v>0</v>
      </c>
      <c r="AW561" s="48">
        <v>0</v>
      </c>
      <c r="AX561" s="48">
        <v>1</v>
      </c>
      <c r="AY561" s="48">
        <v>0</v>
      </c>
      <c r="AZ561" s="48">
        <v>0</v>
      </c>
      <c r="BA561" s="48">
        <v>0</v>
      </c>
      <c r="BB561" s="48">
        <v>0</v>
      </c>
      <c r="BC561" s="48">
        <v>0</v>
      </c>
      <c r="BD561" s="48">
        <v>0</v>
      </c>
      <c r="BE561" s="48">
        <v>0</v>
      </c>
      <c r="BF561" s="48">
        <v>0</v>
      </c>
      <c r="BG561" s="48">
        <v>0</v>
      </c>
      <c r="BH561" s="48">
        <v>0</v>
      </c>
      <c r="BI561" s="48">
        <v>0</v>
      </c>
      <c r="BJ561" s="48">
        <v>0</v>
      </c>
      <c r="BK561" s="48">
        <v>0</v>
      </c>
      <c r="BL561" s="48">
        <v>0</v>
      </c>
      <c r="BM561" s="48">
        <v>0</v>
      </c>
      <c r="BN561" s="48">
        <v>0</v>
      </c>
      <c r="BO561" s="48" t="s">
        <v>85</v>
      </c>
      <c r="BP561" s="48" t="s">
        <v>85</v>
      </c>
      <c r="BQ561" s="48" t="s">
        <v>85</v>
      </c>
      <c r="BR561" s="48" t="s">
        <v>85</v>
      </c>
      <c r="BS561" s="48" t="s">
        <v>85</v>
      </c>
      <c r="BT561" s="48" t="s">
        <v>85</v>
      </c>
      <c r="BU561" s="48" t="s">
        <v>85</v>
      </c>
      <c r="BV561" s="48" t="s">
        <v>85</v>
      </c>
      <c r="BW561" s="48" t="s">
        <v>85</v>
      </c>
      <c r="BX561" s="48" t="s">
        <v>85</v>
      </c>
      <c r="BY561" s="48" t="s">
        <v>85</v>
      </c>
      <c r="BZ561" s="48" t="s">
        <v>85</v>
      </c>
      <c r="CA561" s="48" t="s">
        <v>85</v>
      </c>
      <c r="CB561" s="48" t="s">
        <v>85</v>
      </c>
      <c r="CC561" s="48" t="s">
        <v>85</v>
      </c>
      <c r="CD561" s="45"/>
      <c r="CE561" s="15"/>
      <c r="CF561" s="15"/>
      <c r="CG561" s="15"/>
      <c r="CH561" s="15"/>
      <c r="CI561" s="15"/>
      <c r="CJ561" s="15"/>
      <c r="CK561" s="18"/>
    </row>
    <row r="562" spans="1:89" ht="15.75" customHeight="1">
      <c r="A562" s="44">
        <v>489</v>
      </c>
      <c r="B562" s="45" t="s">
        <v>120</v>
      </c>
      <c r="C562" s="9" t="s">
        <v>147</v>
      </c>
      <c r="D562" s="39" t="s">
        <v>94</v>
      </c>
      <c r="E562" s="39" t="s">
        <v>137</v>
      </c>
      <c r="F562" s="39" t="s">
        <v>148</v>
      </c>
      <c r="G562" s="39" t="s">
        <v>79</v>
      </c>
      <c r="H562" s="40">
        <f>E562-D562+1</f>
        <v>3</v>
      </c>
      <c r="I562" s="40" t="s">
        <v>149</v>
      </c>
      <c r="J562" s="40" t="s">
        <v>1464</v>
      </c>
      <c r="K562" s="40" t="s">
        <v>150</v>
      </c>
      <c r="L562" s="48">
        <v>41</v>
      </c>
      <c r="M562" s="48">
        <v>55</v>
      </c>
      <c r="N562" s="48" t="s">
        <v>85</v>
      </c>
      <c r="O562" s="48">
        <v>5</v>
      </c>
      <c r="P562" s="13" t="s">
        <v>127</v>
      </c>
      <c r="Q562" s="12" t="s">
        <v>128</v>
      </c>
      <c r="R562" s="48" t="s">
        <v>88</v>
      </c>
      <c r="S562" s="12">
        <v>40</v>
      </c>
      <c r="T562" s="12">
        <v>60</v>
      </c>
      <c r="U562" s="48">
        <v>40</v>
      </c>
      <c r="V562" s="48">
        <v>60</v>
      </c>
      <c r="W562" s="48" t="s">
        <v>12</v>
      </c>
      <c r="X562" s="48">
        <f>IF(AND(W562 = "Rep", M562&gt;L562),1,0)</f>
        <v>1</v>
      </c>
      <c r="Y562" s="48" t="s">
        <v>129</v>
      </c>
      <c r="Z562" s="48" t="s">
        <v>85</v>
      </c>
      <c r="AA562" s="48">
        <v>0</v>
      </c>
      <c r="AB562" s="48">
        <v>0</v>
      </c>
      <c r="AC562" s="48">
        <v>1</v>
      </c>
      <c r="AD562" s="48" t="s">
        <v>85</v>
      </c>
      <c r="AE562" s="48" t="s">
        <v>151</v>
      </c>
      <c r="AF562" s="48" t="s">
        <v>151</v>
      </c>
      <c r="AG562" s="48" t="s">
        <v>89</v>
      </c>
      <c r="AH562" s="48">
        <v>1</v>
      </c>
      <c r="AI562" s="48">
        <v>0</v>
      </c>
      <c r="AJ562" s="48" t="s">
        <v>85</v>
      </c>
      <c r="AK562" s="48" t="s">
        <v>85</v>
      </c>
      <c r="AL562" s="48" t="s">
        <v>85</v>
      </c>
      <c r="AM562" s="48" t="s">
        <v>85</v>
      </c>
      <c r="AN562" s="48" t="s">
        <v>85</v>
      </c>
      <c r="AO562" s="48" t="s">
        <v>85</v>
      </c>
      <c r="AP562" s="48" t="s">
        <v>85</v>
      </c>
      <c r="AQ562" s="48" t="s">
        <v>85</v>
      </c>
      <c r="AR562" s="48" t="s">
        <v>85</v>
      </c>
      <c r="AS562" s="48" t="s">
        <v>85</v>
      </c>
      <c r="AT562" s="48" t="s">
        <v>85</v>
      </c>
      <c r="AU562" s="48" t="s">
        <v>85</v>
      </c>
      <c r="AV562" s="48" t="s">
        <v>85</v>
      </c>
      <c r="AW562" s="48" t="s">
        <v>85</v>
      </c>
      <c r="AX562" s="48" t="s">
        <v>85</v>
      </c>
      <c r="AY562" s="48" t="s">
        <v>85</v>
      </c>
      <c r="AZ562" s="48" t="s">
        <v>85</v>
      </c>
      <c r="BA562" s="48" t="s">
        <v>85</v>
      </c>
      <c r="BB562" s="48" t="s">
        <v>85</v>
      </c>
      <c r="BC562" s="48" t="s">
        <v>85</v>
      </c>
      <c r="BD562" s="48" t="s">
        <v>85</v>
      </c>
      <c r="BE562" s="48" t="s">
        <v>85</v>
      </c>
      <c r="BF562" s="48" t="s">
        <v>85</v>
      </c>
      <c r="BG562" s="48" t="s">
        <v>85</v>
      </c>
      <c r="BH562" s="48" t="s">
        <v>85</v>
      </c>
      <c r="BI562" s="48" t="s">
        <v>85</v>
      </c>
      <c r="BJ562" s="48" t="s">
        <v>85</v>
      </c>
      <c r="BK562" s="48" t="s">
        <v>85</v>
      </c>
      <c r="BL562" s="48" t="s">
        <v>85</v>
      </c>
      <c r="BM562" s="48" t="s">
        <v>85</v>
      </c>
      <c r="BN562" s="48" t="s">
        <v>85</v>
      </c>
      <c r="BO562" s="48" t="s">
        <v>85</v>
      </c>
      <c r="BP562" s="48" t="s">
        <v>85</v>
      </c>
      <c r="BQ562" s="48" t="s">
        <v>85</v>
      </c>
      <c r="BR562" s="48">
        <v>29</v>
      </c>
      <c r="BS562" s="48">
        <v>49</v>
      </c>
      <c r="BT562" s="48">
        <v>21</v>
      </c>
      <c r="BU562" s="48">
        <v>18</v>
      </c>
      <c r="BV562" s="48">
        <v>11</v>
      </c>
      <c r="BW562" s="48">
        <v>17</v>
      </c>
      <c r="BX562" s="48">
        <v>32</v>
      </c>
      <c r="BY562" s="48">
        <v>67</v>
      </c>
      <c r="BZ562" s="48">
        <v>27</v>
      </c>
      <c r="CA562" s="48">
        <v>2</v>
      </c>
      <c r="CB562" s="48">
        <v>0</v>
      </c>
      <c r="CC562" s="48">
        <v>0</v>
      </c>
      <c r="CD562" s="45"/>
      <c r="CE562" s="15"/>
      <c r="CF562" s="15"/>
      <c r="CG562" s="15"/>
      <c r="CH562" s="15"/>
      <c r="CI562" s="15"/>
      <c r="CJ562" s="15"/>
      <c r="CK562" s="18"/>
    </row>
    <row r="563" spans="1:89" ht="15.75" customHeight="1">
      <c r="A563" s="1">
        <v>29</v>
      </c>
      <c r="B563" s="1" t="s">
        <v>120</v>
      </c>
      <c r="C563" s="19" t="s">
        <v>152</v>
      </c>
      <c r="D563" s="27">
        <v>43965</v>
      </c>
      <c r="E563" s="27">
        <v>43969</v>
      </c>
      <c r="F563" s="1" t="s">
        <v>181</v>
      </c>
      <c r="G563" s="27">
        <v>44004</v>
      </c>
      <c r="H563" s="32">
        <v>5</v>
      </c>
      <c r="I563" s="48">
        <v>4</v>
      </c>
      <c r="J563" s="48" t="s">
        <v>1464</v>
      </c>
      <c r="K563" s="48">
        <v>601</v>
      </c>
      <c r="L563" s="48">
        <v>44</v>
      </c>
      <c r="M563" s="48">
        <v>47</v>
      </c>
      <c r="N563" s="49" t="s">
        <v>85</v>
      </c>
      <c r="O563" s="48">
        <v>9</v>
      </c>
      <c r="P563" s="48" t="s">
        <v>127</v>
      </c>
      <c r="Q563" s="12" t="s">
        <v>128</v>
      </c>
      <c r="R563" s="32" t="s">
        <v>88</v>
      </c>
      <c r="S563" s="12">
        <v>40</v>
      </c>
      <c r="T563" s="12">
        <v>60</v>
      </c>
      <c r="U563" s="48">
        <v>40</v>
      </c>
      <c r="V563" s="48">
        <v>60</v>
      </c>
      <c r="W563" s="48" t="s">
        <v>12</v>
      </c>
      <c r="X563" s="48">
        <f>IF(AND(W563 = "Rep", M563&gt;L563),1,0)</f>
        <v>1</v>
      </c>
      <c r="Y563" s="49" t="s">
        <v>85</v>
      </c>
      <c r="Z563" s="49" t="s">
        <v>85</v>
      </c>
      <c r="AA563" s="32">
        <v>0</v>
      </c>
      <c r="AB563" s="32">
        <v>1</v>
      </c>
      <c r="AC563" s="32">
        <v>0</v>
      </c>
      <c r="AD563" s="49" t="s">
        <v>85</v>
      </c>
      <c r="AE563" s="32" t="s">
        <v>182</v>
      </c>
      <c r="AF563" s="32" t="s">
        <v>152</v>
      </c>
      <c r="AG563" s="32" t="s">
        <v>118</v>
      </c>
      <c r="AH563" s="49">
        <v>1</v>
      </c>
      <c r="AI563" s="32">
        <v>0</v>
      </c>
      <c r="AJ563" s="49" t="s">
        <v>85</v>
      </c>
      <c r="AK563" s="49" t="s">
        <v>85</v>
      </c>
      <c r="AL563" s="49" t="s">
        <v>85</v>
      </c>
      <c r="AM563" s="49" t="s">
        <v>85</v>
      </c>
      <c r="AN563" s="49" t="s">
        <v>85</v>
      </c>
      <c r="AO563" s="49" t="s">
        <v>85</v>
      </c>
      <c r="AP563" s="49" t="s">
        <v>85</v>
      </c>
      <c r="AQ563" s="49" t="s">
        <v>85</v>
      </c>
      <c r="AR563" s="49" t="s">
        <v>85</v>
      </c>
      <c r="AS563" s="49" t="s">
        <v>85</v>
      </c>
      <c r="AT563" s="49" t="s">
        <v>85</v>
      </c>
      <c r="AU563" s="49" t="s">
        <v>85</v>
      </c>
      <c r="AV563" s="49" t="s">
        <v>85</v>
      </c>
      <c r="AW563" s="49" t="s">
        <v>85</v>
      </c>
      <c r="AX563" s="49" t="s">
        <v>85</v>
      </c>
      <c r="AY563" s="49" t="s">
        <v>85</v>
      </c>
      <c r="AZ563" s="49" t="s">
        <v>85</v>
      </c>
      <c r="BA563" s="49" t="s">
        <v>85</v>
      </c>
      <c r="BB563" s="49" t="s">
        <v>85</v>
      </c>
      <c r="BC563" s="49" t="s">
        <v>85</v>
      </c>
      <c r="BD563" s="49" t="s">
        <v>85</v>
      </c>
      <c r="BE563" s="49" t="s">
        <v>85</v>
      </c>
      <c r="BF563" s="49" t="s">
        <v>85</v>
      </c>
      <c r="BG563" s="49" t="s">
        <v>85</v>
      </c>
      <c r="BH563" s="49" t="s">
        <v>85</v>
      </c>
      <c r="BI563" s="49" t="s">
        <v>85</v>
      </c>
      <c r="BJ563" s="49" t="s">
        <v>85</v>
      </c>
      <c r="BK563" s="49" t="s">
        <v>85</v>
      </c>
      <c r="BL563" s="49" t="s">
        <v>85</v>
      </c>
      <c r="BM563" s="49" t="s">
        <v>85</v>
      </c>
      <c r="BN563" s="49" t="s">
        <v>85</v>
      </c>
      <c r="BO563" s="49" t="s">
        <v>85</v>
      </c>
      <c r="BP563" s="49" t="s">
        <v>85</v>
      </c>
      <c r="BQ563" s="49" t="s">
        <v>85</v>
      </c>
      <c r="BR563" s="49" t="s">
        <v>85</v>
      </c>
      <c r="BS563" s="49" t="s">
        <v>85</v>
      </c>
      <c r="BT563" s="49" t="s">
        <v>85</v>
      </c>
      <c r="BU563" s="49" t="s">
        <v>85</v>
      </c>
      <c r="BV563" s="49" t="s">
        <v>85</v>
      </c>
      <c r="BW563" s="49" t="s">
        <v>85</v>
      </c>
      <c r="BX563" s="49" t="s">
        <v>85</v>
      </c>
      <c r="BY563" s="49" t="s">
        <v>85</v>
      </c>
      <c r="BZ563" s="49" t="s">
        <v>85</v>
      </c>
      <c r="CA563" s="49" t="s">
        <v>85</v>
      </c>
      <c r="CB563" s="49" t="s">
        <v>85</v>
      </c>
      <c r="CC563" s="49" t="s">
        <v>85</v>
      </c>
      <c r="CD563" s="26" t="s">
        <v>183</v>
      </c>
      <c r="CE563" s="15"/>
      <c r="CF563" s="15"/>
      <c r="CG563" s="15"/>
      <c r="CH563" s="15"/>
      <c r="CI563" s="15"/>
      <c r="CJ563" s="15"/>
      <c r="CK563" s="18"/>
    </row>
    <row r="564" spans="1:89" ht="15.75" customHeight="1">
      <c r="A564" s="44">
        <v>505</v>
      </c>
      <c r="B564" s="45" t="s">
        <v>186</v>
      </c>
      <c r="C564" s="9" t="s">
        <v>192</v>
      </c>
      <c r="D564" s="39" t="s">
        <v>105</v>
      </c>
      <c r="E564" s="39" t="s">
        <v>94</v>
      </c>
      <c r="F564" s="39" t="s">
        <v>193</v>
      </c>
      <c r="G564" s="39" t="s">
        <v>80</v>
      </c>
      <c r="H564" s="40">
        <f>E564-D564+1</f>
        <v>13</v>
      </c>
      <c r="I564" s="40" t="s">
        <v>194</v>
      </c>
      <c r="J564" s="40" t="s">
        <v>1464</v>
      </c>
      <c r="K564" s="40" t="s">
        <v>195</v>
      </c>
      <c r="L564" s="48">
        <v>20</v>
      </c>
      <c r="M564" s="48">
        <v>75</v>
      </c>
      <c r="N564" s="48" t="s">
        <v>85</v>
      </c>
      <c r="O564" s="48">
        <v>3</v>
      </c>
      <c r="P564" s="13" t="s">
        <v>190</v>
      </c>
      <c r="Q564" s="48" t="s">
        <v>191</v>
      </c>
      <c r="R564" s="48" t="s">
        <v>88</v>
      </c>
      <c r="S564" s="12">
        <v>33</v>
      </c>
      <c r="T564" s="12">
        <v>67</v>
      </c>
      <c r="U564" s="48">
        <v>40</v>
      </c>
      <c r="V564" s="48">
        <v>60</v>
      </c>
      <c r="W564" s="48" t="s">
        <v>12</v>
      </c>
      <c r="X564" s="48">
        <f>IF(AND(W564 = "Rep", M564&gt;L564),1,0)</f>
        <v>1</v>
      </c>
      <c r="Y564" s="48" t="s">
        <v>129</v>
      </c>
      <c r="Z564" s="48" t="s">
        <v>85</v>
      </c>
      <c r="AA564" s="48">
        <v>0</v>
      </c>
      <c r="AB564" s="48">
        <v>1</v>
      </c>
      <c r="AC564" s="48">
        <v>0</v>
      </c>
      <c r="AD564" s="48" t="s">
        <v>85</v>
      </c>
      <c r="AE564" s="13" t="s">
        <v>192</v>
      </c>
      <c r="AF564" s="13" t="s">
        <v>192</v>
      </c>
      <c r="AG564" s="48" t="s">
        <v>196</v>
      </c>
      <c r="AH564" s="48">
        <v>1</v>
      </c>
      <c r="AI564" s="48">
        <v>0</v>
      </c>
      <c r="AJ564" s="48" t="s">
        <v>85</v>
      </c>
      <c r="AK564" s="48" t="s">
        <v>85</v>
      </c>
      <c r="AL564" s="48" t="s">
        <v>85</v>
      </c>
      <c r="AM564" s="48" t="s">
        <v>85</v>
      </c>
      <c r="AN564" s="48" t="s">
        <v>85</v>
      </c>
      <c r="AO564" s="48" t="s">
        <v>85</v>
      </c>
      <c r="AP564" s="48" t="s">
        <v>85</v>
      </c>
      <c r="AQ564" s="48" t="s">
        <v>85</v>
      </c>
      <c r="AR564" s="48" t="s">
        <v>85</v>
      </c>
      <c r="AS564" s="48" t="s">
        <v>85</v>
      </c>
      <c r="AT564" s="48" t="s">
        <v>85</v>
      </c>
      <c r="AU564" s="48" t="s">
        <v>85</v>
      </c>
      <c r="AV564" s="48" t="s">
        <v>85</v>
      </c>
      <c r="AW564" s="48" t="s">
        <v>85</v>
      </c>
      <c r="AX564" s="48" t="s">
        <v>85</v>
      </c>
      <c r="AY564" s="48" t="s">
        <v>85</v>
      </c>
      <c r="AZ564" s="48" t="s">
        <v>85</v>
      </c>
      <c r="BA564" s="48" t="s">
        <v>85</v>
      </c>
      <c r="BB564" s="48" t="s">
        <v>85</v>
      </c>
      <c r="BC564" s="48" t="s">
        <v>85</v>
      </c>
      <c r="BD564" s="48" t="s">
        <v>85</v>
      </c>
      <c r="BE564" s="48" t="s">
        <v>85</v>
      </c>
      <c r="BF564" s="48" t="s">
        <v>85</v>
      </c>
      <c r="BG564" s="48" t="s">
        <v>85</v>
      </c>
      <c r="BH564" s="48" t="s">
        <v>85</v>
      </c>
      <c r="BI564" s="48" t="s">
        <v>85</v>
      </c>
      <c r="BJ564" s="48" t="s">
        <v>85</v>
      </c>
      <c r="BK564" s="48" t="s">
        <v>85</v>
      </c>
      <c r="BL564" s="48" t="s">
        <v>85</v>
      </c>
      <c r="BM564" s="48" t="s">
        <v>85</v>
      </c>
      <c r="BN564" s="48" t="s">
        <v>85</v>
      </c>
      <c r="BO564" s="48" t="s">
        <v>85</v>
      </c>
      <c r="BP564" s="48" t="s">
        <v>85</v>
      </c>
      <c r="BQ564" s="48" t="s">
        <v>85</v>
      </c>
      <c r="BR564" s="48">
        <v>30</v>
      </c>
      <c r="BS564" s="48">
        <v>44</v>
      </c>
      <c r="BT564" s="48">
        <v>29</v>
      </c>
      <c r="BU564" s="48" t="s">
        <v>85</v>
      </c>
      <c r="BV564" s="48" t="s">
        <v>85</v>
      </c>
      <c r="BW564" s="48" t="s">
        <v>85</v>
      </c>
      <c r="BX564" s="48" t="s">
        <v>85</v>
      </c>
      <c r="BY564" s="48">
        <v>81</v>
      </c>
      <c r="BZ564" s="48">
        <v>9</v>
      </c>
      <c r="CA564" s="48">
        <v>2</v>
      </c>
      <c r="CB564" s="48">
        <v>1</v>
      </c>
      <c r="CC564" s="48">
        <v>1</v>
      </c>
      <c r="CD564" s="45"/>
      <c r="CE564" s="15"/>
      <c r="CF564" s="15"/>
      <c r="CG564" s="15"/>
      <c r="CH564" s="15"/>
      <c r="CI564" s="15"/>
      <c r="CJ564" s="15"/>
      <c r="CK564" s="18"/>
    </row>
    <row r="565" spans="1:89" ht="15.75" customHeight="1">
      <c r="A565" s="44">
        <v>360</v>
      </c>
      <c r="B565" s="45" t="s">
        <v>186</v>
      </c>
      <c r="C565" s="9" t="s">
        <v>187</v>
      </c>
      <c r="D565" s="39" t="s">
        <v>188</v>
      </c>
      <c r="E565" s="39" t="s">
        <v>105</v>
      </c>
      <c r="F565" s="39" t="s">
        <v>189</v>
      </c>
      <c r="G565" s="39" t="s">
        <v>153</v>
      </c>
      <c r="H565" s="40">
        <f>E565-D565+1</f>
        <v>3</v>
      </c>
      <c r="I565" s="40" t="s">
        <v>134</v>
      </c>
      <c r="J565" s="40" t="s">
        <v>1464</v>
      </c>
      <c r="K565" s="40" t="s">
        <v>102</v>
      </c>
      <c r="L565" s="48">
        <v>38</v>
      </c>
      <c r="M565" s="48">
        <v>49</v>
      </c>
      <c r="N565" s="48" t="s">
        <v>85</v>
      </c>
      <c r="O565" s="48">
        <v>13</v>
      </c>
      <c r="P565" s="13" t="s">
        <v>190</v>
      </c>
      <c r="Q565" s="48" t="s">
        <v>191</v>
      </c>
      <c r="R565" s="48" t="s">
        <v>88</v>
      </c>
      <c r="S565" s="12">
        <v>33</v>
      </c>
      <c r="T565" s="12">
        <v>67</v>
      </c>
      <c r="U565" s="48">
        <v>40</v>
      </c>
      <c r="V565" s="48">
        <v>60</v>
      </c>
      <c r="W565" s="48" t="s">
        <v>12</v>
      </c>
      <c r="X565" s="48">
        <f>IF(AND(W565 = "Rep", M565&gt;L565),1,0)</f>
        <v>1</v>
      </c>
      <c r="Y565" s="48" t="s">
        <v>85</v>
      </c>
      <c r="Z565" s="48" t="s">
        <v>85</v>
      </c>
      <c r="AA565" s="48">
        <v>0</v>
      </c>
      <c r="AB565" s="48">
        <v>1</v>
      </c>
      <c r="AC565" s="48">
        <v>0</v>
      </c>
      <c r="AD565" s="48" t="s">
        <v>85</v>
      </c>
      <c r="AE565" s="13" t="s">
        <v>187</v>
      </c>
      <c r="AF565" s="13" t="s">
        <v>187</v>
      </c>
      <c r="AG565" s="48" t="s">
        <v>89</v>
      </c>
      <c r="AH565" s="48">
        <v>1</v>
      </c>
      <c r="AI565" s="48">
        <v>0</v>
      </c>
      <c r="AJ565" s="48" t="s">
        <v>85</v>
      </c>
      <c r="AK565" s="48" t="s">
        <v>85</v>
      </c>
      <c r="AL565" s="48" t="s">
        <v>85</v>
      </c>
      <c r="AM565" s="48" t="s">
        <v>85</v>
      </c>
      <c r="AN565" s="48" t="s">
        <v>85</v>
      </c>
      <c r="AO565" s="48" t="s">
        <v>85</v>
      </c>
      <c r="AP565" s="48" t="s">
        <v>85</v>
      </c>
      <c r="AQ565" s="48" t="s">
        <v>85</v>
      </c>
      <c r="AR565" s="48" t="s">
        <v>85</v>
      </c>
      <c r="AS565" s="48" t="s">
        <v>85</v>
      </c>
      <c r="AT565" s="48" t="s">
        <v>85</v>
      </c>
      <c r="AU565" s="48" t="s">
        <v>85</v>
      </c>
      <c r="AV565" s="48" t="s">
        <v>85</v>
      </c>
      <c r="AW565" s="48" t="s">
        <v>85</v>
      </c>
      <c r="AX565" s="48" t="s">
        <v>85</v>
      </c>
      <c r="AY565" s="48" t="s">
        <v>85</v>
      </c>
      <c r="AZ565" s="48" t="s">
        <v>85</v>
      </c>
      <c r="BA565" s="48" t="s">
        <v>85</v>
      </c>
      <c r="BB565" s="48" t="s">
        <v>85</v>
      </c>
      <c r="BC565" s="48" t="s">
        <v>85</v>
      </c>
      <c r="BD565" s="48" t="s">
        <v>85</v>
      </c>
      <c r="BE565" s="48" t="s">
        <v>85</v>
      </c>
      <c r="BF565" s="48" t="s">
        <v>85</v>
      </c>
      <c r="BG565" s="48" t="s">
        <v>85</v>
      </c>
      <c r="BH565" s="48" t="s">
        <v>85</v>
      </c>
      <c r="BI565" s="48" t="s">
        <v>85</v>
      </c>
      <c r="BJ565" s="48" t="s">
        <v>85</v>
      </c>
      <c r="BK565" s="48" t="s">
        <v>85</v>
      </c>
      <c r="BL565" s="48" t="s">
        <v>85</v>
      </c>
      <c r="BM565" s="48" t="s">
        <v>85</v>
      </c>
      <c r="BN565" s="48" t="s">
        <v>85</v>
      </c>
      <c r="BO565" s="48" t="s">
        <v>85</v>
      </c>
      <c r="BP565" s="48" t="s">
        <v>85</v>
      </c>
      <c r="BQ565" s="48" t="s">
        <v>85</v>
      </c>
      <c r="BR565" s="48">
        <v>33</v>
      </c>
      <c r="BS565" s="48">
        <v>43</v>
      </c>
      <c r="BT565" s="48">
        <v>16</v>
      </c>
      <c r="BU565" s="48" t="s">
        <v>85</v>
      </c>
      <c r="BV565" s="48" t="s">
        <v>85</v>
      </c>
      <c r="BW565" s="48" t="s">
        <v>85</v>
      </c>
      <c r="BX565" s="48" t="s">
        <v>85</v>
      </c>
      <c r="BY565" s="48">
        <v>73</v>
      </c>
      <c r="BZ565" s="48">
        <v>18</v>
      </c>
      <c r="CA565" s="48">
        <v>6</v>
      </c>
      <c r="CB565" s="48" t="s">
        <v>85</v>
      </c>
      <c r="CC565" s="48">
        <v>1</v>
      </c>
      <c r="CD565" s="45"/>
      <c r="CE565" s="15"/>
      <c r="CF565" s="15"/>
      <c r="CG565" s="15"/>
      <c r="CH565" s="15"/>
      <c r="CI565" s="15"/>
      <c r="CJ565" s="15"/>
      <c r="CK565" s="18"/>
    </row>
    <row r="566" spans="1:89" ht="15.75" customHeight="1">
      <c r="A566" s="44">
        <v>601</v>
      </c>
      <c r="B566" s="45" t="s">
        <v>197</v>
      </c>
      <c r="C566" s="9" t="s">
        <v>209</v>
      </c>
      <c r="D566" s="39" t="s">
        <v>82</v>
      </c>
      <c r="E566" s="39" t="s">
        <v>123</v>
      </c>
      <c r="F566" s="23" t="s">
        <v>205</v>
      </c>
      <c r="G566" s="39" t="s">
        <v>125</v>
      </c>
      <c r="H566" s="40">
        <f>E566-D566+1</f>
        <v>4</v>
      </c>
      <c r="I566" s="40" t="s">
        <v>210</v>
      </c>
      <c r="J566" s="40" t="s">
        <v>1464</v>
      </c>
      <c r="K566" s="48">
        <v>988</v>
      </c>
      <c r="L566" s="48">
        <v>52</v>
      </c>
      <c r="M566" s="48">
        <v>45</v>
      </c>
      <c r="N566" s="48" t="s">
        <v>85</v>
      </c>
      <c r="O566" s="48" t="s">
        <v>85</v>
      </c>
      <c r="P566" s="13" t="s">
        <v>201</v>
      </c>
      <c r="Q566" s="48" t="s">
        <v>202</v>
      </c>
      <c r="R566" s="12" t="s">
        <v>177</v>
      </c>
      <c r="S566" s="12">
        <v>51</v>
      </c>
      <c r="T566" s="12">
        <v>49</v>
      </c>
      <c r="U566" s="48">
        <v>51</v>
      </c>
      <c r="V566" s="48">
        <v>49</v>
      </c>
      <c r="W566" s="48" t="s">
        <v>11</v>
      </c>
      <c r="X566" s="48">
        <f>IF(AND(W566 = "Dem", L566&gt;M566), 1, 0)</f>
        <v>1</v>
      </c>
      <c r="Y566" s="48" t="s">
        <v>85</v>
      </c>
      <c r="Z566" s="48" t="s">
        <v>85</v>
      </c>
      <c r="AA566" s="48">
        <v>0</v>
      </c>
      <c r="AB566" s="48">
        <v>1</v>
      </c>
      <c r="AC566" s="48">
        <v>0</v>
      </c>
      <c r="AD566" s="48" t="s">
        <v>85</v>
      </c>
      <c r="AE566" s="48" t="s">
        <v>211</v>
      </c>
      <c r="AF566" s="48" t="s">
        <v>209</v>
      </c>
      <c r="AG566" s="13" t="s">
        <v>89</v>
      </c>
      <c r="AH566" s="48">
        <v>1</v>
      </c>
      <c r="AI566" s="48">
        <v>1</v>
      </c>
      <c r="AJ566" s="48">
        <v>1</v>
      </c>
      <c r="AK566" s="48">
        <v>1</v>
      </c>
      <c r="AL566" s="48">
        <v>1</v>
      </c>
      <c r="AM566" s="48">
        <v>0</v>
      </c>
      <c r="AN566" s="48">
        <v>0</v>
      </c>
      <c r="AO566" s="48">
        <v>1</v>
      </c>
      <c r="AP566" s="48">
        <v>1</v>
      </c>
      <c r="AQ566" s="48">
        <v>0</v>
      </c>
      <c r="AR566" s="48">
        <v>0</v>
      </c>
      <c r="AS566" s="48">
        <v>0</v>
      </c>
      <c r="AT566" s="48">
        <v>0</v>
      </c>
      <c r="AU566" s="48">
        <v>0</v>
      </c>
      <c r="AV566" s="48">
        <v>0</v>
      </c>
      <c r="AW566" s="48">
        <v>0</v>
      </c>
      <c r="AX566" s="48">
        <v>0</v>
      </c>
      <c r="AY566" s="48">
        <v>0</v>
      </c>
      <c r="AZ566" s="48">
        <v>0</v>
      </c>
      <c r="BA566" s="48">
        <v>0</v>
      </c>
      <c r="BB566" s="48">
        <v>0</v>
      </c>
      <c r="BC566" s="48">
        <v>0</v>
      </c>
      <c r="BD566" s="48">
        <v>0</v>
      </c>
      <c r="BE566" s="48">
        <v>0</v>
      </c>
      <c r="BF566" s="48">
        <v>0</v>
      </c>
      <c r="BG566" s="48">
        <v>0</v>
      </c>
      <c r="BH566" s="48">
        <v>0</v>
      </c>
      <c r="BI566" s="48">
        <v>0</v>
      </c>
      <c r="BJ566" s="48">
        <v>0</v>
      </c>
      <c r="BK566" s="48">
        <v>0</v>
      </c>
      <c r="BL566" s="48">
        <v>0</v>
      </c>
      <c r="BM566" s="48">
        <v>0</v>
      </c>
      <c r="BN566" s="48">
        <v>0</v>
      </c>
      <c r="BO566" s="48">
        <v>0</v>
      </c>
      <c r="BP566" s="48" t="s">
        <v>85</v>
      </c>
      <c r="BQ566" s="48" t="s">
        <v>85</v>
      </c>
      <c r="BR566" s="48">
        <v>32</v>
      </c>
      <c r="BS566" s="48">
        <v>35</v>
      </c>
      <c r="BT566" s="48">
        <v>33</v>
      </c>
      <c r="BU566" s="48">
        <v>18</v>
      </c>
      <c r="BV566" s="48">
        <v>23</v>
      </c>
      <c r="BW566" s="48">
        <v>21</v>
      </c>
      <c r="BX566" s="48">
        <v>23</v>
      </c>
      <c r="BY566" s="48">
        <v>58</v>
      </c>
      <c r="BZ566" s="48">
        <v>4</v>
      </c>
      <c r="CA566" s="48">
        <v>25</v>
      </c>
      <c r="CB566" s="48" t="s">
        <v>85</v>
      </c>
      <c r="CC566" s="48">
        <v>14</v>
      </c>
      <c r="CD566" s="45"/>
      <c r="CE566" s="15"/>
      <c r="CF566" s="15"/>
      <c r="CG566" s="15"/>
      <c r="CH566" s="15"/>
      <c r="CI566" s="15"/>
      <c r="CJ566" s="15"/>
      <c r="CK566" s="18"/>
    </row>
    <row r="567" spans="1:89" ht="15.75" customHeight="1">
      <c r="A567" s="44">
        <v>600</v>
      </c>
      <c r="B567" s="45" t="s">
        <v>197</v>
      </c>
      <c r="C567" s="9" t="s">
        <v>209</v>
      </c>
      <c r="D567" s="39" t="s">
        <v>82</v>
      </c>
      <c r="E567" s="39" t="s">
        <v>123</v>
      </c>
      <c r="F567" s="23" t="s">
        <v>205</v>
      </c>
      <c r="G567" s="39" t="s">
        <v>125</v>
      </c>
      <c r="H567" s="40">
        <f>E567-D567+1</f>
        <v>4</v>
      </c>
      <c r="I567" s="40" t="s">
        <v>200</v>
      </c>
      <c r="J567" s="40" t="s">
        <v>1464</v>
      </c>
      <c r="K567" s="48">
        <v>717</v>
      </c>
      <c r="L567" s="48">
        <v>52</v>
      </c>
      <c r="M567" s="48">
        <v>46</v>
      </c>
      <c r="N567" s="48" t="s">
        <v>85</v>
      </c>
      <c r="O567" s="48" t="s">
        <v>85</v>
      </c>
      <c r="P567" s="13" t="s">
        <v>201</v>
      </c>
      <c r="Q567" s="48" t="s">
        <v>202</v>
      </c>
      <c r="R567" s="12" t="s">
        <v>88</v>
      </c>
      <c r="S567" s="12">
        <v>51</v>
      </c>
      <c r="T567" s="12">
        <v>49</v>
      </c>
      <c r="U567" s="48">
        <v>51</v>
      </c>
      <c r="V567" s="48">
        <v>49</v>
      </c>
      <c r="W567" s="48" t="s">
        <v>11</v>
      </c>
      <c r="X567" s="48">
        <f>IF(AND(W567 = "Dem", L567&gt;M567), 1, 0)</f>
        <v>1</v>
      </c>
      <c r="Y567" s="12" t="s">
        <v>85</v>
      </c>
      <c r="Z567" s="12" t="s">
        <v>85</v>
      </c>
      <c r="AA567" s="12">
        <v>0</v>
      </c>
      <c r="AB567" s="12">
        <v>1</v>
      </c>
      <c r="AC567" s="12">
        <v>0</v>
      </c>
      <c r="AD567" s="48" t="s">
        <v>85</v>
      </c>
      <c r="AE567" s="48" t="s">
        <v>211</v>
      </c>
      <c r="AF567" s="48" t="s">
        <v>209</v>
      </c>
      <c r="AG567" s="13" t="s">
        <v>89</v>
      </c>
      <c r="AH567" s="48">
        <v>1</v>
      </c>
      <c r="AI567" s="48">
        <v>1</v>
      </c>
      <c r="AJ567" s="48">
        <v>1</v>
      </c>
      <c r="AK567" s="48">
        <v>1</v>
      </c>
      <c r="AL567" s="48">
        <v>1</v>
      </c>
      <c r="AM567" s="48">
        <v>0</v>
      </c>
      <c r="AN567" s="48">
        <v>0</v>
      </c>
      <c r="AO567" s="48">
        <v>1</v>
      </c>
      <c r="AP567" s="48">
        <v>1</v>
      </c>
      <c r="AQ567" s="48">
        <v>0</v>
      </c>
      <c r="AR567" s="48">
        <v>0</v>
      </c>
      <c r="AS567" s="48">
        <v>0</v>
      </c>
      <c r="AT567" s="48">
        <v>0</v>
      </c>
      <c r="AU567" s="48">
        <v>0</v>
      </c>
      <c r="AV567" s="48">
        <v>0</v>
      </c>
      <c r="AW567" s="48">
        <v>0</v>
      </c>
      <c r="AX567" s="48">
        <v>0</v>
      </c>
      <c r="AY567" s="48">
        <v>0</v>
      </c>
      <c r="AZ567" s="48">
        <v>0</v>
      </c>
      <c r="BA567" s="48">
        <v>0</v>
      </c>
      <c r="BB567" s="48">
        <v>0</v>
      </c>
      <c r="BC567" s="48">
        <v>0</v>
      </c>
      <c r="BD567" s="48">
        <v>0</v>
      </c>
      <c r="BE567" s="48">
        <v>0</v>
      </c>
      <c r="BF567" s="48">
        <v>0</v>
      </c>
      <c r="BG567" s="48">
        <v>0</v>
      </c>
      <c r="BH567" s="48">
        <v>0</v>
      </c>
      <c r="BI567" s="48">
        <v>0</v>
      </c>
      <c r="BJ567" s="48">
        <v>0</v>
      </c>
      <c r="BK567" s="48">
        <v>0</v>
      </c>
      <c r="BL567" s="48">
        <v>0</v>
      </c>
      <c r="BM567" s="48">
        <v>0</v>
      </c>
      <c r="BN567" s="48">
        <v>0</v>
      </c>
      <c r="BO567" s="48">
        <v>0</v>
      </c>
      <c r="BP567" s="48" t="s">
        <v>85</v>
      </c>
      <c r="BQ567" s="48" t="s">
        <v>85</v>
      </c>
      <c r="BR567" s="48">
        <v>32</v>
      </c>
      <c r="BS567" s="48">
        <v>37</v>
      </c>
      <c r="BT567" s="48">
        <v>31</v>
      </c>
      <c r="BU567" s="48">
        <v>19</v>
      </c>
      <c r="BV567" s="48">
        <v>22</v>
      </c>
      <c r="BW567" s="48">
        <v>20</v>
      </c>
      <c r="BX567" s="48">
        <v>25</v>
      </c>
      <c r="BY567" s="48">
        <v>61</v>
      </c>
      <c r="BZ567" s="48">
        <v>4</v>
      </c>
      <c r="CA567" s="48">
        <v>22</v>
      </c>
      <c r="CB567" s="48" t="s">
        <v>85</v>
      </c>
      <c r="CC567" s="48">
        <v>13</v>
      </c>
      <c r="CD567" s="45"/>
      <c r="CE567" s="15"/>
      <c r="CF567" s="15"/>
      <c r="CG567" s="15"/>
      <c r="CH567" s="15"/>
      <c r="CI567" s="15"/>
      <c r="CJ567" s="15"/>
      <c r="CK567" s="18"/>
    </row>
    <row r="568" spans="1:89" ht="15.75" customHeight="1">
      <c r="A568" s="44">
        <v>589</v>
      </c>
      <c r="B568" s="45" t="s">
        <v>197</v>
      </c>
      <c r="C568" s="9" t="s">
        <v>213</v>
      </c>
      <c r="D568" s="39" t="s">
        <v>80</v>
      </c>
      <c r="E568" s="39" t="s">
        <v>139</v>
      </c>
      <c r="F568" s="23" t="s">
        <v>214</v>
      </c>
      <c r="G568" s="39" t="s">
        <v>125</v>
      </c>
      <c r="H568" s="40">
        <f>E568-D568+1</f>
        <v>3</v>
      </c>
      <c r="I568" s="40" t="s">
        <v>215</v>
      </c>
      <c r="J568" s="40" t="s">
        <v>1464</v>
      </c>
      <c r="K568" s="40" t="s">
        <v>216</v>
      </c>
      <c r="L568" s="48">
        <v>47</v>
      </c>
      <c r="M568" s="48">
        <v>46</v>
      </c>
      <c r="N568" s="48">
        <v>2</v>
      </c>
      <c r="O568" s="48">
        <v>2</v>
      </c>
      <c r="P568" s="13" t="s">
        <v>201</v>
      </c>
      <c r="Q568" s="48" t="s">
        <v>202</v>
      </c>
      <c r="R568" s="48" t="s">
        <v>88</v>
      </c>
      <c r="S568" s="12">
        <v>51</v>
      </c>
      <c r="T568" s="12">
        <v>49</v>
      </c>
      <c r="U568" s="48">
        <v>51</v>
      </c>
      <c r="V568" s="48">
        <v>49</v>
      </c>
      <c r="W568" s="48" t="s">
        <v>11</v>
      </c>
      <c r="X568" s="48">
        <f>IF(AND(W568 = "Dem", L568&gt;M568), 1, 0)</f>
        <v>1</v>
      </c>
      <c r="Y568" s="48" t="s">
        <v>85</v>
      </c>
      <c r="Z568" s="48" t="s">
        <v>85</v>
      </c>
      <c r="AA568" s="48">
        <v>0</v>
      </c>
      <c r="AB568" s="48">
        <v>1</v>
      </c>
      <c r="AC568" s="48">
        <v>0</v>
      </c>
      <c r="AD568" s="12">
        <v>40</v>
      </c>
      <c r="AE568" s="48" t="s">
        <v>213</v>
      </c>
      <c r="AF568" s="48" t="s">
        <v>213</v>
      </c>
      <c r="AG568" s="13" t="s">
        <v>89</v>
      </c>
      <c r="AH568" s="48">
        <v>1</v>
      </c>
      <c r="AI568" s="48">
        <v>0</v>
      </c>
      <c r="AJ568" s="48">
        <v>1</v>
      </c>
      <c r="AK568" s="48">
        <v>1</v>
      </c>
      <c r="AL568" s="48">
        <v>1</v>
      </c>
      <c r="AM568" s="48">
        <v>1</v>
      </c>
      <c r="AN568" s="48">
        <v>0</v>
      </c>
      <c r="AO568" s="48">
        <v>0</v>
      </c>
      <c r="AP568" s="48">
        <v>1</v>
      </c>
      <c r="AQ568" s="48">
        <v>0</v>
      </c>
      <c r="AR568" s="48">
        <v>0</v>
      </c>
      <c r="AS568" s="48">
        <v>0</v>
      </c>
      <c r="AT568" s="48">
        <v>1</v>
      </c>
      <c r="AU568" s="48">
        <v>0</v>
      </c>
      <c r="AV568" s="48">
        <v>0</v>
      </c>
      <c r="AW568" s="48">
        <v>0</v>
      </c>
      <c r="AX568" s="48">
        <v>0</v>
      </c>
      <c r="AY568" s="48">
        <v>0</v>
      </c>
      <c r="AZ568" s="48">
        <v>0</v>
      </c>
      <c r="BA568" s="48">
        <v>0</v>
      </c>
      <c r="BB568" s="48">
        <v>0</v>
      </c>
      <c r="BC568" s="48">
        <v>0</v>
      </c>
      <c r="BD568" s="48">
        <v>0</v>
      </c>
      <c r="BE568" s="48">
        <v>0</v>
      </c>
      <c r="BF568" s="48">
        <v>0</v>
      </c>
      <c r="BG568" s="48">
        <v>0</v>
      </c>
      <c r="BH568" s="48">
        <v>0</v>
      </c>
      <c r="BI568" s="48">
        <v>0</v>
      </c>
      <c r="BJ568" s="48">
        <v>0</v>
      </c>
      <c r="BK568" s="48">
        <v>0</v>
      </c>
      <c r="BL568" s="48">
        <v>0</v>
      </c>
      <c r="BM568" s="48">
        <v>0</v>
      </c>
      <c r="BN568" s="48">
        <v>0</v>
      </c>
      <c r="BO568" s="48">
        <v>0</v>
      </c>
      <c r="BP568" s="48" t="s">
        <v>85</v>
      </c>
      <c r="BQ568" s="48">
        <v>33</v>
      </c>
      <c r="BR568" s="48">
        <v>39</v>
      </c>
      <c r="BS568" s="48">
        <v>26</v>
      </c>
      <c r="BT568" s="48" t="s">
        <v>85</v>
      </c>
      <c r="BU568" s="48" t="s">
        <v>85</v>
      </c>
      <c r="BV568" s="48" t="s">
        <v>85</v>
      </c>
      <c r="BW568" s="48" t="s">
        <v>85</v>
      </c>
      <c r="BX568" s="48" t="s">
        <v>85</v>
      </c>
      <c r="BY568" s="48">
        <v>74</v>
      </c>
      <c r="BZ568" s="48">
        <v>4</v>
      </c>
      <c r="CA568" s="48">
        <v>18</v>
      </c>
      <c r="CB568" s="48">
        <v>2</v>
      </c>
      <c r="CC568" s="48">
        <v>2</v>
      </c>
      <c r="CD568" s="45"/>
      <c r="CE568" s="15"/>
      <c r="CF568" s="15"/>
      <c r="CG568" s="15"/>
      <c r="CH568" s="15"/>
      <c r="CI568" s="15"/>
      <c r="CJ568" s="15"/>
      <c r="CK568" s="18"/>
    </row>
    <row r="569" spans="1:89" ht="15.75" customHeight="1">
      <c r="A569" s="44">
        <v>506</v>
      </c>
      <c r="B569" s="45" t="s">
        <v>197</v>
      </c>
      <c r="C569" s="9" t="s">
        <v>242</v>
      </c>
      <c r="D569" s="39" t="s">
        <v>243</v>
      </c>
      <c r="E569" s="39" t="s">
        <v>244</v>
      </c>
      <c r="F569" s="39" t="s">
        <v>245</v>
      </c>
      <c r="G569" s="39" t="s">
        <v>80</v>
      </c>
      <c r="H569" s="40">
        <f>E569-D569+1</f>
        <v>9</v>
      </c>
      <c r="I569" s="40" t="s">
        <v>246</v>
      </c>
      <c r="J569" s="40" t="s">
        <v>1464</v>
      </c>
      <c r="K569" s="40" t="s">
        <v>247</v>
      </c>
      <c r="L569" s="48">
        <v>51</v>
      </c>
      <c r="M569" s="48">
        <v>39</v>
      </c>
      <c r="N569" s="48">
        <v>2</v>
      </c>
      <c r="O569" s="48">
        <v>6</v>
      </c>
      <c r="P569" s="13" t="s">
        <v>201</v>
      </c>
      <c r="Q569" s="48" t="s">
        <v>202</v>
      </c>
      <c r="R569" s="48" t="s">
        <v>88</v>
      </c>
      <c r="S569" s="12">
        <v>51</v>
      </c>
      <c r="T569" s="12">
        <v>49</v>
      </c>
      <c r="U569" s="48">
        <v>51</v>
      </c>
      <c r="V569" s="48">
        <v>49</v>
      </c>
      <c r="W569" s="48" t="s">
        <v>11</v>
      </c>
      <c r="X569" s="48">
        <f>IF(AND(W569 = "Dem", L569&gt;M569), 1, 0)</f>
        <v>1</v>
      </c>
      <c r="Y569" s="48" t="s">
        <v>85</v>
      </c>
      <c r="Z569" s="48" t="s">
        <v>85</v>
      </c>
      <c r="AA569" s="48">
        <v>0</v>
      </c>
      <c r="AB569" s="48">
        <v>1</v>
      </c>
      <c r="AC569" s="48">
        <v>0</v>
      </c>
      <c r="AD569" s="48" t="s">
        <v>85</v>
      </c>
      <c r="AE569" s="13" t="s">
        <v>248</v>
      </c>
      <c r="AF569" s="13" t="s">
        <v>249</v>
      </c>
      <c r="AG569" s="48" t="s">
        <v>89</v>
      </c>
      <c r="AH569" s="48">
        <v>1</v>
      </c>
      <c r="AI569" s="48">
        <v>0</v>
      </c>
      <c r="AJ569" s="48" t="s">
        <v>85</v>
      </c>
      <c r="AK569" s="48" t="s">
        <v>85</v>
      </c>
      <c r="AL569" s="48" t="s">
        <v>85</v>
      </c>
      <c r="AM569" s="48" t="s">
        <v>85</v>
      </c>
      <c r="AN569" s="48" t="s">
        <v>85</v>
      </c>
      <c r="AO569" s="48" t="s">
        <v>85</v>
      </c>
      <c r="AP569" s="48" t="s">
        <v>85</v>
      </c>
      <c r="AQ569" s="48" t="s">
        <v>85</v>
      </c>
      <c r="AR569" s="48" t="s">
        <v>85</v>
      </c>
      <c r="AS569" s="48" t="s">
        <v>85</v>
      </c>
      <c r="AT569" s="48" t="s">
        <v>85</v>
      </c>
      <c r="AU569" s="48" t="s">
        <v>85</v>
      </c>
      <c r="AV569" s="48" t="s">
        <v>85</v>
      </c>
      <c r="AW569" s="48" t="s">
        <v>85</v>
      </c>
      <c r="AX569" s="48" t="s">
        <v>85</v>
      </c>
      <c r="AY569" s="48" t="s">
        <v>85</v>
      </c>
      <c r="AZ569" s="48" t="s">
        <v>85</v>
      </c>
      <c r="BA569" s="48" t="s">
        <v>85</v>
      </c>
      <c r="BB569" s="48" t="s">
        <v>85</v>
      </c>
      <c r="BC569" s="48" t="s">
        <v>85</v>
      </c>
      <c r="BD569" s="48" t="s">
        <v>85</v>
      </c>
      <c r="BE569" s="48" t="s">
        <v>85</v>
      </c>
      <c r="BF569" s="48" t="s">
        <v>85</v>
      </c>
      <c r="BG569" s="48" t="s">
        <v>85</v>
      </c>
      <c r="BH569" s="48" t="s">
        <v>85</v>
      </c>
      <c r="BI569" s="48" t="s">
        <v>85</v>
      </c>
      <c r="BJ569" s="48" t="s">
        <v>85</v>
      </c>
      <c r="BK569" s="48" t="s">
        <v>85</v>
      </c>
      <c r="BL569" s="48" t="s">
        <v>85</v>
      </c>
      <c r="BM569" s="48" t="s">
        <v>85</v>
      </c>
      <c r="BN569" s="48" t="s">
        <v>85</v>
      </c>
      <c r="BO569" s="48" t="s">
        <v>85</v>
      </c>
      <c r="BP569" s="48" t="s">
        <v>85</v>
      </c>
      <c r="BQ569" s="48" t="s">
        <v>85</v>
      </c>
      <c r="BR569" s="48" t="s">
        <v>85</v>
      </c>
      <c r="BS569" s="48" t="s">
        <v>85</v>
      </c>
      <c r="BT569" s="48" t="s">
        <v>85</v>
      </c>
      <c r="BU569" s="48" t="s">
        <v>85</v>
      </c>
      <c r="BV569" s="48" t="s">
        <v>85</v>
      </c>
      <c r="BW569" s="48" t="s">
        <v>85</v>
      </c>
      <c r="BX569" s="48" t="s">
        <v>85</v>
      </c>
      <c r="BY569" s="48" t="s">
        <v>85</v>
      </c>
      <c r="BZ569" s="48" t="s">
        <v>85</v>
      </c>
      <c r="CA569" s="48" t="s">
        <v>85</v>
      </c>
      <c r="CB569" s="48" t="s">
        <v>85</v>
      </c>
      <c r="CC569" s="48" t="s">
        <v>85</v>
      </c>
      <c r="CD569" s="45"/>
      <c r="CE569" s="15"/>
      <c r="CF569" s="15"/>
      <c r="CG569" s="15"/>
      <c r="CH569" s="15"/>
      <c r="CI569" s="15"/>
      <c r="CJ569" s="15"/>
      <c r="CK569" s="18"/>
    </row>
    <row r="570" spans="1:89" ht="15.75" customHeight="1">
      <c r="A570" s="44">
        <v>469</v>
      </c>
      <c r="B570" s="45" t="s">
        <v>197</v>
      </c>
      <c r="C570" s="9" t="s">
        <v>269</v>
      </c>
      <c r="D570" s="39" t="s">
        <v>157</v>
      </c>
      <c r="E570" s="39" t="s">
        <v>159</v>
      </c>
      <c r="F570" s="39" t="s">
        <v>270</v>
      </c>
      <c r="G570" s="39" t="s">
        <v>137</v>
      </c>
      <c r="H570" s="40">
        <f>E570-D570+1</f>
        <v>3</v>
      </c>
      <c r="I570" s="40" t="s">
        <v>83</v>
      </c>
      <c r="J570" s="40" t="s">
        <v>1464</v>
      </c>
      <c r="K570" s="40" t="s">
        <v>95</v>
      </c>
      <c r="L570" s="48">
        <v>47</v>
      </c>
      <c r="M570" s="48">
        <v>49</v>
      </c>
      <c r="N570" s="48" t="s">
        <v>85</v>
      </c>
      <c r="O570" s="48">
        <v>4</v>
      </c>
      <c r="P570" s="13" t="s">
        <v>201</v>
      </c>
      <c r="Q570" s="48" t="s">
        <v>202</v>
      </c>
      <c r="R570" s="12" t="s">
        <v>88</v>
      </c>
      <c r="S570" s="12">
        <v>51</v>
      </c>
      <c r="T570" s="12">
        <v>49</v>
      </c>
      <c r="U570" s="48">
        <v>51</v>
      </c>
      <c r="V570" s="48">
        <v>49</v>
      </c>
      <c r="W570" s="48" t="s">
        <v>11</v>
      </c>
      <c r="X570" s="48">
        <f>IF(AND(W570 = "Dem", L570&gt;M570), 1, 0)</f>
        <v>0</v>
      </c>
      <c r="Y570" s="48" t="s">
        <v>129</v>
      </c>
      <c r="Z570" s="12" t="s">
        <v>85</v>
      </c>
      <c r="AA570" s="12">
        <v>0</v>
      </c>
      <c r="AB570" s="12">
        <v>1</v>
      </c>
      <c r="AC570" s="12">
        <v>0</v>
      </c>
      <c r="AD570" s="48">
        <v>35</v>
      </c>
      <c r="AE570" s="13" t="s">
        <v>85</v>
      </c>
      <c r="AF570" s="13" t="s">
        <v>269</v>
      </c>
      <c r="AG570" s="48" t="s">
        <v>12</v>
      </c>
      <c r="AH570" s="48">
        <v>1</v>
      </c>
      <c r="AI570" s="48">
        <v>0</v>
      </c>
      <c r="AJ570" s="48" t="s">
        <v>85</v>
      </c>
      <c r="AK570" s="48" t="s">
        <v>85</v>
      </c>
      <c r="AL570" s="48" t="s">
        <v>85</v>
      </c>
      <c r="AM570" s="48" t="s">
        <v>85</v>
      </c>
      <c r="AN570" s="48" t="s">
        <v>85</v>
      </c>
      <c r="AO570" s="48" t="s">
        <v>85</v>
      </c>
      <c r="AP570" s="48" t="s">
        <v>85</v>
      </c>
      <c r="AQ570" s="48" t="s">
        <v>85</v>
      </c>
      <c r="AR570" s="48" t="s">
        <v>85</v>
      </c>
      <c r="AS570" s="48" t="s">
        <v>85</v>
      </c>
      <c r="AT570" s="48" t="s">
        <v>85</v>
      </c>
      <c r="AU570" s="48" t="s">
        <v>85</v>
      </c>
      <c r="AV570" s="48" t="s">
        <v>85</v>
      </c>
      <c r="AW570" s="48" t="s">
        <v>85</v>
      </c>
      <c r="AX570" s="48" t="s">
        <v>85</v>
      </c>
      <c r="AY570" s="48" t="s">
        <v>85</v>
      </c>
      <c r="AZ570" s="48" t="s">
        <v>85</v>
      </c>
      <c r="BA570" s="48" t="s">
        <v>85</v>
      </c>
      <c r="BB570" s="48" t="s">
        <v>85</v>
      </c>
      <c r="BC570" s="48" t="s">
        <v>85</v>
      </c>
      <c r="BD570" s="48" t="s">
        <v>85</v>
      </c>
      <c r="BE570" s="48" t="s">
        <v>85</v>
      </c>
      <c r="BF570" s="48" t="s">
        <v>85</v>
      </c>
      <c r="BG570" s="48" t="s">
        <v>85</v>
      </c>
      <c r="BH570" s="48" t="s">
        <v>85</v>
      </c>
      <c r="BI570" s="48" t="s">
        <v>85</v>
      </c>
      <c r="BJ570" s="48" t="s">
        <v>85</v>
      </c>
      <c r="BK570" s="48" t="s">
        <v>85</v>
      </c>
      <c r="BL570" s="48" t="s">
        <v>85</v>
      </c>
      <c r="BM570" s="48" t="s">
        <v>85</v>
      </c>
      <c r="BN570" s="48" t="s">
        <v>85</v>
      </c>
      <c r="BO570" s="48" t="s">
        <v>85</v>
      </c>
      <c r="BP570" s="48" t="s">
        <v>85</v>
      </c>
      <c r="BQ570" s="48" t="s">
        <v>85</v>
      </c>
      <c r="BR570" s="48">
        <v>38</v>
      </c>
      <c r="BS570" s="48">
        <v>41</v>
      </c>
      <c r="BT570" s="48">
        <v>20</v>
      </c>
      <c r="BU570" s="48" t="s">
        <v>85</v>
      </c>
      <c r="BV570" s="48" t="s">
        <v>85</v>
      </c>
      <c r="BW570" s="48" t="s">
        <v>85</v>
      </c>
      <c r="BX570" s="48" t="s">
        <v>85</v>
      </c>
      <c r="BY570" s="48">
        <v>72</v>
      </c>
      <c r="BZ570" s="48">
        <v>3</v>
      </c>
      <c r="CA570" s="48">
        <v>20</v>
      </c>
      <c r="CB570" s="48">
        <v>1</v>
      </c>
      <c r="CC570" s="48">
        <v>1</v>
      </c>
      <c r="CD570" s="45"/>
      <c r="CE570" s="15"/>
      <c r="CF570" s="15"/>
      <c r="CG570" s="15"/>
      <c r="CH570" s="15"/>
      <c r="CI570" s="15"/>
      <c r="CJ570" s="15"/>
      <c r="CK570" s="18"/>
    </row>
    <row r="571" spans="1:89" ht="15.75" customHeight="1">
      <c r="A571" s="44">
        <v>465</v>
      </c>
      <c r="B571" s="45" t="s">
        <v>197</v>
      </c>
      <c r="C571" s="9" t="s">
        <v>269</v>
      </c>
      <c r="D571" s="39" t="s">
        <v>271</v>
      </c>
      <c r="E571" s="39" t="s">
        <v>116</v>
      </c>
      <c r="F571" s="39" t="s">
        <v>272</v>
      </c>
      <c r="G571" s="39" t="s">
        <v>137</v>
      </c>
      <c r="H571" s="40">
        <f>E571-D571+1</f>
        <v>3</v>
      </c>
      <c r="I571" s="40" t="s">
        <v>83</v>
      </c>
      <c r="J571" s="40" t="s">
        <v>1464</v>
      </c>
      <c r="K571" s="40" t="s">
        <v>95</v>
      </c>
      <c r="L571" s="48">
        <v>48</v>
      </c>
      <c r="M571" s="48">
        <v>48</v>
      </c>
      <c r="N571" s="48" t="s">
        <v>85</v>
      </c>
      <c r="O571" s="48" t="s">
        <v>85</v>
      </c>
      <c r="P571" s="13" t="s">
        <v>201</v>
      </c>
      <c r="Q571" s="48" t="s">
        <v>202</v>
      </c>
      <c r="R571" s="48" t="s">
        <v>88</v>
      </c>
      <c r="S571" s="12">
        <v>51</v>
      </c>
      <c r="T571" s="12">
        <v>49</v>
      </c>
      <c r="U571" s="48">
        <v>51</v>
      </c>
      <c r="V571" s="48">
        <v>49</v>
      </c>
      <c r="W571" s="48" t="s">
        <v>11</v>
      </c>
      <c r="X571" s="48">
        <f>IF(AND(W571 = "Dem", L571&gt;M571), 1, 0)</f>
        <v>0</v>
      </c>
      <c r="Y571" s="48" t="s">
        <v>129</v>
      </c>
      <c r="Z571" s="12" t="s">
        <v>85</v>
      </c>
      <c r="AA571" s="48">
        <v>0</v>
      </c>
      <c r="AB571" s="48">
        <v>1</v>
      </c>
      <c r="AC571" s="48">
        <v>0</v>
      </c>
      <c r="AD571" s="48">
        <v>35</v>
      </c>
      <c r="AE571" s="13" t="s">
        <v>85</v>
      </c>
      <c r="AF571" s="13" t="s">
        <v>269</v>
      </c>
      <c r="AG571" s="48" t="s">
        <v>12</v>
      </c>
      <c r="AH571" s="48">
        <v>1</v>
      </c>
      <c r="AI571" s="48">
        <v>0</v>
      </c>
      <c r="AJ571" s="48" t="s">
        <v>85</v>
      </c>
      <c r="AK571" s="48" t="s">
        <v>85</v>
      </c>
      <c r="AL571" s="48" t="s">
        <v>85</v>
      </c>
      <c r="AM571" s="48" t="s">
        <v>85</v>
      </c>
      <c r="AN571" s="48" t="s">
        <v>85</v>
      </c>
      <c r="AO571" s="48" t="s">
        <v>85</v>
      </c>
      <c r="AP571" s="48" t="s">
        <v>85</v>
      </c>
      <c r="AQ571" s="48" t="s">
        <v>85</v>
      </c>
      <c r="AR571" s="48" t="s">
        <v>85</v>
      </c>
      <c r="AS571" s="48" t="s">
        <v>85</v>
      </c>
      <c r="AT571" s="48" t="s">
        <v>85</v>
      </c>
      <c r="AU571" s="48" t="s">
        <v>85</v>
      </c>
      <c r="AV571" s="48" t="s">
        <v>85</v>
      </c>
      <c r="AW571" s="48" t="s">
        <v>85</v>
      </c>
      <c r="AX571" s="48" t="s">
        <v>85</v>
      </c>
      <c r="AY571" s="48" t="s">
        <v>85</v>
      </c>
      <c r="AZ571" s="48" t="s">
        <v>85</v>
      </c>
      <c r="BA571" s="48" t="s">
        <v>85</v>
      </c>
      <c r="BB571" s="48" t="s">
        <v>85</v>
      </c>
      <c r="BC571" s="48" t="s">
        <v>85</v>
      </c>
      <c r="BD571" s="48" t="s">
        <v>85</v>
      </c>
      <c r="BE571" s="48" t="s">
        <v>85</v>
      </c>
      <c r="BF571" s="48" t="s">
        <v>85</v>
      </c>
      <c r="BG571" s="48" t="s">
        <v>85</v>
      </c>
      <c r="BH571" s="48" t="s">
        <v>85</v>
      </c>
      <c r="BI571" s="48" t="s">
        <v>85</v>
      </c>
      <c r="BJ571" s="48" t="s">
        <v>85</v>
      </c>
      <c r="BK571" s="48" t="s">
        <v>85</v>
      </c>
      <c r="BL571" s="48" t="s">
        <v>85</v>
      </c>
      <c r="BM571" s="48" t="s">
        <v>85</v>
      </c>
      <c r="BN571" s="48" t="s">
        <v>85</v>
      </c>
      <c r="BO571" s="48" t="s">
        <v>85</v>
      </c>
      <c r="BP571" s="48" t="s">
        <v>85</v>
      </c>
      <c r="BQ571" s="48" t="s">
        <v>85</v>
      </c>
      <c r="BR571" s="48">
        <v>36</v>
      </c>
      <c r="BS571" s="48">
        <v>39</v>
      </c>
      <c r="BT571" s="48">
        <v>22</v>
      </c>
      <c r="BU571" s="48" t="s">
        <v>85</v>
      </c>
      <c r="BV571" s="48" t="s">
        <v>85</v>
      </c>
      <c r="BW571" s="48" t="s">
        <v>85</v>
      </c>
      <c r="BX571" s="48" t="s">
        <v>85</v>
      </c>
      <c r="BY571" s="48">
        <v>71</v>
      </c>
      <c r="BZ571" s="48">
        <v>3</v>
      </c>
      <c r="CA571" s="48">
        <v>19</v>
      </c>
      <c r="CB571" s="48">
        <v>2</v>
      </c>
      <c r="CC571" s="48">
        <v>1</v>
      </c>
      <c r="CD571" s="45"/>
      <c r="CE571" s="15"/>
      <c r="CF571" s="15"/>
      <c r="CG571" s="15"/>
      <c r="CH571" s="15"/>
      <c r="CI571" s="15"/>
      <c r="CJ571" s="15"/>
      <c r="CK571" s="18"/>
    </row>
    <row r="572" spans="1:89" ht="15.75" customHeight="1">
      <c r="A572" s="44">
        <v>426</v>
      </c>
      <c r="B572" s="45" t="s">
        <v>197</v>
      </c>
      <c r="C572" s="9" t="s">
        <v>213</v>
      </c>
      <c r="D572" s="39" t="s">
        <v>108</v>
      </c>
      <c r="E572" s="39" t="s">
        <v>100</v>
      </c>
      <c r="F572" s="39" t="s">
        <v>284</v>
      </c>
      <c r="G572" s="39" t="s">
        <v>92</v>
      </c>
      <c r="H572" s="40">
        <f>E572-D572+1</f>
        <v>3</v>
      </c>
      <c r="I572" s="40" t="s">
        <v>215</v>
      </c>
      <c r="J572" s="40" t="s">
        <v>1464</v>
      </c>
      <c r="K572" s="40" t="s">
        <v>216</v>
      </c>
      <c r="L572" s="48">
        <v>48</v>
      </c>
      <c r="M572" s="48">
        <v>42</v>
      </c>
      <c r="N572" s="48" t="s">
        <v>85</v>
      </c>
      <c r="O572" s="48">
        <v>7</v>
      </c>
      <c r="P572" s="13" t="s">
        <v>201</v>
      </c>
      <c r="Q572" s="48" t="s">
        <v>202</v>
      </c>
      <c r="R572" s="14" t="s">
        <v>88</v>
      </c>
      <c r="S572" s="48">
        <v>51</v>
      </c>
      <c r="T572" s="48">
        <v>49</v>
      </c>
      <c r="U572" s="48">
        <v>51</v>
      </c>
      <c r="V572" s="48">
        <v>49</v>
      </c>
      <c r="W572" s="48" t="s">
        <v>11</v>
      </c>
      <c r="X572" s="48">
        <f>IF(AND(W572 = "Dem", L572&gt;M572), 1, 0)</f>
        <v>1</v>
      </c>
      <c r="Y572" s="48" t="s">
        <v>85</v>
      </c>
      <c r="Z572" s="48" t="s">
        <v>85</v>
      </c>
      <c r="AA572" s="48" t="s">
        <v>85</v>
      </c>
      <c r="AB572" s="48" t="s">
        <v>85</v>
      </c>
      <c r="AC572" s="48" t="s">
        <v>85</v>
      </c>
      <c r="AD572" s="48" t="s">
        <v>85</v>
      </c>
      <c r="AE572" s="13" t="s">
        <v>213</v>
      </c>
      <c r="AF572" s="13" t="s">
        <v>213</v>
      </c>
      <c r="AG572" s="48" t="s">
        <v>89</v>
      </c>
      <c r="AH572" s="48">
        <v>1</v>
      </c>
      <c r="AI572" s="48">
        <v>0</v>
      </c>
      <c r="AJ572" s="48">
        <v>0</v>
      </c>
      <c r="AK572" s="48">
        <v>0</v>
      </c>
      <c r="AL572" s="48">
        <v>0</v>
      </c>
      <c r="AM572" s="48">
        <v>0</v>
      </c>
      <c r="AN572" s="48">
        <v>0</v>
      </c>
      <c r="AO572" s="48">
        <v>0</v>
      </c>
      <c r="AP572" s="48">
        <v>0</v>
      </c>
      <c r="AQ572" s="48">
        <v>0</v>
      </c>
      <c r="AR572" s="48">
        <v>0</v>
      </c>
      <c r="AS572" s="48">
        <v>0</v>
      </c>
      <c r="AT572" s="48">
        <v>0</v>
      </c>
      <c r="AU572" s="48">
        <v>0</v>
      </c>
      <c r="AV572" s="48">
        <v>0</v>
      </c>
      <c r="AW572" s="48">
        <v>0</v>
      </c>
      <c r="AX572" s="48">
        <v>0</v>
      </c>
      <c r="AY572" s="48">
        <v>0</v>
      </c>
      <c r="AZ572" s="48">
        <v>0</v>
      </c>
      <c r="BA572" s="48">
        <v>0</v>
      </c>
      <c r="BB572" s="48">
        <v>0</v>
      </c>
      <c r="BC572" s="48">
        <v>0</v>
      </c>
      <c r="BD572" s="48">
        <v>0</v>
      </c>
      <c r="BE572" s="48">
        <v>0</v>
      </c>
      <c r="BF572" s="48">
        <v>1</v>
      </c>
      <c r="BG572" s="48">
        <v>0</v>
      </c>
      <c r="BH572" s="48">
        <v>0</v>
      </c>
      <c r="BI572" s="48">
        <v>0</v>
      </c>
      <c r="BJ572" s="48">
        <v>0</v>
      </c>
      <c r="BK572" s="48">
        <v>0</v>
      </c>
      <c r="BL572" s="48">
        <v>0</v>
      </c>
      <c r="BM572" s="48">
        <v>0</v>
      </c>
      <c r="BN572" s="48">
        <v>0</v>
      </c>
      <c r="BO572" s="48">
        <v>0</v>
      </c>
      <c r="BP572" s="48" t="s">
        <v>85</v>
      </c>
      <c r="BQ572" s="48" t="s">
        <v>85</v>
      </c>
      <c r="BR572" s="48">
        <v>33</v>
      </c>
      <c r="BS572" s="48">
        <v>39</v>
      </c>
      <c r="BT572" s="48">
        <v>26</v>
      </c>
      <c r="BU572" s="48" t="s">
        <v>85</v>
      </c>
      <c r="BV572" s="48" t="s">
        <v>85</v>
      </c>
      <c r="BW572" s="48" t="s">
        <v>85</v>
      </c>
      <c r="BX572" s="48" t="s">
        <v>85</v>
      </c>
      <c r="BY572" s="48">
        <v>74</v>
      </c>
      <c r="BZ572" s="48">
        <v>4</v>
      </c>
      <c r="CA572" s="48">
        <v>18</v>
      </c>
      <c r="CB572" s="48">
        <v>2</v>
      </c>
      <c r="CC572" s="48">
        <v>2</v>
      </c>
      <c r="CD572" s="45"/>
      <c r="CE572" s="15"/>
      <c r="CF572" s="15"/>
      <c r="CG572" s="15"/>
      <c r="CH572" s="15"/>
      <c r="CI572" s="15"/>
      <c r="CJ572" s="15"/>
      <c r="CK572" s="18"/>
    </row>
    <row r="573" spans="1:89" ht="15.75" customHeight="1">
      <c r="A573" s="44">
        <v>338</v>
      </c>
      <c r="B573" s="45" t="s">
        <v>197</v>
      </c>
      <c r="C573" s="9" t="s">
        <v>213</v>
      </c>
      <c r="D573" s="39" t="s">
        <v>157</v>
      </c>
      <c r="E573" s="39" t="s">
        <v>159</v>
      </c>
      <c r="F573" s="39" t="s">
        <v>270</v>
      </c>
      <c r="G573" s="39" t="s">
        <v>188</v>
      </c>
      <c r="H573" s="40">
        <f>E573-D573+1</f>
        <v>3</v>
      </c>
      <c r="I573" s="40" t="s">
        <v>215</v>
      </c>
      <c r="J573" s="40" t="s">
        <v>1464</v>
      </c>
      <c r="K573" s="40" t="s">
        <v>216</v>
      </c>
      <c r="L573" s="48">
        <v>49</v>
      </c>
      <c r="M573" s="48">
        <v>45</v>
      </c>
      <c r="N573" s="48">
        <v>1</v>
      </c>
      <c r="O573" s="48">
        <v>4</v>
      </c>
      <c r="P573" s="13" t="s">
        <v>201</v>
      </c>
      <c r="Q573" s="48" t="s">
        <v>202</v>
      </c>
      <c r="R573" s="14" t="s">
        <v>88</v>
      </c>
      <c r="S573" s="48">
        <v>51</v>
      </c>
      <c r="T573" s="48">
        <v>49</v>
      </c>
      <c r="U573" s="48">
        <v>51</v>
      </c>
      <c r="V573" s="48">
        <v>49</v>
      </c>
      <c r="W573" s="48" t="s">
        <v>11</v>
      </c>
      <c r="X573" s="48">
        <f>IF(AND(W573 = "Dem", L573&gt;M573), 1, 0)</f>
        <v>1</v>
      </c>
      <c r="Y573" s="48" t="s">
        <v>85</v>
      </c>
      <c r="Z573" s="48" t="s">
        <v>85</v>
      </c>
      <c r="AA573" s="48">
        <v>0</v>
      </c>
      <c r="AB573" s="48">
        <v>1</v>
      </c>
      <c r="AC573" s="48">
        <v>0</v>
      </c>
      <c r="AD573" s="48">
        <v>40</v>
      </c>
      <c r="AE573" s="13" t="s">
        <v>213</v>
      </c>
      <c r="AF573" s="48" t="s">
        <v>213</v>
      </c>
      <c r="AG573" s="48" t="s">
        <v>89</v>
      </c>
      <c r="AH573" s="48">
        <v>1</v>
      </c>
      <c r="AI573" s="48">
        <v>0</v>
      </c>
      <c r="AJ573" s="48">
        <v>1</v>
      </c>
      <c r="AK573" s="48">
        <v>1</v>
      </c>
      <c r="AL573" s="48">
        <v>1</v>
      </c>
      <c r="AM573" s="48">
        <v>1</v>
      </c>
      <c r="AN573" s="48">
        <v>0</v>
      </c>
      <c r="AO573" s="48">
        <v>0</v>
      </c>
      <c r="AP573" s="48">
        <v>1</v>
      </c>
      <c r="AQ573" s="48">
        <v>0</v>
      </c>
      <c r="AR573" s="48">
        <v>0</v>
      </c>
      <c r="AS573" s="48">
        <v>0</v>
      </c>
      <c r="AT573" s="48">
        <v>1</v>
      </c>
      <c r="AU573" s="48">
        <v>0</v>
      </c>
      <c r="AV573" s="48">
        <v>0</v>
      </c>
      <c r="AW573" s="48">
        <v>0</v>
      </c>
      <c r="AX573" s="48">
        <v>0</v>
      </c>
      <c r="AY573" s="48">
        <v>0</v>
      </c>
      <c r="AZ573" s="48">
        <v>0</v>
      </c>
      <c r="BA573" s="48">
        <v>0</v>
      </c>
      <c r="BB573" s="48">
        <v>0</v>
      </c>
      <c r="BC573" s="48">
        <v>0</v>
      </c>
      <c r="BD573" s="48">
        <v>0</v>
      </c>
      <c r="BE573" s="48">
        <v>0</v>
      </c>
      <c r="BF573" s="48">
        <v>0</v>
      </c>
      <c r="BG573" s="48">
        <v>0</v>
      </c>
      <c r="BH573" s="48">
        <v>0</v>
      </c>
      <c r="BI573" s="48">
        <v>0</v>
      </c>
      <c r="BJ573" s="48">
        <v>0</v>
      </c>
      <c r="BK573" s="48">
        <v>0</v>
      </c>
      <c r="BL573" s="48">
        <v>0</v>
      </c>
      <c r="BM573" s="48">
        <v>0</v>
      </c>
      <c r="BN573" s="48">
        <v>0</v>
      </c>
      <c r="BO573" s="48">
        <v>0</v>
      </c>
      <c r="BP573" s="48" t="s">
        <v>85</v>
      </c>
      <c r="BQ573" s="48" t="s">
        <v>85</v>
      </c>
      <c r="BR573" s="48">
        <v>33</v>
      </c>
      <c r="BS573" s="48">
        <v>39</v>
      </c>
      <c r="BT573" s="48">
        <v>26</v>
      </c>
      <c r="BU573" s="48" t="s">
        <v>85</v>
      </c>
      <c r="BV573" s="48" t="s">
        <v>85</v>
      </c>
      <c r="BW573" s="48" t="s">
        <v>85</v>
      </c>
      <c r="BX573" s="48" t="s">
        <v>85</v>
      </c>
      <c r="BY573" s="48">
        <v>74</v>
      </c>
      <c r="BZ573" s="48">
        <v>4</v>
      </c>
      <c r="CA573" s="48">
        <v>18</v>
      </c>
      <c r="CB573" s="48">
        <v>2</v>
      </c>
      <c r="CC573" s="48">
        <v>2</v>
      </c>
      <c r="CD573" s="45"/>
      <c r="CE573" s="1"/>
      <c r="CF573" s="1"/>
      <c r="CG573" s="1"/>
      <c r="CH573" s="1"/>
      <c r="CI573" s="1"/>
      <c r="CJ573" s="1"/>
      <c r="CK573" s="38"/>
    </row>
    <row r="574" spans="1:89" ht="15.75" customHeight="1">
      <c r="A574" s="44">
        <v>261</v>
      </c>
      <c r="B574" s="45" t="s">
        <v>197</v>
      </c>
      <c r="C574" s="24" t="s">
        <v>344</v>
      </c>
      <c r="D574" s="39" t="s">
        <v>338</v>
      </c>
      <c r="E574" s="39" t="s">
        <v>164</v>
      </c>
      <c r="F574" s="39" t="s">
        <v>345</v>
      </c>
      <c r="G574" s="39" t="s">
        <v>332</v>
      </c>
      <c r="H574" s="40">
        <f>E574-D574+1</f>
        <v>6</v>
      </c>
      <c r="I574" s="40" t="s">
        <v>200</v>
      </c>
      <c r="J574" s="48" t="s">
        <v>1464</v>
      </c>
      <c r="K574" s="48">
        <v>579</v>
      </c>
      <c r="L574" s="48">
        <v>49</v>
      </c>
      <c r="M574" s="48">
        <v>48</v>
      </c>
      <c r="N574" s="48" t="s">
        <v>85</v>
      </c>
      <c r="O574" s="48">
        <v>2</v>
      </c>
      <c r="P574" s="48" t="s">
        <v>201</v>
      </c>
      <c r="Q574" s="48" t="s">
        <v>202</v>
      </c>
      <c r="R574" s="22" t="s">
        <v>88</v>
      </c>
      <c r="S574" s="48">
        <v>51</v>
      </c>
      <c r="T574" s="48">
        <v>49</v>
      </c>
      <c r="U574" s="48">
        <v>51</v>
      </c>
      <c r="V574" s="48">
        <v>49</v>
      </c>
      <c r="W574" s="48" t="s">
        <v>11</v>
      </c>
      <c r="X574" s="48">
        <f>IF(AND(W574 = "Dem", L574&gt;M574), 1, 0)</f>
        <v>1</v>
      </c>
      <c r="Y574" s="48" t="s">
        <v>85</v>
      </c>
      <c r="Z574" s="48" t="s">
        <v>85</v>
      </c>
      <c r="AA574" s="48">
        <v>0</v>
      </c>
      <c r="AB574" s="48">
        <v>1</v>
      </c>
      <c r="AC574" s="48">
        <v>0</v>
      </c>
      <c r="AD574" s="48">
        <v>81</v>
      </c>
      <c r="AE574" s="48" t="s">
        <v>346</v>
      </c>
      <c r="AF574" s="48" t="s">
        <v>346</v>
      </c>
      <c r="AG574" s="48" t="s">
        <v>89</v>
      </c>
      <c r="AH574" s="48">
        <v>1</v>
      </c>
      <c r="AI574" s="48">
        <v>1</v>
      </c>
      <c r="AJ574" s="48">
        <v>1</v>
      </c>
      <c r="AK574" s="48">
        <v>1</v>
      </c>
      <c r="AL574" s="48">
        <v>1</v>
      </c>
      <c r="AM574" s="48">
        <v>1</v>
      </c>
      <c r="AN574" s="48">
        <v>0</v>
      </c>
      <c r="AO574" s="48">
        <v>0</v>
      </c>
      <c r="AP574" s="48">
        <v>0</v>
      </c>
      <c r="AQ574" s="48">
        <v>0</v>
      </c>
      <c r="AR574" s="48">
        <v>0</v>
      </c>
      <c r="AS574" s="48">
        <v>0</v>
      </c>
      <c r="AT574" s="48">
        <v>0</v>
      </c>
      <c r="AU574" s="48">
        <v>0</v>
      </c>
      <c r="AV574" s="48">
        <v>0</v>
      </c>
      <c r="AW574" s="48">
        <v>1</v>
      </c>
      <c r="AX574" s="48">
        <v>0</v>
      </c>
      <c r="AY574" s="48">
        <v>0</v>
      </c>
      <c r="AZ574" s="48">
        <v>0</v>
      </c>
      <c r="BA574" s="48">
        <v>0</v>
      </c>
      <c r="BB574" s="48">
        <v>0</v>
      </c>
      <c r="BC574" s="48">
        <v>0</v>
      </c>
      <c r="BD574" s="48">
        <v>0</v>
      </c>
      <c r="BE574" s="48">
        <v>0</v>
      </c>
      <c r="BF574" s="48">
        <v>0</v>
      </c>
      <c r="BG574" s="48">
        <v>0</v>
      </c>
      <c r="BH574" s="48">
        <v>0</v>
      </c>
      <c r="BI574" s="48">
        <v>0</v>
      </c>
      <c r="BJ574" s="48">
        <v>0</v>
      </c>
      <c r="BK574" s="48">
        <v>0</v>
      </c>
      <c r="BL574" s="48">
        <v>0</v>
      </c>
      <c r="BM574" s="48">
        <v>0</v>
      </c>
      <c r="BN574" s="48">
        <v>0</v>
      </c>
      <c r="BO574" s="48">
        <v>0</v>
      </c>
      <c r="BP574" s="48" t="s">
        <v>85</v>
      </c>
      <c r="BQ574" s="48" t="s">
        <v>85</v>
      </c>
      <c r="BR574" s="48" t="s">
        <v>85</v>
      </c>
      <c r="BS574" s="48" t="s">
        <v>85</v>
      </c>
      <c r="BT574" s="48" t="s">
        <v>85</v>
      </c>
      <c r="BU574" s="48" t="s">
        <v>85</v>
      </c>
      <c r="BV574" s="48" t="s">
        <v>85</v>
      </c>
      <c r="BW574" s="48" t="s">
        <v>85</v>
      </c>
      <c r="BX574" s="48" t="s">
        <v>85</v>
      </c>
      <c r="BY574" s="48" t="s">
        <v>85</v>
      </c>
      <c r="BZ574" s="48" t="s">
        <v>85</v>
      </c>
      <c r="CA574" s="48" t="s">
        <v>85</v>
      </c>
      <c r="CB574" s="48" t="s">
        <v>85</v>
      </c>
      <c r="CC574" s="48" t="s">
        <v>85</v>
      </c>
      <c r="CD574" s="45"/>
      <c r="CE574" s="1"/>
      <c r="CF574" s="1"/>
      <c r="CG574" s="1"/>
      <c r="CH574" s="1"/>
      <c r="CI574" s="1"/>
      <c r="CJ574" s="1"/>
      <c r="CK574" s="1"/>
    </row>
    <row r="575" spans="1:89" ht="15.75" customHeight="1">
      <c r="A575" s="44">
        <v>260</v>
      </c>
      <c r="B575" s="45" t="s">
        <v>197</v>
      </c>
      <c r="C575" s="24" t="s">
        <v>344</v>
      </c>
      <c r="D575" s="39" t="s">
        <v>338</v>
      </c>
      <c r="E575" s="39" t="s">
        <v>164</v>
      </c>
      <c r="F575" s="39" t="s">
        <v>345</v>
      </c>
      <c r="G575" s="39" t="s">
        <v>332</v>
      </c>
      <c r="H575" s="40">
        <f>E575-D575+1</f>
        <v>6</v>
      </c>
      <c r="I575" s="40" t="s">
        <v>200</v>
      </c>
      <c r="J575" s="48" t="s">
        <v>1464</v>
      </c>
      <c r="K575" s="48">
        <v>701</v>
      </c>
      <c r="L575" s="48">
        <v>50</v>
      </c>
      <c r="M575" s="48">
        <v>45</v>
      </c>
      <c r="N575" s="48">
        <v>0</v>
      </c>
      <c r="O575" s="48">
        <v>2</v>
      </c>
      <c r="P575" s="48" t="s">
        <v>201</v>
      </c>
      <c r="Q575" s="48" t="s">
        <v>202</v>
      </c>
      <c r="R575" s="48" t="s">
        <v>177</v>
      </c>
      <c r="S575" s="48">
        <v>51</v>
      </c>
      <c r="T575" s="48">
        <v>49</v>
      </c>
      <c r="U575" s="48">
        <v>51</v>
      </c>
      <c r="V575" s="48">
        <v>49</v>
      </c>
      <c r="W575" s="48" t="s">
        <v>11</v>
      </c>
      <c r="X575" s="48">
        <f>IF(AND(W575 = "Dem", L575&gt;M575), 1, 0)</f>
        <v>1</v>
      </c>
      <c r="Y575" s="48" t="s">
        <v>85</v>
      </c>
      <c r="Z575" s="48" t="s">
        <v>85</v>
      </c>
      <c r="AA575" s="48">
        <v>0</v>
      </c>
      <c r="AB575" s="48">
        <v>1</v>
      </c>
      <c r="AC575" s="48">
        <v>0</v>
      </c>
      <c r="AD575" s="48">
        <v>81</v>
      </c>
      <c r="AE575" s="48" t="s">
        <v>346</v>
      </c>
      <c r="AF575" s="48" t="s">
        <v>346</v>
      </c>
      <c r="AG575" s="48" t="s">
        <v>89</v>
      </c>
      <c r="AH575" s="48">
        <v>1</v>
      </c>
      <c r="AI575" s="48">
        <v>1</v>
      </c>
      <c r="AJ575" s="48">
        <v>1</v>
      </c>
      <c r="AK575" s="48">
        <v>1</v>
      </c>
      <c r="AL575" s="48">
        <v>1</v>
      </c>
      <c r="AM575" s="48">
        <v>1</v>
      </c>
      <c r="AN575" s="48">
        <v>0</v>
      </c>
      <c r="AO575" s="48">
        <v>0</v>
      </c>
      <c r="AP575" s="48">
        <v>0</v>
      </c>
      <c r="AQ575" s="48">
        <v>0</v>
      </c>
      <c r="AR575" s="48">
        <v>0</v>
      </c>
      <c r="AS575" s="48">
        <v>0</v>
      </c>
      <c r="AT575" s="48">
        <v>0</v>
      </c>
      <c r="AU575" s="48">
        <v>0</v>
      </c>
      <c r="AV575" s="48">
        <v>0</v>
      </c>
      <c r="AW575" s="48">
        <v>1</v>
      </c>
      <c r="AX575" s="48">
        <v>0</v>
      </c>
      <c r="AY575" s="48">
        <v>0</v>
      </c>
      <c r="AZ575" s="48">
        <v>0</v>
      </c>
      <c r="BA575" s="48">
        <v>0</v>
      </c>
      <c r="BB575" s="48">
        <v>0</v>
      </c>
      <c r="BC575" s="48">
        <v>0</v>
      </c>
      <c r="BD575" s="48">
        <v>0</v>
      </c>
      <c r="BE575" s="48">
        <v>0</v>
      </c>
      <c r="BF575" s="48">
        <v>0</v>
      </c>
      <c r="BG575" s="48">
        <v>0</v>
      </c>
      <c r="BH575" s="48">
        <v>0</v>
      </c>
      <c r="BI575" s="48">
        <v>0</v>
      </c>
      <c r="BJ575" s="48">
        <v>0</v>
      </c>
      <c r="BK575" s="48">
        <v>0</v>
      </c>
      <c r="BL575" s="48">
        <v>0</v>
      </c>
      <c r="BM575" s="48">
        <v>0</v>
      </c>
      <c r="BN575" s="48">
        <v>0</v>
      </c>
      <c r="BO575" s="48">
        <v>0</v>
      </c>
      <c r="BP575" s="48" t="s">
        <v>85</v>
      </c>
      <c r="BQ575" s="48" t="s">
        <v>85</v>
      </c>
      <c r="BR575" s="48">
        <v>25</v>
      </c>
      <c r="BS575" s="48">
        <v>31</v>
      </c>
      <c r="BT575" s="48">
        <v>38</v>
      </c>
      <c r="BU575" s="48" t="s">
        <v>85</v>
      </c>
      <c r="BV575" s="48" t="s">
        <v>85</v>
      </c>
      <c r="BW575" s="48" t="s">
        <v>85</v>
      </c>
      <c r="BX575" s="48" t="s">
        <v>85</v>
      </c>
      <c r="BY575" s="48">
        <v>64</v>
      </c>
      <c r="BZ575" s="48">
        <v>4</v>
      </c>
      <c r="CA575" s="48">
        <v>21</v>
      </c>
      <c r="CB575" s="48" t="s">
        <v>85</v>
      </c>
      <c r="CC575" s="48">
        <v>10</v>
      </c>
      <c r="CD575" s="45"/>
      <c r="CE575" s="1"/>
      <c r="CF575" s="1"/>
      <c r="CG575" s="1"/>
      <c r="CH575" s="1"/>
      <c r="CI575" s="1"/>
      <c r="CJ575" s="1"/>
      <c r="CK575" s="1"/>
    </row>
    <row r="576" spans="1:89" ht="15.75" customHeight="1">
      <c r="A576" s="44">
        <v>472</v>
      </c>
      <c r="B576" s="45" t="s">
        <v>511</v>
      </c>
      <c r="C576" s="9" t="s">
        <v>543</v>
      </c>
      <c r="D576" s="39" t="s">
        <v>157</v>
      </c>
      <c r="E576" s="39" t="s">
        <v>310</v>
      </c>
      <c r="F576" s="39" t="s">
        <v>544</v>
      </c>
      <c r="G576" s="39" t="s">
        <v>137</v>
      </c>
      <c r="H576" s="40">
        <f>E576-D576+1</f>
        <v>4</v>
      </c>
      <c r="I576" s="40" t="s">
        <v>351</v>
      </c>
      <c r="J576" s="40" t="s">
        <v>1464</v>
      </c>
      <c r="K576" s="40" t="s">
        <v>95</v>
      </c>
      <c r="L576" s="48">
        <v>44</v>
      </c>
      <c r="M576" s="48">
        <v>44</v>
      </c>
      <c r="N576" s="48" t="s">
        <v>85</v>
      </c>
      <c r="O576" s="48">
        <v>10</v>
      </c>
      <c r="P576" s="13" t="s">
        <v>513</v>
      </c>
      <c r="Q576" s="22" t="s">
        <v>514</v>
      </c>
      <c r="R576" s="48" t="s">
        <v>88</v>
      </c>
      <c r="S576" s="12">
        <v>47.9</v>
      </c>
      <c r="T576" s="12">
        <v>49.7</v>
      </c>
      <c r="U576" s="48">
        <v>48</v>
      </c>
      <c r="V576" s="48">
        <v>50</v>
      </c>
      <c r="W576" s="48" t="s">
        <v>12</v>
      </c>
      <c r="X576" s="48">
        <f>IF(AND(W576 = "Rep", M576&gt;L576),1,0)</f>
        <v>0</v>
      </c>
      <c r="Y576" s="48" t="s">
        <v>85</v>
      </c>
      <c r="Z576" s="48" t="s">
        <v>85</v>
      </c>
      <c r="AA576" s="48" t="s">
        <v>85</v>
      </c>
      <c r="AB576" s="48" t="s">
        <v>85</v>
      </c>
      <c r="AC576" s="48" t="s">
        <v>85</v>
      </c>
      <c r="AD576" s="48" t="s">
        <v>85</v>
      </c>
      <c r="AE576" s="48" t="s">
        <v>85</v>
      </c>
      <c r="AF576" s="13" t="s">
        <v>543</v>
      </c>
      <c r="AG576" s="48" t="s">
        <v>12</v>
      </c>
      <c r="AH576" s="48">
        <v>1</v>
      </c>
      <c r="AI576" s="48">
        <v>0</v>
      </c>
      <c r="AJ576" s="48" t="s">
        <v>85</v>
      </c>
      <c r="AK576" s="48" t="s">
        <v>85</v>
      </c>
      <c r="AL576" s="48" t="s">
        <v>85</v>
      </c>
      <c r="AM576" s="48" t="s">
        <v>85</v>
      </c>
      <c r="AN576" s="48" t="s">
        <v>85</v>
      </c>
      <c r="AO576" s="48" t="s">
        <v>85</v>
      </c>
      <c r="AP576" s="48" t="s">
        <v>85</v>
      </c>
      <c r="AQ576" s="48" t="s">
        <v>85</v>
      </c>
      <c r="AR576" s="48" t="s">
        <v>85</v>
      </c>
      <c r="AS576" s="48" t="s">
        <v>85</v>
      </c>
      <c r="AT576" s="48" t="s">
        <v>85</v>
      </c>
      <c r="AU576" s="48" t="s">
        <v>85</v>
      </c>
      <c r="AV576" s="48" t="s">
        <v>85</v>
      </c>
      <c r="AW576" s="48" t="s">
        <v>85</v>
      </c>
      <c r="AX576" s="48" t="s">
        <v>85</v>
      </c>
      <c r="AY576" s="48" t="s">
        <v>85</v>
      </c>
      <c r="AZ576" s="48" t="s">
        <v>85</v>
      </c>
      <c r="BA576" s="48" t="s">
        <v>85</v>
      </c>
      <c r="BB576" s="48" t="s">
        <v>85</v>
      </c>
      <c r="BC576" s="48" t="s">
        <v>85</v>
      </c>
      <c r="BD576" s="48" t="s">
        <v>85</v>
      </c>
      <c r="BE576" s="48" t="s">
        <v>85</v>
      </c>
      <c r="BF576" s="48" t="s">
        <v>85</v>
      </c>
      <c r="BG576" s="48" t="s">
        <v>85</v>
      </c>
      <c r="BH576" s="48" t="s">
        <v>85</v>
      </c>
      <c r="BI576" s="48" t="s">
        <v>85</v>
      </c>
      <c r="BJ576" s="48" t="s">
        <v>85</v>
      </c>
      <c r="BK576" s="48" t="s">
        <v>85</v>
      </c>
      <c r="BL576" s="48" t="s">
        <v>85</v>
      </c>
      <c r="BM576" s="48" t="s">
        <v>85</v>
      </c>
      <c r="BN576" s="48" t="s">
        <v>85</v>
      </c>
      <c r="BO576" s="48" t="s">
        <v>85</v>
      </c>
      <c r="BP576" s="48">
        <v>44</v>
      </c>
      <c r="BQ576" s="48">
        <v>41</v>
      </c>
      <c r="BR576" s="48">
        <v>38</v>
      </c>
      <c r="BS576" s="48">
        <v>40</v>
      </c>
      <c r="BT576" s="48">
        <v>22</v>
      </c>
      <c r="BU576" s="48" t="s">
        <v>85</v>
      </c>
      <c r="BV576" s="48" t="s">
        <v>85</v>
      </c>
      <c r="BW576" s="48" t="s">
        <v>85</v>
      </c>
      <c r="BX576" s="48" t="s">
        <v>85</v>
      </c>
      <c r="BY576" s="48">
        <v>58</v>
      </c>
      <c r="BZ576" s="48">
        <v>32</v>
      </c>
      <c r="CA576" s="48">
        <v>3</v>
      </c>
      <c r="CB576" s="48">
        <v>2</v>
      </c>
      <c r="CC576" s="48">
        <v>1</v>
      </c>
      <c r="CD576" s="45"/>
      <c r="CE576" s="1"/>
      <c r="CF576" s="1"/>
      <c r="CG576" s="1"/>
      <c r="CH576" s="1"/>
      <c r="CI576" s="1"/>
      <c r="CJ576" s="1"/>
      <c r="CK576" s="1"/>
    </row>
    <row r="577" spans="1:89" ht="15.75" customHeight="1">
      <c r="A577" s="44">
        <v>466</v>
      </c>
      <c r="B577" s="45" t="s">
        <v>511</v>
      </c>
      <c r="C577" s="9" t="s">
        <v>543</v>
      </c>
      <c r="D577" s="39" t="s">
        <v>379</v>
      </c>
      <c r="E577" s="39" t="s">
        <v>545</v>
      </c>
      <c r="F577" s="39" t="s">
        <v>546</v>
      </c>
      <c r="G577" s="39" t="s">
        <v>137</v>
      </c>
      <c r="H577" s="40">
        <f>E577-D577+1</f>
        <v>4</v>
      </c>
      <c r="I577" s="40" t="s">
        <v>351</v>
      </c>
      <c r="J577" s="40" t="s">
        <v>1464</v>
      </c>
      <c r="K577" s="40" t="s">
        <v>95</v>
      </c>
      <c r="L577" s="48">
        <v>44</v>
      </c>
      <c r="M577" s="48">
        <v>44</v>
      </c>
      <c r="N577" s="48" t="s">
        <v>85</v>
      </c>
      <c r="O577" s="48">
        <v>10</v>
      </c>
      <c r="P577" s="13" t="s">
        <v>513</v>
      </c>
      <c r="Q577" s="48" t="s">
        <v>514</v>
      </c>
      <c r="R577" s="22" t="s">
        <v>88</v>
      </c>
      <c r="S577" s="12">
        <v>47.9</v>
      </c>
      <c r="T577" s="12">
        <v>49.7</v>
      </c>
      <c r="U577" s="48">
        <v>48</v>
      </c>
      <c r="V577" s="48">
        <v>50</v>
      </c>
      <c r="W577" s="48" t="s">
        <v>12</v>
      </c>
      <c r="X577" s="48">
        <f>IF(AND(W577 = "Rep", M577&gt;L577),1,0)</f>
        <v>0</v>
      </c>
      <c r="Y577" s="48" t="s">
        <v>85</v>
      </c>
      <c r="Z577" s="22" t="s">
        <v>85</v>
      </c>
      <c r="AA577" s="22" t="s">
        <v>85</v>
      </c>
      <c r="AB577" s="22" t="s">
        <v>85</v>
      </c>
      <c r="AC577" s="22" t="s">
        <v>85</v>
      </c>
      <c r="AD577" s="48" t="s">
        <v>85</v>
      </c>
      <c r="AE577" s="48" t="s">
        <v>85</v>
      </c>
      <c r="AF577" s="13" t="s">
        <v>543</v>
      </c>
      <c r="AG577" s="48" t="s">
        <v>12</v>
      </c>
      <c r="AH577" s="48">
        <v>1</v>
      </c>
      <c r="AI577" s="48">
        <v>0</v>
      </c>
      <c r="AJ577" s="48" t="s">
        <v>85</v>
      </c>
      <c r="AK577" s="48" t="s">
        <v>85</v>
      </c>
      <c r="AL577" s="48" t="s">
        <v>85</v>
      </c>
      <c r="AM577" s="48" t="s">
        <v>85</v>
      </c>
      <c r="AN577" s="48" t="s">
        <v>85</v>
      </c>
      <c r="AO577" s="48" t="s">
        <v>85</v>
      </c>
      <c r="AP577" s="48" t="s">
        <v>85</v>
      </c>
      <c r="AQ577" s="48" t="s">
        <v>85</v>
      </c>
      <c r="AR577" s="48" t="s">
        <v>85</v>
      </c>
      <c r="AS577" s="48" t="s">
        <v>85</v>
      </c>
      <c r="AT577" s="48" t="s">
        <v>85</v>
      </c>
      <c r="AU577" s="48" t="s">
        <v>85</v>
      </c>
      <c r="AV577" s="48" t="s">
        <v>85</v>
      </c>
      <c r="AW577" s="48" t="s">
        <v>85</v>
      </c>
      <c r="AX577" s="48" t="s">
        <v>85</v>
      </c>
      <c r="AY577" s="48" t="s">
        <v>85</v>
      </c>
      <c r="AZ577" s="48" t="s">
        <v>85</v>
      </c>
      <c r="BA577" s="48" t="s">
        <v>85</v>
      </c>
      <c r="BB577" s="48" t="s">
        <v>85</v>
      </c>
      <c r="BC577" s="48" t="s">
        <v>85</v>
      </c>
      <c r="BD577" s="48" t="s">
        <v>85</v>
      </c>
      <c r="BE577" s="48" t="s">
        <v>85</v>
      </c>
      <c r="BF577" s="48" t="s">
        <v>85</v>
      </c>
      <c r="BG577" s="48" t="s">
        <v>85</v>
      </c>
      <c r="BH577" s="48" t="s">
        <v>85</v>
      </c>
      <c r="BI577" s="48" t="s">
        <v>85</v>
      </c>
      <c r="BJ577" s="48" t="s">
        <v>85</v>
      </c>
      <c r="BK577" s="48" t="s">
        <v>85</v>
      </c>
      <c r="BL577" s="48" t="s">
        <v>85</v>
      </c>
      <c r="BM577" s="48" t="s">
        <v>85</v>
      </c>
      <c r="BN577" s="48" t="s">
        <v>85</v>
      </c>
      <c r="BO577" s="48" t="s">
        <v>85</v>
      </c>
      <c r="BP577" s="48">
        <v>46</v>
      </c>
      <c r="BQ577" s="48">
        <v>42</v>
      </c>
      <c r="BR577" s="48">
        <v>38</v>
      </c>
      <c r="BS577" s="48">
        <v>40</v>
      </c>
      <c r="BT577" s="48">
        <v>20</v>
      </c>
      <c r="BU577" s="48" t="s">
        <v>85</v>
      </c>
      <c r="BV577" s="48" t="s">
        <v>85</v>
      </c>
      <c r="BW577" s="48" t="s">
        <v>85</v>
      </c>
      <c r="BX577" s="48" t="s">
        <v>85</v>
      </c>
      <c r="BY577" s="48">
        <v>58</v>
      </c>
      <c r="BZ577" s="48">
        <v>32</v>
      </c>
      <c r="CA577" s="48">
        <v>3</v>
      </c>
      <c r="CB577" s="48">
        <v>2</v>
      </c>
      <c r="CC577" s="48">
        <v>1</v>
      </c>
      <c r="CD577" s="45"/>
      <c r="CE577" s="1"/>
      <c r="CF577" s="1"/>
      <c r="CG577" s="1"/>
      <c r="CH577" s="1"/>
      <c r="CI577" s="1"/>
      <c r="CJ577" s="1"/>
      <c r="CK577" s="1"/>
    </row>
    <row r="578" spans="1:89" ht="15.75" customHeight="1">
      <c r="A578" s="44">
        <v>353</v>
      </c>
      <c r="B578" s="45" t="s">
        <v>511</v>
      </c>
      <c r="C578" s="9" t="s">
        <v>534</v>
      </c>
      <c r="D578" s="39" t="s">
        <v>505</v>
      </c>
      <c r="E578" s="39" t="s">
        <v>310</v>
      </c>
      <c r="F578" s="39" t="s">
        <v>570</v>
      </c>
      <c r="G578" s="39" t="s">
        <v>105</v>
      </c>
      <c r="H578" s="40">
        <f>E578-D578+1</f>
        <v>10</v>
      </c>
      <c r="I578" s="40" t="s">
        <v>536</v>
      </c>
      <c r="J578" s="40" t="s">
        <v>1464</v>
      </c>
      <c r="K578" s="40" t="s">
        <v>571</v>
      </c>
      <c r="L578" s="22">
        <v>41</v>
      </c>
      <c r="M578" s="22">
        <v>49</v>
      </c>
      <c r="N578" s="22">
        <v>3</v>
      </c>
      <c r="O578" s="22">
        <v>7</v>
      </c>
      <c r="P578" s="13" t="s">
        <v>513</v>
      </c>
      <c r="Q578" s="22" t="s">
        <v>514</v>
      </c>
      <c r="R578" s="22" t="s">
        <v>88</v>
      </c>
      <c r="S578" s="12">
        <v>47.9</v>
      </c>
      <c r="T578" s="12">
        <v>49.7</v>
      </c>
      <c r="U578" s="48">
        <v>48</v>
      </c>
      <c r="V578" s="48">
        <v>50</v>
      </c>
      <c r="W578" s="48" t="s">
        <v>12</v>
      </c>
      <c r="X578" s="48">
        <f>IF(AND(W578 = "Rep", M578&gt;L578),1,0)</f>
        <v>1</v>
      </c>
      <c r="Y578" s="48" t="s">
        <v>572</v>
      </c>
      <c r="Z578" s="48" t="s">
        <v>85</v>
      </c>
      <c r="AA578" s="22">
        <v>0</v>
      </c>
      <c r="AB578" s="22">
        <v>1</v>
      </c>
      <c r="AC578" s="22">
        <v>0</v>
      </c>
      <c r="AD578" s="48">
        <v>70</v>
      </c>
      <c r="AE578" s="13" t="s">
        <v>534</v>
      </c>
      <c r="AF578" s="13" t="s">
        <v>534</v>
      </c>
      <c r="AG578" s="48" t="s">
        <v>89</v>
      </c>
      <c r="AH578" s="48">
        <v>1</v>
      </c>
      <c r="AI578" s="48">
        <v>1</v>
      </c>
      <c r="AJ578" s="48">
        <v>1</v>
      </c>
      <c r="AK578" s="48">
        <v>1</v>
      </c>
      <c r="AL578" s="48">
        <v>1</v>
      </c>
      <c r="AM578" s="48">
        <v>1</v>
      </c>
      <c r="AN578" s="48">
        <v>0</v>
      </c>
      <c r="AO578" s="48">
        <v>0</v>
      </c>
      <c r="AP578" s="48">
        <v>0</v>
      </c>
      <c r="AQ578" s="48">
        <v>0</v>
      </c>
      <c r="AR578" s="48">
        <v>0</v>
      </c>
      <c r="AS578" s="48">
        <v>0</v>
      </c>
      <c r="AT578" s="48">
        <v>0</v>
      </c>
      <c r="AU578" s="48">
        <v>0</v>
      </c>
      <c r="AV578" s="48">
        <v>0</v>
      </c>
      <c r="AW578" s="48">
        <v>0</v>
      </c>
      <c r="AX578" s="48">
        <v>0</v>
      </c>
      <c r="AY578" s="48">
        <v>0</v>
      </c>
      <c r="AZ578" s="48">
        <v>0</v>
      </c>
      <c r="BA578" s="48">
        <v>0</v>
      </c>
      <c r="BB578" s="48">
        <v>0</v>
      </c>
      <c r="BC578" s="48">
        <v>0</v>
      </c>
      <c r="BD578" s="48">
        <v>0</v>
      </c>
      <c r="BE578" s="48">
        <v>0</v>
      </c>
      <c r="BF578" s="48">
        <v>0</v>
      </c>
      <c r="BG578" s="48">
        <v>0</v>
      </c>
      <c r="BH578" s="48">
        <v>0</v>
      </c>
      <c r="BI578" s="48">
        <v>0</v>
      </c>
      <c r="BJ578" s="48">
        <v>0</v>
      </c>
      <c r="BK578" s="48">
        <v>0</v>
      </c>
      <c r="BL578" s="48">
        <v>0</v>
      </c>
      <c r="BM578" s="48">
        <v>0</v>
      </c>
      <c r="BN578" s="48">
        <v>0</v>
      </c>
      <c r="BO578" s="48">
        <v>0</v>
      </c>
      <c r="BP578" s="48" t="s">
        <v>85</v>
      </c>
      <c r="BQ578" s="48" t="s">
        <v>85</v>
      </c>
      <c r="BR578" s="48">
        <v>42</v>
      </c>
      <c r="BS578" s="48">
        <v>49</v>
      </c>
      <c r="BT578" s="48">
        <v>9</v>
      </c>
      <c r="BU578" s="48" t="s">
        <v>85</v>
      </c>
      <c r="BV578" s="48" t="s">
        <v>85</v>
      </c>
      <c r="BW578" s="48" t="s">
        <v>85</v>
      </c>
      <c r="BX578" s="48" t="s">
        <v>85</v>
      </c>
      <c r="BY578" s="48">
        <v>65</v>
      </c>
      <c r="BZ578" s="48">
        <v>30</v>
      </c>
      <c r="CA578" s="48" t="s">
        <v>85</v>
      </c>
      <c r="CB578" s="48" t="s">
        <v>85</v>
      </c>
      <c r="CC578" s="48">
        <v>6</v>
      </c>
      <c r="CD578" s="45"/>
      <c r="CE578" s="1"/>
      <c r="CF578" s="1"/>
      <c r="CG578" s="1"/>
      <c r="CH578" s="1"/>
      <c r="CI578" s="1"/>
      <c r="CJ578" s="1"/>
      <c r="CK578" s="1"/>
    </row>
    <row r="579" spans="1:89" ht="15.75" customHeight="1">
      <c r="A579" s="1">
        <v>168</v>
      </c>
      <c r="B579" s="1" t="s">
        <v>511</v>
      </c>
      <c r="C579" s="19" t="s">
        <v>596</v>
      </c>
      <c r="D579" s="20" t="s">
        <v>405</v>
      </c>
      <c r="E579" s="20" t="s">
        <v>597</v>
      </c>
      <c r="F579" s="20" t="s">
        <v>598</v>
      </c>
      <c r="G579" s="20" t="s">
        <v>497</v>
      </c>
      <c r="H579" s="40">
        <f>E579-D579+1</f>
        <v>4</v>
      </c>
      <c r="I579" s="48">
        <v>4</v>
      </c>
      <c r="J579" s="48" t="s">
        <v>1464</v>
      </c>
      <c r="K579" s="48">
        <v>601</v>
      </c>
      <c r="L579" s="48">
        <v>48</v>
      </c>
      <c r="M579" s="48">
        <v>46</v>
      </c>
      <c r="N579" s="48" t="s">
        <v>85</v>
      </c>
      <c r="O579" s="48" t="s">
        <v>85</v>
      </c>
      <c r="P579" s="48" t="s">
        <v>513</v>
      </c>
      <c r="Q579" s="22" t="s">
        <v>514</v>
      </c>
      <c r="R579" s="22" t="s">
        <v>88</v>
      </c>
      <c r="S579" s="12">
        <v>47.9</v>
      </c>
      <c r="T579" s="12">
        <v>49.7</v>
      </c>
      <c r="U579" s="48">
        <v>48</v>
      </c>
      <c r="V579" s="48">
        <v>50</v>
      </c>
      <c r="W579" s="48" t="s">
        <v>12</v>
      </c>
      <c r="X579" s="48">
        <f>IF(AND(W579 = "Rep", M579&gt;L579),1,0)</f>
        <v>0</v>
      </c>
      <c r="Y579" s="48" t="s">
        <v>85</v>
      </c>
      <c r="Z579" s="48" t="s">
        <v>85</v>
      </c>
      <c r="AA579" s="48">
        <v>0</v>
      </c>
      <c r="AB579" s="48">
        <v>1</v>
      </c>
      <c r="AC579" s="48">
        <v>0</v>
      </c>
      <c r="AD579" s="48" t="s">
        <v>85</v>
      </c>
      <c r="AE579" s="48" t="s">
        <v>599</v>
      </c>
      <c r="AF579" s="48" t="s">
        <v>600</v>
      </c>
      <c r="AG579" s="48" t="s">
        <v>11</v>
      </c>
      <c r="AH579" s="48">
        <v>1</v>
      </c>
      <c r="AI579" s="48">
        <v>0</v>
      </c>
      <c r="AJ579" s="48" t="s">
        <v>85</v>
      </c>
      <c r="AK579" s="48" t="s">
        <v>85</v>
      </c>
      <c r="AL579" s="48" t="s">
        <v>85</v>
      </c>
      <c r="AM579" s="48" t="s">
        <v>85</v>
      </c>
      <c r="AN579" s="48" t="s">
        <v>85</v>
      </c>
      <c r="AO579" s="48" t="s">
        <v>85</v>
      </c>
      <c r="AP579" s="48" t="s">
        <v>85</v>
      </c>
      <c r="AQ579" s="48" t="s">
        <v>85</v>
      </c>
      <c r="AR579" s="48" t="s">
        <v>85</v>
      </c>
      <c r="AS579" s="48" t="s">
        <v>85</v>
      </c>
      <c r="AT579" s="48" t="s">
        <v>85</v>
      </c>
      <c r="AU579" s="48" t="s">
        <v>85</v>
      </c>
      <c r="AV579" s="48" t="s">
        <v>85</v>
      </c>
      <c r="AW579" s="48" t="s">
        <v>85</v>
      </c>
      <c r="AX579" s="48" t="s">
        <v>85</v>
      </c>
      <c r="AY579" s="48" t="s">
        <v>85</v>
      </c>
      <c r="AZ579" s="48" t="s">
        <v>85</v>
      </c>
      <c r="BA579" s="48" t="s">
        <v>85</v>
      </c>
      <c r="BB579" s="48" t="s">
        <v>85</v>
      </c>
      <c r="BC579" s="48" t="s">
        <v>85</v>
      </c>
      <c r="BD579" s="48" t="s">
        <v>85</v>
      </c>
      <c r="BE579" s="48" t="s">
        <v>85</v>
      </c>
      <c r="BF579" s="48" t="s">
        <v>85</v>
      </c>
      <c r="BG579" s="48" t="s">
        <v>85</v>
      </c>
      <c r="BH579" s="48" t="s">
        <v>85</v>
      </c>
      <c r="BI579" s="48" t="s">
        <v>85</v>
      </c>
      <c r="BJ579" s="48" t="s">
        <v>85</v>
      </c>
      <c r="BK579" s="48" t="s">
        <v>85</v>
      </c>
      <c r="BL579" s="48" t="s">
        <v>85</v>
      </c>
      <c r="BM579" s="48" t="s">
        <v>85</v>
      </c>
      <c r="BN579" s="48" t="s">
        <v>85</v>
      </c>
      <c r="BO579" s="48" t="s">
        <v>85</v>
      </c>
      <c r="BP579" s="48" t="s">
        <v>85</v>
      </c>
      <c r="BQ579" s="48" t="s">
        <v>85</v>
      </c>
      <c r="BR579" s="48" t="s">
        <v>85</v>
      </c>
      <c r="BS579" s="48" t="s">
        <v>85</v>
      </c>
      <c r="BT579" s="48" t="s">
        <v>85</v>
      </c>
      <c r="BU579" s="48" t="s">
        <v>85</v>
      </c>
      <c r="BV579" s="48" t="s">
        <v>85</v>
      </c>
      <c r="BW579" s="48" t="s">
        <v>85</v>
      </c>
      <c r="BX579" s="48" t="s">
        <v>85</v>
      </c>
      <c r="BY579" s="48" t="s">
        <v>85</v>
      </c>
      <c r="BZ579" s="48" t="s">
        <v>85</v>
      </c>
      <c r="CA579" s="48" t="s">
        <v>85</v>
      </c>
      <c r="CB579" s="48" t="s">
        <v>85</v>
      </c>
      <c r="CC579" s="48" t="s">
        <v>85</v>
      </c>
      <c r="CD579" s="1"/>
      <c r="CE579" s="1"/>
    </row>
    <row r="580" spans="1:89" ht="15.75" customHeight="1">
      <c r="A580" s="26">
        <v>81</v>
      </c>
      <c r="B580" s="26" t="s">
        <v>511</v>
      </c>
      <c r="C580" s="19" t="s">
        <v>596</v>
      </c>
      <c r="D580" s="27">
        <v>44021</v>
      </c>
      <c r="E580" s="27">
        <v>44027</v>
      </c>
      <c r="F580" s="26" t="s">
        <v>616</v>
      </c>
      <c r="G580" s="27">
        <v>44034</v>
      </c>
      <c r="H580" s="48">
        <v>7</v>
      </c>
      <c r="I580" s="48">
        <v>3.5</v>
      </c>
      <c r="J580" s="48" t="s">
        <v>1464</v>
      </c>
      <c r="K580" s="32">
        <v>800</v>
      </c>
      <c r="L580" s="32">
        <v>45</v>
      </c>
      <c r="M580" s="32">
        <v>44</v>
      </c>
      <c r="N580" s="49" t="s">
        <v>85</v>
      </c>
      <c r="O580" s="49" t="s">
        <v>85</v>
      </c>
      <c r="P580" s="48" t="s">
        <v>513</v>
      </c>
      <c r="Q580" s="48" t="s">
        <v>514</v>
      </c>
      <c r="R580" s="48" t="s">
        <v>88</v>
      </c>
      <c r="S580" s="12">
        <v>47.9</v>
      </c>
      <c r="T580" s="12">
        <v>49.7</v>
      </c>
      <c r="U580" s="48">
        <v>48</v>
      </c>
      <c r="V580" s="48">
        <v>50</v>
      </c>
      <c r="W580" s="48" t="s">
        <v>12</v>
      </c>
      <c r="X580" s="48">
        <f>IF(AND(W580 = "Rep", M580&gt;L580),1,0)</f>
        <v>0</v>
      </c>
      <c r="Y580" s="49" t="s">
        <v>85</v>
      </c>
      <c r="Z580" s="49" t="s">
        <v>85</v>
      </c>
      <c r="AA580" s="32">
        <v>0</v>
      </c>
      <c r="AB580" s="32">
        <v>1</v>
      </c>
      <c r="AC580" s="32">
        <v>0</v>
      </c>
      <c r="AD580" s="49" t="s">
        <v>85</v>
      </c>
      <c r="AE580" s="32" t="s">
        <v>599</v>
      </c>
      <c r="AF580" s="32" t="s">
        <v>600</v>
      </c>
      <c r="AG580" s="32" t="s">
        <v>118</v>
      </c>
      <c r="AH580" s="48">
        <v>1</v>
      </c>
      <c r="AI580" s="32">
        <v>0</v>
      </c>
      <c r="AJ580" s="32">
        <v>1</v>
      </c>
      <c r="AK580" s="32">
        <v>1</v>
      </c>
      <c r="AL580" s="32">
        <v>1</v>
      </c>
      <c r="AM580" s="32">
        <v>0</v>
      </c>
      <c r="AN580" s="32">
        <v>0</v>
      </c>
      <c r="AO580" s="32">
        <v>0</v>
      </c>
      <c r="AP580" s="32">
        <v>1</v>
      </c>
      <c r="AQ580" s="32">
        <v>0</v>
      </c>
      <c r="AR580" s="32">
        <v>0</v>
      </c>
      <c r="AS580" s="32">
        <v>0</v>
      </c>
      <c r="AT580" s="32">
        <v>1</v>
      </c>
      <c r="AU580" s="32">
        <v>0</v>
      </c>
      <c r="AV580" s="32">
        <v>0</v>
      </c>
      <c r="AW580" s="32">
        <v>0</v>
      </c>
      <c r="AX580" s="32">
        <v>0</v>
      </c>
      <c r="AY580" s="32">
        <v>0</v>
      </c>
      <c r="AZ580" s="32">
        <v>0</v>
      </c>
      <c r="BA580" s="32">
        <v>0</v>
      </c>
      <c r="BB580" s="32">
        <v>0</v>
      </c>
      <c r="BC580" s="32">
        <v>0</v>
      </c>
      <c r="BD580" s="32">
        <v>0</v>
      </c>
      <c r="BE580" s="32">
        <v>0</v>
      </c>
      <c r="BF580" s="32">
        <v>0</v>
      </c>
      <c r="BG580" s="32">
        <v>0</v>
      </c>
      <c r="BH580" s="32">
        <v>0</v>
      </c>
      <c r="BI580" s="32">
        <v>0</v>
      </c>
      <c r="BJ580" s="32">
        <v>0</v>
      </c>
      <c r="BK580" s="32">
        <v>0</v>
      </c>
      <c r="BL580" s="32">
        <v>0</v>
      </c>
      <c r="BM580" s="32">
        <v>0</v>
      </c>
      <c r="BN580" s="32">
        <v>0</v>
      </c>
      <c r="BO580" s="32">
        <v>0</v>
      </c>
      <c r="BP580" s="49" t="s">
        <v>85</v>
      </c>
      <c r="BQ580" s="49" t="s">
        <v>85</v>
      </c>
      <c r="BR580" s="49" t="s">
        <v>85</v>
      </c>
      <c r="BS580" s="49" t="s">
        <v>85</v>
      </c>
      <c r="BT580" s="49" t="s">
        <v>85</v>
      </c>
      <c r="BU580" s="49" t="s">
        <v>85</v>
      </c>
      <c r="BV580" s="49" t="s">
        <v>85</v>
      </c>
      <c r="BW580" s="49" t="s">
        <v>85</v>
      </c>
      <c r="BX580" s="49" t="s">
        <v>85</v>
      </c>
      <c r="BY580" s="32">
        <v>61</v>
      </c>
      <c r="BZ580" s="32">
        <v>30</v>
      </c>
      <c r="CA580" s="49" t="s">
        <v>85</v>
      </c>
      <c r="CB580" s="49" t="s">
        <v>85</v>
      </c>
      <c r="CC580" s="32">
        <v>9</v>
      </c>
    </row>
    <row r="581" spans="1:89" ht="15.75" customHeight="1">
      <c r="A581" s="1">
        <v>2</v>
      </c>
      <c r="B581" s="1" t="s">
        <v>511</v>
      </c>
      <c r="C581" s="19" t="s">
        <v>622</v>
      </c>
      <c r="D581" s="27">
        <v>43962</v>
      </c>
      <c r="E581" s="27">
        <v>43964</v>
      </c>
      <c r="F581" s="26" t="s">
        <v>623</v>
      </c>
      <c r="G581" s="27">
        <v>43965</v>
      </c>
      <c r="H581" s="48">
        <v>3</v>
      </c>
      <c r="I581" s="48">
        <v>3.7</v>
      </c>
      <c r="J581" s="48" t="s">
        <v>1464</v>
      </c>
      <c r="K581" s="32">
        <v>700</v>
      </c>
      <c r="L581" s="32">
        <v>41</v>
      </c>
      <c r="M581" s="32">
        <v>46</v>
      </c>
      <c r="N581" s="49" t="s">
        <v>85</v>
      </c>
      <c r="O581" s="49" t="s">
        <v>85</v>
      </c>
      <c r="P581" s="32" t="s">
        <v>513</v>
      </c>
      <c r="Q581" s="32" t="s">
        <v>514</v>
      </c>
      <c r="R581" s="32" t="s">
        <v>88</v>
      </c>
      <c r="S581" s="12">
        <v>47.9</v>
      </c>
      <c r="T581" s="12">
        <v>49.7</v>
      </c>
      <c r="U581" s="48">
        <v>48</v>
      </c>
      <c r="V581" s="48">
        <v>50</v>
      </c>
      <c r="W581" s="48" t="s">
        <v>12</v>
      </c>
      <c r="X581" s="48">
        <f>IF(AND(W581 = "Rep", M581&gt;L581),1,0)</f>
        <v>1</v>
      </c>
      <c r="Y581" s="49" t="s">
        <v>85</v>
      </c>
      <c r="Z581" s="49" t="s">
        <v>85</v>
      </c>
      <c r="AA581" s="32">
        <v>0</v>
      </c>
      <c r="AB581" s="32">
        <v>1</v>
      </c>
      <c r="AC581" s="32">
        <v>0</v>
      </c>
      <c r="AD581" s="49">
        <v>40</v>
      </c>
      <c r="AE581" s="32" t="s">
        <v>624</v>
      </c>
      <c r="AF581" s="32" t="s">
        <v>622</v>
      </c>
      <c r="AG581" s="32" t="s">
        <v>118</v>
      </c>
      <c r="AH581" s="32">
        <v>1</v>
      </c>
      <c r="AI581" s="32">
        <v>0</v>
      </c>
      <c r="AJ581" s="49" t="s">
        <v>85</v>
      </c>
      <c r="AK581" s="49" t="s">
        <v>85</v>
      </c>
      <c r="AL581" s="49" t="s">
        <v>85</v>
      </c>
      <c r="AM581" s="49" t="s">
        <v>85</v>
      </c>
      <c r="AN581" s="49" t="s">
        <v>85</v>
      </c>
      <c r="AO581" s="49" t="s">
        <v>85</v>
      </c>
      <c r="AP581" s="49" t="s">
        <v>85</v>
      </c>
      <c r="AQ581" s="49" t="s">
        <v>85</v>
      </c>
      <c r="AR581" s="49" t="s">
        <v>85</v>
      </c>
      <c r="AS581" s="49" t="s">
        <v>85</v>
      </c>
      <c r="AT581" s="49" t="s">
        <v>85</v>
      </c>
      <c r="AU581" s="49" t="s">
        <v>85</v>
      </c>
      <c r="AV581" s="49" t="s">
        <v>85</v>
      </c>
      <c r="AW581" s="49" t="s">
        <v>85</v>
      </c>
      <c r="AX581" s="49" t="s">
        <v>85</v>
      </c>
      <c r="AY581" s="49" t="s">
        <v>85</v>
      </c>
      <c r="AZ581" s="49" t="s">
        <v>85</v>
      </c>
      <c r="BA581" s="49" t="s">
        <v>85</v>
      </c>
      <c r="BB581" s="49" t="s">
        <v>85</v>
      </c>
      <c r="BC581" s="49" t="s">
        <v>85</v>
      </c>
      <c r="BD581" s="49" t="s">
        <v>85</v>
      </c>
      <c r="BE581" s="49" t="s">
        <v>85</v>
      </c>
      <c r="BF581" s="49" t="s">
        <v>85</v>
      </c>
      <c r="BG581" s="49" t="s">
        <v>85</v>
      </c>
      <c r="BH581" s="49" t="s">
        <v>85</v>
      </c>
      <c r="BI581" s="49" t="s">
        <v>85</v>
      </c>
      <c r="BJ581" s="49" t="s">
        <v>85</v>
      </c>
      <c r="BK581" s="49" t="s">
        <v>85</v>
      </c>
      <c r="BL581" s="49" t="s">
        <v>85</v>
      </c>
      <c r="BM581" s="49" t="s">
        <v>85</v>
      </c>
      <c r="BN581" s="49" t="s">
        <v>85</v>
      </c>
      <c r="BO581" s="49" t="s">
        <v>85</v>
      </c>
      <c r="BP581" s="49" t="s">
        <v>85</v>
      </c>
      <c r="BQ581" s="49" t="s">
        <v>85</v>
      </c>
      <c r="BR581" s="49" t="s">
        <v>85</v>
      </c>
      <c r="BS581" s="49" t="s">
        <v>85</v>
      </c>
      <c r="BT581" s="49" t="s">
        <v>85</v>
      </c>
      <c r="BU581" s="49" t="s">
        <v>85</v>
      </c>
      <c r="BV581" s="49" t="s">
        <v>85</v>
      </c>
      <c r="BW581" s="49" t="s">
        <v>85</v>
      </c>
      <c r="BX581" s="49" t="s">
        <v>85</v>
      </c>
      <c r="BY581" s="49" t="s">
        <v>85</v>
      </c>
      <c r="BZ581" s="49" t="s">
        <v>85</v>
      </c>
      <c r="CA581" s="49" t="s">
        <v>85</v>
      </c>
      <c r="CB581" s="49" t="s">
        <v>85</v>
      </c>
      <c r="CC581" s="49" t="s">
        <v>85</v>
      </c>
      <c r="CE581" s="15"/>
      <c r="CF581" s="15"/>
      <c r="CG581" s="15"/>
      <c r="CH581" s="15"/>
      <c r="CI581" s="15"/>
      <c r="CJ581" s="15"/>
      <c r="CK581" s="16"/>
    </row>
    <row r="582" spans="1:89" ht="15.75" customHeight="1">
      <c r="A582" s="44">
        <v>471</v>
      </c>
      <c r="B582" s="45" t="s">
        <v>633</v>
      </c>
      <c r="C582" s="9" t="s">
        <v>543</v>
      </c>
      <c r="D582" s="39" t="s">
        <v>157</v>
      </c>
      <c r="E582" s="39" t="s">
        <v>310</v>
      </c>
      <c r="F582" s="39" t="s">
        <v>544</v>
      </c>
      <c r="G582" s="39" t="s">
        <v>137</v>
      </c>
      <c r="H582" s="40">
        <f>E582-D582+1</f>
        <v>4</v>
      </c>
      <c r="I582" s="40" t="s">
        <v>351</v>
      </c>
      <c r="J582" s="40" t="s">
        <v>1464</v>
      </c>
      <c r="K582" s="40" t="s">
        <v>95</v>
      </c>
      <c r="L582" s="48">
        <v>44</v>
      </c>
      <c r="M582" s="48">
        <v>45</v>
      </c>
      <c r="N582" s="48" t="s">
        <v>85</v>
      </c>
      <c r="O582" s="48">
        <v>10</v>
      </c>
      <c r="P582" s="13" t="s">
        <v>634</v>
      </c>
      <c r="Q582" s="48" t="s">
        <v>635</v>
      </c>
      <c r="R582" s="48" t="s">
        <v>88</v>
      </c>
      <c r="S582" s="12">
        <v>45</v>
      </c>
      <c r="T582" s="12">
        <v>52</v>
      </c>
      <c r="U582" s="48">
        <f>100*ROUND(754859/1700130,2)</f>
        <v>44</v>
      </c>
      <c r="V582" s="48">
        <f>100*ROUND(864997/1700130,2)</f>
        <v>51</v>
      </c>
      <c r="W582" s="48" t="s">
        <v>12</v>
      </c>
      <c r="X582" s="48">
        <f>IF(AND(W582 = "Rep", M582&gt;L582),1,0)</f>
        <v>1</v>
      </c>
      <c r="Y582" s="48" t="s">
        <v>85</v>
      </c>
      <c r="Z582" s="48" t="s">
        <v>85</v>
      </c>
      <c r="AA582" s="48" t="s">
        <v>85</v>
      </c>
      <c r="AB582" s="48" t="s">
        <v>85</v>
      </c>
      <c r="AC582" s="48" t="s">
        <v>85</v>
      </c>
      <c r="AD582" s="48" t="s">
        <v>85</v>
      </c>
      <c r="AE582" s="48" t="s">
        <v>85</v>
      </c>
      <c r="AF582" s="13" t="s">
        <v>543</v>
      </c>
      <c r="AG582" s="48" t="s">
        <v>12</v>
      </c>
      <c r="AH582" s="48">
        <v>1</v>
      </c>
      <c r="AI582" s="48">
        <v>0</v>
      </c>
      <c r="AJ582" s="48" t="s">
        <v>85</v>
      </c>
      <c r="AK582" s="48" t="s">
        <v>85</v>
      </c>
      <c r="AL582" s="48" t="s">
        <v>85</v>
      </c>
      <c r="AM582" s="48" t="s">
        <v>85</v>
      </c>
      <c r="AN582" s="48" t="s">
        <v>85</v>
      </c>
      <c r="AO582" s="48" t="s">
        <v>85</v>
      </c>
      <c r="AP582" s="48" t="s">
        <v>85</v>
      </c>
      <c r="AQ582" s="48" t="s">
        <v>85</v>
      </c>
      <c r="AR582" s="48" t="s">
        <v>85</v>
      </c>
      <c r="AS582" s="48" t="s">
        <v>85</v>
      </c>
      <c r="AT582" s="48" t="s">
        <v>85</v>
      </c>
      <c r="AU582" s="48" t="s">
        <v>85</v>
      </c>
      <c r="AV582" s="48" t="s">
        <v>85</v>
      </c>
      <c r="AW582" s="48" t="s">
        <v>85</v>
      </c>
      <c r="AX582" s="48" t="s">
        <v>85</v>
      </c>
      <c r="AY582" s="48" t="s">
        <v>85</v>
      </c>
      <c r="AZ582" s="48" t="s">
        <v>85</v>
      </c>
      <c r="BA582" s="48" t="s">
        <v>85</v>
      </c>
      <c r="BB582" s="48" t="s">
        <v>85</v>
      </c>
      <c r="BC582" s="48" t="s">
        <v>85</v>
      </c>
      <c r="BD582" s="48" t="s">
        <v>85</v>
      </c>
      <c r="BE582" s="48" t="s">
        <v>85</v>
      </c>
      <c r="BF582" s="48" t="s">
        <v>85</v>
      </c>
      <c r="BG582" s="48" t="s">
        <v>85</v>
      </c>
      <c r="BH582" s="48" t="s">
        <v>85</v>
      </c>
      <c r="BI582" s="48" t="s">
        <v>85</v>
      </c>
      <c r="BJ582" s="48" t="s">
        <v>85</v>
      </c>
      <c r="BK582" s="48" t="s">
        <v>85</v>
      </c>
      <c r="BL582" s="48" t="s">
        <v>85</v>
      </c>
      <c r="BM582" s="48" t="s">
        <v>85</v>
      </c>
      <c r="BN582" s="48" t="s">
        <v>85</v>
      </c>
      <c r="BO582" s="48" t="s">
        <v>85</v>
      </c>
      <c r="BP582" s="48">
        <v>45</v>
      </c>
      <c r="BQ582" s="48">
        <v>40</v>
      </c>
      <c r="BR582" s="48">
        <v>33</v>
      </c>
      <c r="BS582" s="48">
        <v>34</v>
      </c>
      <c r="BT582" s="48">
        <v>33</v>
      </c>
      <c r="BU582" s="48" t="s">
        <v>85</v>
      </c>
      <c r="BV582" s="48" t="s">
        <v>85</v>
      </c>
      <c r="BW582" s="48" t="s">
        <v>85</v>
      </c>
      <c r="BX582" s="48" t="s">
        <v>85</v>
      </c>
      <c r="BY582" s="48">
        <v>87</v>
      </c>
      <c r="BZ582" s="48">
        <v>3</v>
      </c>
      <c r="CA582" s="48">
        <v>3</v>
      </c>
      <c r="CB582" s="48">
        <v>1</v>
      </c>
      <c r="CC582" s="48">
        <v>1</v>
      </c>
      <c r="CD582" s="45"/>
      <c r="CE582" s="15"/>
      <c r="CF582" s="15"/>
      <c r="CG582" s="15"/>
      <c r="CH582" s="15"/>
      <c r="CI582" s="15"/>
      <c r="CJ582" s="15"/>
      <c r="CK582" s="16"/>
    </row>
    <row r="583" spans="1:89" ht="15.75" customHeight="1">
      <c r="A583" s="44">
        <v>467</v>
      </c>
      <c r="B583" s="45" t="s">
        <v>633</v>
      </c>
      <c r="C583" s="9" t="s">
        <v>543</v>
      </c>
      <c r="D583" s="39" t="s">
        <v>379</v>
      </c>
      <c r="E583" s="39" t="s">
        <v>545</v>
      </c>
      <c r="F583" s="39" t="s">
        <v>546</v>
      </c>
      <c r="G583" s="39" t="s">
        <v>137</v>
      </c>
      <c r="H583" s="40">
        <f>E583-D583+1</f>
        <v>4</v>
      </c>
      <c r="I583" s="40" t="s">
        <v>351</v>
      </c>
      <c r="J583" s="40" t="s">
        <v>1464</v>
      </c>
      <c r="K583" s="40" t="s">
        <v>95</v>
      </c>
      <c r="L583" s="48">
        <v>43</v>
      </c>
      <c r="M583" s="48">
        <v>49</v>
      </c>
      <c r="N583" s="48" t="s">
        <v>85</v>
      </c>
      <c r="O583" s="48">
        <v>8</v>
      </c>
      <c r="P583" s="13" t="s">
        <v>634</v>
      </c>
      <c r="Q583" s="48" t="s">
        <v>635</v>
      </c>
      <c r="R583" s="48" t="s">
        <v>88</v>
      </c>
      <c r="S583" s="12">
        <v>45</v>
      </c>
      <c r="T583" s="12">
        <v>52</v>
      </c>
      <c r="U583" s="48">
        <f>100*ROUND(754859/1700130,2)</f>
        <v>44</v>
      </c>
      <c r="V583" s="48">
        <f>100*ROUND(864997/1700130,2)</f>
        <v>51</v>
      </c>
      <c r="W583" s="48" t="s">
        <v>12</v>
      </c>
      <c r="X583" s="48">
        <f>IF(AND(W583 = "Rep", M583&gt;L583),1,0)</f>
        <v>1</v>
      </c>
      <c r="Y583" s="48" t="s">
        <v>85</v>
      </c>
      <c r="Z583" s="48" t="s">
        <v>85</v>
      </c>
      <c r="AA583" s="48" t="s">
        <v>85</v>
      </c>
      <c r="AB583" s="48" t="s">
        <v>85</v>
      </c>
      <c r="AC583" s="48" t="s">
        <v>85</v>
      </c>
      <c r="AD583" s="48" t="s">
        <v>85</v>
      </c>
      <c r="AE583" s="48" t="s">
        <v>85</v>
      </c>
      <c r="AF583" s="13" t="s">
        <v>543</v>
      </c>
      <c r="AG583" s="48" t="s">
        <v>12</v>
      </c>
      <c r="AH583" s="48">
        <v>1</v>
      </c>
      <c r="AI583" s="48">
        <v>0</v>
      </c>
      <c r="AJ583" s="48" t="s">
        <v>85</v>
      </c>
      <c r="AK583" s="48" t="s">
        <v>85</v>
      </c>
      <c r="AL583" s="48" t="s">
        <v>85</v>
      </c>
      <c r="AM583" s="48" t="s">
        <v>85</v>
      </c>
      <c r="AN583" s="48" t="s">
        <v>85</v>
      </c>
      <c r="AO583" s="48" t="s">
        <v>85</v>
      </c>
      <c r="AP583" s="48" t="s">
        <v>85</v>
      </c>
      <c r="AQ583" s="48" t="s">
        <v>85</v>
      </c>
      <c r="AR583" s="48" t="s">
        <v>85</v>
      </c>
      <c r="AS583" s="48" t="s">
        <v>85</v>
      </c>
      <c r="AT583" s="48" t="s">
        <v>85</v>
      </c>
      <c r="AU583" s="48" t="s">
        <v>85</v>
      </c>
      <c r="AV583" s="48" t="s">
        <v>85</v>
      </c>
      <c r="AW583" s="48" t="s">
        <v>85</v>
      </c>
      <c r="AX583" s="48" t="s">
        <v>85</v>
      </c>
      <c r="AY583" s="48" t="s">
        <v>85</v>
      </c>
      <c r="AZ583" s="48" t="s">
        <v>85</v>
      </c>
      <c r="BA583" s="48" t="s">
        <v>85</v>
      </c>
      <c r="BB583" s="48" t="s">
        <v>85</v>
      </c>
      <c r="BC583" s="48" t="s">
        <v>85</v>
      </c>
      <c r="BD583" s="48" t="s">
        <v>85</v>
      </c>
      <c r="BE583" s="48" t="s">
        <v>85</v>
      </c>
      <c r="BF583" s="48" t="s">
        <v>85</v>
      </c>
      <c r="BG583" s="48" t="s">
        <v>85</v>
      </c>
      <c r="BH583" s="48" t="s">
        <v>85</v>
      </c>
      <c r="BI583" s="48" t="s">
        <v>85</v>
      </c>
      <c r="BJ583" s="48" t="s">
        <v>85</v>
      </c>
      <c r="BK583" s="48" t="s">
        <v>85</v>
      </c>
      <c r="BL583" s="48" t="s">
        <v>85</v>
      </c>
      <c r="BM583" s="48" t="s">
        <v>85</v>
      </c>
      <c r="BN583" s="48" t="s">
        <v>85</v>
      </c>
      <c r="BO583" s="48" t="s">
        <v>85</v>
      </c>
      <c r="BP583" s="48">
        <v>45</v>
      </c>
      <c r="BQ583" s="48">
        <v>39</v>
      </c>
      <c r="BR583" s="48">
        <v>33</v>
      </c>
      <c r="BS583" s="48">
        <v>34</v>
      </c>
      <c r="BT583" s="48">
        <v>33</v>
      </c>
      <c r="BU583" s="48" t="s">
        <v>85</v>
      </c>
      <c r="BV583" s="48" t="s">
        <v>85</v>
      </c>
      <c r="BW583" s="48" t="s">
        <v>85</v>
      </c>
      <c r="BX583" s="48" t="s">
        <v>85</v>
      </c>
      <c r="BY583" s="48">
        <v>87</v>
      </c>
      <c r="BZ583" s="48">
        <v>3</v>
      </c>
      <c r="CA583" s="48">
        <v>3</v>
      </c>
      <c r="CB583" s="48">
        <v>1</v>
      </c>
      <c r="CC583" s="48">
        <v>1</v>
      </c>
      <c r="CD583" s="45"/>
      <c r="CE583" s="15"/>
      <c r="CF583" s="15"/>
      <c r="CG583" s="15"/>
      <c r="CH583" s="15"/>
      <c r="CI583" s="15"/>
      <c r="CJ583" s="15"/>
      <c r="CK583" s="16"/>
    </row>
    <row r="584" spans="1:89" ht="15.75" customHeight="1">
      <c r="A584" s="26">
        <v>56</v>
      </c>
      <c r="B584" s="26" t="s">
        <v>633</v>
      </c>
      <c r="C584" s="19" t="s">
        <v>675</v>
      </c>
      <c r="D584" s="27">
        <v>44005</v>
      </c>
      <c r="E584" s="27">
        <v>44010</v>
      </c>
      <c r="F584" s="26" t="s">
        <v>676</v>
      </c>
      <c r="G584" s="27">
        <v>44018</v>
      </c>
      <c r="H584" s="32">
        <v>6</v>
      </c>
      <c r="I584" s="48">
        <v>3.46</v>
      </c>
      <c r="J584" s="48" t="s">
        <v>1464</v>
      </c>
      <c r="K584" s="32">
        <v>800</v>
      </c>
      <c r="L584" s="32">
        <v>49</v>
      </c>
      <c r="M584" s="32">
        <v>47</v>
      </c>
      <c r="N584" s="49" t="s">
        <v>85</v>
      </c>
      <c r="O584" s="49" t="s">
        <v>85</v>
      </c>
      <c r="P584" s="32" t="s">
        <v>634</v>
      </c>
      <c r="Q584" s="32" t="s">
        <v>635</v>
      </c>
      <c r="R584" s="32" t="s">
        <v>88</v>
      </c>
      <c r="S584" s="12">
        <v>45</v>
      </c>
      <c r="T584" s="12">
        <v>52</v>
      </c>
      <c r="U584" s="48">
        <f>100*ROUND(754859/1700130,2)</f>
        <v>44</v>
      </c>
      <c r="V584" s="48">
        <f>100*ROUND(864997/1700130,2)</f>
        <v>51</v>
      </c>
      <c r="W584" s="48" t="s">
        <v>12</v>
      </c>
      <c r="X584" s="48">
        <f>IF(AND(W584 = "Rep", M584&gt;L584),1,0)</f>
        <v>0</v>
      </c>
      <c r="Y584" s="49" t="s">
        <v>85</v>
      </c>
      <c r="Z584" s="49" t="s">
        <v>85</v>
      </c>
      <c r="AA584" s="32">
        <v>0</v>
      </c>
      <c r="AB584" s="32">
        <v>1</v>
      </c>
      <c r="AC584" s="32">
        <v>0</v>
      </c>
      <c r="AD584" s="32">
        <v>40</v>
      </c>
      <c r="AE584" s="48" t="s">
        <v>446</v>
      </c>
      <c r="AF584" s="32" t="s">
        <v>675</v>
      </c>
      <c r="AG584" s="32" t="s">
        <v>118</v>
      </c>
      <c r="AH584" s="32">
        <v>1</v>
      </c>
      <c r="AI584" s="32">
        <v>0</v>
      </c>
      <c r="AJ584" s="49" t="s">
        <v>85</v>
      </c>
      <c r="AK584" s="49" t="s">
        <v>85</v>
      </c>
      <c r="AL584" s="49" t="s">
        <v>85</v>
      </c>
      <c r="AM584" s="49" t="s">
        <v>85</v>
      </c>
      <c r="AN584" s="49" t="s">
        <v>85</v>
      </c>
      <c r="AO584" s="49" t="s">
        <v>85</v>
      </c>
      <c r="AP584" s="49" t="s">
        <v>85</v>
      </c>
      <c r="AQ584" s="49" t="s">
        <v>85</v>
      </c>
      <c r="AR584" s="49" t="s">
        <v>85</v>
      </c>
      <c r="AS584" s="49" t="s">
        <v>85</v>
      </c>
      <c r="AT584" s="49" t="s">
        <v>85</v>
      </c>
      <c r="AU584" s="49" t="s">
        <v>85</v>
      </c>
      <c r="AV584" s="49" t="s">
        <v>85</v>
      </c>
      <c r="AW584" s="49" t="s">
        <v>85</v>
      </c>
      <c r="AX584" s="49" t="s">
        <v>85</v>
      </c>
      <c r="AY584" s="49" t="s">
        <v>85</v>
      </c>
      <c r="AZ584" s="49" t="s">
        <v>85</v>
      </c>
      <c r="BA584" s="49" t="s">
        <v>85</v>
      </c>
      <c r="BB584" s="49" t="s">
        <v>85</v>
      </c>
      <c r="BC584" s="49" t="s">
        <v>85</v>
      </c>
      <c r="BD584" s="49" t="s">
        <v>85</v>
      </c>
      <c r="BE584" s="49" t="s">
        <v>85</v>
      </c>
      <c r="BF584" s="49" t="s">
        <v>85</v>
      </c>
      <c r="BG584" s="49" t="s">
        <v>85</v>
      </c>
      <c r="BH584" s="49" t="s">
        <v>85</v>
      </c>
      <c r="BI584" s="49" t="s">
        <v>85</v>
      </c>
      <c r="BJ584" s="49" t="s">
        <v>85</v>
      </c>
      <c r="BK584" s="49" t="s">
        <v>85</v>
      </c>
      <c r="BL584" s="49" t="s">
        <v>85</v>
      </c>
      <c r="BM584" s="49" t="s">
        <v>85</v>
      </c>
      <c r="BN584" s="49" t="s">
        <v>85</v>
      </c>
      <c r="BO584" s="49" t="s">
        <v>85</v>
      </c>
      <c r="BP584" s="49" t="s">
        <v>85</v>
      </c>
      <c r="BQ584" s="49" t="s">
        <v>85</v>
      </c>
      <c r="BR584" s="49" t="s">
        <v>85</v>
      </c>
      <c r="BS584" s="49" t="s">
        <v>85</v>
      </c>
      <c r="BT584" s="49" t="s">
        <v>85</v>
      </c>
      <c r="BU584" s="49" t="s">
        <v>85</v>
      </c>
      <c r="BV584" s="49" t="s">
        <v>85</v>
      </c>
      <c r="BW584" s="49" t="s">
        <v>85</v>
      </c>
      <c r="BX584" s="49" t="s">
        <v>85</v>
      </c>
      <c r="BY584" s="49" t="s">
        <v>85</v>
      </c>
      <c r="BZ584" s="49" t="s">
        <v>85</v>
      </c>
      <c r="CA584" s="49" t="s">
        <v>85</v>
      </c>
      <c r="CB584" s="49" t="s">
        <v>85</v>
      </c>
      <c r="CC584" s="49" t="s">
        <v>85</v>
      </c>
      <c r="CD584" s="26" t="s">
        <v>183</v>
      </c>
      <c r="CE584" s="15"/>
      <c r="CF584" s="15"/>
      <c r="CG584" s="15"/>
      <c r="CH584" s="15"/>
      <c r="CI584" s="15"/>
      <c r="CJ584" s="15"/>
      <c r="CK584" s="16"/>
    </row>
    <row r="585" spans="1:89" ht="15.75" customHeight="1">
      <c r="A585" s="44">
        <v>446</v>
      </c>
      <c r="B585" s="45" t="s">
        <v>710</v>
      </c>
      <c r="C585" s="9" t="s">
        <v>700</v>
      </c>
      <c r="D585" s="39" t="s">
        <v>100</v>
      </c>
      <c r="E585" s="39" t="s">
        <v>92</v>
      </c>
      <c r="F585" s="39" t="s">
        <v>649</v>
      </c>
      <c r="G585" s="39" t="s">
        <v>94</v>
      </c>
      <c r="H585" s="40">
        <f>E585-D585+1</f>
        <v>3</v>
      </c>
      <c r="I585" s="40" t="s">
        <v>210</v>
      </c>
      <c r="J585" s="40" t="s">
        <v>1464</v>
      </c>
      <c r="K585" s="40" t="s">
        <v>701</v>
      </c>
      <c r="L585" s="48">
        <v>39</v>
      </c>
      <c r="M585" s="48">
        <v>41</v>
      </c>
      <c r="N585" s="48">
        <v>2</v>
      </c>
      <c r="O585" s="48">
        <v>8</v>
      </c>
      <c r="P585" s="13" t="s">
        <v>695</v>
      </c>
      <c r="Q585" s="48" t="s">
        <v>696</v>
      </c>
      <c r="R585" s="48" t="s">
        <v>88</v>
      </c>
      <c r="S585" s="12">
        <v>42</v>
      </c>
      <c r="T585" s="12">
        <v>54</v>
      </c>
      <c r="U585" s="48">
        <v>42</v>
      </c>
      <c r="V585" s="48">
        <v>53</v>
      </c>
      <c r="W585" s="48" t="s">
        <v>12</v>
      </c>
      <c r="X585" s="48">
        <f>IF(AND(W585 = "Rep", M585&gt;L585),1,0)</f>
        <v>1</v>
      </c>
      <c r="Y585" s="48" t="s">
        <v>85</v>
      </c>
      <c r="Z585" s="48" t="s">
        <v>85</v>
      </c>
      <c r="AA585" s="48">
        <v>0</v>
      </c>
      <c r="AB585" s="48">
        <v>0</v>
      </c>
      <c r="AC585" s="48">
        <v>1</v>
      </c>
      <c r="AD585" s="48">
        <v>78</v>
      </c>
      <c r="AE585" s="13" t="s">
        <v>700</v>
      </c>
      <c r="AF585" s="13" t="s">
        <v>700</v>
      </c>
      <c r="AG585" s="48" t="s">
        <v>89</v>
      </c>
      <c r="AH585" s="48">
        <v>1</v>
      </c>
      <c r="AI585" s="48">
        <v>0</v>
      </c>
      <c r="AJ585" s="48">
        <v>1</v>
      </c>
      <c r="AK585" s="48">
        <v>1</v>
      </c>
      <c r="AL585" s="48">
        <v>0</v>
      </c>
      <c r="AM585" s="48">
        <v>1</v>
      </c>
      <c r="AN585" s="48">
        <v>0</v>
      </c>
      <c r="AO585" s="48">
        <v>0</v>
      </c>
      <c r="AP585" s="48">
        <v>0</v>
      </c>
      <c r="AQ585" s="48">
        <v>0</v>
      </c>
      <c r="AR585" s="48">
        <v>0</v>
      </c>
      <c r="AS585" s="48">
        <v>0</v>
      </c>
      <c r="AT585" s="48">
        <v>1</v>
      </c>
      <c r="AU585" s="48">
        <v>0</v>
      </c>
      <c r="AV585" s="48">
        <v>0</v>
      </c>
      <c r="AW585" s="48">
        <v>0</v>
      </c>
      <c r="AX585" s="48">
        <v>0</v>
      </c>
      <c r="AY585" s="48">
        <v>1</v>
      </c>
      <c r="AZ585" s="48">
        <v>0</v>
      </c>
      <c r="BA585" s="48">
        <v>0</v>
      </c>
      <c r="BB585" s="48">
        <v>0</v>
      </c>
      <c r="BC585" s="48">
        <v>0</v>
      </c>
      <c r="BD585" s="48">
        <v>0</v>
      </c>
      <c r="BE585" s="48">
        <v>0</v>
      </c>
      <c r="BF585" s="48">
        <v>0</v>
      </c>
      <c r="BG585" s="48">
        <v>0</v>
      </c>
      <c r="BH585" s="48">
        <v>0</v>
      </c>
      <c r="BI585" s="48">
        <v>0</v>
      </c>
      <c r="BJ585" s="48">
        <v>0</v>
      </c>
      <c r="BK585" s="48">
        <v>0</v>
      </c>
      <c r="BL585" s="48">
        <v>0</v>
      </c>
      <c r="BM585" s="48">
        <v>0</v>
      </c>
      <c r="BN585" s="48">
        <v>0</v>
      </c>
      <c r="BO585" s="48">
        <v>0</v>
      </c>
      <c r="BP585" s="48" t="s">
        <v>85</v>
      </c>
      <c r="BQ585" s="48" t="s">
        <v>85</v>
      </c>
      <c r="BR585" s="48" t="s">
        <v>85</v>
      </c>
      <c r="BS585" s="48" t="s">
        <v>85</v>
      </c>
      <c r="BT585" s="48" t="s">
        <v>85</v>
      </c>
      <c r="BU585" s="48" t="s">
        <v>85</v>
      </c>
      <c r="BV585" s="48" t="s">
        <v>85</v>
      </c>
      <c r="BW585" s="48" t="s">
        <v>85</v>
      </c>
      <c r="BX585" s="48" t="s">
        <v>85</v>
      </c>
      <c r="BY585" s="48" t="s">
        <v>85</v>
      </c>
      <c r="BZ585" s="48" t="s">
        <v>85</v>
      </c>
      <c r="CA585" s="48" t="s">
        <v>85</v>
      </c>
      <c r="CB585" s="48" t="s">
        <v>85</v>
      </c>
      <c r="CC585" s="48" t="s">
        <v>85</v>
      </c>
      <c r="CD585" s="45" t="s">
        <v>85</v>
      </c>
      <c r="CE585" s="15"/>
      <c r="CF585" s="15"/>
      <c r="CG585" s="15"/>
      <c r="CH585" s="15"/>
      <c r="CI585" s="15"/>
      <c r="CJ585" s="15"/>
      <c r="CK585" s="16"/>
    </row>
    <row r="586" spans="1:89" ht="15.75" customHeight="1">
      <c r="A586" s="45">
        <v>226</v>
      </c>
      <c r="B586" s="45" t="s">
        <v>713</v>
      </c>
      <c r="C586" s="24" t="s">
        <v>555</v>
      </c>
      <c r="D586" s="39" t="s">
        <v>360</v>
      </c>
      <c r="E586" s="39" t="s">
        <v>348</v>
      </c>
      <c r="F586" s="39" t="s">
        <v>726</v>
      </c>
      <c r="G586" s="39" t="s">
        <v>349</v>
      </c>
      <c r="H586" s="40">
        <f>E586-D586+1</f>
        <v>5</v>
      </c>
      <c r="I586" s="40" t="s">
        <v>536</v>
      </c>
      <c r="J586" s="40" t="s">
        <v>1464</v>
      </c>
      <c r="K586" s="48">
        <v>1164</v>
      </c>
      <c r="L586" s="12">
        <v>41</v>
      </c>
      <c r="M586" s="12">
        <v>53</v>
      </c>
      <c r="N586" s="12">
        <v>1</v>
      </c>
      <c r="O586" s="12">
        <v>4</v>
      </c>
      <c r="P586" s="48" t="s">
        <v>715</v>
      </c>
      <c r="Q586" s="12" t="s">
        <v>716</v>
      </c>
      <c r="R586" s="12" t="s">
        <v>88</v>
      </c>
      <c r="S586" s="12">
        <v>38</v>
      </c>
      <c r="T586" s="12">
        <v>58</v>
      </c>
      <c r="U586" s="48">
        <f>100*ROUND(816257/(1233315+816257+85386+70+18+9+1+1),2)</f>
        <v>38</v>
      </c>
      <c r="V586" s="48">
        <f>100*ROUND(1233315/(1233315+816257+85386+70+18+9+1+1),2)</f>
        <v>57.999999999999993</v>
      </c>
      <c r="W586" s="48" t="s">
        <v>12</v>
      </c>
      <c r="X586" s="48">
        <f>IF(AND(W586 = "Rep", M586&gt;L586),1,0)</f>
        <v>1</v>
      </c>
      <c r="Y586" s="48" t="s">
        <v>85</v>
      </c>
      <c r="Z586" s="48" t="s">
        <v>85</v>
      </c>
      <c r="AA586" s="12">
        <v>0</v>
      </c>
      <c r="AB586" s="12">
        <v>1</v>
      </c>
      <c r="AC586" s="12">
        <v>0</v>
      </c>
      <c r="AD586" s="48" t="s">
        <v>85</v>
      </c>
      <c r="AE586" s="12" t="s">
        <v>557</v>
      </c>
      <c r="AF586" s="12" t="s">
        <v>557</v>
      </c>
      <c r="AG586" s="48" t="s">
        <v>89</v>
      </c>
      <c r="AH586" s="12">
        <v>1</v>
      </c>
      <c r="AI586" s="12">
        <v>1</v>
      </c>
      <c r="AJ586" s="14">
        <v>1</v>
      </c>
      <c r="AK586" s="14">
        <v>1</v>
      </c>
      <c r="AL586" s="14">
        <v>1</v>
      </c>
      <c r="AM586" s="14">
        <v>1</v>
      </c>
      <c r="AN586" s="14">
        <v>0</v>
      </c>
      <c r="AO586" s="14">
        <v>0</v>
      </c>
      <c r="AP586" s="14">
        <v>0</v>
      </c>
      <c r="AQ586" s="14">
        <v>0</v>
      </c>
      <c r="AR586" s="14">
        <v>0</v>
      </c>
      <c r="AS586" s="14">
        <v>0</v>
      </c>
      <c r="AT586" s="14">
        <v>0</v>
      </c>
      <c r="AU586" s="14">
        <v>0</v>
      </c>
      <c r="AV586" s="14">
        <v>0</v>
      </c>
      <c r="AW586" s="14">
        <v>0</v>
      </c>
      <c r="AX586" s="14">
        <v>0</v>
      </c>
      <c r="AY586" s="14">
        <v>0</v>
      </c>
      <c r="AZ586" s="14">
        <v>0</v>
      </c>
      <c r="BA586" s="14">
        <v>0</v>
      </c>
      <c r="BB586" s="14">
        <v>0</v>
      </c>
      <c r="BC586" s="14">
        <v>0</v>
      </c>
      <c r="BD586" s="14">
        <v>0</v>
      </c>
      <c r="BE586" s="14">
        <v>0</v>
      </c>
      <c r="BF586" s="14">
        <v>0</v>
      </c>
      <c r="BG586" s="14">
        <v>0</v>
      </c>
      <c r="BH586" s="14">
        <v>1</v>
      </c>
      <c r="BI586" s="14">
        <v>0</v>
      </c>
      <c r="BJ586" s="14">
        <v>0</v>
      </c>
      <c r="BK586" s="14">
        <v>0</v>
      </c>
      <c r="BL586" s="14">
        <v>0</v>
      </c>
      <c r="BM586" s="14">
        <v>0</v>
      </c>
      <c r="BN586" s="14">
        <v>0</v>
      </c>
      <c r="BO586" s="48">
        <v>0</v>
      </c>
      <c r="BP586" s="14">
        <v>0</v>
      </c>
      <c r="BQ586" s="14">
        <v>0</v>
      </c>
      <c r="BR586" s="12">
        <v>28</v>
      </c>
      <c r="BS586" s="12">
        <v>41</v>
      </c>
      <c r="BT586" s="12">
        <v>27</v>
      </c>
      <c r="BU586" s="12" t="s">
        <v>85</v>
      </c>
      <c r="BV586" s="12" t="s">
        <v>85</v>
      </c>
      <c r="BW586" s="12" t="s">
        <v>85</v>
      </c>
      <c r="BX586" s="12" t="s">
        <v>85</v>
      </c>
      <c r="BY586" s="12" t="s">
        <v>85</v>
      </c>
      <c r="BZ586" s="12" t="s">
        <v>85</v>
      </c>
      <c r="CA586" s="12" t="s">
        <v>85</v>
      </c>
      <c r="CB586" s="12" t="s">
        <v>85</v>
      </c>
      <c r="CC586" s="12" t="s">
        <v>85</v>
      </c>
      <c r="CD586" s="45"/>
      <c r="CE586" s="15"/>
      <c r="CF586" s="15"/>
      <c r="CG586" s="15"/>
      <c r="CH586" s="15"/>
      <c r="CI586" s="15"/>
      <c r="CJ586" s="15"/>
      <c r="CK586" s="16"/>
    </row>
    <row r="587" spans="1:89" ht="15.75" customHeight="1">
      <c r="A587" s="26">
        <v>77</v>
      </c>
      <c r="B587" s="1" t="s">
        <v>713</v>
      </c>
      <c r="C587" s="19" t="s">
        <v>596</v>
      </c>
      <c r="D587" s="27">
        <v>44019</v>
      </c>
      <c r="E587" s="27">
        <v>44024</v>
      </c>
      <c r="F587" s="26" t="s">
        <v>731</v>
      </c>
      <c r="G587" s="27">
        <v>44028</v>
      </c>
      <c r="H587" s="48">
        <v>6</v>
      </c>
      <c r="I587" s="48">
        <v>3.5</v>
      </c>
      <c r="J587" s="40" t="s">
        <v>1464</v>
      </c>
      <c r="K587" s="32">
        <v>800</v>
      </c>
      <c r="L587" s="32">
        <v>41</v>
      </c>
      <c r="M587" s="32">
        <v>45</v>
      </c>
      <c r="N587" s="32">
        <v>7</v>
      </c>
      <c r="O587" s="32">
        <v>7</v>
      </c>
      <c r="P587" s="48" t="s">
        <v>715</v>
      </c>
      <c r="Q587" s="48" t="s">
        <v>716</v>
      </c>
      <c r="R587" s="32" t="s">
        <v>88</v>
      </c>
      <c r="S587" s="12">
        <v>38</v>
      </c>
      <c r="T587" s="12">
        <v>58</v>
      </c>
      <c r="U587" s="48">
        <f>100*ROUND(816257/(1233315+816257+85386+70+18+9+1+1),2)</f>
        <v>38</v>
      </c>
      <c r="V587" s="48">
        <f>100*ROUND(1233315/(1233315+816257+85386+70+18+9+1+1),2)</f>
        <v>57.999999999999993</v>
      </c>
      <c r="W587" s="48" t="s">
        <v>12</v>
      </c>
      <c r="X587" s="48">
        <f>IF(AND(W587 = "Rep", M587&gt;L587),1,0)</f>
        <v>1</v>
      </c>
      <c r="Y587" s="49" t="s">
        <v>85</v>
      </c>
      <c r="Z587" s="49" t="s">
        <v>85</v>
      </c>
      <c r="AA587" s="32">
        <v>0</v>
      </c>
      <c r="AB587" s="32">
        <v>1</v>
      </c>
      <c r="AC587" s="32">
        <v>0</v>
      </c>
      <c r="AD587" s="49" t="s">
        <v>85</v>
      </c>
      <c r="AE587" s="32" t="s">
        <v>732</v>
      </c>
      <c r="AF587" s="32" t="s">
        <v>600</v>
      </c>
      <c r="AG587" s="32" t="s">
        <v>118</v>
      </c>
      <c r="AH587" s="32">
        <v>1</v>
      </c>
      <c r="AI587" s="32">
        <v>0</v>
      </c>
      <c r="AJ587" s="32">
        <v>1</v>
      </c>
      <c r="AK587" s="32">
        <v>1</v>
      </c>
      <c r="AL587" s="32">
        <v>1</v>
      </c>
      <c r="AM587" s="32">
        <v>0</v>
      </c>
      <c r="AN587" s="32">
        <v>0</v>
      </c>
      <c r="AO587" s="32">
        <v>0</v>
      </c>
      <c r="AP587" s="32">
        <v>0</v>
      </c>
      <c r="AQ587" s="32">
        <v>0</v>
      </c>
      <c r="AR587" s="32">
        <v>0</v>
      </c>
      <c r="AS587" s="32">
        <v>0</v>
      </c>
      <c r="AT587" s="32">
        <v>1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>
        <v>0</v>
      </c>
      <c r="BB587" s="32">
        <v>0</v>
      </c>
      <c r="BC587" s="32">
        <v>0</v>
      </c>
      <c r="BD587" s="32">
        <v>0</v>
      </c>
      <c r="BE587" s="32">
        <v>0</v>
      </c>
      <c r="BF587" s="32">
        <v>0</v>
      </c>
      <c r="BG587" s="32">
        <v>0</v>
      </c>
      <c r="BH587" s="32">
        <v>0</v>
      </c>
      <c r="BI587" s="32">
        <v>0</v>
      </c>
      <c r="BJ587" s="32">
        <v>0</v>
      </c>
      <c r="BK587" s="32">
        <v>0</v>
      </c>
      <c r="BL587" s="32">
        <v>0</v>
      </c>
      <c r="BM587" s="32">
        <v>0</v>
      </c>
      <c r="BN587" s="32">
        <v>0</v>
      </c>
      <c r="BO587" s="32">
        <v>0</v>
      </c>
      <c r="BP587" s="49" t="s">
        <v>85</v>
      </c>
      <c r="BQ587" s="49" t="s">
        <v>85</v>
      </c>
      <c r="BR587" s="49" t="s">
        <v>85</v>
      </c>
      <c r="BS587" s="49" t="s">
        <v>85</v>
      </c>
      <c r="BT587" s="49" t="s">
        <v>85</v>
      </c>
      <c r="BU587" s="49" t="s">
        <v>85</v>
      </c>
      <c r="BV587" s="49" t="s">
        <v>85</v>
      </c>
      <c r="BW587" s="49" t="s">
        <v>85</v>
      </c>
      <c r="BX587" s="49" t="s">
        <v>85</v>
      </c>
      <c r="BY587" s="49" t="s">
        <v>85</v>
      </c>
      <c r="BZ587" s="49" t="s">
        <v>85</v>
      </c>
      <c r="CA587" s="49" t="s">
        <v>85</v>
      </c>
      <c r="CB587" s="49" t="s">
        <v>85</v>
      </c>
      <c r="CC587" s="49" t="s">
        <v>85</v>
      </c>
      <c r="CE587" s="15"/>
      <c r="CF587" s="15"/>
      <c r="CG587" s="15"/>
      <c r="CH587" s="15"/>
      <c r="CI587" s="15"/>
      <c r="CJ587" s="15"/>
      <c r="CK587" s="16"/>
    </row>
    <row r="588" spans="1:89" ht="15.75" customHeight="1">
      <c r="A588" s="44">
        <v>535</v>
      </c>
      <c r="B588" s="45" t="s">
        <v>749</v>
      </c>
      <c r="C588" s="9" t="s">
        <v>487</v>
      </c>
      <c r="D588" s="39" t="s">
        <v>137</v>
      </c>
      <c r="E588" s="39" t="s">
        <v>122</v>
      </c>
      <c r="F588" s="39" t="s">
        <v>530</v>
      </c>
      <c r="G588" s="39" t="s">
        <v>82</v>
      </c>
      <c r="H588" s="40">
        <f>E588-D588+1</f>
        <v>5</v>
      </c>
      <c r="I588" s="40" t="s">
        <v>210</v>
      </c>
      <c r="J588" s="40" t="s">
        <v>1464</v>
      </c>
      <c r="K588" s="40" t="s">
        <v>755</v>
      </c>
      <c r="L588" s="12">
        <v>51</v>
      </c>
      <c r="M588" s="12">
        <v>49</v>
      </c>
      <c r="N588" s="12" t="s">
        <v>85</v>
      </c>
      <c r="O588" s="12" t="s">
        <v>85</v>
      </c>
      <c r="P588" s="13" t="s">
        <v>751</v>
      </c>
      <c r="Q588" s="12" t="s">
        <v>752</v>
      </c>
      <c r="R588" s="12" t="s">
        <v>88</v>
      </c>
      <c r="S588" s="12">
        <v>43</v>
      </c>
      <c r="T588" s="12">
        <v>51</v>
      </c>
      <c r="U588" s="48">
        <v>42</v>
      </c>
      <c r="V588" s="48">
        <v>50</v>
      </c>
      <c r="W588" s="48" t="s">
        <v>12</v>
      </c>
      <c r="X588" s="48">
        <f>IF(AND(W588 = "Rep", M588&gt;L588),1,0)</f>
        <v>0</v>
      </c>
      <c r="Y588" s="48" t="s">
        <v>85</v>
      </c>
      <c r="Z588" s="48" t="s">
        <v>85</v>
      </c>
      <c r="AA588" s="12" t="s">
        <v>85</v>
      </c>
      <c r="AB588" s="12" t="s">
        <v>85</v>
      </c>
      <c r="AC588" s="12" t="s">
        <v>85</v>
      </c>
      <c r="AD588" s="48">
        <v>52</v>
      </c>
      <c r="AE588" s="13" t="s">
        <v>756</v>
      </c>
      <c r="AF588" s="13" t="s">
        <v>487</v>
      </c>
      <c r="AG588" s="48" t="s">
        <v>89</v>
      </c>
      <c r="AH588" s="12">
        <v>1</v>
      </c>
      <c r="AI588" s="12">
        <v>0</v>
      </c>
      <c r="AJ588" s="12">
        <v>1</v>
      </c>
      <c r="AK588" s="12">
        <v>1</v>
      </c>
      <c r="AL588" s="12">
        <v>0</v>
      </c>
      <c r="AM588" s="12">
        <v>1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0</v>
      </c>
      <c r="AX588" s="12">
        <v>0</v>
      </c>
      <c r="AY588" s="12">
        <v>0</v>
      </c>
      <c r="AZ588" s="12">
        <v>0</v>
      </c>
      <c r="BA588" s="12">
        <v>0</v>
      </c>
      <c r="BB588" s="12">
        <v>0</v>
      </c>
      <c r="BC588" s="12">
        <v>0</v>
      </c>
      <c r="BD588" s="12">
        <v>0</v>
      </c>
      <c r="BE588" s="12">
        <v>0</v>
      </c>
      <c r="BF588" s="12">
        <v>0</v>
      </c>
      <c r="BG588" s="12">
        <v>0</v>
      </c>
      <c r="BH588" s="12">
        <v>0</v>
      </c>
      <c r="BI588" s="12">
        <v>0</v>
      </c>
      <c r="BJ588" s="12">
        <v>0</v>
      </c>
      <c r="BK588" s="12">
        <v>1</v>
      </c>
      <c r="BL588" s="12">
        <v>0</v>
      </c>
      <c r="BM588" s="12">
        <v>0</v>
      </c>
      <c r="BN588" s="12">
        <v>0</v>
      </c>
      <c r="BO588" s="48">
        <v>0</v>
      </c>
      <c r="BP588" s="12" t="s">
        <v>85</v>
      </c>
      <c r="BQ588" s="12" t="s">
        <v>85</v>
      </c>
      <c r="BR588" s="12">
        <v>38</v>
      </c>
      <c r="BS588" s="12">
        <v>30</v>
      </c>
      <c r="BT588" s="12">
        <v>30</v>
      </c>
      <c r="BU588" s="12" t="s">
        <v>85</v>
      </c>
      <c r="BV588" s="12" t="s">
        <v>85</v>
      </c>
      <c r="BW588" s="12" t="s">
        <v>85</v>
      </c>
      <c r="BX588" s="12" t="s">
        <v>85</v>
      </c>
      <c r="BY588" s="12" t="s">
        <v>85</v>
      </c>
      <c r="BZ588" s="12" t="s">
        <v>85</v>
      </c>
      <c r="CA588" s="12" t="s">
        <v>85</v>
      </c>
      <c r="CB588" s="12" t="s">
        <v>85</v>
      </c>
      <c r="CC588" s="12" t="s">
        <v>85</v>
      </c>
      <c r="CD588" s="45"/>
      <c r="CE588" s="15"/>
      <c r="CF588" s="15"/>
      <c r="CG588" s="15"/>
      <c r="CH588" s="15"/>
      <c r="CI588" s="15"/>
      <c r="CJ588" s="15"/>
      <c r="CK588" s="16"/>
    </row>
    <row r="589" spans="1:89" ht="15.75" customHeight="1">
      <c r="A589" s="44">
        <v>534</v>
      </c>
      <c r="B589" s="45" t="s">
        <v>749</v>
      </c>
      <c r="C589" s="9" t="s">
        <v>487</v>
      </c>
      <c r="D589" s="39" t="s">
        <v>137</v>
      </c>
      <c r="E589" s="39" t="s">
        <v>122</v>
      </c>
      <c r="F589" s="39" t="s">
        <v>530</v>
      </c>
      <c r="G589" s="39" t="s">
        <v>82</v>
      </c>
      <c r="H589" s="40">
        <f>E589-D589+1</f>
        <v>5</v>
      </c>
      <c r="I589" s="40" t="s">
        <v>210</v>
      </c>
      <c r="J589" s="40" t="s">
        <v>1464</v>
      </c>
      <c r="K589" s="40" t="s">
        <v>755</v>
      </c>
      <c r="L589" s="48">
        <v>46</v>
      </c>
      <c r="M589" s="48">
        <v>45</v>
      </c>
      <c r="N589" s="48">
        <v>5</v>
      </c>
      <c r="O589" s="48">
        <v>4</v>
      </c>
      <c r="P589" s="13" t="s">
        <v>751</v>
      </c>
      <c r="Q589" s="48" t="s">
        <v>752</v>
      </c>
      <c r="R589" s="48" t="s">
        <v>88</v>
      </c>
      <c r="S589" s="12">
        <v>43</v>
      </c>
      <c r="T589" s="12">
        <v>51</v>
      </c>
      <c r="U589" s="48">
        <v>42</v>
      </c>
      <c r="V589" s="48">
        <v>50</v>
      </c>
      <c r="W589" s="48" t="s">
        <v>12</v>
      </c>
      <c r="X589" s="48">
        <f>IF(AND(W589 = "Rep", M589&gt;L589),1,0)</f>
        <v>0</v>
      </c>
      <c r="Y589" s="48" t="s">
        <v>85</v>
      </c>
      <c r="Z589" s="48" t="s">
        <v>85</v>
      </c>
      <c r="AA589" s="48" t="s">
        <v>85</v>
      </c>
      <c r="AB589" s="48" t="s">
        <v>85</v>
      </c>
      <c r="AC589" s="48" t="s">
        <v>85</v>
      </c>
      <c r="AD589" s="48">
        <v>52</v>
      </c>
      <c r="AE589" s="13" t="s">
        <v>756</v>
      </c>
      <c r="AF589" s="13" t="s">
        <v>487</v>
      </c>
      <c r="AG589" s="48" t="s">
        <v>89</v>
      </c>
      <c r="AH589" s="48">
        <v>1</v>
      </c>
      <c r="AI589" s="48">
        <v>0</v>
      </c>
      <c r="AJ589" s="48">
        <v>1</v>
      </c>
      <c r="AK589" s="48">
        <v>1</v>
      </c>
      <c r="AL589" s="48">
        <v>0</v>
      </c>
      <c r="AM589" s="48">
        <v>1</v>
      </c>
      <c r="AN589" s="48">
        <v>0</v>
      </c>
      <c r="AO589" s="48">
        <v>0</v>
      </c>
      <c r="AP589" s="48">
        <v>0</v>
      </c>
      <c r="AQ589" s="48">
        <v>0</v>
      </c>
      <c r="AR589" s="48">
        <v>0</v>
      </c>
      <c r="AS589" s="48">
        <v>0</v>
      </c>
      <c r="AT589" s="48">
        <v>0</v>
      </c>
      <c r="AU589" s="48">
        <v>0</v>
      </c>
      <c r="AV589" s="48">
        <v>0</v>
      </c>
      <c r="AW589" s="48">
        <v>0</v>
      </c>
      <c r="AX589" s="48">
        <v>0</v>
      </c>
      <c r="AY589" s="48">
        <v>0</v>
      </c>
      <c r="AZ589" s="48">
        <v>0</v>
      </c>
      <c r="BA589" s="48">
        <v>0</v>
      </c>
      <c r="BB589" s="48">
        <v>0</v>
      </c>
      <c r="BC589" s="48">
        <v>0</v>
      </c>
      <c r="BD589" s="48">
        <v>0</v>
      </c>
      <c r="BE589" s="48">
        <v>0</v>
      </c>
      <c r="BF589" s="48">
        <v>0</v>
      </c>
      <c r="BG589" s="48">
        <v>0</v>
      </c>
      <c r="BH589" s="48">
        <v>0</v>
      </c>
      <c r="BI589" s="48">
        <v>0</v>
      </c>
      <c r="BJ589" s="48">
        <v>0</v>
      </c>
      <c r="BK589" s="48">
        <v>1</v>
      </c>
      <c r="BL589" s="48">
        <v>0</v>
      </c>
      <c r="BM589" s="48">
        <v>0</v>
      </c>
      <c r="BN589" s="48">
        <v>0</v>
      </c>
      <c r="BO589" s="48">
        <v>0</v>
      </c>
      <c r="BP589" s="48" t="s">
        <v>85</v>
      </c>
      <c r="BQ589" s="48" t="s">
        <v>85</v>
      </c>
      <c r="BR589" s="48">
        <v>38</v>
      </c>
      <c r="BS589" s="48">
        <v>30</v>
      </c>
      <c r="BT589" s="48">
        <v>30</v>
      </c>
      <c r="BU589" s="48" t="s">
        <v>85</v>
      </c>
      <c r="BV589" s="48" t="s">
        <v>85</v>
      </c>
      <c r="BW589" s="48" t="s">
        <v>85</v>
      </c>
      <c r="BX589" s="48" t="s">
        <v>85</v>
      </c>
      <c r="BY589" s="48" t="s">
        <v>85</v>
      </c>
      <c r="BZ589" s="48" t="s">
        <v>85</v>
      </c>
      <c r="CA589" s="48" t="s">
        <v>85</v>
      </c>
      <c r="CB589" s="48" t="s">
        <v>85</v>
      </c>
      <c r="CC589" s="48" t="s">
        <v>85</v>
      </c>
      <c r="CD589" s="45"/>
      <c r="CE589" s="15"/>
      <c r="CF589" s="15"/>
      <c r="CG589" s="15"/>
      <c r="CH589" s="15"/>
      <c r="CI589" s="15"/>
      <c r="CJ589" s="15"/>
      <c r="CK589" s="16"/>
    </row>
    <row r="590" spans="1:89" ht="15.75" customHeight="1">
      <c r="A590" s="45">
        <v>227</v>
      </c>
      <c r="B590" s="45" t="s">
        <v>749</v>
      </c>
      <c r="C590" s="24" t="s">
        <v>555</v>
      </c>
      <c r="D590" s="39" t="s">
        <v>360</v>
      </c>
      <c r="E590" s="39" t="s">
        <v>348</v>
      </c>
      <c r="F590" s="39" t="s">
        <v>726</v>
      </c>
      <c r="G590" s="39" t="s">
        <v>349</v>
      </c>
      <c r="H590" s="40">
        <f>E590-D590+1</f>
        <v>5</v>
      </c>
      <c r="I590" s="40" t="s">
        <v>536</v>
      </c>
      <c r="J590" s="40" t="s">
        <v>1464</v>
      </c>
      <c r="K590" s="48">
        <v>1183</v>
      </c>
      <c r="L590" s="48">
        <v>54</v>
      </c>
      <c r="M590" s="48">
        <v>42</v>
      </c>
      <c r="N590" s="48">
        <v>1</v>
      </c>
      <c r="O590" s="48">
        <v>3</v>
      </c>
      <c r="P590" s="48" t="s">
        <v>751</v>
      </c>
      <c r="Q590" s="12" t="s">
        <v>752</v>
      </c>
      <c r="R590" s="48" t="s">
        <v>88</v>
      </c>
      <c r="S590" s="12">
        <v>43</v>
      </c>
      <c r="T590" s="12">
        <v>51</v>
      </c>
      <c r="U590" s="48">
        <v>42</v>
      </c>
      <c r="V590" s="48">
        <v>50</v>
      </c>
      <c r="W590" s="48" t="s">
        <v>12</v>
      </c>
      <c r="X590" s="48">
        <f>IF(AND(W590 = "Rep", M590&gt;L590),1,0)</f>
        <v>0</v>
      </c>
      <c r="Y590" s="48" t="s">
        <v>85</v>
      </c>
      <c r="Z590" s="48" t="s">
        <v>85</v>
      </c>
      <c r="AA590" s="48">
        <v>0</v>
      </c>
      <c r="AB590" s="48">
        <v>1</v>
      </c>
      <c r="AC590" s="48">
        <v>0</v>
      </c>
      <c r="AD590" s="48" t="s">
        <v>85</v>
      </c>
      <c r="AE590" s="48" t="s">
        <v>557</v>
      </c>
      <c r="AF590" s="48" t="s">
        <v>557</v>
      </c>
      <c r="AG590" s="48" t="s">
        <v>89</v>
      </c>
      <c r="AH590" s="48">
        <v>1</v>
      </c>
      <c r="AI590" s="48">
        <v>1</v>
      </c>
      <c r="AJ590" s="48">
        <v>1</v>
      </c>
      <c r="AK590" s="48">
        <v>1</v>
      </c>
      <c r="AL590" s="48">
        <v>1</v>
      </c>
      <c r="AM590" s="48">
        <v>1</v>
      </c>
      <c r="AN590" s="48">
        <v>0</v>
      </c>
      <c r="AO590" s="48">
        <v>0</v>
      </c>
      <c r="AP590" s="48">
        <v>0</v>
      </c>
      <c r="AQ590" s="48">
        <v>0</v>
      </c>
      <c r="AR590" s="48">
        <v>0</v>
      </c>
      <c r="AS590" s="48">
        <v>0</v>
      </c>
      <c r="AT590" s="48">
        <v>0</v>
      </c>
      <c r="AU590" s="48">
        <v>0</v>
      </c>
      <c r="AV590" s="48">
        <v>0</v>
      </c>
      <c r="AW590" s="48">
        <v>0</v>
      </c>
      <c r="AX590" s="48">
        <v>0</v>
      </c>
      <c r="AY590" s="48">
        <v>0</v>
      </c>
      <c r="AZ590" s="48">
        <v>0</v>
      </c>
      <c r="BA590" s="48">
        <v>0</v>
      </c>
      <c r="BB590" s="48">
        <v>0</v>
      </c>
      <c r="BC590" s="48">
        <v>0</v>
      </c>
      <c r="BD590" s="48">
        <v>0</v>
      </c>
      <c r="BE590" s="48">
        <v>0</v>
      </c>
      <c r="BF590" s="48">
        <v>0</v>
      </c>
      <c r="BG590" s="48">
        <v>0</v>
      </c>
      <c r="BH590" s="48">
        <v>1</v>
      </c>
      <c r="BI590" s="48">
        <v>0</v>
      </c>
      <c r="BJ590" s="48">
        <v>0</v>
      </c>
      <c r="BK590" s="48">
        <v>0</v>
      </c>
      <c r="BL590" s="48">
        <v>0</v>
      </c>
      <c r="BM590" s="48">
        <v>0</v>
      </c>
      <c r="BN590" s="48">
        <v>0</v>
      </c>
      <c r="BO590" s="12">
        <v>0</v>
      </c>
      <c r="BP590" s="48">
        <v>0</v>
      </c>
      <c r="BQ590" s="48">
        <v>0</v>
      </c>
      <c r="BR590" s="48">
        <v>28</v>
      </c>
      <c r="BS590" s="48">
        <v>25</v>
      </c>
      <c r="BT590" s="48">
        <v>41</v>
      </c>
      <c r="BU590" s="48" t="s">
        <v>85</v>
      </c>
      <c r="BV590" s="48" t="s">
        <v>85</v>
      </c>
      <c r="BW590" s="48" t="s">
        <v>85</v>
      </c>
      <c r="BX590" s="48" t="s">
        <v>85</v>
      </c>
      <c r="BY590" s="48" t="s">
        <v>85</v>
      </c>
      <c r="BZ590" s="48" t="s">
        <v>85</v>
      </c>
      <c r="CA590" s="48" t="s">
        <v>85</v>
      </c>
      <c r="CB590" s="48" t="s">
        <v>85</v>
      </c>
      <c r="CC590" s="48" t="s">
        <v>85</v>
      </c>
      <c r="CD590" s="45"/>
      <c r="CE590" s="15"/>
      <c r="CF590" s="15"/>
      <c r="CG590" s="15"/>
      <c r="CH590" s="15"/>
      <c r="CI590" s="15"/>
      <c r="CJ590" s="15"/>
      <c r="CK590" s="16"/>
    </row>
    <row r="591" spans="1:89" ht="15.75" customHeight="1">
      <c r="A591" s="44">
        <v>509</v>
      </c>
      <c r="B591" s="45" t="s">
        <v>784</v>
      </c>
      <c r="C591" s="9" t="s">
        <v>344</v>
      </c>
      <c r="D591" s="39" t="s">
        <v>92</v>
      </c>
      <c r="E591" s="39" t="s">
        <v>244</v>
      </c>
      <c r="F591" s="39" t="s">
        <v>808</v>
      </c>
      <c r="G591" s="39" t="s">
        <v>80</v>
      </c>
      <c r="H591" s="40">
        <f>E591-D591+1</f>
        <v>6</v>
      </c>
      <c r="I591" s="40" t="s">
        <v>160</v>
      </c>
      <c r="J591" s="40" t="s">
        <v>1464</v>
      </c>
      <c r="K591" s="40" t="s">
        <v>581</v>
      </c>
      <c r="L591" s="48">
        <v>52</v>
      </c>
      <c r="M591" s="48">
        <v>46</v>
      </c>
      <c r="N591" s="48">
        <v>1</v>
      </c>
      <c r="O591" s="48">
        <v>1</v>
      </c>
      <c r="P591" s="13" t="s">
        <v>786</v>
      </c>
      <c r="Q591" s="12" t="s">
        <v>787</v>
      </c>
      <c r="R591" s="48" t="s">
        <v>88</v>
      </c>
      <c r="S591" s="12">
        <v>50</v>
      </c>
      <c r="T591" s="12">
        <v>48</v>
      </c>
      <c r="U591" s="48">
        <v>50</v>
      </c>
      <c r="V591" s="48">
        <v>48</v>
      </c>
      <c r="W591" s="48" t="s">
        <v>11</v>
      </c>
      <c r="X591" s="48">
        <f>IF(AND(W591 = "Dem", L591&gt;M591), 1, 0)</f>
        <v>1</v>
      </c>
      <c r="Y591" s="12" t="s">
        <v>85</v>
      </c>
      <c r="Z591" s="12" t="s">
        <v>85</v>
      </c>
      <c r="AA591" s="48">
        <v>0</v>
      </c>
      <c r="AB591" s="48">
        <v>1</v>
      </c>
      <c r="AC591" s="48">
        <v>0</v>
      </c>
      <c r="AD591" s="48" t="s">
        <v>85</v>
      </c>
      <c r="AE591" s="13" t="s">
        <v>809</v>
      </c>
      <c r="AF591" s="13" t="s">
        <v>810</v>
      </c>
      <c r="AG591" s="48" t="s">
        <v>89</v>
      </c>
      <c r="AH591" s="48">
        <v>1</v>
      </c>
      <c r="AI591" s="48">
        <v>1</v>
      </c>
      <c r="AJ591" s="48" t="s">
        <v>85</v>
      </c>
      <c r="AK591" s="48" t="s">
        <v>85</v>
      </c>
      <c r="AL591" s="48" t="s">
        <v>85</v>
      </c>
      <c r="AM591" s="48" t="s">
        <v>85</v>
      </c>
      <c r="AN591" s="48" t="s">
        <v>85</v>
      </c>
      <c r="AO591" s="48" t="s">
        <v>85</v>
      </c>
      <c r="AP591" s="48" t="s">
        <v>85</v>
      </c>
      <c r="AQ591" s="48" t="s">
        <v>85</v>
      </c>
      <c r="AR591" s="48" t="s">
        <v>85</v>
      </c>
      <c r="AS591" s="48" t="s">
        <v>85</v>
      </c>
      <c r="AT591" s="48" t="s">
        <v>85</v>
      </c>
      <c r="AU591" s="48" t="s">
        <v>85</v>
      </c>
      <c r="AV591" s="48" t="s">
        <v>85</v>
      </c>
      <c r="AW591" s="48" t="s">
        <v>85</v>
      </c>
      <c r="AX591" s="48" t="s">
        <v>85</v>
      </c>
      <c r="AY591" s="48" t="s">
        <v>85</v>
      </c>
      <c r="AZ591" s="48" t="s">
        <v>85</v>
      </c>
      <c r="BA591" s="48" t="s">
        <v>85</v>
      </c>
      <c r="BB591" s="48" t="s">
        <v>85</v>
      </c>
      <c r="BC591" s="48" t="s">
        <v>85</v>
      </c>
      <c r="BD591" s="48" t="s">
        <v>85</v>
      </c>
      <c r="BE591" s="48" t="s">
        <v>85</v>
      </c>
      <c r="BF591" s="48" t="s">
        <v>85</v>
      </c>
      <c r="BG591" s="48" t="s">
        <v>85</v>
      </c>
      <c r="BH591" s="48" t="s">
        <v>85</v>
      </c>
      <c r="BI591" s="48" t="s">
        <v>85</v>
      </c>
      <c r="BJ591" s="48" t="s">
        <v>85</v>
      </c>
      <c r="BK591" s="48" t="s">
        <v>85</v>
      </c>
      <c r="BL591" s="48" t="s">
        <v>85</v>
      </c>
      <c r="BM591" s="48" t="s">
        <v>85</v>
      </c>
      <c r="BN591" s="48" t="s">
        <v>85</v>
      </c>
      <c r="BO591" s="48" t="s">
        <v>85</v>
      </c>
      <c r="BP591" s="48" t="s">
        <v>85</v>
      </c>
      <c r="BQ591" s="48" t="s">
        <v>85</v>
      </c>
      <c r="BR591" s="48">
        <v>32</v>
      </c>
      <c r="BS591" s="48">
        <v>28</v>
      </c>
      <c r="BT591" s="48">
        <v>34</v>
      </c>
      <c r="BU591" s="48" t="s">
        <v>85</v>
      </c>
      <c r="BV591" s="48" t="s">
        <v>85</v>
      </c>
      <c r="BW591" s="48" t="s">
        <v>85</v>
      </c>
      <c r="BX591" s="48" t="s">
        <v>85</v>
      </c>
      <c r="BY591" s="48">
        <v>87</v>
      </c>
      <c r="BZ591" s="48">
        <v>5</v>
      </c>
      <c r="CA591" s="48">
        <v>4</v>
      </c>
      <c r="CB591" s="48" t="s">
        <v>85</v>
      </c>
      <c r="CC591" s="48">
        <v>4</v>
      </c>
      <c r="CD591" s="45"/>
      <c r="CE591" s="15"/>
      <c r="CF591" s="15"/>
      <c r="CG591" s="15"/>
      <c r="CH591" s="15"/>
      <c r="CI591" s="15"/>
      <c r="CJ591" s="15"/>
      <c r="CK591" s="16"/>
    </row>
    <row r="592" spans="1:89" ht="15.75" customHeight="1">
      <c r="A592" s="44">
        <v>508</v>
      </c>
      <c r="B592" s="45" t="s">
        <v>784</v>
      </c>
      <c r="C592" s="9" t="s">
        <v>344</v>
      </c>
      <c r="D592" s="39" t="s">
        <v>92</v>
      </c>
      <c r="E592" s="39" t="s">
        <v>244</v>
      </c>
      <c r="F592" s="39" t="s">
        <v>808</v>
      </c>
      <c r="G592" s="39" t="s">
        <v>80</v>
      </c>
      <c r="H592" s="40">
        <f>E592-D592+1</f>
        <v>6</v>
      </c>
      <c r="I592" s="40" t="s">
        <v>83</v>
      </c>
      <c r="J592" s="40" t="s">
        <v>1464</v>
      </c>
      <c r="K592" s="40" t="s">
        <v>811</v>
      </c>
      <c r="L592" s="12">
        <v>49</v>
      </c>
      <c r="M592" s="12">
        <v>45</v>
      </c>
      <c r="N592" s="12" t="s">
        <v>85</v>
      </c>
      <c r="O592" s="12">
        <v>4</v>
      </c>
      <c r="P592" s="13" t="s">
        <v>786</v>
      </c>
      <c r="Q592" s="12" t="s">
        <v>787</v>
      </c>
      <c r="R592" s="12" t="s">
        <v>177</v>
      </c>
      <c r="S592" s="12">
        <v>50</v>
      </c>
      <c r="T592" s="12">
        <v>48</v>
      </c>
      <c r="U592" s="48">
        <v>50</v>
      </c>
      <c r="V592" s="48">
        <v>48</v>
      </c>
      <c r="W592" s="48" t="s">
        <v>11</v>
      </c>
      <c r="X592" s="48">
        <f>IF(AND(W592 = "Dem", L592&gt;M592), 1, 0)</f>
        <v>1</v>
      </c>
      <c r="Y592" s="48" t="s">
        <v>85</v>
      </c>
      <c r="Z592" s="12" t="s">
        <v>85</v>
      </c>
      <c r="AA592" s="12">
        <v>0</v>
      </c>
      <c r="AB592" s="12">
        <v>1</v>
      </c>
      <c r="AC592" s="12">
        <v>0</v>
      </c>
      <c r="AD592" s="48" t="s">
        <v>85</v>
      </c>
      <c r="AE592" s="13" t="s">
        <v>809</v>
      </c>
      <c r="AF592" s="13" t="s">
        <v>810</v>
      </c>
      <c r="AG592" s="48" t="s">
        <v>89</v>
      </c>
      <c r="AH592" s="12">
        <v>1</v>
      </c>
      <c r="AI592" s="12">
        <v>1</v>
      </c>
      <c r="AJ592" s="14" t="s">
        <v>85</v>
      </c>
      <c r="AK592" s="14" t="s">
        <v>85</v>
      </c>
      <c r="AL592" s="14" t="s">
        <v>85</v>
      </c>
      <c r="AM592" s="14" t="s">
        <v>85</v>
      </c>
      <c r="AN592" s="14" t="s">
        <v>85</v>
      </c>
      <c r="AO592" s="14" t="s">
        <v>85</v>
      </c>
      <c r="AP592" s="14" t="s">
        <v>85</v>
      </c>
      <c r="AQ592" s="14" t="s">
        <v>85</v>
      </c>
      <c r="AR592" s="14" t="s">
        <v>85</v>
      </c>
      <c r="AS592" s="14" t="s">
        <v>85</v>
      </c>
      <c r="AT592" s="14" t="s">
        <v>85</v>
      </c>
      <c r="AU592" s="14" t="s">
        <v>85</v>
      </c>
      <c r="AV592" s="14" t="s">
        <v>85</v>
      </c>
      <c r="AW592" s="14" t="s">
        <v>85</v>
      </c>
      <c r="AX592" s="14" t="s">
        <v>85</v>
      </c>
      <c r="AY592" s="14" t="s">
        <v>85</v>
      </c>
      <c r="AZ592" s="14" t="s">
        <v>85</v>
      </c>
      <c r="BA592" s="14" t="s">
        <v>85</v>
      </c>
      <c r="BB592" s="14" t="s">
        <v>85</v>
      </c>
      <c r="BC592" s="14" t="s">
        <v>85</v>
      </c>
      <c r="BD592" s="14" t="s">
        <v>85</v>
      </c>
      <c r="BE592" s="14" t="s">
        <v>85</v>
      </c>
      <c r="BF592" s="14" t="s">
        <v>85</v>
      </c>
      <c r="BG592" s="14" t="s">
        <v>85</v>
      </c>
      <c r="BH592" s="14" t="s">
        <v>85</v>
      </c>
      <c r="BI592" s="14" t="s">
        <v>85</v>
      </c>
      <c r="BJ592" s="14" t="s">
        <v>85</v>
      </c>
      <c r="BK592" s="14" t="s">
        <v>85</v>
      </c>
      <c r="BL592" s="14" t="s">
        <v>85</v>
      </c>
      <c r="BM592" s="14" t="s">
        <v>85</v>
      </c>
      <c r="BN592" s="14" t="s">
        <v>85</v>
      </c>
      <c r="BO592" s="48" t="s">
        <v>85</v>
      </c>
      <c r="BP592" s="12" t="s">
        <v>85</v>
      </c>
      <c r="BQ592" s="12" t="s">
        <v>85</v>
      </c>
      <c r="BR592" s="12">
        <v>30</v>
      </c>
      <c r="BS592" s="12">
        <v>27</v>
      </c>
      <c r="BT592" s="12">
        <v>36</v>
      </c>
      <c r="BU592" s="12" t="s">
        <v>85</v>
      </c>
      <c r="BV592" s="12" t="s">
        <v>85</v>
      </c>
      <c r="BW592" s="12" t="s">
        <v>85</v>
      </c>
      <c r="BX592" s="12" t="s">
        <v>85</v>
      </c>
      <c r="BY592" s="12">
        <v>78</v>
      </c>
      <c r="BZ592" s="12">
        <v>13</v>
      </c>
      <c r="CA592" s="12">
        <v>5</v>
      </c>
      <c r="CB592" s="12" t="s">
        <v>85</v>
      </c>
      <c r="CC592" s="12">
        <v>5</v>
      </c>
      <c r="CD592" s="45"/>
      <c r="CE592" s="15"/>
      <c r="CF592" s="15"/>
      <c r="CG592" s="15"/>
      <c r="CH592" s="15"/>
      <c r="CI592" s="15"/>
      <c r="CJ592" s="15"/>
      <c r="CK592" s="16"/>
    </row>
    <row r="593" spans="1:89" ht="15.75" customHeight="1">
      <c r="A593" s="44">
        <v>470</v>
      </c>
      <c r="B593" s="45" t="s">
        <v>784</v>
      </c>
      <c r="C593" s="9" t="s">
        <v>543</v>
      </c>
      <c r="D593" s="39" t="s">
        <v>157</v>
      </c>
      <c r="E593" s="39" t="s">
        <v>310</v>
      </c>
      <c r="F593" s="39" t="s">
        <v>544</v>
      </c>
      <c r="G593" s="39" t="s">
        <v>137</v>
      </c>
      <c r="H593" s="40">
        <f>E593-D593+1</f>
        <v>4</v>
      </c>
      <c r="I593" s="40" t="s">
        <v>351</v>
      </c>
      <c r="J593" s="40" t="s">
        <v>1464</v>
      </c>
      <c r="K593" s="40" t="s">
        <v>95</v>
      </c>
      <c r="L593" s="12">
        <v>49</v>
      </c>
      <c r="M593" s="12">
        <v>41</v>
      </c>
      <c r="N593" s="48" t="s">
        <v>85</v>
      </c>
      <c r="O593" s="12">
        <v>9</v>
      </c>
      <c r="P593" s="13" t="s">
        <v>786</v>
      </c>
      <c r="Q593" s="12" t="s">
        <v>787</v>
      </c>
      <c r="R593" s="48" t="s">
        <v>88</v>
      </c>
      <c r="S593" s="12">
        <v>50</v>
      </c>
      <c r="T593" s="12">
        <v>48</v>
      </c>
      <c r="U593" s="48">
        <v>50</v>
      </c>
      <c r="V593" s="48">
        <v>48</v>
      </c>
      <c r="W593" s="48" t="s">
        <v>11</v>
      </c>
      <c r="X593" s="48">
        <f>IF(AND(W593 = "Dem", L593&gt;M593), 1, 0)</f>
        <v>1</v>
      </c>
      <c r="Y593" s="48" t="s">
        <v>85</v>
      </c>
      <c r="Z593" s="48" t="s">
        <v>85</v>
      </c>
      <c r="AA593" s="48" t="s">
        <v>85</v>
      </c>
      <c r="AB593" s="48" t="s">
        <v>85</v>
      </c>
      <c r="AC593" s="48" t="s">
        <v>85</v>
      </c>
      <c r="AD593" s="48" t="s">
        <v>85</v>
      </c>
      <c r="AE593" s="48" t="s">
        <v>85</v>
      </c>
      <c r="AF593" s="13" t="s">
        <v>543</v>
      </c>
      <c r="AG593" s="48" t="s">
        <v>12</v>
      </c>
      <c r="AH593" s="48">
        <v>1</v>
      </c>
      <c r="AI593" s="48">
        <v>0</v>
      </c>
      <c r="AJ593" s="48" t="s">
        <v>85</v>
      </c>
      <c r="AK593" s="48" t="s">
        <v>85</v>
      </c>
      <c r="AL593" s="48" t="s">
        <v>85</v>
      </c>
      <c r="AM593" s="48" t="s">
        <v>85</v>
      </c>
      <c r="AN593" s="48" t="s">
        <v>85</v>
      </c>
      <c r="AO593" s="48" t="s">
        <v>85</v>
      </c>
      <c r="AP593" s="48" t="s">
        <v>85</v>
      </c>
      <c r="AQ593" s="48" t="s">
        <v>85</v>
      </c>
      <c r="AR593" s="48" t="s">
        <v>85</v>
      </c>
      <c r="AS593" s="48" t="s">
        <v>85</v>
      </c>
      <c r="AT593" s="48" t="s">
        <v>85</v>
      </c>
      <c r="AU593" s="48" t="s">
        <v>85</v>
      </c>
      <c r="AV593" s="48" t="s">
        <v>85</v>
      </c>
      <c r="AW593" s="48" t="s">
        <v>85</v>
      </c>
      <c r="AX593" s="48" t="s">
        <v>85</v>
      </c>
      <c r="AY593" s="48" t="s">
        <v>85</v>
      </c>
      <c r="AZ593" s="48" t="s">
        <v>85</v>
      </c>
      <c r="BA593" s="48" t="s">
        <v>85</v>
      </c>
      <c r="BB593" s="48" t="s">
        <v>85</v>
      </c>
      <c r="BC593" s="48" t="s">
        <v>85</v>
      </c>
      <c r="BD593" s="48" t="s">
        <v>85</v>
      </c>
      <c r="BE593" s="48" t="s">
        <v>85</v>
      </c>
      <c r="BF593" s="48" t="s">
        <v>85</v>
      </c>
      <c r="BG593" s="48" t="s">
        <v>85</v>
      </c>
      <c r="BH593" s="48" t="s">
        <v>85</v>
      </c>
      <c r="BI593" s="48" t="s">
        <v>85</v>
      </c>
      <c r="BJ593" s="48" t="s">
        <v>85</v>
      </c>
      <c r="BK593" s="48" t="s">
        <v>85</v>
      </c>
      <c r="BL593" s="48" t="s">
        <v>85</v>
      </c>
      <c r="BM593" s="48" t="s">
        <v>85</v>
      </c>
      <c r="BN593" s="48" t="s">
        <v>85</v>
      </c>
      <c r="BO593" s="48" t="s">
        <v>85</v>
      </c>
      <c r="BP593" s="48">
        <v>40</v>
      </c>
      <c r="BQ593" s="48">
        <v>43</v>
      </c>
      <c r="BR593" s="48">
        <v>42</v>
      </c>
      <c r="BS593" s="48">
        <v>39</v>
      </c>
      <c r="BT593" s="48">
        <v>18</v>
      </c>
      <c r="BU593" s="48" t="s">
        <v>85</v>
      </c>
      <c r="BV593" s="48" t="s">
        <v>85</v>
      </c>
      <c r="BW593" s="48" t="s">
        <v>85</v>
      </c>
      <c r="BX593" s="48" t="s">
        <v>85</v>
      </c>
      <c r="BY593" s="48">
        <v>79</v>
      </c>
      <c r="BZ593" s="48">
        <v>13</v>
      </c>
      <c r="CA593" s="48">
        <v>3</v>
      </c>
      <c r="CB593" s="48">
        <v>2</v>
      </c>
      <c r="CC593" s="48">
        <v>2</v>
      </c>
      <c r="CD593" s="45"/>
      <c r="CE593" s="15"/>
      <c r="CF593" s="15"/>
      <c r="CG593" s="15"/>
      <c r="CH593" s="15"/>
      <c r="CI593" s="15"/>
      <c r="CJ593" s="15"/>
      <c r="CK593" s="16"/>
    </row>
    <row r="594" spans="1:89" ht="15.75" customHeight="1">
      <c r="A594" s="44">
        <v>468</v>
      </c>
      <c r="B594" s="45" t="s">
        <v>784</v>
      </c>
      <c r="C594" s="9" t="s">
        <v>543</v>
      </c>
      <c r="D594" s="39" t="s">
        <v>379</v>
      </c>
      <c r="E594" s="39" t="s">
        <v>545</v>
      </c>
      <c r="F594" s="39" t="s">
        <v>546</v>
      </c>
      <c r="G594" s="39" t="s">
        <v>137</v>
      </c>
      <c r="H594" s="40">
        <f>E594-D594+1</f>
        <v>4</v>
      </c>
      <c r="I594" s="40" t="s">
        <v>351</v>
      </c>
      <c r="J594" s="40" t="s">
        <v>1464</v>
      </c>
      <c r="K594" s="40" t="s">
        <v>95</v>
      </c>
      <c r="L594" s="12">
        <v>46</v>
      </c>
      <c r="M594" s="12">
        <v>42</v>
      </c>
      <c r="N594" s="12" t="s">
        <v>85</v>
      </c>
      <c r="O594" s="12">
        <v>11</v>
      </c>
      <c r="P594" s="13" t="s">
        <v>786</v>
      </c>
      <c r="Q594" s="48" t="s">
        <v>787</v>
      </c>
      <c r="R594" s="48" t="s">
        <v>88</v>
      </c>
      <c r="S594" s="12">
        <v>50</v>
      </c>
      <c r="T594" s="12">
        <v>48</v>
      </c>
      <c r="U594" s="48">
        <v>50</v>
      </c>
      <c r="V594" s="48">
        <v>48</v>
      </c>
      <c r="W594" s="48" t="s">
        <v>11</v>
      </c>
      <c r="X594" s="48">
        <f>IF(AND(W594 = "Dem", L594&gt;M594), 1, 0)</f>
        <v>1</v>
      </c>
      <c r="Y594" s="48" t="s">
        <v>85</v>
      </c>
      <c r="Z594" s="48" t="s">
        <v>85</v>
      </c>
      <c r="AA594" s="48" t="s">
        <v>85</v>
      </c>
      <c r="AB594" s="48" t="s">
        <v>85</v>
      </c>
      <c r="AC594" s="48" t="s">
        <v>85</v>
      </c>
      <c r="AD594" s="48" t="s">
        <v>85</v>
      </c>
      <c r="AE594" s="48" t="s">
        <v>85</v>
      </c>
      <c r="AF594" s="13" t="s">
        <v>543</v>
      </c>
      <c r="AG594" s="48" t="s">
        <v>12</v>
      </c>
      <c r="AH594" s="48">
        <v>1</v>
      </c>
      <c r="AI594" s="48">
        <v>0</v>
      </c>
      <c r="AJ594" s="48" t="s">
        <v>85</v>
      </c>
      <c r="AK594" s="48" t="s">
        <v>85</v>
      </c>
      <c r="AL594" s="48" t="s">
        <v>85</v>
      </c>
      <c r="AM594" s="48" t="s">
        <v>85</v>
      </c>
      <c r="AN594" s="48" t="s">
        <v>85</v>
      </c>
      <c r="AO594" s="48" t="s">
        <v>85</v>
      </c>
      <c r="AP594" s="48" t="s">
        <v>85</v>
      </c>
      <c r="AQ594" s="48" t="s">
        <v>85</v>
      </c>
      <c r="AR594" s="48" t="s">
        <v>85</v>
      </c>
      <c r="AS594" s="48" t="s">
        <v>85</v>
      </c>
      <c r="AT594" s="48" t="s">
        <v>85</v>
      </c>
      <c r="AU594" s="48" t="s">
        <v>85</v>
      </c>
      <c r="AV594" s="48" t="s">
        <v>85</v>
      </c>
      <c r="AW594" s="48" t="s">
        <v>85</v>
      </c>
      <c r="AX594" s="48" t="s">
        <v>85</v>
      </c>
      <c r="AY594" s="48" t="s">
        <v>85</v>
      </c>
      <c r="AZ594" s="48" t="s">
        <v>85</v>
      </c>
      <c r="BA594" s="48" t="s">
        <v>85</v>
      </c>
      <c r="BB594" s="48" t="s">
        <v>85</v>
      </c>
      <c r="BC594" s="48" t="s">
        <v>85</v>
      </c>
      <c r="BD594" s="48" t="s">
        <v>85</v>
      </c>
      <c r="BE594" s="48" t="s">
        <v>85</v>
      </c>
      <c r="BF594" s="48" t="s">
        <v>85</v>
      </c>
      <c r="BG594" s="48" t="s">
        <v>85</v>
      </c>
      <c r="BH594" s="48" t="s">
        <v>85</v>
      </c>
      <c r="BI594" s="48" t="s">
        <v>85</v>
      </c>
      <c r="BJ594" s="48" t="s">
        <v>85</v>
      </c>
      <c r="BK594" s="48" t="s">
        <v>85</v>
      </c>
      <c r="BL594" s="48" t="s">
        <v>85</v>
      </c>
      <c r="BM594" s="48" t="s">
        <v>85</v>
      </c>
      <c r="BN594" s="48" t="s">
        <v>85</v>
      </c>
      <c r="BO594" s="48" t="s">
        <v>85</v>
      </c>
      <c r="BP594" s="48">
        <v>45</v>
      </c>
      <c r="BQ594" s="48">
        <v>46</v>
      </c>
      <c r="BR594" s="48">
        <v>43</v>
      </c>
      <c r="BS594" s="48">
        <v>40</v>
      </c>
      <c r="BT594" s="48">
        <v>15</v>
      </c>
      <c r="BU594" s="48" t="s">
        <v>85</v>
      </c>
      <c r="BV594" s="48" t="s">
        <v>85</v>
      </c>
      <c r="BW594" s="48" t="s">
        <v>85</v>
      </c>
      <c r="BX594" s="48" t="s">
        <v>85</v>
      </c>
      <c r="BY594" s="48">
        <v>80</v>
      </c>
      <c r="BZ594" s="48">
        <v>12</v>
      </c>
      <c r="CA594" s="48">
        <v>3</v>
      </c>
      <c r="CB594" s="48">
        <v>2</v>
      </c>
      <c r="CC594" s="48" t="s">
        <v>85</v>
      </c>
      <c r="CD594" s="45"/>
      <c r="CE594" s="15"/>
      <c r="CF594" s="15"/>
      <c r="CG594" s="15"/>
      <c r="CH594" s="15"/>
      <c r="CI594" s="15"/>
      <c r="CJ594" s="15"/>
      <c r="CK594" s="16"/>
    </row>
    <row r="595" spans="1:89" ht="15.75" customHeight="1">
      <c r="A595" s="44">
        <v>577</v>
      </c>
      <c r="B595" s="45" t="s">
        <v>917</v>
      </c>
      <c r="C595" s="9" t="s">
        <v>921</v>
      </c>
      <c r="D595" s="39" t="s">
        <v>565</v>
      </c>
      <c r="E595" s="39" t="s">
        <v>82</v>
      </c>
      <c r="F595" s="23" t="s">
        <v>922</v>
      </c>
      <c r="G595" s="39" t="s">
        <v>123</v>
      </c>
      <c r="H595" s="40">
        <f>E595-D595+1</f>
        <v>20</v>
      </c>
      <c r="I595" s="40" t="s">
        <v>923</v>
      </c>
      <c r="J595" s="40" t="s">
        <v>1464</v>
      </c>
      <c r="K595" s="40" t="s">
        <v>793</v>
      </c>
      <c r="L595" s="12">
        <v>53</v>
      </c>
      <c r="M595" s="12">
        <v>36</v>
      </c>
      <c r="N595" s="48" t="s">
        <v>85</v>
      </c>
      <c r="O595" s="12" t="s">
        <v>85</v>
      </c>
      <c r="P595" s="13" t="s">
        <v>919</v>
      </c>
      <c r="Q595" s="12" t="s">
        <v>920</v>
      </c>
      <c r="R595" s="12" t="s">
        <v>924</v>
      </c>
      <c r="S595" s="48">
        <v>49</v>
      </c>
      <c r="T595" s="48">
        <v>44</v>
      </c>
      <c r="U595" s="48">
        <v>49</v>
      </c>
      <c r="V595" s="48">
        <v>44</v>
      </c>
      <c r="W595" s="48" t="s">
        <v>11</v>
      </c>
      <c r="X595" s="48">
        <f>IF(AND(W595 = "Dem", L595&gt;M595), 1, 0)</f>
        <v>1</v>
      </c>
      <c r="Y595" s="48" t="s">
        <v>85</v>
      </c>
      <c r="Z595" s="48" t="s">
        <v>85</v>
      </c>
      <c r="AA595" s="12">
        <v>0</v>
      </c>
      <c r="AB595" s="12">
        <v>1</v>
      </c>
      <c r="AC595" s="12">
        <v>0</v>
      </c>
      <c r="AD595" s="12" t="s">
        <v>85</v>
      </c>
      <c r="AE595" s="48" t="s">
        <v>921</v>
      </c>
      <c r="AF595" s="48" t="s">
        <v>921</v>
      </c>
      <c r="AG595" s="13" t="s">
        <v>89</v>
      </c>
      <c r="AH595" s="12">
        <v>1</v>
      </c>
      <c r="AI595" s="12">
        <v>0</v>
      </c>
      <c r="AJ595" s="48" t="s">
        <v>85</v>
      </c>
      <c r="AK595" s="48" t="s">
        <v>85</v>
      </c>
      <c r="AL595" s="48" t="s">
        <v>85</v>
      </c>
      <c r="AM595" s="48" t="s">
        <v>85</v>
      </c>
      <c r="AN595" s="48" t="s">
        <v>85</v>
      </c>
      <c r="AO595" s="48" t="s">
        <v>85</v>
      </c>
      <c r="AP595" s="48" t="s">
        <v>85</v>
      </c>
      <c r="AQ595" s="48" t="s">
        <v>85</v>
      </c>
      <c r="AR595" s="48" t="s">
        <v>85</v>
      </c>
      <c r="AS595" s="48" t="s">
        <v>85</v>
      </c>
      <c r="AT595" s="48" t="s">
        <v>85</v>
      </c>
      <c r="AU595" s="48" t="s">
        <v>85</v>
      </c>
      <c r="AV595" s="48" t="s">
        <v>85</v>
      </c>
      <c r="AW595" s="48" t="s">
        <v>85</v>
      </c>
      <c r="AX595" s="48" t="s">
        <v>85</v>
      </c>
      <c r="AY595" s="48" t="s">
        <v>85</v>
      </c>
      <c r="AZ595" s="48" t="s">
        <v>85</v>
      </c>
      <c r="BA595" s="48" t="s">
        <v>85</v>
      </c>
      <c r="BB595" s="48" t="s">
        <v>85</v>
      </c>
      <c r="BC595" s="48" t="s">
        <v>85</v>
      </c>
      <c r="BD595" s="48" t="s">
        <v>85</v>
      </c>
      <c r="BE595" s="48" t="s">
        <v>85</v>
      </c>
      <c r="BF595" s="48" t="s">
        <v>85</v>
      </c>
      <c r="BG595" s="48" t="s">
        <v>85</v>
      </c>
      <c r="BH595" s="48" t="s">
        <v>85</v>
      </c>
      <c r="BI595" s="48" t="s">
        <v>85</v>
      </c>
      <c r="BJ595" s="48" t="s">
        <v>85</v>
      </c>
      <c r="BK595" s="48" t="s">
        <v>85</v>
      </c>
      <c r="BL595" s="48" t="s">
        <v>85</v>
      </c>
      <c r="BM595" s="48" t="s">
        <v>85</v>
      </c>
      <c r="BN595" s="48" t="s">
        <v>85</v>
      </c>
      <c r="BO595" s="12" t="s">
        <v>85</v>
      </c>
      <c r="BP595" s="14" t="s">
        <v>85</v>
      </c>
      <c r="BQ595" s="14" t="s">
        <v>85</v>
      </c>
      <c r="BR595" s="14" t="s">
        <v>85</v>
      </c>
      <c r="BS595" s="14" t="s">
        <v>85</v>
      </c>
      <c r="BT595" s="14" t="s">
        <v>85</v>
      </c>
      <c r="BU595" s="48" t="s">
        <v>85</v>
      </c>
      <c r="BV595" s="48" t="s">
        <v>85</v>
      </c>
      <c r="BW595" s="48" t="s">
        <v>85</v>
      </c>
      <c r="BX595" s="48" t="s">
        <v>85</v>
      </c>
      <c r="BY595" s="48" t="s">
        <v>85</v>
      </c>
      <c r="BZ595" s="48" t="s">
        <v>85</v>
      </c>
      <c r="CA595" s="48" t="s">
        <v>85</v>
      </c>
      <c r="CB595" s="48" t="s">
        <v>85</v>
      </c>
      <c r="CC595" s="48" t="s">
        <v>85</v>
      </c>
      <c r="CD595" s="45"/>
      <c r="CE595" s="15"/>
      <c r="CF595" s="15"/>
      <c r="CG595" s="15"/>
      <c r="CH595" s="15"/>
      <c r="CI595" s="15"/>
      <c r="CJ595" s="15"/>
      <c r="CK595" s="16"/>
    </row>
    <row r="596" spans="1:89" ht="15.75" customHeight="1">
      <c r="A596" s="1">
        <v>159</v>
      </c>
      <c r="B596" s="1" t="s">
        <v>941</v>
      </c>
      <c r="C596" s="19" t="s">
        <v>600</v>
      </c>
      <c r="D596" s="20" t="s">
        <v>415</v>
      </c>
      <c r="E596" s="20" t="s">
        <v>401</v>
      </c>
      <c r="F596" s="20" t="s">
        <v>949</v>
      </c>
      <c r="G596" s="20" t="s">
        <v>950</v>
      </c>
      <c r="H596" s="40">
        <f>E596-D596+1</f>
        <v>11</v>
      </c>
      <c r="I596" s="32">
        <v>4.0999999999999996</v>
      </c>
      <c r="J596" s="40" t="s">
        <v>1464</v>
      </c>
      <c r="K596" s="48">
        <v>600</v>
      </c>
      <c r="L596" s="12">
        <v>42</v>
      </c>
      <c r="M596" s="12">
        <v>47</v>
      </c>
      <c r="N596" s="48">
        <v>3</v>
      </c>
      <c r="O596" s="12" t="s">
        <v>85</v>
      </c>
      <c r="P596" s="48" t="s">
        <v>942</v>
      </c>
      <c r="Q596" s="12" t="s">
        <v>943</v>
      </c>
      <c r="R596" s="32" t="s">
        <v>88</v>
      </c>
      <c r="S596" s="48">
        <v>42</v>
      </c>
      <c r="T596" s="48">
        <v>56</v>
      </c>
      <c r="U596" s="48">
        <v>44</v>
      </c>
      <c r="V596" s="48">
        <v>54</v>
      </c>
      <c r="W596" s="48" t="s">
        <v>12</v>
      </c>
      <c r="X596" s="48">
        <f>IF(AND(W596 = "Rep", M596&gt;L596),1,0)</f>
        <v>1</v>
      </c>
      <c r="Y596" s="32" t="s">
        <v>85</v>
      </c>
      <c r="Z596" s="32" t="s">
        <v>85</v>
      </c>
      <c r="AA596" s="32">
        <v>0</v>
      </c>
      <c r="AB596" s="32">
        <v>0</v>
      </c>
      <c r="AC596" s="32">
        <v>1</v>
      </c>
      <c r="AD596" s="32" t="s">
        <v>85</v>
      </c>
      <c r="AE596" s="32" t="s">
        <v>951</v>
      </c>
      <c r="AF596" s="32" t="s">
        <v>600</v>
      </c>
      <c r="AG596" s="32" t="s">
        <v>11</v>
      </c>
      <c r="AH596" s="32">
        <v>1</v>
      </c>
      <c r="AI596" s="32">
        <v>0</v>
      </c>
      <c r="AJ596" s="32" t="s">
        <v>85</v>
      </c>
      <c r="AK596" s="32" t="s">
        <v>85</v>
      </c>
      <c r="AL596" s="32" t="s">
        <v>85</v>
      </c>
      <c r="AM596" s="32" t="s">
        <v>85</v>
      </c>
      <c r="AN596" s="32" t="s">
        <v>85</v>
      </c>
      <c r="AO596" s="32" t="s">
        <v>85</v>
      </c>
      <c r="AP596" s="32" t="s">
        <v>85</v>
      </c>
      <c r="AQ596" s="32" t="s">
        <v>85</v>
      </c>
      <c r="AR596" s="32" t="s">
        <v>85</v>
      </c>
      <c r="AS596" s="32" t="s">
        <v>85</v>
      </c>
      <c r="AT596" s="32" t="s">
        <v>85</v>
      </c>
      <c r="AU596" s="32" t="s">
        <v>85</v>
      </c>
      <c r="AV596" s="32" t="s">
        <v>85</v>
      </c>
      <c r="AW596" s="32" t="s">
        <v>85</v>
      </c>
      <c r="AX596" s="32" t="s">
        <v>85</v>
      </c>
      <c r="AY596" s="32" t="s">
        <v>85</v>
      </c>
      <c r="AZ596" s="32" t="s">
        <v>85</v>
      </c>
      <c r="BA596" s="32" t="s">
        <v>85</v>
      </c>
      <c r="BB596" s="32" t="s">
        <v>85</v>
      </c>
      <c r="BC596" s="32" t="s">
        <v>85</v>
      </c>
      <c r="BD596" s="32" t="s">
        <v>85</v>
      </c>
      <c r="BE596" s="32" t="s">
        <v>85</v>
      </c>
      <c r="BF596" s="32" t="s">
        <v>85</v>
      </c>
      <c r="BG596" s="32" t="s">
        <v>85</v>
      </c>
      <c r="BH596" s="32" t="s">
        <v>85</v>
      </c>
      <c r="BI596" s="32" t="s">
        <v>85</v>
      </c>
      <c r="BJ596" s="32" t="s">
        <v>85</v>
      </c>
      <c r="BK596" s="32" t="s">
        <v>85</v>
      </c>
      <c r="BL596" s="32" t="s">
        <v>85</v>
      </c>
      <c r="BM596" s="32" t="s">
        <v>85</v>
      </c>
      <c r="BN596" s="32" t="s">
        <v>85</v>
      </c>
      <c r="BO596" s="32" t="s">
        <v>85</v>
      </c>
      <c r="BP596" s="32" t="s">
        <v>85</v>
      </c>
      <c r="BQ596" s="32" t="s">
        <v>85</v>
      </c>
      <c r="BR596" s="32" t="s">
        <v>85</v>
      </c>
      <c r="BS596" s="32" t="s">
        <v>85</v>
      </c>
      <c r="BT596" s="32" t="s">
        <v>85</v>
      </c>
      <c r="BU596" s="32" t="s">
        <v>85</v>
      </c>
      <c r="BV596" s="32" t="s">
        <v>85</v>
      </c>
      <c r="BW596" s="32" t="s">
        <v>85</v>
      </c>
      <c r="BX596" s="32" t="s">
        <v>85</v>
      </c>
      <c r="BY596" s="32" t="s">
        <v>85</v>
      </c>
      <c r="BZ596" s="32" t="s">
        <v>85</v>
      </c>
      <c r="CA596" s="32" t="s">
        <v>85</v>
      </c>
      <c r="CB596" s="32" t="s">
        <v>85</v>
      </c>
      <c r="CC596" s="32" t="s">
        <v>85</v>
      </c>
      <c r="CD596" s="1"/>
      <c r="CE596" s="15"/>
      <c r="CF596" s="15"/>
      <c r="CG596" s="15"/>
      <c r="CH596" s="15"/>
      <c r="CI596" s="15"/>
      <c r="CJ596" s="15"/>
      <c r="CK596" s="16"/>
    </row>
    <row r="597" spans="1:89" ht="15.75" customHeight="1">
      <c r="A597" s="44">
        <v>460</v>
      </c>
      <c r="B597" s="45" t="s">
        <v>953</v>
      </c>
      <c r="C597" s="9" t="s">
        <v>960</v>
      </c>
      <c r="D597" s="39" t="s">
        <v>232</v>
      </c>
      <c r="E597" s="39" t="s">
        <v>92</v>
      </c>
      <c r="F597" s="39" t="s">
        <v>961</v>
      </c>
      <c r="G597" s="39" t="s">
        <v>131</v>
      </c>
      <c r="H597" s="40">
        <f>E597-D597+1</f>
        <v>6</v>
      </c>
      <c r="I597" s="40" t="s">
        <v>144</v>
      </c>
      <c r="J597" s="40" t="s">
        <v>1464</v>
      </c>
      <c r="K597" s="40" t="s">
        <v>267</v>
      </c>
      <c r="L597" s="12">
        <v>47</v>
      </c>
      <c r="M597" s="12">
        <v>48</v>
      </c>
      <c r="N597" s="12" t="s">
        <v>85</v>
      </c>
      <c r="O597" s="12">
        <v>5</v>
      </c>
      <c r="P597" s="13" t="s">
        <v>954</v>
      </c>
      <c r="Q597" s="12" t="s">
        <v>955</v>
      </c>
      <c r="R597" s="48" t="s">
        <v>88</v>
      </c>
      <c r="S597" s="12">
        <v>55</v>
      </c>
      <c r="T597" s="12">
        <v>49</v>
      </c>
      <c r="U597" s="48">
        <v>45</v>
      </c>
      <c r="V597" s="48">
        <v>55</v>
      </c>
      <c r="W597" s="48" t="s">
        <v>12</v>
      </c>
      <c r="X597" s="48">
        <f>IF(AND(W597 = "Rep", M597&gt;L597),1,0)</f>
        <v>1</v>
      </c>
      <c r="Y597" s="48" t="s">
        <v>85</v>
      </c>
      <c r="Z597" s="48" t="s">
        <v>85</v>
      </c>
      <c r="AA597" s="48">
        <v>0</v>
      </c>
      <c r="AB597" s="48">
        <v>0</v>
      </c>
      <c r="AC597" s="48">
        <v>1</v>
      </c>
      <c r="AD597" s="48">
        <v>33</v>
      </c>
      <c r="AE597" s="13" t="s">
        <v>962</v>
      </c>
      <c r="AF597" s="48" t="s">
        <v>960</v>
      </c>
      <c r="AG597" s="48" t="s">
        <v>89</v>
      </c>
      <c r="AH597" s="48">
        <v>1</v>
      </c>
      <c r="AI597" s="48">
        <v>1</v>
      </c>
      <c r="AJ597" s="48" t="s">
        <v>85</v>
      </c>
      <c r="AK597" s="48" t="s">
        <v>85</v>
      </c>
      <c r="AL597" s="48" t="s">
        <v>85</v>
      </c>
      <c r="AM597" s="48" t="s">
        <v>85</v>
      </c>
      <c r="AN597" s="48" t="s">
        <v>85</v>
      </c>
      <c r="AO597" s="48" t="s">
        <v>85</v>
      </c>
      <c r="AP597" s="48" t="s">
        <v>85</v>
      </c>
      <c r="AQ597" s="48" t="s">
        <v>85</v>
      </c>
      <c r="AR597" s="48" t="s">
        <v>85</v>
      </c>
      <c r="AS597" s="48" t="s">
        <v>85</v>
      </c>
      <c r="AT597" s="48" t="s">
        <v>85</v>
      </c>
      <c r="AU597" s="48" t="s">
        <v>85</v>
      </c>
      <c r="AV597" s="48" t="s">
        <v>85</v>
      </c>
      <c r="AW597" s="48" t="s">
        <v>85</v>
      </c>
      <c r="AX597" s="48" t="s">
        <v>85</v>
      </c>
      <c r="AY597" s="48" t="s">
        <v>85</v>
      </c>
      <c r="AZ597" s="48" t="s">
        <v>85</v>
      </c>
      <c r="BA597" s="48" t="s">
        <v>85</v>
      </c>
      <c r="BB597" s="48" t="s">
        <v>85</v>
      </c>
      <c r="BC597" s="48" t="s">
        <v>85</v>
      </c>
      <c r="BD597" s="48" t="s">
        <v>85</v>
      </c>
      <c r="BE597" s="48" t="s">
        <v>85</v>
      </c>
      <c r="BF597" s="48" t="s">
        <v>85</v>
      </c>
      <c r="BG597" s="48" t="s">
        <v>85</v>
      </c>
      <c r="BH597" s="48" t="s">
        <v>85</v>
      </c>
      <c r="BI597" s="48" t="s">
        <v>85</v>
      </c>
      <c r="BJ597" s="48" t="s">
        <v>85</v>
      </c>
      <c r="BK597" s="48" t="s">
        <v>85</v>
      </c>
      <c r="BL597" s="48" t="s">
        <v>85</v>
      </c>
      <c r="BM597" s="48" t="s">
        <v>85</v>
      </c>
      <c r="BN597" s="48" t="s">
        <v>85</v>
      </c>
      <c r="BO597" s="48" t="s">
        <v>85</v>
      </c>
      <c r="BP597" s="48">
        <v>47</v>
      </c>
      <c r="BQ597" s="48">
        <v>30</v>
      </c>
      <c r="BR597" s="48">
        <v>37</v>
      </c>
      <c r="BS597" s="48">
        <v>46</v>
      </c>
      <c r="BT597" s="48" t="s">
        <v>85</v>
      </c>
      <c r="BU597" s="48" t="s">
        <v>85</v>
      </c>
      <c r="BV597" s="48" t="s">
        <v>85</v>
      </c>
      <c r="BW597" s="48" t="s">
        <v>85</v>
      </c>
      <c r="BX597" s="48" t="s">
        <v>85</v>
      </c>
      <c r="BY597" s="48">
        <v>92</v>
      </c>
      <c r="BZ597" s="48" t="s">
        <v>85</v>
      </c>
      <c r="CA597" s="48">
        <v>1</v>
      </c>
      <c r="CB597" s="48">
        <v>1</v>
      </c>
      <c r="CC597" s="48">
        <v>6</v>
      </c>
      <c r="CD597" s="45"/>
      <c r="CE597" s="15"/>
      <c r="CF597" s="15"/>
      <c r="CG597" s="15"/>
      <c r="CH597" s="15"/>
      <c r="CI597" s="15"/>
      <c r="CJ597" s="15"/>
      <c r="CK597" s="18"/>
    </row>
    <row r="598" spans="1:89" ht="15.75" customHeight="1">
      <c r="A598" s="44">
        <v>555</v>
      </c>
      <c r="B598" s="45" t="s">
        <v>976</v>
      </c>
      <c r="C598" s="9" t="s">
        <v>989</v>
      </c>
      <c r="D598" s="39" t="s">
        <v>122</v>
      </c>
      <c r="E598" s="39" t="s">
        <v>80</v>
      </c>
      <c r="F598" s="39" t="s">
        <v>524</v>
      </c>
      <c r="G598" s="39" t="s">
        <v>139</v>
      </c>
      <c r="H598" s="40">
        <f>E598-D598+1</f>
        <v>2</v>
      </c>
      <c r="I598" s="40" t="s">
        <v>990</v>
      </c>
      <c r="J598" s="40" t="s">
        <v>1464</v>
      </c>
      <c r="K598" s="40" t="s">
        <v>520</v>
      </c>
      <c r="L598" s="12">
        <v>41</v>
      </c>
      <c r="M598" s="12">
        <v>46</v>
      </c>
      <c r="N598" s="12">
        <v>8</v>
      </c>
      <c r="O598" s="12">
        <v>6</v>
      </c>
      <c r="P598" s="13" t="s">
        <v>977</v>
      </c>
      <c r="Q598" s="12" t="s">
        <v>978</v>
      </c>
      <c r="R598" s="48" t="s">
        <v>88</v>
      </c>
      <c r="S598" s="12">
        <v>47</v>
      </c>
      <c r="T598" s="12">
        <v>49</v>
      </c>
      <c r="U598" s="48">
        <v>47</v>
      </c>
      <c r="V598" s="48">
        <v>49</v>
      </c>
      <c r="W598" s="48" t="s">
        <v>12</v>
      </c>
      <c r="X598" s="48">
        <f>IF(AND(W598 = "Rep", M598&gt;L598),1,0)</f>
        <v>1</v>
      </c>
      <c r="Y598" s="48" t="s">
        <v>85</v>
      </c>
      <c r="Z598" s="48" t="s">
        <v>85</v>
      </c>
      <c r="AA598" s="48" t="s">
        <v>85</v>
      </c>
      <c r="AB598" s="48" t="s">
        <v>85</v>
      </c>
      <c r="AC598" s="48" t="s">
        <v>85</v>
      </c>
      <c r="AD598" s="48" t="s">
        <v>85</v>
      </c>
      <c r="AE598" s="13" t="s">
        <v>991</v>
      </c>
      <c r="AF598" s="13" t="s">
        <v>989</v>
      </c>
      <c r="AG598" s="48" t="s">
        <v>89</v>
      </c>
      <c r="AH598" s="48">
        <v>1</v>
      </c>
      <c r="AI598" s="48">
        <v>0</v>
      </c>
      <c r="AJ598" s="48">
        <v>1</v>
      </c>
      <c r="AK598" s="48">
        <v>1</v>
      </c>
      <c r="AL598" s="48">
        <v>1</v>
      </c>
      <c r="AM598" s="48">
        <v>0</v>
      </c>
      <c r="AN598" s="48">
        <v>0</v>
      </c>
      <c r="AO598" s="48">
        <v>0</v>
      </c>
      <c r="AP598" s="48">
        <v>0</v>
      </c>
      <c r="AQ598" s="48">
        <v>0</v>
      </c>
      <c r="AR598" s="48">
        <v>0</v>
      </c>
      <c r="AS598" s="48">
        <v>0</v>
      </c>
      <c r="AT598" s="48">
        <v>1</v>
      </c>
      <c r="AU598" s="48">
        <v>0</v>
      </c>
      <c r="AV598" s="48">
        <v>0</v>
      </c>
      <c r="AW598" s="48">
        <v>0</v>
      </c>
      <c r="AX598" s="48">
        <v>0</v>
      </c>
      <c r="AY598" s="48">
        <v>0</v>
      </c>
      <c r="AZ598" s="48">
        <v>0</v>
      </c>
      <c r="BA598" s="48">
        <v>0</v>
      </c>
      <c r="BB598" s="48">
        <v>0</v>
      </c>
      <c r="BC598" s="48">
        <v>0</v>
      </c>
      <c r="BD598" s="48">
        <v>0</v>
      </c>
      <c r="BE598" s="48">
        <v>0</v>
      </c>
      <c r="BF598" s="48">
        <v>0</v>
      </c>
      <c r="BG598" s="48">
        <v>0</v>
      </c>
      <c r="BH598" s="48">
        <v>0</v>
      </c>
      <c r="BI598" s="48">
        <v>0</v>
      </c>
      <c r="BJ598" s="48">
        <v>0</v>
      </c>
      <c r="BK598" s="48">
        <v>0</v>
      </c>
      <c r="BL598" s="48">
        <v>0</v>
      </c>
      <c r="BM598" s="48">
        <v>0</v>
      </c>
      <c r="BN598" s="48">
        <v>0</v>
      </c>
      <c r="BO598" s="48">
        <v>0</v>
      </c>
      <c r="BP598" s="48" t="s">
        <v>85</v>
      </c>
      <c r="BQ598" s="48" t="s">
        <v>85</v>
      </c>
      <c r="BR598" s="48">
        <v>36</v>
      </c>
      <c r="BS598" s="48">
        <v>31</v>
      </c>
      <c r="BT598" s="48">
        <v>31</v>
      </c>
      <c r="BU598" s="48" t="s">
        <v>85</v>
      </c>
      <c r="BV598" s="48" t="s">
        <v>85</v>
      </c>
      <c r="BW598" s="48" t="s">
        <v>85</v>
      </c>
      <c r="BX598" s="48" t="s">
        <v>85</v>
      </c>
      <c r="BY598" s="48">
        <v>78</v>
      </c>
      <c r="BZ598" s="48">
        <v>19</v>
      </c>
      <c r="CA598" s="48" t="s">
        <v>85</v>
      </c>
      <c r="CB598" s="48" t="s">
        <v>85</v>
      </c>
      <c r="CC598" s="48">
        <v>4</v>
      </c>
      <c r="CD598" s="45"/>
      <c r="CE598" s="15"/>
      <c r="CF598" s="15"/>
      <c r="CG598" s="15"/>
      <c r="CH598" s="15"/>
      <c r="CI598" s="15"/>
      <c r="CJ598" s="15"/>
      <c r="CK598" s="18"/>
    </row>
    <row r="599" spans="1:89" ht="15.75" customHeight="1">
      <c r="A599" s="44">
        <v>424</v>
      </c>
      <c r="B599" s="45" t="s">
        <v>976</v>
      </c>
      <c r="C599" s="9" t="s">
        <v>344</v>
      </c>
      <c r="D599" s="39" t="s">
        <v>478</v>
      </c>
      <c r="E599" s="39" t="s">
        <v>243</v>
      </c>
      <c r="F599" s="39" t="s">
        <v>1011</v>
      </c>
      <c r="G599" s="39" t="s">
        <v>92</v>
      </c>
      <c r="H599" s="40">
        <f>E599-D599+1</f>
        <v>6</v>
      </c>
      <c r="I599" s="40" t="s">
        <v>200</v>
      </c>
      <c r="J599" s="40" t="s">
        <v>1464</v>
      </c>
      <c r="K599" s="40" t="s">
        <v>1012</v>
      </c>
      <c r="L599" s="12">
        <v>49</v>
      </c>
      <c r="M599" s="12">
        <v>46</v>
      </c>
      <c r="N599" s="12" t="s">
        <v>85</v>
      </c>
      <c r="O599" s="12">
        <v>3</v>
      </c>
      <c r="P599" s="13" t="s">
        <v>977</v>
      </c>
      <c r="Q599" s="12" t="s">
        <v>978</v>
      </c>
      <c r="R599" s="48" t="s">
        <v>88</v>
      </c>
      <c r="S599" s="12">
        <v>47</v>
      </c>
      <c r="T599" s="12">
        <v>49</v>
      </c>
      <c r="U599" s="48">
        <v>47</v>
      </c>
      <c r="V599" s="48">
        <v>49</v>
      </c>
      <c r="W599" s="48" t="s">
        <v>12</v>
      </c>
      <c r="X599" s="48">
        <f>IF(AND(W599 = "Rep", M599&gt;L599),1,0)</f>
        <v>0</v>
      </c>
      <c r="Y599" s="48" t="s">
        <v>85</v>
      </c>
      <c r="Z599" s="48" t="s">
        <v>85</v>
      </c>
      <c r="AA599" s="48">
        <v>0</v>
      </c>
      <c r="AB599" s="48">
        <v>1</v>
      </c>
      <c r="AC599" s="48">
        <v>0</v>
      </c>
      <c r="AD599" s="48">
        <v>75</v>
      </c>
      <c r="AE599" s="13" t="s">
        <v>1013</v>
      </c>
      <c r="AF599" s="13" t="s">
        <v>1013</v>
      </c>
      <c r="AG599" s="48" t="s">
        <v>89</v>
      </c>
      <c r="AH599" s="48">
        <v>1</v>
      </c>
      <c r="AI599" s="48">
        <v>1</v>
      </c>
      <c r="AJ599" s="48">
        <v>1</v>
      </c>
      <c r="AK599" s="48">
        <v>1</v>
      </c>
      <c r="AL599" s="48">
        <v>1</v>
      </c>
      <c r="AM599" s="48">
        <v>1</v>
      </c>
      <c r="AN599" s="48">
        <v>0</v>
      </c>
      <c r="AO599" s="48">
        <v>0</v>
      </c>
      <c r="AP599" s="48">
        <v>1</v>
      </c>
      <c r="AQ599" s="48">
        <v>0</v>
      </c>
      <c r="AR599" s="48">
        <v>0</v>
      </c>
      <c r="AS599" s="48">
        <v>0</v>
      </c>
      <c r="AT599" s="48">
        <v>0</v>
      </c>
      <c r="AU599" s="48">
        <v>0</v>
      </c>
      <c r="AV599" s="48">
        <v>0</v>
      </c>
      <c r="AW599" s="48">
        <v>0</v>
      </c>
      <c r="AX599" s="48">
        <v>0</v>
      </c>
      <c r="AY599" s="48">
        <v>0</v>
      </c>
      <c r="AZ599" s="48">
        <v>0</v>
      </c>
      <c r="BA599" s="48">
        <v>0</v>
      </c>
      <c r="BB599" s="48">
        <v>0</v>
      </c>
      <c r="BC599" s="48">
        <v>0</v>
      </c>
      <c r="BD599" s="48">
        <v>0</v>
      </c>
      <c r="BE599" s="48">
        <v>0</v>
      </c>
      <c r="BF599" s="48">
        <v>0</v>
      </c>
      <c r="BG599" s="48">
        <v>0</v>
      </c>
      <c r="BH599" s="48">
        <v>0</v>
      </c>
      <c r="BI599" s="48">
        <v>0</v>
      </c>
      <c r="BJ599" s="48">
        <v>0</v>
      </c>
      <c r="BK599" s="48">
        <v>0</v>
      </c>
      <c r="BL599" s="48">
        <v>0</v>
      </c>
      <c r="BM599" s="48">
        <v>0</v>
      </c>
      <c r="BN599" s="48">
        <v>0</v>
      </c>
      <c r="BO599" s="48">
        <v>0</v>
      </c>
      <c r="BP599" s="48" t="s">
        <v>85</v>
      </c>
      <c r="BQ599" s="48" t="s">
        <v>85</v>
      </c>
      <c r="BR599" s="48" t="s">
        <v>85</v>
      </c>
      <c r="BS599" s="48" t="s">
        <v>85</v>
      </c>
      <c r="BT599" s="48" t="s">
        <v>85</v>
      </c>
      <c r="BU599" s="48" t="s">
        <v>85</v>
      </c>
      <c r="BV599" s="48" t="s">
        <v>85</v>
      </c>
      <c r="BW599" s="48" t="s">
        <v>85</v>
      </c>
      <c r="BX599" s="48" t="s">
        <v>85</v>
      </c>
      <c r="BY599" s="48">
        <v>70</v>
      </c>
      <c r="BZ599" s="48">
        <v>20</v>
      </c>
      <c r="CA599" s="48">
        <v>5</v>
      </c>
      <c r="CB599" s="48">
        <v>6</v>
      </c>
      <c r="CC599" s="48" t="s">
        <v>85</v>
      </c>
      <c r="CD599" s="45"/>
      <c r="CE599" s="15"/>
      <c r="CF599" s="15"/>
      <c r="CG599" s="15"/>
      <c r="CH599" s="15"/>
      <c r="CI599" s="15"/>
      <c r="CJ599" s="15"/>
      <c r="CK599" s="18"/>
    </row>
    <row r="600" spans="1:89" ht="15.75" customHeight="1">
      <c r="A600" s="44">
        <v>423</v>
      </c>
      <c r="B600" s="45" t="s">
        <v>976</v>
      </c>
      <c r="C600" s="9" t="s">
        <v>344</v>
      </c>
      <c r="D600" s="39" t="s">
        <v>478</v>
      </c>
      <c r="E600" s="39" t="s">
        <v>243</v>
      </c>
      <c r="F600" s="39" t="s">
        <v>1011</v>
      </c>
      <c r="G600" s="39" t="s">
        <v>92</v>
      </c>
      <c r="H600" s="40">
        <f>E600-D600+1</f>
        <v>6</v>
      </c>
      <c r="I600" s="40" t="s">
        <v>200</v>
      </c>
      <c r="J600" s="40" t="s">
        <v>1464</v>
      </c>
      <c r="K600" s="40" t="s">
        <v>1014</v>
      </c>
      <c r="L600" s="12">
        <v>49</v>
      </c>
      <c r="M600" s="12">
        <v>46</v>
      </c>
      <c r="N600" s="12">
        <v>1</v>
      </c>
      <c r="O600" s="12">
        <v>3</v>
      </c>
      <c r="P600" s="13" t="s">
        <v>977</v>
      </c>
      <c r="Q600" s="12" t="s">
        <v>978</v>
      </c>
      <c r="R600" s="12" t="s">
        <v>177</v>
      </c>
      <c r="S600" s="12">
        <v>47</v>
      </c>
      <c r="T600" s="12">
        <v>49</v>
      </c>
      <c r="U600" s="48">
        <v>47</v>
      </c>
      <c r="V600" s="48">
        <v>49</v>
      </c>
      <c r="W600" s="48" t="s">
        <v>12</v>
      </c>
      <c r="X600" s="48">
        <f>IF(AND(W600 = "Rep", M600&gt;L600),1,0)</f>
        <v>0</v>
      </c>
      <c r="Y600" s="48" t="s">
        <v>85</v>
      </c>
      <c r="Z600" s="48" t="s">
        <v>85</v>
      </c>
      <c r="AA600" s="12">
        <v>0</v>
      </c>
      <c r="AB600" s="12">
        <v>1</v>
      </c>
      <c r="AC600" s="12">
        <v>0</v>
      </c>
      <c r="AD600" s="48">
        <v>75</v>
      </c>
      <c r="AE600" s="13" t="s">
        <v>1013</v>
      </c>
      <c r="AF600" s="13" t="s">
        <v>1013</v>
      </c>
      <c r="AG600" s="48" t="s">
        <v>89</v>
      </c>
      <c r="AH600" s="12">
        <v>1</v>
      </c>
      <c r="AI600" s="12">
        <v>1</v>
      </c>
      <c r="AJ600" s="14">
        <v>1</v>
      </c>
      <c r="AK600" s="14">
        <v>1</v>
      </c>
      <c r="AL600" s="14">
        <v>1</v>
      </c>
      <c r="AM600" s="14">
        <v>1</v>
      </c>
      <c r="AN600" s="14">
        <v>0</v>
      </c>
      <c r="AO600" s="14">
        <v>0</v>
      </c>
      <c r="AP600" s="14">
        <v>1</v>
      </c>
      <c r="AQ600" s="14">
        <v>0</v>
      </c>
      <c r="AR600" s="14">
        <v>0</v>
      </c>
      <c r="AS600" s="14">
        <v>0</v>
      </c>
      <c r="AT600" s="14">
        <v>0</v>
      </c>
      <c r="AU600" s="14">
        <v>0</v>
      </c>
      <c r="AV600" s="14">
        <v>0</v>
      </c>
      <c r="AW600" s="14">
        <v>0</v>
      </c>
      <c r="AX600" s="14">
        <v>0</v>
      </c>
      <c r="AY600" s="14">
        <v>0</v>
      </c>
      <c r="AZ600" s="14">
        <v>0</v>
      </c>
      <c r="BA600" s="14">
        <v>0</v>
      </c>
      <c r="BB600" s="14">
        <v>0</v>
      </c>
      <c r="BC600" s="14">
        <v>0</v>
      </c>
      <c r="BD600" s="14">
        <v>0</v>
      </c>
      <c r="BE600" s="14">
        <v>0</v>
      </c>
      <c r="BF600" s="14">
        <v>0</v>
      </c>
      <c r="BG600" s="14">
        <v>0</v>
      </c>
      <c r="BH600" s="14">
        <v>0</v>
      </c>
      <c r="BI600" s="14">
        <v>0</v>
      </c>
      <c r="BJ600" s="14">
        <v>0</v>
      </c>
      <c r="BK600" s="14">
        <v>0</v>
      </c>
      <c r="BL600" s="14">
        <v>0</v>
      </c>
      <c r="BM600" s="14">
        <v>0</v>
      </c>
      <c r="BN600" s="14">
        <v>0</v>
      </c>
      <c r="BO600" s="48">
        <v>0</v>
      </c>
      <c r="BP600" s="14" t="s">
        <v>85</v>
      </c>
      <c r="BQ600" s="48" t="s">
        <v>85</v>
      </c>
      <c r="BR600" s="48" t="s">
        <v>85</v>
      </c>
      <c r="BS600" s="48" t="s">
        <v>85</v>
      </c>
      <c r="BT600" s="48" t="s">
        <v>85</v>
      </c>
      <c r="BU600" s="48" t="s">
        <v>85</v>
      </c>
      <c r="BV600" s="48" t="s">
        <v>85</v>
      </c>
      <c r="BW600" s="48" t="s">
        <v>85</v>
      </c>
      <c r="BX600" s="48" t="s">
        <v>85</v>
      </c>
      <c r="BY600" s="48">
        <v>70</v>
      </c>
      <c r="BZ600" s="48">
        <v>20</v>
      </c>
      <c r="CA600" s="48">
        <v>5</v>
      </c>
      <c r="CB600" s="48">
        <v>6</v>
      </c>
      <c r="CC600" s="48" t="s">
        <v>85</v>
      </c>
      <c r="CD600" s="45"/>
      <c r="CE600" s="15"/>
      <c r="CF600" s="15"/>
      <c r="CG600" s="15"/>
      <c r="CH600" s="15"/>
      <c r="CI600" s="15"/>
      <c r="CJ600" s="15"/>
      <c r="CK600" s="18"/>
    </row>
    <row r="601" spans="1:89" ht="15.75" customHeight="1">
      <c r="A601" s="44">
        <v>384</v>
      </c>
      <c r="B601" s="45" t="s">
        <v>976</v>
      </c>
      <c r="C601" s="9" t="s">
        <v>264</v>
      </c>
      <c r="D601" s="39" t="s">
        <v>188</v>
      </c>
      <c r="E601" s="39" t="s">
        <v>153</v>
      </c>
      <c r="F601" s="39" t="s">
        <v>1020</v>
      </c>
      <c r="G601" s="39" t="s">
        <v>106</v>
      </c>
      <c r="H601" s="40">
        <f>E601-D601+1</f>
        <v>5</v>
      </c>
      <c r="I601" s="40" t="s">
        <v>266</v>
      </c>
      <c r="J601" s="40" t="s">
        <v>1464</v>
      </c>
      <c r="K601" s="40" t="s">
        <v>267</v>
      </c>
      <c r="L601" s="12">
        <v>46</v>
      </c>
      <c r="M601" s="12">
        <v>44</v>
      </c>
      <c r="N601" s="12">
        <v>1</v>
      </c>
      <c r="O601" s="12">
        <v>7</v>
      </c>
      <c r="P601" s="13" t="s">
        <v>977</v>
      </c>
      <c r="Q601" s="12" t="s">
        <v>978</v>
      </c>
      <c r="R601" s="48" t="s">
        <v>88</v>
      </c>
      <c r="S601" s="12">
        <v>47</v>
      </c>
      <c r="T601" s="12">
        <v>49</v>
      </c>
      <c r="U601" s="48">
        <v>47</v>
      </c>
      <c r="V601" s="48">
        <v>49</v>
      </c>
      <c r="W601" s="48" t="s">
        <v>12</v>
      </c>
      <c r="X601" s="48">
        <f>IF(AND(W601 = "Rep", M601&gt;L601),1,0)</f>
        <v>0</v>
      </c>
      <c r="Y601" s="48" t="s">
        <v>85</v>
      </c>
      <c r="Z601" s="48" t="s">
        <v>85</v>
      </c>
      <c r="AA601" s="48">
        <v>0</v>
      </c>
      <c r="AB601" s="48">
        <v>1</v>
      </c>
      <c r="AC601" s="48">
        <v>0</v>
      </c>
      <c r="AD601" s="48">
        <v>71</v>
      </c>
      <c r="AE601" s="13" t="s">
        <v>268</v>
      </c>
      <c r="AF601" s="13" t="s">
        <v>268</v>
      </c>
      <c r="AG601" s="48" t="s">
        <v>89</v>
      </c>
      <c r="AH601" s="48">
        <v>1</v>
      </c>
      <c r="AI601" s="48">
        <v>1</v>
      </c>
      <c r="AJ601" s="48">
        <v>1</v>
      </c>
      <c r="AK601" s="48">
        <v>1</v>
      </c>
      <c r="AL601" s="48">
        <v>1</v>
      </c>
      <c r="AM601" s="48">
        <v>0</v>
      </c>
      <c r="AN601" s="48">
        <v>0</v>
      </c>
      <c r="AO601" s="48">
        <v>0</v>
      </c>
      <c r="AP601" s="48">
        <v>1</v>
      </c>
      <c r="AQ601" s="48">
        <v>0</v>
      </c>
      <c r="AR601" s="48">
        <v>0</v>
      </c>
      <c r="AS601" s="48">
        <v>0</v>
      </c>
      <c r="AT601" s="48">
        <v>0</v>
      </c>
      <c r="AU601" s="48">
        <v>0</v>
      </c>
      <c r="AV601" s="48">
        <v>0</v>
      </c>
      <c r="AW601" s="48">
        <v>0</v>
      </c>
      <c r="AX601" s="48">
        <v>1</v>
      </c>
      <c r="AY601" s="48">
        <v>0</v>
      </c>
      <c r="AZ601" s="48">
        <v>0</v>
      </c>
      <c r="BA601" s="48">
        <v>0</v>
      </c>
      <c r="BB601" s="48">
        <v>0</v>
      </c>
      <c r="BC601" s="48">
        <v>0</v>
      </c>
      <c r="BD601" s="48">
        <v>0</v>
      </c>
      <c r="BE601" s="48">
        <v>0</v>
      </c>
      <c r="BF601" s="48">
        <v>0</v>
      </c>
      <c r="BG601" s="48">
        <v>0</v>
      </c>
      <c r="BH601" s="48">
        <v>0</v>
      </c>
      <c r="BI601" s="48">
        <v>0</v>
      </c>
      <c r="BJ601" s="48">
        <v>0</v>
      </c>
      <c r="BK601" s="48">
        <v>0</v>
      </c>
      <c r="BL601" s="48">
        <v>0</v>
      </c>
      <c r="BM601" s="48">
        <v>0</v>
      </c>
      <c r="BN601" s="48">
        <v>0</v>
      </c>
      <c r="BO601" s="48">
        <v>0</v>
      </c>
      <c r="BP601" s="48" t="s">
        <v>85</v>
      </c>
      <c r="BQ601" s="48" t="s">
        <v>85</v>
      </c>
      <c r="BR601" s="48">
        <v>30</v>
      </c>
      <c r="BS601" s="48">
        <v>32</v>
      </c>
      <c r="BT601" s="48">
        <v>36</v>
      </c>
      <c r="BU601" s="48" t="s">
        <v>85</v>
      </c>
      <c r="BV601" s="48" t="s">
        <v>85</v>
      </c>
      <c r="BW601" s="48" t="s">
        <v>85</v>
      </c>
      <c r="BX601" s="48" t="s">
        <v>85</v>
      </c>
      <c r="BY601" s="48">
        <v>70</v>
      </c>
      <c r="BZ601" s="48">
        <v>18</v>
      </c>
      <c r="CA601" s="48">
        <v>6</v>
      </c>
      <c r="CB601" s="48">
        <v>1</v>
      </c>
      <c r="CC601" s="48">
        <v>1</v>
      </c>
      <c r="CD601" s="45"/>
      <c r="CE601" s="15"/>
      <c r="CF601" s="15"/>
      <c r="CG601" s="15"/>
      <c r="CH601" s="15"/>
      <c r="CI601" s="15"/>
      <c r="CJ601" s="15"/>
      <c r="CK601" s="18"/>
    </row>
    <row r="602" spans="1:89" ht="15.75" customHeight="1">
      <c r="A602" s="26">
        <v>7</v>
      </c>
      <c r="B602" s="26" t="s">
        <v>976</v>
      </c>
      <c r="C602" s="19" t="s">
        <v>1074</v>
      </c>
      <c r="D602" s="27">
        <v>43963</v>
      </c>
      <c r="E602" s="27">
        <v>43972</v>
      </c>
      <c r="F602" s="26" t="s">
        <v>1075</v>
      </c>
      <c r="G602" s="27">
        <v>43972</v>
      </c>
      <c r="H602" s="32">
        <v>6</v>
      </c>
      <c r="I602" s="49" t="s">
        <v>85</v>
      </c>
      <c r="J602" s="40" t="s">
        <v>1464</v>
      </c>
      <c r="K602" s="32">
        <v>391</v>
      </c>
      <c r="L602" s="32">
        <v>35</v>
      </c>
      <c r="M602" s="32">
        <v>33</v>
      </c>
      <c r="N602" s="49" t="s">
        <v>85</v>
      </c>
      <c r="O602" s="49" t="s">
        <v>85</v>
      </c>
      <c r="P602" s="32" t="s">
        <v>977</v>
      </c>
      <c r="Q602" s="32" t="s">
        <v>978</v>
      </c>
      <c r="R602" s="32" t="s">
        <v>177</v>
      </c>
      <c r="S602" s="12">
        <v>47</v>
      </c>
      <c r="T602" s="12">
        <v>49</v>
      </c>
      <c r="U602" s="48">
        <v>47</v>
      </c>
      <c r="V602" s="48">
        <v>49</v>
      </c>
      <c r="W602" s="48" t="s">
        <v>12</v>
      </c>
      <c r="X602" s="48">
        <f>IF(AND(W602 = "Rep", M602&gt;L602),1,0)</f>
        <v>0</v>
      </c>
      <c r="Y602" s="49" t="s">
        <v>85</v>
      </c>
      <c r="Z602" s="49" t="s">
        <v>85</v>
      </c>
      <c r="AA602" s="32">
        <v>0</v>
      </c>
      <c r="AB602" s="32">
        <v>1</v>
      </c>
      <c r="AC602" s="32">
        <v>0</v>
      </c>
      <c r="AD602" s="32">
        <v>61</v>
      </c>
      <c r="AE602" s="49" t="e">
        <v>#N/A</v>
      </c>
      <c r="AF602" s="32" t="s">
        <v>1074</v>
      </c>
      <c r="AG602" s="32" t="s">
        <v>118</v>
      </c>
      <c r="AH602" s="32">
        <v>1</v>
      </c>
      <c r="AI602" s="32">
        <v>0</v>
      </c>
      <c r="AJ602" s="32">
        <v>0</v>
      </c>
      <c r="AK602" s="32">
        <v>0</v>
      </c>
      <c r="AL602" s="32">
        <v>0</v>
      </c>
      <c r="AM602" s="32">
        <v>0</v>
      </c>
      <c r="AN602" s="32">
        <v>0</v>
      </c>
      <c r="AO602" s="32">
        <v>0</v>
      </c>
      <c r="AP602" s="32">
        <v>0</v>
      </c>
      <c r="AQ602" s="32">
        <v>0</v>
      </c>
      <c r="AR602" s="32">
        <v>0</v>
      </c>
      <c r="AS602" s="32">
        <v>0</v>
      </c>
      <c r="AT602" s="32">
        <v>0</v>
      </c>
      <c r="AU602" s="32">
        <v>0</v>
      </c>
      <c r="AV602" s="32">
        <v>0</v>
      </c>
      <c r="AW602" s="32">
        <v>0</v>
      </c>
      <c r="AX602" s="32">
        <v>0</v>
      </c>
      <c r="AY602" s="32">
        <v>0</v>
      </c>
      <c r="AZ602" s="32">
        <v>0</v>
      </c>
      <c r="BA602" s="32">
        <v>0</v>
      </c>
      <c r="BB602" s="32">
        <v>0</v>
      </c>
      <c r="BC602" s="32">
        <v>0</v>
      </c>
      <c r="BD602" s="32">
        <v>0</v>
      </c>
      <c r="BE602" s="32">
        <v>0</v>
      </c>
      <c r="BF602" s="32">
        <v>0</v>
      </c>
      <c r="BG602" s="32">
        <v>0</v>
      </c>
      <c r="BH602" s="32">
        <v>0</v>
      </c>
      <c r="BI602" s="32">
        <v>0</v>
      </c>
      <c r="BJ602" s="32">
        <v>0</v>
      </c>
      <c r="BK602" s="32">
        <v>0</v>
      </c>
      <c r="BL602" s="32">
        <v>0</v>
      </c>
      <c r="BM602" s="32">
        <v>0</v>
      </c>
      <c r="BN602" s="32">
        <v>0</v>
      </c>
      <c r="BO602" s="32">
        <v>0</v>
      </c>
      <c r="BP602" s="49" t="s">
        <v>85</v>
      </c>
      <c r="BQ602" s="49" t="s">
        <v>85</v>
      </c>
      <c r="BR602" s="32">
        <v>41</v>
      </c>
      <c r="BS602" s="32">
        <v>31</v>
      </c>
      <c r="BT602" s="32">
        <v>27</v>
      </c>
      <c r="BU602" s="49" t="s">
        <v>85</v>
      </c>
      <c r="BV602" s="49" t="s">
        <v>85</v>
      </c>
      <c r="BW602" s="49" t="s">
        <v>85</v>
      </c>
      <c r="BX602" s="49" t="s">
        <v>85</v>
      </c>
      <c r="BY602" s="49" t="s">
        <v>85</v>
      </c>
      <c r="BZ602" s="32">
        <v>23</v>
      </c>
      <c r="CA602" s="49" t="s">
        <v>85</v>
      </c>
      <c r="CB602" s="49" t="s">
        <v>85</v>
      </c>
      <c r="CC602" s="49" t="s">
        <v>85</v>
      </c>
      <c r="CD602" s="26" t="s">
        <v>1076</v>
      </c>
      <c r="CE602" s="15"/>
      <c r="CF602" s="15"/>
      <c r="CG602" s="15"/>
      <c r="CH602" s="15"/>
      <c r="CI602" s="15"/>
      <c r="CJ602" s="15"/>
      <c r="CK602" s="18"/>
    </row>
    <row r="603" spans="1:89" ht="15.75" customHeight="1">
      <c r="A603" s="44">
        <v>528</v>
      </c>
      <c r="B603" s="45" t="s">
        <v>1099</v>
      </c>
      <c r="C603" s="9" t="s">
        <v>1102</v>
      </c>
      <c r="D603" s="39" t="s">
        <v>100</v>
      </c>
      <c r="E603" s="39" t="s">
        <v>250</v>
      </c>
      <c r="F603" s="39" t="s">
        <v>1103</v>
      </c>
      <c r="G603" s="39" t="s">
        <v>82</v>
      </c>
      <c r="H603" s="40">
        <f>E603-D603+1</f>
        <v>7</v>
      </c>
      <c r="I603" s="40" t="s">
        <v>160</v>
      </c>
      <c r="J603" s="40" t="s">
        <v>1464</v>
      </c>
      <c r="K603" s="40" t="s">
        <v>1104</v>
      </c>
      <c r="L603" s="12">
        <v>61</v>
      </c>
      <c r="M603" s="12">
        <v>31</v>
      </c>
      <c r="N603" s="12" t="s">
        <v>85</v>
      </c>
      <c r="O603" s="12" t="s">
        <v>85</v>
      </c>
      <c r="P603" s="13" t="s">
        <v>1100</v>
      </c>
      <c r="Q603" s="12" t="s">
        <v>1101</v>
      </c>
      <c r="R603" s="12" t="s">
        <v>88</v>
      </c>
      <c r="S603" s="12">
        <v>57</v>
      </c>
      <c r="T603" s="12">
        <v>41</v>
      </c>
      <c r="U603" s="48">
        <f>100*ROUND(2541178/(2541178+1817052+38288+32290+11632),2)</f>
        <v>56.999999999999993</v>
      </c>
      <c r="V603" s="48">
        <f>100*ROUND(1817052/(2541178+1817052+38288+32290+11632),2)</f>
        <v>41</v>
      </c>
      <c r="W603" s="48" t="s">
        <v>11</v>
      </c>
      <c r="X603" s="48">
        <f>IF(AND(W603 = "Dem", L603&gt;M603), 1, 0)</f>
        <v>1</v>
      </c>
      <c r="Y603" s="48" t="s">
        <v>85</v>
      </c>
      <c r="Z603" s="12" t="s">
        <v>85</v>
      </c>
      <c r="AA603" s="12">
        <v>0</v>
      </c>
      <c r="AB603" s="12">
        <v>1</v>
      </c>
      <c r="AC603" s="12">
        <v>0</v>
      </c>
      <c r="AD603" s="48">
        <v>40</v>
      </c>
      <c r="AE603" s="13" t="s">
        <v>1102</v>
      </c>
      <c r="AF603" s="13" t="s">
        <v>1102</v>
      </c>
      <c r="AG603" s="48" t="s">
        <v>89</v>
      </c>
      <c r="AH603" s="12">
        <v>1</v>
      </c>
      <c r="AI603" s="12">
        <v>1</v>
      </c>
      <c r="AJ603" s="12">
        <v>1</v>
      </c>
      <c r="AK603" s="12">
        <v>1</v>
      </c>
      <c r="AL603" s="12">
        <v>1</v>
      </c>
      <c r="AM603" s="12">
        <v>1</v>
      </c>
      <c r="AN603" s="12">
        <v>0</v>
      </c>
      <c r="AO603" s="12">
        <v>0</v>
      </c>
      <c r="AP603" s="12">
        <v>1</v>
      </c>
      <c r="AQ603" s="12">
        <v>0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>
        <v>0</v>
      </c>
      <c r="BB603" s="12">
        <v>0</v>
      </c>
      <c r="BC603" s="12">
        <v>0</v>
      </c>
      <c r="BD603" s="12">
        <v>0</v>
      </c>
      <c r="BE603" s="12">
        <v>0</v>
      </c>
      <c r="BF603" s="12">
        <v>0</v>
      </c>
      <c r="BG603" s="12">
        <v>0</v>
      </c>
      <c r="BH603" s="12">
        <v>0</v>
      </c>
      <c r="BI603" s="12">
        <v>0</v>
      </c>
      <c r="BJ603" s="12">
        <v>0</v>
      </c>
      <c r="BK603" s="12">
        <v>0</v>
      </c>
      <c r="BL603" s="12">
        <v>0</v>
      </c>
      <c r="BM603" s="12">
        <v>0</v>
      </c>
      <c r="BN603" s="12">
        <v>0</v>
      </c>
      <c r="BO603" s="48">
        <v>0</v>
      </c>
      <c r="BP603" s="12" t="s">
        <v>85</v>
      </c>
      <c r="BQ603" s="48" t="s">
        <v>85</v>
      </c>
      <c r="BR603" s="48">
        <v>44</v>
      </c>
      <c r="BS603" s="48">
        <v>25</v>
      </c>
      <c r="BT603" s="48">
        <v>31</v>
      </c>
      <c r="BU603" s="48" t="s">
        <v>85</v>
      </c>
      <c r="BV603" s="48" t="s">
        <v>85</v>
      </c>
      <c r="BW603" s="48" t="s">
        <v>85</v>
      </c>
      <c r="BX603" s="48" t="s">
        <v>85</v>
      </c>
      <c r="BY603" s="48">
        <v>58</v>
      </c>
      <c r="BZ603" s="48">
        <v>12</v>
      </c>
      <c r="CA603" s="48">
        <v>18</v>
      </c>
      <c r="CB603" s="48" t="s">
        <v>838</v>
      </c>
      <c r="CC603" s="48">
        <v>12</v>
      </c>
      <c r="CD603" s="45"/>
      <c r="CE603" s="15"/>
      <c r="CF603" s="15"/>
      <c r="CG603" s="15"/>
      <c r="CH603" s="15"/>
      <c r="CI603" s="15"/>
      <c r="CJ603" s="15"/>
      <c r="CK603" s="18"/>
    </row>
    <row r="604" spans="1:89" ht="15.75" customHeight="1">
      <c r="A604" s="44">
        <v>527</v>
      </c>
      <c r="B604" s="45" t="s">
        <v>1099</v>
      </c>
      <c r="C604" s="9" t="s">
        <v>1102</v>
      </c>
      <c r="D604" s="39" t="s">
        <v>100</v>
      </c>
      <c r="E604" s="39" t="s">
        <v>250</v>
      </c>
      <c r="F604" s="39" t="s">
        <v>1103</v>
      </c>
      <c r="G604" s="39" t="s">
        <v>82</v>
      </c>
      <c r="H604" s="40">
        <f>E604-D604+1</f>
        <v>7</v>
      </c>
      <c r="I604" s="40" t="s">
        <v>256</v>
      </c>
      <c r="J604" s="40" t="s">
        <v>1464</v>
      </c>
      <c r="K604" s="40" t="s">
        <v>1105</v>
      </c>
      <c r="L604" s="12">
        <v>59</v>
      </c>
      <c r="M604" s="12">
        <v>30</v>
      </c>
      <c r="N604" s="12" t="s">
        <v>85</v>
      </c>
      <c r="O604" s="12" t="s">
        <v>85</v>
      </c>
      <c r="P604" s="13" t="s">
        <v>1100</v>
      </c>
      <c r="Q604" s="12" t="s">
        <v>1101</v>
      </c>
      <c r="R604" s="48" t="s">
        <v>177</v>
      </c>
      <c r="S604" s="12">
        <v>57</v>
      </c>
      <c r="T604" s="12">
        <v>41</v>
      </c>
      <c r="U604" s="48">
        <f>100*ROUND(2541178/(2541178+1817052+38288+32290+11632),2)</f>
        <v>56.999999999999993</v>
      </c>
      <c r="V604" s="48">
        <f>100*ROUND(1817052/(2541178+1817052+38288+32290+11632),2)</f>
        <v>41</v>
      </c>
      <c r="W604" s="48" t="s">
        <v>11</v>
      </c>
      <c r="X604" s="48">
        <f>IF(AND(W604 = "Dem", L604&gt;M604), 1, 0)</f>
        <v>1</v>
      </c>
      <c r="Y604" s="48" t="s">
        <v>85</v>
      </c>
      <c r="Z604" s="48" t="s">
        <v>85</v>
      </c>
      <c r="AA604" s="48">
        <v>0</v>
      </c>
      <c r="AB604" s="48">
        <v>1</v>
      </c>
      <c r="AC604" s="48">
        <v>0</v>
      </c>
      <c r="AD604" s="48">
        <v>40</v>
      </c>
      <c r="AE604" s="13" t="s">
        <v>1102</v>
      </c>
      <c r="AF604" s="13" t="s">
        <v>1102</v>
      </c>
      <c r="AG604" s="48" t="s">
        <v>89</v>
      </c>
      <c r="AH604" s="48">
        <v>1</v>
      </c>
      <c r="AI604" s="48">
        <v>1</v>
      </c>
      <c r="AJ604" s="48">
        <v>1</v>
      </c>
      <c r="AK604" s="48">
        <v>1</v>
      </c>
      <c r="AL604" s="48">
        <v>1</v>
      </c>
      <c r="AM604" s="48">
        <v>1</v>
      </c>
      <c r="AN604" s="48">
        <v>0</v>
      </c>
      <c r="AO604" s="48">
        <v>0</v>
      </c>
      <c r="AP604" s="48">
        <v>1</v>
      </c>
      <c r="AQ604" s="48">
        <v>0</v>
      </c>
      <c r="AR604" s="48">
        <v>0</v>
      </c>
      <c r="AS604" s="48">
        <v>0</v>
      </c>
      <c r="AT604" s="48">
        <v>0</v>
      </c>
      <c r="AU604" s="48">
        <v>0</v>
      </c>
      <c r="AV604" s="48">
        <v>0</v>
      </c>
      <c r="AW604" s="48">
        <v>0</v>
      </c>
      <c r="AX604" s="48">
        <v>0</v>
      </c>
      <c r="AY604" s="48">
        <v>0</v>
      </c>
      <c r="AZ604" s="48">
        <v>0</v>
      </c>
      <c r="BA604" s="48">
        <v>0</v>
      </c>
      <c r="BB604" s="48">
        <v>0</v>
      </c>
      <c r="BC604" s="48">
        <v>0</v>
      </c>
      <c r="BD604" s="48">
        <v>0</v>
      </c>
      <c r="BE604" s="48">
        <v>0</v>
      </c>
      <c r="BF604" s="48">
        <v>0</v>
      </c>
      <c r="BG604" s="48">
        <v>0</v>
      </c>
      <c r="BH604" s="48">
        <v>0</v>
      </c>
      <c r="BI604" s="48">
        <v>0</v>
      </c>
      <c r="BJ604" s="48">
        <v>0</v>
      </c>
      <c r="BK604" s="48">
        <v>0</v>
      </c>
      <c r="BL604" s="48">
        <v>0</v>
      </c>
      <c r="BM604" s="48">
        <v>0</v>
      </c>
      <c r="BN604" s="48">
        <v>0</v>
      </c>
      <c r="BO604" s="48">
        <v>0</v>
      </c>
      <c r="BP604" s="48" t="s">
        <v>85</v>
      </c>
      <c r="BQ604" s="48" t="s">
        <v>85</v>
      </c>
      <c r="BR604" s="48">
        <v>42</v>
      </c>
      <c r="BS604" s="48">
        <v>24</v>
      </c>
      <c r="BT604" s="48">
        <v>34</v>
      </c>
      <c r="BU604" s="48" t="s">
        <v>85</v>
      </c>
      <c r="BV604" s="48" t="s">
        <v>85</v>
      </c>
      <c r="BW604" s="48" t="s">
        <v>85</v>
      </c>
      <c r="BX604" s="48" t="s">
        <v>85</v>
      </c>
      <c r="BY604" s="48">
        <v>59</v>
      </c>
      <c r="BZ604" s="48">
        <v>12</v>
      </c>
      <c r="CA604" s="48">
        <v>17</v>
      </c>
      <c r="CB604" s="48">
        <v>11</v>
      </c>
      <c r="CC604" s="48" t="s">
        <v>85</v>
      </c>
      <c r="CD604" s="45"/>
      <c r="CE604" s="15"/>
      <c r="CF604" s="15"/>
      <c r="CG604" s="15"/>
      <c r="CH604" s="15"/>
      <c r="CI604" s="15"/>
      <c r="CJ604" s="15"/>
      <c r="CK604" s="18"/>
    </row>
    <row r="605" spans="1:89" ht="15.75" customHeight="1">
      <c r="A605" s="1">
        <v>192</v>
      </c>
      <c r="B605" s="1" t="s">
        <v>1109</v>
      </c>
      <c r="C605" s="19" t="s">
        <v>1116</v>
      </c>
      <c r="D605" s="20" t="s">
        <v>886</v>
      </c>
      <c r="E605" s="20" t="s">
        <v>391</v>
      </c>
      <c r="F605" s="20" t="s">
        <v>1117</v>
      </c>
      <c r="G605" s="20" t="s">
        <v>684</v>
      </c>
      <c r="H605" s="40">
        <f>E605-D605+1</f>
        <v>8</v>
      </c>
      <c r="I605" s="32">
        <v>2.9</v>
      </c>
      <c r="J605" s="40" t="s">
        <v>1464</v>
      </c>
      <c r="K605" s="32">
        <v>1123</v>
      </c>
      <c r="L605" s="12">
        <v>49</v>
      </c>
      <c r="M605" s="12">
        <v>40</v>
      </c>
      <c r="N605" s="12">
        <v>4</v>
      </c>
      <c r="O605" s="12">
        <v>8</v>
      </c>
      <c r="P605" s="48" t="s">
        <v>1113</v>
      </c>
      <c r="Q605" s="12" t="s">
        <v>1114</v>
      </c>
      <c r="R605" s="32" t="s">
        <v>88</v>
      </c>
      <c r="S605" s="12">
        <v>52</v>
      </c>
      <c r="T605" s="12">
        <v>46</v>
      </c>
      <c r="U605" s="48">
        <v>52</v>
      </c>
      <c r="V605" s="48">
        <v>46</v>
      </c>
      <c r="W605" s="48" t="s">
        <v>11</v>
      </c>
      <c r="X605" s="48">
        <f>IF(AND(W605 = "Dem", L605&gt;M605), 1, 0)</f>
        <v>1</v>
      </c>
      <c r="Y605" s="32" t="s">
        <v>1118</v>
      </c>
      <c r="Z605" s="32" t="s">
        <v>85</v>
      </c>
      <c r="AA605" s="32">
        <v>0</v>
      </c>
      <c r="AB605" s="32">
        <v>1</v>
      </c>
      <c r="AC605" s="32">
        <v>0</v>
      </c>
      <c r="AD605" s="32">
        <v>73</v>
      </c>
      <c r="AE605" s="32" t="s">
        <v>1116</v>
      </c>
      <c r="AF605" s="32" t="s">
        <v>1119</v>
      </c>
      <c r="AG605" s="32" t="s">
        <v>89</v>
      </c>
      <c r="AH605" s="32">
        <v>1</v>
      </c>
      <c r="AI605" s="32">
        <v>1</v>
      </c>
      <c r="AJ605" s="32" t="s">
        <v>85</v>
      </c>
      <c r="AK605" s="32" t="s">
        <v>85</v>
      </c>
      <c r="AL605" s="32" t="s">
        <v>85</v>
      </c>
      <c r="AM605" s="32" t="s">
        <v>85</v>
      </c>
      <c r="AN605" s="32" t="s">
        <v>85</v>
      </c>
      <c r="AO605" s="32" t="s">
        <v>85</v>
      </c>
      <c r="AP605" s="32" t="s">
        <v>85</v>
      </c>
      <c r="AQ605" s="32" t="s">
        <v>85</v>
      </c>
      <c r="AR605" s="32" t="s">
        <v>85</v>
      </c>
      <c r="AS605" s="32" t="s">
        <v>85</v>
      </c>
      <c r="AT605" s="32" t="s">
        <v>85</v>
      </c>
      <c r="AU605" s="32" t="s">
        <v>85</v>
      </c>
      <c r="AV605" s="32" t="s">
        <v>85</v>
      </c>
      <c r="AW605" s="32" t="s">
        <v>85</v>
      </c>
      <c r="AX605" s="32" t="s">
        <v>85</v>
      </c>
      <c r="AY605" s="32" t="s">
        <v>85</v>
      </c>
      <c r="AZ605" s="32" t="s">
        <v>85</v>
      </c>
      <c r="BA605" s="32" t="s">
        <v>85</v>
      </c>
      <c r="BB605" s="32" t="s">
        <v>85</v>
      </c>
      <c r="BC605" s="32" t="s">
        <v>85</v>
      </c>
      <c r="BD605" s="32" t="s">
        <v>85</v>
      </c>
      <c r="BE605" s="32" t="s">
        <v>85</v>
      </c>
      <c r="BF605" s="32" t="s">
        <v>85</v>
      </c>
      <c r="BG605" s="32" t="s">
        <v>85</v>
      </c>
      <c r="BH605" s="32" t="s">
        <v>85</v>
      </c>
      <c r="BI605" s="32" t="s">
        <v>85</v>
      </c>
      <c r="BJ605" s="32" t="s">
        <v>85</v>
      </c>
      <c r="BK605" s="32" t="s">
        <v>85</v>
      </c>
      <c r="BL605" s="32" t="s">
        <v>85</v>
      </c>
      <c r="BM605" s="32" t="s">
        <v>85</v>
      </c>
      <c r="BN605" s="32" t="s">
        <v>85</v>
      </c>
      <c r="BO605" s="32" t="s">
        <v>85</v>
      </c>
      <c r="BP605" s="32" t="s">
        <v>85</v>
      </c>
      <c r="BQ605" s="32" t="s">
        <v>85</v>
      </c>
      <c r="BR605" s="32" t="s">
        <v>85</v>
      </c>
      <c r="BS605" s="32" t="s">
        <v>85</v>
      </c>
      <c r="BT605" s="32" t="s">
        <v>85</v>
      </c>
      <c r="BU605" s="32" t="s">
        <v>85</v>
      </c>
      <c r="BV605" s="32" t="s">
        <v>85</v>
      </c>
      <c r="BW605" s="32" t="s">
        <v>85</v>
      </c>
      <c r="BX605" s="32" t="s">
        <v>85</v>
      </c>
      <c r="BY605" s="32" t="s">
        <v>85</v>
      </c>
      <c r="BZ605" s="32" t="s">
        <v>85</v>
      </c>
      <c r="CA605" s="32" t="s">
        <v>85</v>
      </c>
      <c r="CB605" s="32" t="s">
        <v>85</v>
      </c>
      <c r="CC605" s="32" t="s">
        <v>85</v>
      </c>
      <c r="CD605" s="1"/>
      <c r="CE605" s="15"/>
      <c r="CF605" s="15"/>
      <c r="CG605" s="15"/>
      <c r="CH605" s="15"/>
      <c r="CI605" s="15"/>
      <c r="CJ605" s="15"/>
      <c r="CK605" s="18"/>
    </row>
    <row r="606" spans="1:89" ht="15.75" customHeight="1">
      <c r="A606" s="44">
        <v>410</v>
      </c>
      <c r="B606" s="45" t="s">
        <v>1135</v>
      </c>
      <c r="C606" s="9" t="s">
        <v>1145</v>
      </c>
      <c r="D606" s="39" t="s">
        <v>153</v>
      </c>
      <c r="E606" s="39" t="s">
        <v>108</v>
      </c>
      <c r="F606" s="39" t="s">
        <v>1146</v>
      </c>
      <c r="G606" s="39" t="s">
        <v>108</v>
      </c>
      <c r="H606" s="40">
        <f>E606-D606+1</f>
        <v>6</v>
      </c>
      <c r="I606" s="40" t="s">
        <v>694</v>
      </c>
      <c r="J606" s="40" t="s">
        <v>1464</v>
      </c>
      <c r="K606" s="40" t="s">
        <v>1147</v>
      </c>
      <c r="L606" s="12">
        <v>47</v>
      </c>
      <c r="M606" s="12">
        <v>45</v>
      </c>
      <c r="N606" s="12">
        <v>3</v>
      </c>
      <c r="O606" s="12">
        <v>5</v>
      </c>
      <c r="P606" s="13" t="s">
        <v>1137</v>
      </c>
      <c r="Q606" s="14" t="s">
        <v>1138</v>
      </c>
      <c r="R606" s="12" t="s">
        <v>88</v>
      </c>
      <c r="S606" s="12">
        <v>44</v>
      </c>
      <c r="T606" s="12">
        <v>55</v>
      </c>
      <c r="U606" s="48">
        <v>44</v>
      </c>
      <c r="V606" s="48">
        <v>54</v>
      </c>
      <c r="W606" s="48" t="s">
        <v>12</v>
      </c>
      <c r="X606" s="48">
        <f>IF(AND(W606 = "Rep", M606&gt;L606),1,0)</f>
        <v>0</v>
      </c>
      <c r="Y606" s="48" t="s">
        <v>85</v>
      </c>
      <c r="Z606" s="48" t="s">
        <v>85</v>
      </c>
      <c r="AA606" s="12" t="s">
        <v>85</v>
      </c>
      <c r="AB606" s="12" t="s">
        <v>85</v>
      </c>
      <c r="AC606" s="12" t="s">
        <v>85</v>
      </c>
      <c r="AD606" s="48" t="s">
        <v>85</v>
      </c>
      <c r="AE606" s="13" t="s">
        <v>1137</v>
      </c>
      <c r="AF606" s="13" t="s">
        <v>1148</v>
      </c>
      <c r="AG606" s="48" t="s">
        <v>89</v>
      </c>
      <c r="AH606" s="12">
        <v>1</v>
      </c>
      <c r="AI606" s="12">
        <v>0</v>
      </c>
      <c r="AJ606" s="14" t="s">
        <v>85</v>
      </c>
      <c r="AK606" s="14" t="s">
        <v>85</v>
      </c>
      <c r="AL606" s="14" t="s">
        <v>85</v>
      </c>
      <c r="AM606" s="14" t="s">
        <v>85</v>
      </c>
      <c r="AN606" s="14" t="s">
        <v>85</v>
      </c>
      <c r="AO606" s="14" t="s">
        <v>85</v>
      </c>
      <c r="AP606" s="14" t="s">
        <v>85</v>
      </c>
      <c r="AQ606" s="14" t="s">
        <v>85</v>
      </c>
      <c r="AR606" s="14" t="s">
        <v>85</v>
      </c>
      <c r="AS606" s="14" t="s">
        <v>85</v>
      </c>
      <c r="AT606" s="14" t="s">
        <v>85</v>
      </c>
      <c r="AU606" s="14" t="s">
        <v>85</v>
      </c>
      <c r="AV606" s="14" t="s">
        <v>85</v>
      </c>
      <c r="AW606" s="14" t="s">
        <v>85</v>
      </c>
      <c r="AX606" s="14" t="s">
        <v>85</v>
      </c>
      <c r="AY606" s="14" t="s">
        <v>85</v>
      </c>
      <c r="AZ606" s="14" t="s">
        <v>85</v>
      </c>
      <c r="BA606" s="14" t="s">
        <v>85</v>
      </c>
      <c r="BB606" s="14" t="s">
        <v>85</v>
      </c>
      <c r="BC606" s="14" t="s">
        <v>85</v>
      </c>
      <c r="BD606" s="14" t="s">
        <v>85</v>
      </c>
      <c r="BE606" s="14" t="s">
        <v>85</v>
      </c>
      <c r="BF606" s="14" t="s">
        <v>85</v>
      </c>
      <c r="BG606" s="14" t="s">
        <v>85</v>
      </c>
      <c r="BH606" s="14" t="s">
        <v>85</v>
      </c>
      <c r="BI606" s="14" t="s">
        <v>85</v>
      </c>
      <c r="BJ606" s="14" t="s">
        <v>85</v>
      </c>
      <c r="BK606" s="14" t="s">
        <v>85</v>
      </c>
      <c r="BL606" s="14" t="s">
        <v>85</v>
      </c>
      <c r="BM606" s="14" t="s">
        <v>85</v>
      </c>
      <c r="BN606" s="14" t="s">
        <v>85</v>
      </c>
      <c r="BO606" s="48" t="s">
        <v>85</v>
      </c>
      <c r="BP606" s="14" t="s">
        <v>85</v>
      </c>
      <c r="BQ606" s="48" t="s">
        <v>85</v>
      </c>
      <c r="BR606" s="48" t="s">
        <v>85</v>
      </c>
      <c r="BS606" s="48" t="s">
        <v>85</v>
      </c>
      <c r="BT606" s="48" t="s">
        <v>85</v>
      </c>
      <c r="BU606" s="48" t="s">
        <v>85</v>
      </c>
      <c r="BV606" s="48" t="s">
        <v>85</v>
      </c>
      <c r="BW606" s="48" t="s">
        <v>85</v>
      </c>
      <c r="BX606" s="48" t="s">
        <v>85</v>
      </c>
      <c r="BY606" s="48" t="s">
        <v>85</v>
      </c>
      <c r="BZ606" s="48" t="s">
        <v>85</v>
      </c>
      <c r="CA606" s="48" t="s">
        <v>85</v>
      </c>
      <c r="CB606" s="48" t="s">
        <v>85</v>
      </c>
      <c r="CC606" s="48" t="s">
        <v>85</v>
      </c>
      <c r="CD606" s="45"/>
      <c r="CE606" s="15"/>
      <c r="CF606" s="15"/>
      <c r="CG606" s="15"/>
      <c r="CH606" s="15"/>
      <c r="CI606" s="15"/>
      <c r="CJ606" s="15"/>
      <c r="CK606" s="18"/>
    </row>
    <row r="607" spans="1:89" ht="15.75" customHeight="1">
      <c r="A607" s="44">
        <v>290</v>
      </c>
      <c r="B607" s="45" t="s">
        <v>1135</v>
      </c>
      <c r="C607" s="24" t="s">
        <v>1145</v>
      </c>
      <c r="D607" s="39" t="s">
        <v>504</v>
      </c>
      <c r="E607" s="39" t="s">
        <v>574</v>
      </c>
      <c r="F607" s="39" t="s">
        <v>1157</v>
      </c>
      <c r="G607" s="39" t="s">
        <v>505</v>
      </c>
      <c r="H607" s="40">
        <f>E607-D607+1</f>
        <v>4</v>
      </c>
      <c r="I607" s="40" t="s">
        <v>160</v>
      </c>
      <c r="J607" s="40" t="s">
        <v>1464</v>
      </c>
      <c r="K607" s="40" t="s">
        <v>297</v>
      </c>
      <c r="L607" s="12">
        <v>45</v>
      </c>
      <c r="M607" s="12">
        <v>43</v>
      </c>
      <c r="N607" s="12">
        <v>6</v>
      </c>
      <c r="O607" s="12">
        <v>7</v>
      </c>
      <c r="P607" s="48" t="s">
        <v>1137</v>
      </c>
      <c r="Q607" s="14" t="s">
        <v>1138</v>
      </c>
      <c r="R607" s="48" t="s">
        <v>88</v>
      </c>
      <c r="S607" s="12">
        <v>44</v>
      </c>
      <c r="T607" s="12">
        <v>55</v>
      </c>
      <c r="U607" s="48">
        <v>44</v>
      </c>
      <c r="V607" s="48">
        <v>54</v>
      </c>
      <c r="W607" s="48" t="s">
        <v>12</v>
      </c>
      <c r="X607" s="48">
        <f>IF(AND(W607 = "Rep", M607&gt;L607),1,0)</f>
        <v>0</v>
      </c>
      <c r="Y607" s="48" t="s">
        <v>85</v>
      </c>
      <c r="Z607" s="48" t="s">
        <v>85</v>
      </c>
      <c r="AA607" s="48">
        <v>0</v>
      </c>
      <c r="AB607" s="48">
        <v>1</v>
      </c>
      <c r="AC607" s="48">
        <v>0</v>
      </c>
      <c r="AD607" s="48" t="s">
        <v>85</v>
      </c>
      <c r="AE607" s="48" t="s">
        <v>85</v>
      </c>
      <c r="AF607" s="48" t="s">
        <v>1158</v>
      </c>
      <c r="AG607" s="48" t="s">
        <v>89</v>
      </c>
      <c r="AH607" s="48">
        <v>1</v>
      </c>
      <c r="AI607" s="48">
        <v>0</v>
      </c>
      <c r="AJ607" s="48" t="s">
        <v>85</v>
      </c>
      <c r="AK607" s="48" t="s">
        <v>85</v>
      </c>
      <c r="AL607" s="48" t="s">
        <v>85</v>
      </c>
      <c r="AM607" s="48" t="s">
        <v>85</v>
      </c>
      <c r="AN607" s="48" t="s">
        <v>85</v>
      </c>
      <c r="AO607" s="48" t="s">
        <v>85</v>
      </c>
      <c r="AP607" s="48" t="s">
        <v>85</v>
      </c>
      <c r="AQ607" s="48" t="s">
        <v>85</v>
      </c>
      <c r="AR607" s="48" t="s">
        <v>85</v>
      </c>
      <c r="AS607" s="48" t="s">
        <v>85</v>
      </c>
      <c r="AT607" s="48" t="s">
        <v>85</v>
      </c>
      <c r="AU607" s="48" t="s">
        <v>85</v>
      </c>
      <c r="AV607" s="48" t="s">
        <v>85</v>
      </c>
      <c r="AW607" s="48" t="s">
        <v>85</v>
      </c>
      <c r="AX607" s="48" t="s">
        <v>85</v>
      </c>
      <c r="AY607" s="48" t="s">
        <v>85</v>
      </c>
      <c r="AZ607" s="48" t="s">
        <v>85</v>
      </c>
      <c r="BA607" s="48" t="s">
        <v>85</v>
      </c>
      <c r="BB607" s="48" t="s">
        <v>85</v>
      </c>
      <c r="BC607" s="48" t="s">
        <v>85</v>
      </c>
      <c r="BD607" s="48" t="s">
        <v>85</v>
      </c>
      <c r="BE607" s="48" t="s">
        <v>85</v>
      </c>
      <c r="BF607" s="48" t="s">
        <v>85</v>
      </c>
      <c r="BG607" s="48" t="s">
        <v>85</v>
      </c>
      <c r="BH607" s="48" t="s">
        <v>85</v>
      </c>
      <c r="BI607" s="48" t="s">
        <v>85</v>
      </c>
      <c r="BJ607" s="48" t="s">
        <v>85</v>
      </c>
      <c r="BK607" s="48" t="s">
        <v>85</v>
      </c>
      <c r="BL607" s="48" t="s">
        <v>85</v>
      </c>
      <c r="BM607" s="48" t="s">
        <v>85</v>
      </c>
      <c r="BN607" s="48" t="s">
        <v>85</v>
      </c>
      <c r="BO607" s="48" t="s">
        <v>85</v>
      </c>
      <c r="BP607" s="48" t="s">
        <v>85</v>
      </c>
      <c r="BQ607" s="48" t="s">
        <v>85</v>
      </c>
      <c r="BR607" s="48" t="s">
        <v>85</v>
      </c>
      <c r="BS607" s="48" t="s">
        <v>85</v>
      </c>
      <c r="BT607" s="48" t="s">
        <v>85</v>
      </c>
      <c r="BU607" s="48" t="s">
        <v>85</v>
      </c>
      <c r="BV607" s="48" t="s">
        <v>85</v>
      </c>
      <c r="BW607" s="48" t="s">
        <v>85</v>
      </c>
      <c r="BX607" s="48" t="s">
        <v>85</v>
      </c>
      <c r="BY607" s="48" t="s">
        <v>85</v>
      </c>
      <c r="BZ607" s="48" t="s">
        <v>85</v>
      </c>
      <c r="CA607" s="48" t="s">
        <v>85</v>
      </c>
      <c r="CB607" s="48" t="s">
        <v>85</v>
      </c>
      <c r="CC607" s="48" t="s">
        <v>85</v>
      </c>
      <c r="CD607" s="45"/>
      <c r="CE607" s="15"/>
      <c r="CF607" s="15"/>
      <c r="CG607" s="15"/>
      <c r="CH607" s="15"/>
      <c r="CI607" s="15"/>
      <c r="CJ607" s="15"/>
      <c r="CK607" s="18"/>
    </row>
    <row r="608" spans="1:89" ht="15.75" customHeight="1">
      <c r="A608" s="45">
        <v>228</v>
      </c>
      <c r="B608" s="45" t="s">
        <v>1135</v>
      </c>
      <c r="C608" s="24" t="s">
        <v>555</v>
      </c>
      <c r="D608" s="39" t="s">
        <v>360</v>
      </c>
      <c r="E608" s="39" t="s">
        <v>348</v>
      </c>
      <c r="F608" s="39" t="s">
        <v>726</v>
      </c>
      <c r="G608" s="39" t="s">
        <v>349</v>
      </c>
      <c r="H608" s="40">
        <f>E608-D608+1</f>
        <v>5</v>
      </c>
      <c r="I608" s="40" t="s">
        <v>636</v>
      </c>
      <c r="J608" s="40" t="s">
        <v>1464</v>
      </c>
      <c r="K608" s="48">
        <v>969</v>
      </c>
      <c r="L608" s="12">
        <v>48</v>
      </c>
      <c r="M608" s="12">
        <v>48</v>
      </c>
      <c r="N608" s="48">
        <v>0</v>
      </c>
      <c r="O608" s="12">
        <v>3</v>
      </c>
      <c r="P608" s="48" t="s">
        <v>1137</v>
      </c>
      <c r="Q608" s="14" t="s">
        <v>1138</v>
      </c>
      <c r="R608" s="48" t="s">
        <v>88</v>
      </c>
      <c r="S608" s="12">
        <v>44</v>
      </c>
      <c r="T608" s="12">
        <v>55</v>
      </c>
      <c r="U608" s="48">
        <v>44</v>
      </c>
      <c r="V608" s="48">
        <v>54</v>
      </c>
      <c r="W608" s="48" t="s">
        <v>12</v>
      </c>
      <c r="X608" s="48">
        <f>IF(AND(W608 = "Rep", M608&gt;L608),1,0)</f>
        <v>0</v>
      </c>
      <c r="Y608" s="48" t="s">
        <v>85</v>
      </c>
      <c r="Z608" s="48" t="s">
        <v>85</v>
      </c>
      <c r="AA608" s="48">
        <v>0</v>
      </c>
      <c r="AB608" s="48">
        <v>1</v>
      </c>
      <c r="AC608" s="48">
        <v>0</v>
      </c>
      <c r="AD608" s="12" t="s">
        <v>85</v>
      </c>
      <c r="AE608" s="48" t="s">
        <v>557</v>
      </c>
      <c r="AF608" s="48" t="s">
        <v>557</v>
      </c>
      <c r="AG608" s="48" t="s">
        <v>89</v>
      </c>
      <c r="AH608" s="48">
        <v>1</v>
      </c>
      <c r="AI608" s="48">
        <v>1</v>
      </c>
      <c r="AJ608" s="48">
        <v>1</v>
      </c>
      <c r="AK608" s="48">
        <v>1</v>
      </c>
      <c r="AL608" s="48">
        <v>1</v>
      </c>
      <c r="AM608" s="48">
        <v>1</v>
      </c>
      <c r="AN608" s="48">
        <v>0</v>
      </c>
      <c r="AO608" s="48">
        <v>0</v>
      </c>
      <c r="AP608" s="48">
        <v>0</v>
      </c>
      <c r="AQ608" s="48">
        <v>0</v>
      </c>
      <c r="AR608" s="48">
        <v>0</v>
      </c>
      <c r="AS608" s="48">
        <v>0</v>
      </c>
      <c r="AT608" s="48">
        <v>0</v>
      </c>
      <c r="AU608" s="48">
        <v>0</v>
      </c>
      <c r="AV608" s="48">
        <v>0</v>
      </c>
      <c r="AW608" s="48">
        <v>0</v>
      </c>
      <c r="AX608" s="48">
        <v>0</v>
      </c>
      <c r="AY608" s="48">
        <v>0</v>
      </c>
      <c r="AZ608" s="48">
        <v>0</v>
      </c>
      <c r="BA608" s="48">
        <v>0</v>
      </c>
      <c r="BB608" s="48">
        <v>0</v>
      </c>
      <c r="BC608" s="48">
        <v>0</v>
      </c>
      <c r="BD608" s="48">
        <v>0</v>
      </c>
      <c r="BE608" s="48">
        <v>0</v>
      </c>
      <c r="BF608" s="48">
        <v>0</v>
      </c>
      <c r="BG608" s="48">
        <v>0</v>
      </c>
      <c r="BH608" s="48">
        <v>1</v>
      </c>
      <c r="BI608" s="48">
        <v>0</v>
      </c>
      <c r="BJ608" s="48">
        <v>0</v>
      </c>
      <c r="BK608" s="48">
        <v>0</v>
      </c>
      <c r="BL608" s="48">
        <v>0</v>
      </c>
      <c r="BM608" s="48">
        <v>0</v>
      </c>
      <c r="BN608" s="48">
        <v>0</v>
      </c>
      <c r="BO608" s="12">
        <v>0</v>
      </c>
      <c r="BP608" s="48">
        <v>0</v>
      </c>
      <c r="BQ608" s="48">
        <v>0</v>
      </c>
      <c r="BR608" s="48">
        <v>26</v>
      </c>
      <c r="BS608" s="48">
        <v>34</v>
      </c>
      <c r="BT608" s="48">
        <v>33</v>
      </c>
      <c r="BU608" s="48" t="s">
        <v>85</v>
      </c>
      <c r="BV608" s="48" t="s">
        <v>85</v>
      </c>
      <c r="BW608" s="48" t="s">
        <v>85</v>
      </c>
      <c r="BX608" s="48" t="s">
        <v>85</v>
      </c>
      <c r="BY608" s="48" t="s">
        <v>85</v>
      </c>
      <c r="BZ608" s="48" t="s">
        <v>85</v>
      </c>
      <c r="CA608" s="48" t="s">
        <v>85</v>
      </c>
      <c r="CB608" s="48" t="s">
        <v>85</v>
      </c>
      <c r="CC608" s="48" t="s">
        <v>85</v>
      </c>
      <c r="CD608" s="45"/>
      <c r="CE608" s="15"/>
      <c r="CF608" s="15"/>
      <c r="CG608" s="15"/>
      <c r="CH608" s="15"/>
      <c r="CI608" s="15"/>
      <c r="CJ608" s="15"/>
      <c r="CK608" s="18"/>
    </row>
    <row r="609" spans="1:89" ht="15.75" customHeight="1">
      <c r="A609" s="1">
        <v>100</v>
      </c>
      <c r="B609" s="1" t="s">
        <v>1135</v>
      </c>
      <c r="C609" s="19" t="s">
        <v>1145</v>
      </c>
      <c r="D609" s="20" t="s">
        <v>888</v>
      </c>
      <c r="E609" s="20" t="s">
        <v>412</v>
      </c>
      <c r="F609" s="20" t="s">
        <v>1163</v>
      </c>
      <c r="G609" s="20" t="s">
        <v>614</v>
      </c>
      <c r="H609" s="48">
        <v>2</v>
      </c>
      <c r="I609" s="48">
        <v>3.5</v>
      </c>
      <c r="J609" s="40" t="s">
        <v>1464</v>
      </c>
      <c r="K609" s="48">
        <v>800</v>
      </c>
      <c r="L609" s="12">
        <v>41</v>
      </c>
      <c r="M609" s="12">
        <v>43</v>
      </c>
      <c r="N609" s="12">
        <v>8</v>
      </c>
      <c r="O609" s="12">
        <v>8</v>
      </c>
      <c r="P609" s="48" t="s">
        <v>1137</v>
      </c>
      <c r="Q609" s="14" t="s">
        <v>1138</v>
      </c>
      <c r="R609" s="48" t="s">
        <v>88</v>
      </c>
      <c r="S609" s="12">
        <v>44</v>
      </c>
      <c r="T609" s="12">
        <v>55</v>
      </c>
      <c r="U609" s="48">
        <v>44</v>
      </c>
      <c r="V609" s="48">
        <v>54</v>
      </c>
      <c r="W609" s="48" t="s">
        <v>12</v>
      </c>
      <c r="X609" s="48">
        <f>IF(AND(W609 = "Rep", M609&gt;L609),1,0)</f>
        <v>1</v>
      </c>
      <c r="Y609" s="48" t="s">
        <v>85</v>
      </c>
      <c r="Z609" s="48" t="s">
        <v>85</v>
      </c>
      <c r="AA609" s="48">
        <v>0</v>
      </c>
      <c r="AB609" s="48">
        <v>0</v>
      </c>
      <c r="AC609" s="48">
        <v>1</v>
      </c>
      <c r="AD609" s="48" t="s">
        <v>85</v>
      </c>
      <c r="AE609" s="48" t="s">
        <v>1164</v>
      </c>
      <c r="AF609" s="48" t="s">
        <v>1158</v>
      </c>
      <c r="AG609" s="48" t="s">
        <v>11</v>
      </c>
      <c r="AH609" s="48">
        <v>1</v>
      </c>
      <c r="AI609" s="48">
        <v>0</v>
      </c>
      <c r="AJ609" s="48" t="s">
        <v>85</v>
      </c>
      <c r="AK609" s="48" t="s">
        <v>85</v>
      </c>
      <c r="AL609" s="48" t="s">
        <v>85</v>
      </c>
      <c r="AM609" s="48" t="s">
        <v>85</v>
      </c>
      <c r="AN609" s="48" t="s">
        <v>85</v>
      </c>
      <c r="AO609" s="48" t="s">
        <v>85</v>
      </c>
      <c r="AP609" s="48" t="s">
        <v>85</v>
      </c>
      <c r="AQ609" s="48" t="s">
        <v>85</v>
      </c>
      <c r="AR609" s="48" t="s">
        <v>85</v>
      </c>
      <c r="AS609" s="48" t="s">
        <v>85</v>
      </c>
      <c r="AT609" s="48" t="s">
        <v>85</v>
      </c>
      <c r="AU609" s="48" t="s">
        <v>85</v>
      </c>
      <c r="AV609" s="48" t="s">
        <v>85</v>
      </c>
      <c r="AW609" s="48" t="s">
        <v>85</v>
      </c>
      <c r="AX609" s="48" t="s">
        <v>85</v>
      </c>
      <c r="AY609" s="48" t="s">
        <v>85</v>
      </c>
      <c r="AZ609" s="48" t="s">
        <v>85</v>
      </c>
      <c r="BA609" s="48" t="s">
        <v>85</v>
      </c>
      <c r="BB609" s="48" t="s">
        <v>85</v>
      </c>
      <c r="BC609" s="48" t="s">
        <v>85</v>
      </c>
      <c r="BD609" s="48" t="s">
        <v>85</v>
      </c>
      <c r="BE609" s="48" t="s">
        <v>85</v>
      </c>
      <c r="BF609" s="48" t="s">
        <v>85</v>
      </c>
      <c r="BG609" s="48" t="s">
        <v>85</v>
      </c>
      <c r="BH609" s="48" t="s">
        <v>85</v>
      </c>
      <c r="BI609" s="48" t="s">
        <v>85</v>
      </c>
      <c r="BJ609" s="48" t="s">
        <v>85</v>
      </c>
      <c r="BK609" s="48" t="s">
        <v>85</v>
      </c>
      <c r="BL609" s="48" t="s">
        <v>85</v>
      </c>
      <c r="BM609" s="48" t="s">
        <v>85</v>
      </c>
      <c r="BN609" s="48" t="s">
        <v>85</v>
      </c>
      <c r="BO609" s="48" t="s">
        <v>85</v>
      </c>
      <c r="BP609" s="48" t="s">
        <v>85</v>
      </c>
      <c r="BQ609" s="48" t="s">
        <v>85</v>
      </c>
      <c r="BR609" s="48" t="s">
        <v>85</v>
      </c>
      <c r="BS609" s="48" t="s">
        <v>85</v>
      </c>
      <c r="BT609" s="48" t="s">
        <v>85</v>
      </c>
      <c r="BU609" s="48" t="s">
        <v>85</v>
      </c>
      <c r="BV609" s="48" t="s">
        <v>85</v>
      </c>
      <c r="BW609" s="48" t="s">
        <v>85</v>
      </c>
      <c r="BX609" s="48" t="s">
        <v>85</v>
      </c>
      <c r="BY609" s="48" t="s">
        <v>85</v>
      </c>
      <c r="BZ609" s="48" t="s">
        <v>85</v>
      </c>
      <c r="CA609" s="48" t="s">
        <v>85</v>
      </c>
      <c r="CB609" s="48" t="s">
        <v>85</v>
      </c>
      <c r="CC609" s="48" t="s">
        <v>85</v>
      </c>
      <c r="CD609" s="1"/>
      <c r="CE609" s="15"/>
      <c r="CF609" s="15"/>
      <c r="CG609" s="15"/>
      <c r="CH609" s="15"/>
      <c r="CI609" s="15"/>
      <c r="CJ609" s="15"/>
      <c r="CK609" s="18"/>
    </row>
    <row r="610" spans="1:89" ht="15.75" customHeight="1">
      <c r="A610" s="44">
        <v>481</v>
      </c>
      <c r="B610" s="45" t="s">
        <v>1172</v>
      </c>
      <c r="C610" s="9" t="s">
        <v>147</v>
      </c>
      <c r="D610" s="39" t="s">
        <v>92</v>
      </c>
      <c r="E610" s="39" t="s">
        <v>131</v>
      </c>
      <c r="F610" s="39" t="s">
        <v>1176</v>
      </c>
      <c r="G610" s="39" t="s">
        <v>137</v>
      </c>
      <c r="H610" s="40">
        <f>E610-D610+1</f>
        <v>3</v>
      </c>
      <c r="I610" s="40" t="s">
        <v>296</v>
      </c>
      <c r="J610" s="40" t="s">
        <v>1464</v>
      </c>
      <c r="K610" s="40" t="s">
        <v>1177</v>
      </c>
      <c r="L610" s="12">
        <v>36</v>
      </c>
      <c r="M610" s="12">
        <v>56</v>
      </c>
      <c r="N610" s="48">
        <v>2</v>
      </c>
      <c r="O610" s="12">
        <v>7</v>
      </c>
      <c r="P610" s="13" t="s">
        <v>1174</v>
      </c>
      <c r="Q610" s="14" t="s">
        <v>1175</v>
      </c>
      <c r="R610" s="48" t="s">
        <v>88</v>
      </c>
      <c r="S610" s="12">
        <v>35</v>
      </c>
      <c r="T610" s="12">
        <v>62</v>
      </c>
      <c r="U610" s="48">
        <f>100*ROUND(1040691/2959761,2)</f>
        <v>35</v>
      </c>
      <c r="V610" s="48">
        <f>100*ROUND(1840926/2959761,2)</f>
        <v>62</v>
      </c>
      <c r="W610" s="48" t="s">
        <v>12</v>
      </c>
      <c r="X610" s="48">
        <f>IF(AND(W610 = "Rep", M610&gt;L610),1,0)</f>
        <v>1</v>
      </c>
      <c r="Y610" s="48" t="s">
        <v>85</v>
      </c>
      <c r="Z610" s="48" t="s">
        <v>85</v>
      </c>
      <c r="AA610" s="48">
        <v>0</v>
      </c>
      <c r="AB610" s="48">
        <v>0</v>
      </c>
      <c r="AC610" s="48">
        <v>1</v>
      </c>
      <c r="AD610" s="48" t="s">
        <v>85</v>
      </c>
      <c r="AE610" s="13" t="s">
        <v>90</v>
      </c>
      <c r="AF610" s="13" t="s">
        <v>90</v>
      </c>
      <c r="AG610" s="48" t="s">
        <v>11</v>
      </c>
      <c r="AH610" s="48">
        <v>1</v>
      </c>
      <c r="AI610" s="48">
        <v>0</v>
      </c>
      <c r="AJ610" s="48" t="s">
        <v>85</v>
      </c>
      <c r="AK610" s="48" t="s">
        <v>85</v>
      </c>
      <c r="AL610" s="48" t="s">
        <v>85</v>
      </c>
      <c r="AM610" s="48" t="s">
        <v>85</v>
      </c>
      <c r="AN610" s="48" t="s">
        <v>85</v>
      </c>
      <c r="AO610" s="48" t="s">
        <v>85</v>
      </c>
      <c r="AP610" s="48" t="s">
        <v>85</v>
      </c>
      <c r="AQ610" s="48" t="s">
        <v>85</v>
      </c>
      <c r="AR610" s="48" t="s">
        <v>85</v>
      </c>
      <c r="AS610" s="48" t="s">
        <v>85</v>
      </c>
      <c r="AT610" s="48" t="s">
        <v>85</v>
      </c>
      <c r="AU610" s="48" t="s">
        <v>85</v>
      </c>
      <c r="AV610" s="48" t="s">
        <v>85</v>
      </c>
      <c r="AW610" s="48" t="s">
        <v>85</v>
      </c>
      <c r="AX610" s="48" t="s">
        <v>85</v>
      </c>
      <c r="AY610" s="48" t="s">
        <v>85</v>
      </c>
      <c r="AZ610" s="48" t="s">
        <v>85</v>
      </c>
      <c r="BA610" s="48" t="s">
        <v>85</v>
      </c>
      <c r="BB610" s="48" t="s">
        <v>85</v>
      </c>
      <c r="BC610" s="48" t="s">
        <v>85</v>
      </c>
      <c r="BD610" s="48" t="s">
        <v>85</v>
      </c>
      <c r="BE610" s="48" t="s">
        <v>85</v>
      </c>
      <c r="BF610" s="48" t="s">
        <v>85</v>
      </c>
      <c r="BG610" s="48" t="s">
        <v>85</v>
      </c>
      <c r="BH610" s="48" t="s">
        <v>85</v>
      </c>
      <c r="BI610" s="48" t="s">
        <v>85</v>
      </c>
      <c r="BJ610" s="48" t="s">
        <v>85</v>
      </c>
      <c r="BK610" s="48" t="s">
        <v>85</v>
      </c>
      <c r="BL610" s="48" t="s">
        <v>85</v>
      </c>
      <c r="BM610" s="48" t="s">
        <v>85</v>
      </c>
      <c r="BN610" s="48" t="s">
        <v>85</v>
      </c>
      <c r="BO610" s="48" t="s">
        <v>85</v>
      </c>
      <c r="BP610" s="48" t="s">
        <v>85</v>
      </c>
      <c r="BQ610" s="48" t="s">
        <v>85</v>
      </c>
      <c r="BR610" s="48">
        <v>27</v>
      </c>
      <c r="BS610" s="48">
        <v>47</v>
      </c>
      <c r="BT610" s="48">
        <v>24</v>
      </c>
      <c r="BU610" s="48">
        <v>18</v>
      </c>
      <c r="BV610" s="48">
        <v>9</v>
      </c>
      <c r="BW610" s="48">
        <v>33</v>
      </c>
      <c r="BX610" s="48">
        <v>14</v>
      </c>
      <c r="BY610" s="48">
        <v>78</v>
      </c>
      <c r="BZ610" s="48">
        <v>13</v>
      </c>
      <c r="CA610" s="48">
        <v>2</v>
      </c>
      <c r="CB610" s="48" t="s">
        <v>85</v>
      </c>
      <c r="CC610" s="48">
        <v>1</v>
      </c>
      <c r="CD610" s="45"/>
      <c r="CE610" s="15"/>
      <c r="CF610" s="15"/>
      <c r="CG610" s="15"/>
      <c r="CH610" s="15"/>
      <c r="CI610" s="15"/>
      <c r="CJ610" s="15"/>
      <c r="CK610" s="18"/>
    </row>
    <row r="611" spans="1:89" ht="15.75" customHeight="1">
      <c r="A611" s="44">
        <v>507</v>
      </c>
      <c r="B611" s="45" t="s">
        <v>1178</v>
      </c>
      <c r="C611" s="9" t="s">
        <v>242</v>
      </c>
      <c r="D611" s="39" t="s">
        <v>243</v>
      </c>
      <c r="E611" s="39" t="s">
        <v>244</v>
      </c>
      <c r="F611" s="39" t="s">
        <v>245</v>
      </c>
      <c r="G611" s="39" t="s">
        <v>80</v>
      </c>
      <c r="H611" s="40">
        <f>E611-D611+1</f>
        <v>9</v>
      </c>
      <c r="I611" s="40" t="s">
        <v>246</v>
      </c>
      <c r="J611" s="40" t="s">
        <v>1464</v>
      </c>
      <c r="K611" s="40" t="s">
        <v>959</v>
      </c>
      <c r="L611" s="12">
        <v>40</v>
      </c>
      <c r="M611" s="12">
        <v>45</v>
      </c>
      <c r="N611" s="48">
        <v>4</v>
      </c>
      <c r="O611" s="12">
        <v>8</v>
      </c>
      <c r="P611" s="13" t="s">
        <v>1179</v>
      </c>
      <c r="Q611" s="48" t="s">
        <v>1180</v>
      </c>
      <c r="R611" s="48" t="s">
        <v>88</v>
      </c>
      <c r="S611" s="12">
        <v>44</v>
      </c>
      <c r="T611" s="12">
        <v>54</v>
      </c>
      <c r="U611" s="48">
        <v>44</v>
      </c>
      <c r="V611" s="48">
        <v>54</v>
      </c>
      <c r="W611" s="48" t="s">
        <v>12</v>
      </c>
      <c r="X611" s="48">
        <f>IF(AND(W611 = "Rep", M611&gt;L611),1,0)</f>
        <v>1</v>
      </c>
      <c r="Y611" s="48" t="s">
        <v>85</v>
      </c>
      <c r="Z611" s="48" t="s">
        <v>85</v>
      </c>
      <c r="AA611" s="48">
        <v>0</v>
      </c>
      <c r="AB611" s="48">
        <v>1</v>
      </c>
      <c r="AC611" s="48">
        <v>0</v>
      </c>
      <c r="AD611" s="48" t="s">
        <v>85</v>
      </c>
      <c r="AE611" s="13" t="s">
        <v>248</v>
      </c>
      <c r="AF611" s="13" t="s">
        <v>1186</v>
      </c>
      <c r="AG611" s="48" t="s">
        <v>89</v>
      </c>
      <c r="AH611" s="48">
        <v>1</v>
      </c>
      <c r="AI611" s="48">
        <v>0</v>
      </c>
      <c r="AJ611" s="48" t="s">
        <v>85</v>
      </c>
      <c r="AK611" s="48" t="s">
        <v>85</v>
      </c>
      <c r="AL611" s="48" t="s">
        <v>85</v>
      </c>
      <c r="AM611" s="48" t="s">
        <v>85</v>
      </c>
      <c r="AN611" s="48" t="s">
        <v>85</v>
      </c>
      <c r="AO611" s="48" t="s">
        <v>85</v>
      </c>
      <c r="AP611" s="48" t="s">
        <v>85</v>
      </c>
      <c r="AQ611" s="48" t="s">
        <v>85</v>
      </c>
      <c r="AR611" s="48" t="s">
        <v>85</v>
      </c>
      <c r="AS611" s="48" t="s">
        <v>85</v>
      </c>
      <c r="AT611" s="48" t="s">
        <v>85</v>
      </c>
      <c r="AU611" s="48" t="s">
        <v>85</v>
      </c>
      <c r="AV611" s="48" t="s">
        <v>85</v>
      </c>
      <c r="AW611" s="48" t="s">
        <v>85</v>
      </c>
      <c r="AX611" s="48" t="s">
        <v>85</v>
      </c>
      <c r="AY611" s="48" t="s">
        <v>85</v>
      </c>
      <c r="AZ611" s="48" t="s">
        <v>85</v>
      </c>
      <c r="BA611" s="48" t="s">
        <v>85</v>
      </c>
      <c r="BB611" s="48" t="s">
        <v>85</v>
      </c>
      <c r="BC611" s="48" t="s">
        <v>85</v>
      </c>
      <c r="BD611" s="48" t="s">
        <v>85</v>
      </c>
      <c r="BE611" s="48" t="s">
        <v>85</v>
      </c>
      <c r="BF611" s="48" t="s">
        <v>85</v>
      </c>
      <c r="BG611" s="48" t="s">
        <v>85</v>
      </c>
      <c r="BH611" s="48" t="s">
        <v>85</v>
      </c>
      <c r="BI611" s="48" t="s">
        <v>85</v>
      </c>
      <c r="BJ611" s="48" t="s">
        <v>85</v>
      </c>
      <c r="BK611" s="48" t="s">
        <v>85</v>
      </c>
      <c r="BL611" s="48" t="s">
        <v>85</v>
      </c>
      <c r="BM611" s="48" t="s">
        <v>85</v>
      </c>
      <c r="BN611" s="48" t="s">
        <v>85</v>
      </c>
      <c r="BO611" s="48" t="s">
        <v>85</v>
      </c>
      <c r="BP611" s="48" t="s">
        <v>85</v>
      </c>
      <c r="BQ611" s="48" t="s">
        <v>85</v>
      </c>
      <c r="BR611" s="48" t="s">
        <v>85</v>
      </c>
      <c r="BS611" s="48" t="s">
        <v>85</v>
      </c>
      <c r="BT611" s="48" t="s">
        <v>85</v>
      </c>
      <c r="BU611" s="48" t="s">
        <v>85</v>
      </c>
      <c r="BV611" s="48" t="s">
        <v>85</v>
      </c>
      <c r="BW611" s="48" t="s">
        <v>85</v>
      </c>
      <c r="BX611" s="48" t="s">
        <v>85</v>
      </c>
      <c r="BY611" s="48" t="s">
        <v>85</v>
      </c>
      <c r="BZ611" s="48" t="s">
        <v>85</v>
      </c>
      <c r="CA611" s="48" t="s">
        <v>85</v>
      </c>
      <c r="CB611" s="48" t="s">
        <v>85</v>
      </c>
      <c r="CC611" s="48" t="s">
        <v>85</v>
      </c>
      <c r="CD611" s="45"/>
      <c r="CE611" s="15"/>
      <c r="CF611" s="15"/>
      <c r="CG611" s="15"/>
      <c r="CH611" s="15"/>
      <c r="CI611" s="15"/>
      <c r="CJ611" s="15"/>
      <c r="CK611" s="18"/>
    </row>
    <row r="612" spans="1:89" ht="15.75" customHeight="1">
      <c r="A612" s="26">
        <v>68</v>
      </c>
      <c r="B612" s="1" t="s">
        <v>1178</v>
      </c>
      <c r="C612" s="19" t="s">
        <v>1189</v>
      </c>
      <c r="D612" s="27">
        <v>44011</v>
      </c>
      <c r="E612" s="27">
        <v>44019</v>
      </c>
      <c r="F612" s="28" t="s">
        <v>1222</v>
      </c>
      <c r="G612" s="27">
        <v>44024</v>
      </c>
      <c r="H612" s="32">
        <v>9</v>
      </c>
      <c r="I612" s="48">
        <v>2.4</v>
      </c>
      <c r="J612" s="48" t="s">
        <v>1464</v>
      </c>
      <c r="K612" s="32">
        <v>1677</v>
      </c>
      <c r="L612" s="32">
        <v>29</v>
      </c>
      <c r="M612" s="32">
        <v>42</v>
      </c>
      <c r="N612" s="32">
        <v>5</v>
      </c>
      <c r="O612" s="32">
        <v>22</v>
      </c>
      <c r="P612" s="48" t="s">
        <v>1179</v>
      </c>
      <c r="Q612" s="32" t="s">
        <v>1180</v>
      </c>
      <c r="R612" s="32" t="s">
        <v>88</v>
      </c>
      <c r="S612" s="12">
        <v>44</v>
      </c>
      <c r="T612" s="12">
        <v>54</v>
      </c>
      <c r="U612" s="48">
        <v>44</v>
      </c>
      <c r="V612" s="48">
        <v>54</v>
      </c>
      <c r="W612" s="48" t="s">
        <v>12</v>
      </c>
      <c r="X612" s="48">
        <f>IF(AND(W612 = "Rep", M612&gt;L612),1,0)</f>
        <v>1</v>
      </c>
      <c r="Y612" s="32" t="s">
        <v>1223</v>
      </c>
      <c r="Z612" s="48" t="s">
        <v>85</v>
      </c>
      <c r="AA612" s="32">
        <v>0</v>
      </c>
      <c r="AB612" s="32">
        <v>0</v>
      </c>
      <c r="AC612" s="32">
        <v>0</v>
      </c>
      <c r="AD612" s="49" t="s">
        <v>85</v>
      </c>
      <c r="AE612" s="32" t="s">
        <v>1224</v>
      </c>
      <c r="AF612" s="32" t="s">
        <v>1189</v>
      </c>
      <c r="AG612" s="32" t="s">
        <v>178</v>
      </c>
      <c r="AH612" s="32">
        <v>1</v>
      </c>
      <c r="AI612" s="32">
        <v>1</v>
      </c>
      <c r="AJ612" s="32">
        <v>1</v>
      </c>
      <c r="AK612" s="32">
        <v>1</v>
      </c>
      <c r="AL612" s="32">
        <v>1</v>
      </c>
      <c r="AM612" s="32">
        <v>1</v>
      </c>
      <c r="AN612" s="32">
        <v>0</v>
      </c>
      <c r="AO612" s="32">
        <v>0</v>
      </c>
      <c r="AP612" s="32">
        <v>0</v>
      </c>
      <c r="AQ612" s="32">
        <v>0</v>
      </c>
      <c r="AR612" s="32">
        <v>0</v>
      </c>
      <c r="AS612" s="32">
        <v>0</v>
      </c>
      <c r="AT612" s="32">
        <v>0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>
        <v>0</v>
      </c>
      <c r="BB612" s="32">
        <v>0</v>
      </c>
      <c r="BC612" s="32">
        <v>0</v>
      </c>
      <c r="BD612" s="32">
        <v>0</v>
      </c>
      <c r="BE612" s="32">
        <v>0</v>
      </c>
      <c r="BF612" s="32">
        <v>0</v>
      </c>
      <c r="BG612" s="32">
        <v>0</v>
      </c>
      <c r="BH612" s="32">
        <v>0</v>
      </c>
      <c r="BI612" s="32">
        <v>0</v>
      </c>
      <c r="BJ612" s="32">
        <v>0</v>
      </c>
      <c r="BK612" s="32">
        <v>0</v>
      </c>
      <c r="BL612" s="32">
        <v>0</v>
      </c>
      <c r="BM612" s="32">
        <v>0</v>
      </c>
      <c r="BN612" s="32">
        <v>0</v>
      </c>
      <c r="BO612" s="32">
        <v>0</v>
      </c>
      <c r="BP612" s="49" t="s">
        <v>85</v>
      </c>
      <c r="BQ612" s="49" t="s">
        <v>85</v>
      </c>
      <c r="BR612" s="32">
        <v>39</v>
      </c>
      <c r="BS612" s="32">
        <v>42</v>
      </c>
      <c r="BT612" s="32">
        <v>19</v>
      </c>
      <c r="BU612" s="32">
        <v>25</v>
      </c>
      <c r="BV612" s="32">
        <v>14</v>
      </c>
      <c r="BW612" s="32">
        <v>11</v>
      </c>
      <c r="BX612" s="32">
        <v>31</v>
      </c>
      <c r="BY612" s="32">
        <v>61</v>
      </c>
      <c r="BZ612" s="32">
        <v>14</v>
      </c>
      <c r="CA612" s="32">
        <v>20</v>
      </c>
      <c r="CB612" s="32">
        <v>3</v>
      </c>
      <c r="CC612" s="32">
        <v>3</v>
      </c>
      <c r="CE612" s="15"/>
      <c r="CF612" s="15"/>
      <c r="CG612" s="15"/>
      <c r="CH612" s="15"/>
      <c r="CI612" s="15"/>
      <c r="CJ612" s="15"/>
      <c r="CK612" s="18"/>
    </row>
    <row r="613" spans="1:89" ht="15.75" customHeight="1">
      <c r="A613" s="44">
        <v>562</v>
      </c>
      <c r="B613" s="45" t="s">
        <v>1227</v>
      </c>
      <c r="C613" s="9" t="s">
        <v>1231</v>
      </c>
      <c r="D613" s="39" t="s">
        <v>137</v>
      </c>
      <c r="E613" s="39" t="s">
        <v>82</v>
      </c>
      <c r="F613" s="23" t="s">
        <v>1111</v>
      </c>
      <c r="G613" s="39" t="s">
        <v>132</v>
      </c>
      <c r="H613" s="40">
        <f>E613-D613+1</f>
        <v>7</v>
      </c>
      <c r="I613" s="40" t="s">
        <v>83</v>
      </c>
      <c r="J613" s="40" t="s">
        <v>1464</v>
      </c>
      <c r="K613" s="40" t="s">
        <v>1187</v>
      </c>
      <c r="L613" s="22">
        <v>55</v>
      </c>
      <c r="M613" s="22">
        <v>39</v>
      </c>
      <c r="N613" s="22" t="s">
        <v>85</v>
      </c>
      <c r="O613" s="22" t="s">
        <v>85</v>
      </c>
      <c r="P613" s="13" t="s">
        <v>1229</v>
      </c>
      <c r="Q613" s="22" t="s">
        <v>1230</v>
      </c>
      <c r="R613" s="22" t="s">
        <v>88</v>
      </c>
      <c r="S613" s="12">
        <v>56</v>
      </c>
      <c r="T613" s="12">
        <v>44</v>
      </c>
      <c r="U613" s="48">
        <v>56</v>
      </c>
      <c r="V613" s="48">
        <v>44</v>
      </c>
      <c r="W613" s="48" t="s">
        <v>11</v>
      </c>
      <c r="X613" s="48">
        <f>IF(AND(W613 = "Dem", L613&gt;M613), 1, 0)</f>
        <v>1</v>
      </c>
      <c r="Y613" s="48" t="s">
        <v>85</v>
      </c>
      <c r="Z613" s="48" t="s">
        <v>85</v>
      </c>
      <c r="AA613" s="48" t="s">
        <v>85</v>
      </c>
      <c r="AB613" s="48" t="s">
        <v>85</v>
      </c>
      <c r="AC613" s="48" t="s">
        <v>85</v>
      </c>
      <c r="AD613" s="22" t="s">
        <v>85</v>
      </c>
      <c r="AE613" s="13" t="s">
        <v>1231</v>
      </c>
      <c r="AF613" s="13" t="s">
        <v>1231</v>
      </c>
      <c r="AG613" s="13" t="s">
        <v>89</v>
      </c>
      <c r="AH613" s="48">
        <v>1</v>
      </c>
      <c r="AI613" s="48">
        <v>1</v>
      </c>
      <c r="AJ613" s="48" t="s">
        <v>85</v>
      </c>
      <c r="AK613" s="48" t="s">
        <v>85</v>
      </c>
      <c r="AL613" s="48" t="s">
        <v>85</v>
      </c>
      <c r="AM613" s="48" t="s">
        <v>85</v>
      </c>
      <c r="AN613" s="48" t="s">
        <v>85</v>
      </c>
      <c r="AO613" s="48" t="s">
        <v>85</v>
      </c>
      <c r="AP613" s="48" t="s">
        <v>85</v>
      </c>
      <c r="AQ613" s="48" t="s">
        <v>85</v>
      </c>
      <c r="AR613" s="48" t="s">
        <v>85</v>
      </c>
      <c r="AS613" s="48" t="s">
        <v>85</v>
      </c>
      <c r="AT613" s="48" t="s">
        <v>85</v>
      </c>
      <c r="AU613" s="48" t="s">
        <v>85</v>
      </c>
      <c r="AV613" s="48" t="s">
        <v>85</v>
      </c>
      <c r="AW613" s="48" t="s">
        <v>85</v>
      </c>
      <c r="AX613" s="48" t="s">
        <v>85</v>
      </c>
      <c r="AY613" s="48" t="s">
        <v>85</v>
      </c>
      <c r="AZ613" s="48" t="s">
        <v>85</v>
      </c>
      <c r="BA613" s="48" t="s">
        <v>85</v>
      </c>
      <c r="BB613" s="48" t="s">
        <v>85</v>
      </c>
      <c r="BC613" s="48" t="s">
        <v>85</v>
      </c>
      <c r="BD613" s="48" t="s">
        <v>85</v>
      </c>
      <c r="BE613" s="48" t="s">
        <v>85</v>
      </c>
      <c r="BF613" s="48" t="s">
        <v>85</v>
      </c>
      <c r="BG613" s="48" t="s">
        <v>85</v>
      </c>
      <c r="BH613" s="48" t="s">
        <v>85</v>
      </c>
      <c r="BI613" s="48" t="s">
        <v>85</v>
      </c>
      <c r="BJ613" s="48" t="s">
        <v>85</v>
      </c>
      <c r="BK613" s="48" t="s">
        <v>85</v>
      </c>
      <c r="BL613" s="48" t="s">
        <v>85</v>
      </c>
      <c r="BM613" s="48" t="s">
        <v>85</v>
      </c>
      <c r="BN613" s="48" t="s">
        <v>85</v>
      </c>
      <c r="BO613" s="48" t="s">
        <v>85</v>
      </c>
      <c r="BP613" s="48" t="s">
        <v>85</v>
      </c>
      <c r="BQ613" s="48" t="s">
        <v>85</v>
      </c>
      <c r="BR613" s="48" t="s">
        <v>85</v>
      </c>
      <c r="BS613" s="48" t="s">
        <v>85</v>
      </c>
      <c r="BT613" s="48" t="s">
        <v>85</v>
      </c>
      <c r="BU613" s="48" t="s">
        <v>85</v>
      </c>
      <c r="BV613" s="48" t="s">
        <v>85</v>
      </c>
      <c r="BW613" s="48" t="s">
        <v>85</v>
      </c>
      <c r="BX613" s="48" t="s">
        <v>85</v>
      </c>
      <c r="BY613" s="48" t="s">
        <v>85</v>
      </c>
      <c r="BZ613" s="48" t="s">
        <v>85</v>
      </c>
      <c r="CA613" s="48" t="s">
        <v>85</v>
      </c>
      <c r="CB613" s="48" t="s">
        <v>85</v>
      </c>
      <c r="CC613" s="48" t="s">
        <v>85</v>
      </c>
      <c r="CD613" s="45"/>
      <c r="CE613" s="1"/>
      <c r="CF613" s="1"/>
      <c r="CG613" s="1"/>
      <c r="CH613" s="1"/>
      <c r="CI613" s="1"/>
      <c r="CJ613" s="1"/>
      <c r="CK613" s="1"/>
    </row>
    <row r="614" spans="1:89" ht="15.75" customHeight="1">
      <c r="A614" s="44">
        <v>526</v>
      </c>
      <c r="B614" s="45" t="s">
        <v>1227</v>
      </c>
      <c r="C614" s="9" t="s">
        <v>1234</v>
      </c>
      <c r="D614" s="39" t="s">
        <v>286</v>
      </c>
      <c r="E614" s="39" t="s">
        <v>131</v>
      </c>
      <c r="F614" s="39" t="s">
        <v>1235</v>
      </c>
      <c r="G614" s="39" t="s">
        <v>82</v>
      </c>
      <c r="H614" s="40">
        <f>E614-D614+1</f>
        <v>10</v>
      </c>
      <c r="I614" s="40" t="s">
        <v>1236</v>
      </c>
      <c r="J614" s="40" t="s">
        <v>1464</v>
      </c>
      <c r="K614" s="40" t="s">
        <v>856</v>
      </c>
      <c r="L614" s="22">
        <v>55</v>
      </c>
      <c r="M614" s="22">
        <v>38</v>
      </c>
      <c r="N614" s="48" t="s">
        <v>85</v>
      </c>
      <c r="O614" s="22">
        <v>6</v>
      </c>
      <c r="P614" s="13" t="s">
        <v>1229</v>
      </c>
      <c r="Q614" s="48" t="s">
        <v>1230</v>
      </c>
      <c r="R614" s="48" t="s">
        <v>88</v>
      </c>
      <c r="S614" s="12">
        <v>56</v>
      </c>
      <c r="T614" s="12">
        <v>44</v>
      </c>
      <c r="U614" s="48">
        <v>56</v>
      </c>
      <c r="V614" s="48">
        <v>44</v>
      </c>
      <c r="W614" s="48" t="s">
        <v>11</v>
      </c>
      <c r="X614" s="48">
        <f>IF(AND(W614 = "Dem", L614&gt;M614), 1, 0)</f>
        <v>1</v>
      </c>
      <c r="Y614" s="48" t="s">
        <v>85</v>
      </c>
      <c r="Z614" s="48" t="s">
        <v>85</v>
      </c>
      <c r="AA614" s="48">
        <v>0</v>
      </c>
      <c r="AB614" s="48">
        <v>1</v>
      </c>
      <c r="AC614" s="48">
        <v>0</v>
      </c>
      <c r="AD614" s="48" t="s">
        <v>85</v>
      </c>
      <c r="AE614" s="13" t="s">
        <v>1237</v>
      </c>
      <c r="AF614" s="13" t="s">
        <v>1234</v>
      </c>
      <c r="AG614" s="48" t="s">
        <v>89</v>
      </c>
      <c r="AH614" s="48">
        <v>1</v>
      </c>
      <c r="AI614" s="48">
        <v>1</v>
      </c>
      <c r="AJ614" s="48">
        <v>1</v>
      </c>
      <c r="AK614" s="48">
        <v>1</v>
      </c>
      <c r="AL614" s="48">
        <v>1</v>
      </c>
      <c r="AM614" s="48">
        <v>1</v>
      </c>
      <c r="AN614" s="48">
        <v>0</v>
      </c>
      <c r="AO614" s="48">
        <v>0</v>
      </c>
      <c r="AP614" s="48">
        <v>1</v>
      </c>
      <c r="AQ614" s="48">
        <v>0</v>
      </c>
      <c r="AR614" s="48">
        <v>0</v>
      </c>
      <c r="AS614" s="48">
        <v>0</v>
      </c>
      <c r="AT614" s="48">
        <v>0</v>
      </c>
      <c r="AU614" s="48">
        <v>0</v>
      </c>
      <c r="AV614" s="48">
        <v>0</v>
      </c>
      <c r="AW614" s="48">
        <v>0</v>
      </c>
      <c r="AX614" s="48">
        <v>0</v>
      </c>
      <c r="AY614" s="48">
        <v>0</v>
      </c>
      <c r="AZ614" s="48">
        <v>0</v>
      </c>
      <c r="BA614" s="48">
        <v>0</v>
      </c>
      <c r="BB614" s="48">
        <v>0</v>
      </c>
      <c r="BC614" s="48">
        <v>0</v>
      </c>
      <c r="BD614" s="48">
        <v>0</v>
      </c>
      <c r="BE614" s="48">
        <v>0</v>
      </c>
      <c r="BF614" s="48">
        <v>0</v>
      </c>
      <c r="BG614" s="48">
        <v>0</v>
      </c>
      <c r="BH614" s="48">
        <v>0</v>
      </c>
      <c r="BI614" s="48">
        <v>0</v>
      </c>
      <c r="BJ614" s="48">
        <v>0</v>
      </c>
      <c r="BK614" s="48">
        <v>0</v>
      </c>
      <c r="BL614" s="48">
        <v>0</v>
      </c>
      <c r="BM614" s="48">
        <v>0</v>
      </c>
      <c r="BN614" s="48">
        <v>0</v>
      </c>
      <c r="BO614" s="48">
        <v>0</v>
      </c>
      <c r="BP614" s="48" t="s">
        <v>85</v>
      </c>
      <c r="BQ614" s="48" t="s">
        <v>85</v>
      </c>
      <c r="BR614" s="48">
        <v>35</v>
      </c>
      <c r="BS614" s="48">
        <v>28</v>
      </c>
      <c r="BT614" s="48">
        <v>49</v>
      </c>
      <c r="BU614" s="48" t="s">
        <v>85</v>
      </c>
      <c r="BV614" s="48" t="s">
        <v>85</v>
      </c>
      <c r="BW614" s="48" t="s">
        <v>85</v>
      </c>
      <c r="BX614" s="48" t="s">
        <v>85</v>
      </c>
      <c r="BY614" s="48">
        <v>73</v>
      </c>
      <c r="BZ614" s="48" t="s">
        <v>85</v>
      </c>
      <c r="CA614" s="48" t="s">
        <v>85</v>
      </c>
      <c r="CB614" s="48" t="s">
        <v>85</v>
      </c>
      <c r="CC614" s="48">
        <v>27</v>
      </c>
      <c r="CD614" s="45"/>
      <c r="CE614" s="1"/>
      <c r="CF614" s="1"/>
      <c r="CG614" s="1"/>
      <c r="CH614" s="1"/>
      <c r="CI614" s="1"/>
      <c r="CJ614" s="1"/>
      <c r="CK614" s="1"/>
    </row>
    <row r="615" spans="1:89" ht="15.75" customHeight="1">
      <c r="A615" s="44">
        <v>452</v>
      </c>
      <c r="B615" s="45" t="s">
        <v>1227</v>
      </c>
      <c r="C615" s="9" t="s">
        <v>1240</v>
      </c>
      <c r="D615" s="39" t="s">
        <v>286</v>
      </c>
      <c r="E615" s="39" t="s">
        <v>91</v>
      </c>
      <c r="F615" s="39" t="s">
        <v>550</v>
      </c>
      <c r="G615" s="39" t="s">
        <v>131</v>
      </c>
      <c r="H615" s="40">
        <f>E615-D615+1</f>
        <v>7</v>
      </c>
      <c r="I615" s="40" t="s">
        <v>160</v>
      </c>
      <c r="J615" s="40" t="s">
        <v>1464</v>
      </c>
      <c r="K615" s="40" t="s">
        <v>982</v>
      </c>
      <c r="L615" s="22">
        <v>57</v>
      </c>
      <c r="M615" s="22">
        <v>39</v>
      </c>
      <c r="N615" s="48" t="s">
        <v>85</v>
      </c>
      <c r="O615" s="22">
        <v>4</v>
      </c>
      <c r="P615" s="13" t="s">
        <v>1229</v>
      </c>
      <c r="Q615" s="48" t="s">
        <v>1230</v>
      </c>
      <c r="R615" s="22" t="s">
        <v>88</v>
      </c>
      <c r="S615" s="12">
        <v>56</v>
      </c>
      <c r="T615" s="12">
        <v>44</v>
      </c>
      <c r="U615" s="48">
        <v>56</v>
      </c>
      <c r="V615" s="48">
        <v>44</v>
      </c>
      <c r="W615" s="48" t="s">
        <v>11</v>
      </c>
      <c r="X615" s="48">
        <f>IF(AND(W615 = "Dem", L615&gt;M615), 1, 0)</f>
        <v>1</v>
      </c>
      <c r="Y615" s="48" t="s">
        <v>129</v>
      </c>
      <c r="Z615" s="48" t="s">
        <v>85</v>
      </c>
      <c r="AA615" s="48">
        <v>0</v>
      </c>
      <c r="AB615" s="48">
        <v>1</v>
      </c>
      <c r="AC615" s="48">
        <v>0</v>
      </c>
      <c r="AD615" s="22">
        <v>71</v>
      </c>
      <c r="AE615" s="13" t="s">
        <v>1013</v>
      </c>
      <c r="AF615" s="48" t="s">
        <v>1241</v>
      </c>
      <c r="AG615" s="48" t="s">
        <v>89</v>
      </c>
      <c r="AH615" s="22">
        <v>1</v>
      </c>
      <c r="AI615" s="48">
        <v>1</v>
      </c>
      <c r="AJ615" s="48">
        <v>1</v>
      </c>
      <c r="AK615" s="48">
        <v>1</v>
      </c>
      <c r="AL615" s="48">
        <v>1</v>
      </c>
      <c r="AM615" s="48">
        <v>1</v>
      </c>
      <c r="AN615" s="48">
        <v>0</v>
      </c>
      <c r="AO615" s="48">
        <v>0</v>
      </c>
      <c r="AP615" s="48">
        <v>1</v>
      </c>
      <c r="AQ615" s="48">
        <v>0</v>
      </c>
      <c r="AR615" s="48">
        <v>0</v>
      </c>
      <c r="AS615" s="48">
        <v>0</v>
      </c>
      <c r="AT615" s="48">
        <v>0</v>
      </c>
      <c r="AU615" s="48">
        <v>0</v>
      </c>
      <c r="AV615" s="48">
        <v>0</v>
      </c>
      <c r="AW615" s="48">
        <v>0</v>
      </c>
      <c r="AX615" s="48">
        <v>0</v>
      </c>
      <c r="AY615" s="48">
        <v>0</v>
      </c>
      <c r="AZ615" s="48">
        <v>0</v>
      </c>
      <c r="BA615" s="48">
        <v>0</v>
      </c>
      <c r="BB615" s="48">
        <v>0</v>
      </c>
      <c r="BC615" s="48">
        <v>0</v>
      </c>
      <c r="BD615" s="48">
        <v>0</v>
      </c>
      <c r="BE615" s="48">
        <v>0</v>
      </c>
      <c r="BF615" s="48">
        <v>0</v>
      </c>
      <c r="BG615" s="48">
        <v>0</v>
      </c>
      <c r="BH615" s="48">
        <v>0</v>
      </c>
      <c r="BI615" s="48">
        <v>0</v>
      </c>
      <c r="BJ615" s="48">
        <v>0</v>
      </c>
      <c r="BK615" s="48">
        <v>0</v>
      </c>
      <c r="BL615" s="48">
        <v>0</v>
      </c>
      <c r="BM615" s="48">
        <v>0</v>
      </c>
      <c r="BN615" s="48">
        <v>0</v>
      </c>
      <c r="BO615" s="48">
        <v>0</v>
      </c>
      <c r="BP615" s="48" t="s">
        <v>85</v>
      </c>
      <c r="BQ615" s="48" t="s">
        <v>85</v>
      </c>
      <c r="BR615" s="22" t="s">
        <v>85</v>
      </c>
      <c r="BS615" s="22" t="s">
        <v>85</v>
      </c>
      <c r="BT615" s="22" t="s">
        <v>85</v>
      </c>
      <c r="BU615" s="48" t="s">
        <v>85</v>
      </c>
      <c r="BV615" s="48" t="s">
        <v>85</v>
      </c>
      <c r="BW615" s="48" t="s">
        <v>85</v>
      </c>
      <c r="BX615" s="48" t="s">
        <v>85</v>
      </c>
      <c r="BY615" s="22">
        <v>69</v>
      </c>
      <c r="BZ615" s="48">
        <v>20</v>
      </c>
      <c r="CA615" s="48">
        <v>4</v>
      </c>
      <c r="CB615" s="48">
        <v>8</v>
      </c>
      <c r="CC615" s="22" t="s">
        <v>85</v>
      </c>
      <c r="CD615" s="45"/>
      <c r="CE615" s="1"/>
      <c r="CF615" s="1"/>
      <c r="CG615" s="1"/>
      <c r="CH615" s="1"/>
      <c r="CI615" s="1"/>
      <c r="CJ615" s="1"/>
      <c r="CK615" s="1"/>
    </row>
    <row r="616" spans="1:89" ht="15.75" customHeight="1">
      <c r="A616" s="45">
        <v>222</v>
      </c>
      <c r="B616" s="45" t="s">
        <v>1227</v>
      </c>
      <c r="C616" s="24" t="s">
        <v>1248</v>
      </c>
      <c r="D616" s="39" t="s">
        <v>114</v>
      </c>
      <c r="E616" s="39" t="s">
        <v>684</v>
      </c>
      <c r="F616" s="39" t="s">
        <v>1249</v>
      </c>
      <c r="G616" s="39" t="s">
        <v>338</v>
      </c>
      <c r="H616" s="40">
        <f>E616-D616+1</f>
        <v>11</v>
      </c>
      <c r="I616" s="40" t="s">
        <v>1250</v>
      </c>
      <c r="J616" s="40" t="s">
        <v>1464</v>
      </c>
      <c r="K616" s="22">
        <v>693</v>
      </c>
      <c r="L616" s="22">
        <v>55</v>
      </c>
      <c r="M616" s="22">
        <v>38</v>
      </c>
      <c r="N616" s="48" t="s">
        <v>85</v>
      </c>
      <c r="O616" s="22">
        <v>6</v>
      </c>
      <c r="P616" s="48" t="s">
        <v>1229</v>
      </c>
      <c r="Q616" s="48" t="s">
        <v>1230</v>
      </c>
      <c r="R616" s="48" t="s">
        <v>88</v>
      </c>
      <c r="S616" s="12">
        <v>56</v>
      </c>
      <c r="T616" s="12">
        <v>44</v>
      </c>
      <c r="U616" s="48">
        <v>56</v>
      </c>
      <c r="V616" s="48">
        <v>44</v>
      </c>
      <c r="W616" s="48" t="s">
        <v>11</v>
      </c>
      <c r="X616" s="48">
        <f>IF(AND(W616 = "Dem", L616&gt;M616), 1, 0)</f>
        <v>1</v>
      </c>
      <c r="Y616" s="48" t="s">
        <v>85</v>
      </c>
      <c r="Z616" s="48" t="s">
        <v>85</v>
      </c>
      <c r="AA616" s="48">
        <v>0</v>
      </c>
      <c r="AB616" s="48">
        <v>1</v>
      </c>
      <c r="AC616" s="48">
        <v>0</v>
      </c>
      <c r="AD616" s="48" t="s">
        <v>85</v>
      </c>
      <c r="AE616" s="48" t="s">
        <v>1248</v>
      </c>
      <c r="AF616" s="48" t="s">
        <v>1251</v>
      </c>
      <c r="AG616" s="48" t="s">
        <v>89</v>
      </c>
      <c r="AH616" s="48">
        <v>1</v>
      </c>
      <c r="AI616" s="48">
        <v>1</v>
      </c>
      <c r="AJ616" s="48">
        <v>1</v>
      </c>
      <c r="AK616" s="48">
        <v>1</v>
      </c>
      <c r="AL616" s="48">
        <v>1</v>
      </c>
      <c r="AM616" s="48">
        <v>1</v>
      </c>
      <c r="AN616" s="48">
        <v>0</v>
      </c>
      <c r="AO616" s="48">
        <v>0</v>
      </c>
      <c r="AP616" s="48">
        <v>1</v>
      </c>
      <c r="AQ616" s="48">
        <v>0</v>
      </c>
      <c r="AR616" s="48">
        <v>0</v>
      </c>
      <c r="AS616" s="48">
        <v>0</v>
      </c>
      <c r="AT616" s="48">
        <v>0</v>
      </c>
      <c r="AU616" s="48">
        <v>0</v>
      </c>
      <c r="AV616" s="48">
        <v>0</v>
      </c>
      <c r="AW616" s="48">
        <v>0</v>
      </c>
      <c r="AX616" s="48">
        <v>0</v>
      </c>
      <c r="AY616" s="48">
        <v>0</v>
      </c>
      <c r="AZ616" s="48">
        <v>0</v>
      </c>
      <c r="BA616" s="48">
        <v>0</v>
      </c>
      <c r="BB616" s="48">
        <v>0</v>
      </c>
      <c r="BC616" s="48">
        <v>0</v>
      </c>
      <c r="BD616" s="48">
        <v>0</v>
      </c>
      <c r="BE616" s="48">
        <v>0</v>
      </c>
      <c r="BF616" s="48">
        <v>0</v>
      </c>
      <c r="BG616" s="48">
        <v>0</v>
      </c>
      <c r="BH616" s="48">
        <v>0</v>
      </c>
      <c r="BI616" s="48">
        <v>0</v>
      </c>
      <c r="BJ616" s="48">
        <v>0</v>
      </c>
      <c r="BK616" s="48">
        <v>0</v>
      </c>
      <c r="BL616" s="48">
        <v>0</v>
      </c>
      <c r="BM616" s="48">
        <v>0</v>
      </c>
      <c r="BN616" s="48">
        <v>0</v>
      </c>
      <c r="BO616" s="48">
        <v>0</v>
      </c>
      <c r="BP616" s="48">
        <v>0</v>
      </c>
      <c r="BQ616" s="48">
        <v>0</v>
      </c>
      <c r="BR616" s="48">
        <v>34</v>
      </c>
      <c r="BS616" s="48">
        <v>26</v>
      </c>
      <c r="BT616" s="48">
        <v>38</v>
      </c>
      <c r="BU616" s="48" t="s">
        <v>85</v>
      </c>
      <c r="BV616" s="48" t="s">
        <v>85</v>
      </c>
      <c r="BW616" s="48" t="s">
        <v>85</v>
      </c>
      <c r="BX616" s="48" t="s">
        <v>85</v>
      </c>
      <c r="BY616" s="48">
        <v>78</v>
      </c>
      <c r="BZ616" s="48" t="s">
        <v>85</v>
      </c>
      <c r="CA616" s="48" t="s">
        <v>85</v>
      </c>
      <c r="CB616" s="48" t="s">
        <v>85</v>
      </c>
      <c r="CC616" s="22" t="s">
        <v>85</v>
      </c>
      <c r="CD616" s="45" t="s">
        <v>1252</v>
      </c>
      <c r="CE616" s="1"/>
      <c r="CF616" s="1"/>
      <c r="CG616" s="1"/>
      <c r="CH616" s="1"/>
      <c r="CI616" s="1"/>
      <c r="CJ616" s="1"/>
      <c r="CK616" s="1"/>
    </row>
    <row r="617" spans="1:89" ht="15.75" customHeight="1">
      <c r="A617" s="1">
        <v>42</v>
      </c>
      <c r="B617" s="1" t="s">
        <v>120</v>
      </c>
      <c r="C617" s="19" t="s">
        <v>179</v>
      </c>
      <c r="D617" s="27">
        <v>44000</v>
      </c>
      <c r="E617" s="27">
        <v>44004</v>
      </c>
      <c r="F617" s="26" t="s">
        <v>180</v>
      </c>
      <c r="G617" s="27">
        <v>44008</v>
      </c>
      <c r="H617" s="32">
        <v>5</v>
      </c>
      <c r="I617" s="48">
        <v>4</v>
      </c>
      <c r="J617" s="48" t="s">
        <v>1466</v>
      </c>
      <c r="K617" s="22">
        <v>600</v>
      </c>
      <c r="L617" s="22">
        <v>44</v>
      </c>
      <c r="M617" s="22">
        <v>47</v>
      </c>
      <c r="N617" s="22">
        <v>1</v>
      </c>
      <c r="O617" s="22">
        <v>8</v>
      </c>
      <c r="P617" s="48" t="s">
        <v>127</v>
      </c>
      <c r="Q617" s="48" t="s">
        <v>128</v>
      </c>
      <c r="R617" s="32" t="s">
        <v>88</v>
      </c>
      <c r="S617" s="12">
        <v>40</v>
      </c>
      <c r="T617" s="12">
        <v>60</v>
      </c>
      <c r="U617" s="48">
        <v>40</v>
      </c>
      <c r="V617" s="48">
        <v>60</v>
      </c>
      <c r="W617" s="48" t="s">
        <v>12</v>
      </c>
      <c r="X617" s="48">
        <f>IF(AND(W617 = "Rep", M617&gt;L617),1,0)</f>
        <v>1</v>
      </c>
      <c r="Y617" s="49" t="s">
        <v>85</v>
      </c>
      <c r="Z617" s="49" t="s">
        <v>85</v>
      </c>
      <c r="AA617" s="32">
        <v>0</v>
      </c>
      <c r="AB617" s="32">
        <v>1</v>
      </c>
      <c r="AC617" s="32">
        <v>0</v>
      </c>
      <c r="AD617" s="32">
        <v>65</v>
      </c>
      <c r="AE617" s="32" t="s">
        <v>179</v>
      </c>
      <c r="AF617" s="32" t="s">
        <v>179</v>
      </c>
      <c r="AG617" s="32" t="s">
        <v>118</v>
      </c>
      <c r="AH617" s="32">
        <v>1</v>
      </c>
      <c r="AI617" s="32">
        <v>0</v>
      </c>
      <c r="AJ617" s="49" t="s">
        <v>85</v>
      </c>
      <c r="AK617" s="49" t="s">
        <v>85</v>
      </c>
      <c r="AL617" s="49" t="s">
        <v>85</v>
      </c>
      <c r="AM617" s="49" t="s">
        <v>85</v>
      </c>
      <c r="AN617" s="49" t="s">
        <v>85</v>
      </c>
      <c r="AO617" s="49" t="s">
        <v>85</v>
      </c>
      <c r="AP617" s="49" t="s">
        <v>85</v>
      </c>
      <c r="AQ617" s="49" t="s">
        <v>85</v>
      </c>
      <c r="AR617" s="49" t="s">
        <v>85</v>
      </c>
      <c r="AS617" s="49" t="s">
        <v>85</v>
      </c>
      <c r="AT617" s="49" t="s">
        <v>85</v>
      </c>
      <c r="AU617" s="49" t="s">
        <v>85</v>
      </c>
      <c r="AV617" s="49" t="s">
        <v>85</v>
      </c>
      <c r="AW617" s="49" t="s">
        <v>85</v>
      </c>
      <c r="AX617" s="49" t="s">
        <v>85</v>
      </c>
      <c r="AY617" s="49" t="s">
        <v>85</v>
      </c>
      <c r="AZ617" s="49" t="s">
        <v>85</v>
      </c>
      <c r="BA617" s="49" t="s">
        <v>85</v>
      </c>
      <c r="BB617" s="49" t="s">
        <v>85</v>
      </c>
      <c r="BC617" s="49" t="s">
        <v>85</v>
      </c>
      <c r="BD617" s="49" t="s">
        <v>85</v>
      </c>
      <c r="BE617" s="49" t="s">
        <v>85</v>
      </c>
      <c r="BF617" s="49" t="s">
        <v>85</v>
      </c>
      <c r="BG617" s="49" t="s">
        <v>85</v>
      </c>
      <c r="BH617" s="49" t="s">
        <v>85</v>
      </c>
      <c r="BI617" s="49" t="s">
        <v>85</v>
      </c>
      <c r="BJ617" s="49" t="s">
        <v>85</v>
      </c>
      <c r="BK617" s="49" t="s">
        <v>85</v>
      </c>
      <c r="BL617" s="49" t="s">
        <v>85</v>
      </c>
      <c r="BM617" s="49" t="s">
        <v>85</v>
      </c>
      <c r="BN617" s="49" t="s">
        <v>85</v>
      </c>
      <c r="BO617" s="49" t="s">
        <v>85</v>
      </c>
      <c r="BP617" s="49" t="s">
        <v>85</v>
      </c>
      <c r="BQ617" s="49" t="s">
        <v>85</v>
      </c>
      <c r="BR617" s="49" t="s">
        <v>85</v>
      </c>
      <c r="BS617" s="49" t="s">
        <v>85</v>
      </c>
      <c r="BT617" s="49" t="s">
        <v>85</v>
      </c>
      <c r="BU617" s="49" t="s">
        <v>85</v>
      </c>
      <c r="BV617" s="49" t="s">
        <v>85</v>
      </c>
      <c r="BW617" s="49" t="s">
        <v>85</v>
      </c>
      <c r="BX617" s="49" t="s">
        <v>85</v>
      </c>
      <c r="BY617" s="32">
        <v>72</v>
      </c>
      <c r="BZ617" s="32">
        <v>25</v>
      </c>
      <c r="CA617" s="49" t="s">
        <v>85</v>
      </c>
      <c r="CB617" s="49" t="s">
        <v>85</v>
      </c>
      <c r="CC617" s="32">
        <v>3</v>
      </c>
      <c r="CE617" s="1"/>
      <c r="CF617" s="1"/>
      <c r="CG617" s="1"/>
      <c r="CH617" s="1"/>
      <c r="CI617" s="1"/>
      <c r="CJ617" s="1"/>
      <c r="CK617" s="1"/>
    </row>
    <row r="618" spans="1:89" ht="15.75" customHeight="1">
      <c r="A618" s="44">
        <v>250</v>
      </c>
      <c r="B618" s="45" t="s">
        <v>197</v>
      </c>
      <c r="C618" s="24" t="s">
        <v>130</v>
      </c>
      <c r="D618" s="39" t="s">
        <v>163</v>
      </c>
      <c r="E618" s="39" t="s">
        <v>164</v>
      </c>
      <c r="F618" s="39" t="s">
        <v>165</v>
      </c>
      <c r="G618" s="39" t="s">
        <v>166</v>
      </c>
      <c r="H618" s="40">
        <f>E618-D618+1</f>
        <v>10</v>
      </c>
      <c r="I618" s="40" t="s">
        <v>85</v>
      </c>
      <c r="J618" s="40" t="s">
        <v>1466</v>
      </c>
      <c r="K618" s="22">
        <v>907</v>
      </c>
      <c r="L618" s="22">
        <v>49</v>
      </c>
      <c r="M618" s="22">
        <v>40</v>
      </c>
      <c r="N618" s="22" t="s">
        <v>85</v>
      </c>
      <c r="O618" s="22" t="s">
        <v>85</v>
      </c>
      <c r="P618" s="48" t="s">
        <v>201</v>
      </c>
      <c r="Q618" s="48" t="s">
        <v>202</v>
      </c>
      <c r="R618" s="22" t="s">
        <v>88</v>
      </c>
      <c r="S618" s="12">
        <v>51</v>
      </c>
      <c r="T618" s="12">
        <v>49</v>
      </c>
      <c r="U618" s="48">
        <v>51</v>
      </c>
      <c r="V618" s="48">
        <v>49</v>
      </c>
      <c r="W618" s="48" t="s">
        <v>11</v>
      </c>
      <c r="X618" s="48">
        <f>IF(AND(W618 = "Dem", L618&gt;M618), 1, 0)</f>
        <v>1</v>
      </c>
      <c r="Y618" s="48" t="s">
        <v>85</v>
      </c>
      <c r="Z618" s="48" t="s">
        <v>85</v>
      </c>
      <c r="AA618" s="22" t="s">
        <v>85</v>
      </c>
      <c r="AB618" s="22" t="s">
        <v>85</v>
      </c>
      <c r="AC618" s="22" t="s">
        <v>85</v>
      </c>
      <c r="AD618" s="48" t="s">
        <v>85</v>
      </c>
      <c r="AE618" s="48" t="s">
        <v>130</v>
      </c>
      <c r="AF618" s="48" t="s">
        <v>130</v>
      </c>
      <c r="AG618" s="48" t="s">
        <v>89</v>
      </c>
      <c r="AH618" s="22">
        <v>1</v>
      </c>
      <c r="AI618" s="22">
        <v>0</v>
      </c>
      <c r="AJ618" s="48" t="s">
        <v>85</v>
      </c>
      <c r="AK618" s="48" t="s">
        <v>85</v>
      </c>
      <c r="AL618" s="48" t="s">
        <v>85</v>
      </c>
      <c r="AM618" s="48" t="s">
        <v>85</v>
      </c>
      <c r="AN618" s="48" t="s">
        <v>85</v>
      </c>
      <c r="AO618" s="48" t="s">
        <v>85</v>
      </c>
      <c r="AP618" s="48" t="s">
        <v>85</v>
      </c>
      <c r="AQ618" s="48" t="s">
        <v>85</v>
      </c>
      <c r="AR618" s="48" t="s">
        <v>85</v>
      </c>
      <c r="AS618" s="48" t="s">
        <v>85</v>
      </c>
      <c r="AT618" s="48" t="s">
        <v>85</v>
      </c>
      <c r="AU618" s="48" t="s">
        <v>85</v>
      </c>
      <c r="AV618" s="48" t="s">
        <v>85</v>
      </c>
      <c r="AW618" s="48" t="s">
        <v>85</v>
      </c>
      <c r="AX618" s="48" t="s">
        <v>85</v>
      </c>
      <c r="AY618" s="48" t="s">
        <v>85</v>
      </c>
      <c r="AZ618" s="48" t="s">
        <v>85</v>
      </c>
      <c r="BA618" s="48" t="s">
        <v>85</v>
      </c>
      <c r="BB618" s="48" t="s">
        <v>85</v>
      </c>
      <c r="BC618" s="48" t="s">
        <v>85</v>
      </c>
      <c r="BD618" s="48" t="s">
        <v>85</v>
      </c>
      <c r="BE618" s="48" t="s">
        <v>85</v>
      </c>
      <c r="BF618" s="48" t="s">
        <v>85</v>
      </c>
      <c r="BG618" s="48" t="s">
        <v>85</v>
      </c>
      <c r="BH618" s="48" t="s">
        <v>85</v>
      </c>
      <c r="BI618" s="48" t="s">
        <v>85</v>
      </c>
      <c r="BJ618" s="48" t="s">
        <v>85</v>
      </c>
      <c r="BK618" s="48" t="s">
        <v>85</v>
      </c>
      <c r="BL618" s="48" t="s">
        <v>85</v>
      </c>
      <c r="BM618" s="48" t="s">
        <v>85</v>
      </c>
      <c r="BN618" s="48" t="s">
        <v>85</v>
      </c>
      <c r="BO618" s="48" t="s">
        <v>85</v>
      </c>
      <c r="BP618" s="48" t="s">
        <v>85</v>
      </c>
      <c r="BQ618" s="48" t="s">
        <v>85</v>
      </c>
      <c r="BR618" s="48" t="s">
        <v>85</v>
      </c>
      <c r="BS618" s="48" t="s">
        <v>85</v>
      </c>
      <c r="BT618" s="48" t="s">
        <v>85</v>
      </c>
      <c r="BU618" s="48" t="s">
        <v>85</v>
      </c>
      <c r="BV618" s="48" t="s">
        <v>85</v>
      </c>
      <c r="BW618" s="48" t="s">
        <v>85</v>
      </c>
      <c r="BX618" s="48" t="s">
        <v>85</v>
      </c>
      <c r="BY618" s="48" t="s">
        <v>85</v>
      </c>
      <c r="BZ618" s="48" t="s">
        <v>85</v>
      </c>
      <c r="CA618" s="48" t="s">
        <v>85</v>
      </c>
      <c r="CB618" s="48" t="s">
        <v>85</v>
      </c>
      <c r="CC618" s="48" t="s">
        <v>85</v>
      </c>
      <c r="CD618" s="45"/>
      <c r="CE618" s="1"/>
      <c r="CF618" s="1"/>
      <c r="CG618" s="1"/>
      <c r="CH618" s="1"/>
      <c r="CI618" s="1"/>
      <c r="CJ618" s="1"/>
      <c r="CK618" s="1"/>
    </row>
    <row r="619" spans="1:89" ht="15.75" customHeight="1">
      <c r="A619" s="45">
        <v>229</v>
      </c>
      <c r="B619" s="45" t="s">
        <v>197</v>
      </c>
      <c r="C619" s="24" t="s">
        <v>366</v>
      </c>
      <c r="D619" s="39" t="s">
        <v>271</v>
      </c>
      <c r="E619" s="39" t="s">
        <v>367</v>
      </c>
      <c r="F619" s="39" t="s">
        <v>368</v>
      </c>
      <c r="G619" s="39" t="s">
        <v>305</v>
      </c>
      <c r="H619" s="40">
        <f>E619-D619+1</f>
        <v>16</v>
      </c>
      <c r="I619" s="40" t="s">
        <v>369</v>
      </c>
      <c r="J619" s="40" t="s">
        <v>1466</v>
      </c>
      <c r="K619" s="48">
        <v>1298</v>
      </c>
      <c r="L619" s="48">
        <v>44</v>
      </c>
      <c r="M619" s="48">
        <v>36</v>
      </c>
      <c r="N619" s="48">
        <v>4</v>
      </c>
      <c r="O619" s="48">
        <v>16</v>
      </c>
      <c r="P619" s="48" t="s">
        <v>201</v>
      </c>
      <c r="Q619" s="48" t="s">
        <v>202</v>
      </c>
      <c r="R619" s="22" t="s">
        <v>177</v>
      </c>
      <c r="S619" s="12">
        <v>51</v>
      </c>
      <c r="T619" s="12">
        <v>49</v>
      </c>
      <c r="U619" s="48">
        <v>51</v>
      </c>
      <c r="V619" s="48">
        <v>49</v>
      </c>
      <c r="W619" s="48" t="s">
        <v>11</v>
      </c>
      <c r="X619" s="48">
        <f>IF(AND(W619 = "Dem", L619&gt;M619), 1, 0)</f>
        <v>1</v>
      </c>
      <c r="Y619" s="48" t="s">
        <v>85</v>
      </c>
      <c r="Z619" s="48" t="s">
        <v>674</v>
      </c>
      <c r="AA619" s="48">
        <v>1</v>
      </c>
      <c r="AB619" s="48">
        <v>0</v>
      </c>
      <c r="AC619" s="48">
        <v>0</v>
      </c>
      <c r="AD619" s="48" t="s">
        <v>85</v>
      </c>
      <c r="AE619" s="48" t="s">
        <v>366</v>
      </c>
      <c r="AF619" s="48" t="s">
        <v>366</v>
      </c>
      <c r="AG619" s="48" t="s">
        <v>89</v>
      </c>
      <c r="AH619" s="22">
        <v>1</v>
      </c>
      <c r="AI619" s="48">
        <v>0</v>
      </c>
      <c r="AJ619" s="48">
        <v>1</v>
      </c>
      <c r="AK619" s="48">
        <v>1</v>
      </c>
      <c r="AL619" s="48">
        <v>1</v>
      </c>
      <c r="AM619" s="48">
        <v>1</v>
      </c>
      <c r="AN619" s="48">
        <v>0</v>
      </c>
      <c r="AO619" s="48">
        <v>0</v>
      </c>
      <c r="AP619" s="48">
        <v>0</v>
      </c>
      <c r="AQ619" s="48">
        <v>0</v>
      </c>
      <c r="AR619" s="48">
        <v>0</v>
      </c>
      <c r="AS619" s="48">
        <v>0</v>
      </c>
      <c r="AT619" s="48">
        <v>0</v>
      </c>
      <c r="AU619" s="48">
        <v>0</v>
      </c>
      <c r="AV619" s="48">
        <v>0</v>
      </c>
      <c r="AW619" s="48">
        <v>0</v>
      </c>
      <c r="AX619" s="48">
        <v>0</v>
      </c>
      <c r="AY619" s="48">
        <v>0</v>
      </c>
      <c r="AZ619" s="48">
        <v>0</v>
      </c>
      <c r="BA619" s="48">
        <v>0</v>
      </c>
      <c r="BB619" s="48">
        <v>0</v>
      </c>
      <c r="BC619" s="48">
        <v>0</v>
      </c>
      <c r="BD619" s="48">
        <v>0</v>
      </c>
      <c r="BE619" s="48">
        <v>0</v>
      </c>
      <c r="BF619" s="48">
        <v>1</v>
      </c>
      <c r="BG619" s="48">
        <v>0</v>
      </c>
      <c r="BH619" s="48">
        <v>0</v>
      </c>
      <c r="BI619" s="48">
        <v>0</v>
      </c>
      <c r="BJ619" s="48">
        <v>0</v>
      </c>
      <c r="BK619" s="48">
        <v>0</v>
      </c>
      <c r="BL619" s="48">
        <v>0</v>
      </c>
      <c r="BM619" s="48">
        <v>0</v>
      </c>
      <c r="BN619" s="48">
        <v>0</v>
      </c>
      <c r="BO619" s="48">
        <v>0</v>
      </c>
      <c r="BP619" s="48">
        <v>46</v>
      </c>
      <c r="BQ619" s="48">
        <v>42</v>
      </c>
      <c r="BR619" s="48">
        <v>28</v>
      </c>
      <c r="BS619" s="48">
        <v>31</v>
      </c>
      <c r="BT619" s="48">
        <v>28</v>
      </c>
      <c r="BU619" s="48" t="s">
        <v>85</v>
      </c>
      <c r="BV619" s="48" t="s">
        <v>85</v>
      </c>
      <c r="BW619" s="48" t="s">
        <v>85</v>
      </c>
      <c r="BX619" s="48" t="s">
        <v>85</v>
      </c>
      <c r="BY619" s="48">
        <v>69</v>
      </c>
      <c r="BZ619" s="48">
        <v>2</v>
      </c>
      <c r="CA619" s="48">
        <v>21</v>
      </c>
      <c r="CB619" s="48">
        <v>2</v>
      </c>
      <c r="CC619" s="48">
        <v>4</v>
      </c>
      <c r="CD619" s="45"/>
      <c r="CF619" s="1"/>
      <c r="CG619" s="1"/>
      <c r="CH619" s="1"/>
      <c r="CI619" s="1"/>
      <c r="CJ619" s="1"/>
      <c r="CK619" s="1"/>
    </row>
    <row r="620" spans="1:89" ht="15.75" customHeight="1">
      <c r="A620" s="44">
        <v>355</v>
      </c>
      <c r="B620" s="45" t="s">
        <v>735</v>
      </c>
      <c r="C620" s="9" t="s">
        <v>179</v>
      </c>
      <c r="D620" s="39" t="s">
        <v>736</v>
      </c>
      <c r="E620" s="39" t="s">
        <v>403</v>
      </c>
      <c r="F620" s="39" t="s">
        <v>737</v>
      </c>
      <c r="G620" s="39" t="s">
        <v>565</v>
      </c>
      <c r="H620" s="40">
        <f>E620-D620+1</f>
        <v>7</v>
      </c>
      <c r="I620" s="40" t="s">
        <v>274</v>
      </c>
      <c r="J620" s="48" t="s">
        <v>1466</v>
      </c>
      <c r="K620" s="40" t="s">
        <v>95</v>
      </c>
      <c r="L620" s="48">
        <v>33</v>
      </c>
      <c r="M620" s="48">
        <v>52</v>
      </c>
      <c r="N620" s="48">
        <v>20</v>
      </c>
      <c r="O620" s="48">
        <v>21</v>
      </c>
      <c r="P620" s="13" t="s">
        <v>738</v>
      </c>
      <c r="Q620" s="48" t="s">
        <v>739</v>
      </c>
      <c r="R620" s="22" t="s">
        <v>88</v>
      </c>
      <c r="S620" s="12">
        <v>19</v>
      </c>
      <c r="T620" s="12">
        <v>59</v>
      </c>
      <c r="U620" s="48">
        <v>19</v>
      </c>
      <c r="V620" s="48">
        <v>59</v>
      </c>
      <c r="W620" s="48" t="s">
        <v>12</v>
      </c>
      <c r="X620" s="48">
        <f>IF(AND(W620 = "Rep", M620&gt;L620),1,0)</f>
        <v>1</v>
      </c>
      <c r="Y620" s="48" t="s">
        <v>85</v>
      </c>
      <c r="Z620" s="48" t="s">
        <v>85</v>
      </c>
      <c r="AA620" s="48" t="s">
        <v>85</v>
      </c>
      <c r="AB620" s="48" t="s">
        <v>85</v>
      </c>
      <c r="AC620" s="48" t="s">
        <v>85</v>
      </c>
      <c r="AD620" s="48" t="s">
        <v>85</v>
      </c>
      <c r="AE620" s="13" t="s">
        <v>179</v>
      </c>
      <c r="AF620" s="13" t="s">
        <v>740</v>
      </c>
      <c r="AG620" s="48"/>
      <c r="AH620" s="22">
        <v>1</v>
      </c>
      <c r="AI620" s="48">
        <v>0</v>
      </c>
      <c r="AJ620" s="48" t="s">
        <v>85</v>
      </c>
      <c r="AK620" s="48" t="s">
        <v>85</v>
      </c>
      <c r="AL620" s="48" t="s">
        <v>85</v>
      </c>
      <c r="AM620" s="48" t="s">
        <v>85</v>
      </c>
      <c r="AN620" s="48" t="s">
        <v>85</v>
      </c>
      <c r="AO620" s="48" t="s">
        <v>85</v>
      </c>
      <c r="AP620" s="48" t="s">
        <v>85</v>
      </c>
      <c r="AQ620" s="48" t="s">
        <v>85</v>
      </c>
      <c r="AR620" s="48" t="s">
        <v>85</v>
      </c>
      <c r="AS620" s="48" t="s">
        <v>85</v>
      </c>
      <c r="AT620" s="48" t="s">
        <v>85</v>
      </c>
      <c r="AU620" s="48" t="s">
        <v>85</v>
      </c>
      <c r="AV620" s="48" t="s">
        <v>85</v>
      </c>
      <c r="AW620" s="48" t="s">
        <v>85</v>
      </c>
      <c r="AX620" s="48" t="s">
        <v>85</v>
      </c>
      <c r="AY620" s="48" t="s">
        <v>85</v>
      </c>
      <c r="AZ620" s="48" t="s">
        <v>85</v>
      </c>
      <c r="BA620" s="48" t="s">
        <v>85</v>
      </c>
      <c r="BB620" s="48" t="s">
        <v>85</v>
      </c>
      <c r="BC620" s="48" t="s">
        <v>85</v>
      </c>
      <c r="BD620" s="48" t="s">
        <v>85</v>
      </c>
      <c r="BE620" s="48" t="s">
        <v>85</v>
      </c>
      <c r="BF620" s="48" t="s">
        <v>85</v>
      </c>
      <c r="BG620" s="48" t="s">
        <v>85</v>
      </c>
      <c r="BH620" s="48" t="s">
        <v>85</v>
      </c>
      <c r="BI620" s="48" t="s">
        <v>85</v>
      </c>
      <c r="BJ620" s="48" t="s">
        <v>85</v>
      </c>
      <c r="BK620" s="48" t="s">
        <v>85</v>
      </c>
      <c r="BL620" s="48" t="s">
        <v>85</v>
      </c>
      <c r="BM620" s="48" t="s">
        <v>85</v>
      </c>
      <c r="BN620" s="48" t="s">
        <v>85</v>
      </c>
      <c r="BO620" s="48" t="s">
        <v>85</v>
      </c>
      <c r="BP620" s="48" t="s">
        <v>85</v>
      </c>
      <c r="BQ620" s="48" t="s">
        <v>85</v>
      </c>
      <c r="BR620" s="48" t="s">
        <v>85</v>
      </c>
      <c r="BS620" s="48" t="s">
        <v>85</v>
      </c>
      <c r="BT620" s="48" t="s">
        <v>85</v>
      </c>
      <c r="BU620" s="48">
        <v>22</v>
      </c>
      <c r="BV620" s="48">
        <v>9</v>
      </c>
      <c r="BW620" s="48">
        <v>9</v>
      </c>
      <c r="BX620" s="48">
        <v>28</v>
      </c>
      <c r="BY620" s="48">
        <v>66</v>
      </c>
      <c r="BZ620" s="48">
        <v>29</v>
      </c>
      <c r="CA620" s="48">
        <v>1</v>
      </c>
      <c r="CB620" s="48">
        <v>1</v>
      </c>
      <c r="CC620" s="48">
        <v>2</v>
      </c>
      <c r="CD620" s="45"/>
      <c r="CE620" s="1"/>
      <c r="CF620" s="1"/>
      <c r="CG620" s="1"/>
      <c r="CH620" s="1"/>
      <c r="CI620" s="1"/>
      <c r="CJ620" s="1"/>
      <c r="CK620" s="1"/>
    </row>
    <row r="621" spans="1:89" ht="15.75" customHeight="1">
      <c r="A621" s="44">
        <v>550</v>
      </c>
      <c r="B621" s="45" t="s">
        <v>976</v>
      </c>
      <c r="C621" s="9" t="s">
        <v>993</v>
      </c>
      <c r="D621" s="39" t="s">
        <v>250</v>
      </c>
      <c r="E621" s="39" t="s">
        <v>122</v>
      </c>
      <c r="F621" s="39" t="s">
        <v>994</v>
      </c>
      <c r="G621" s="39" t="s">
        <v>139</v>
      </c>
      <c r="H621" s="40">
        <f>E621-D621+1</f>
        <v>4</v>
      </c>
      <c r="I621" s="40" t="s">
        <v>160</v>
      </c>
      <c r="J621" s="40" t="s">
        <v>1466</v>
      </c>
      <c r="K621" s="40" t="s">
        <v>102</v>
      </c>
      <c r="L621" s="48">
        <v>47</v>
      </c>
      <c r="M621" s="48">
        <v>43</v>
      </c>
      <c r="N621" s="48" t="s">
        <v>85</v>
      </c>
      <c r="O621" s="48" t="s">
        <v>85</v>
      </c>
      <c r="P621" s="13" t="s">
        <v>977</v>
      </c>
      <c r="Q621" s="48" t="s">
        <v>978</v>
      </c>
      <c r="R621" s="48" t="s">
        <v>88</v>
      </c>
      <c r="S621" s="12">
        <v>47</v>
      </c>
      <c r="T621" s="12">
        <v>49</v>
      </c>
      <c r="U621" s="48">
        <v>47</v>
      </c>
      <c r="V621" s="48">
        <v>49</v>
      </c>
      <c r="W621" s="48" t="s">
        <v>12</v>
      </c>
      <c r="X621" s="48">
        <f>IF(AND(W621 = "Rep", M621&gt;L621),1,0)</f>
        <v>0</v>
      </c>
      <c r="Y621" s="48" t="s">
        <v>85</v>
      </c>
      <c r="Z621" s="48" t="s">
        <v>85</v>
      </c>
      <c r="AA621" s="48">
        <v>0</v>
      </c>
      <c r="AB621" s="48">
        <v>1</v>
      </c>
      <c r="AC621" s="48">
        <v>0</v>
      </c>
      <c r="AD621" s="48">
        <v>50</v>
      </c>
      <c r="AE621" s="13" t="s">
        <v>995</v>
      </c>
      <c r="AF621" s="13" t="s">
        <v>996</v>
      </c>
      <c r="AG621" s="48" t="s">
        <v>11</v>
      </c>
      <c r="AH621" s="48">
        <v>1</v>
      </c>
      <c r="AI621" s="48">
        <v>0</v>
      </c>
      <c r="AJ621" s="48" t="s">
        <v>85</v>
      </c>
      <c r="AK621" s="48" t="s">
        <v>85</v>
      </c>
      <c r="AL621" s="48" t="s">
        <v>85</v>
      </c>
      <c r="AM621" s="48" t="s">
        <v>85</v>
      </c>
      <c r="AN621" s="48" t="s">
        <v>85</v>
      </c>
      <c r="AO621" s="48" t="s">
        <v>85</v>
      </c>
      <c r="AP621" s="48" t="s">
        <v>85</v>
      </c>
      <c r="AQ621" s="48" t="s">
        <v>85</v>
      </c>
      <c r="AR621" s="48" t="s">
        <v>85</v>
      </c>
      <c r="AS621" s="48" t="s">
        <v>85</v>
      </c>
      <c r="AT621" s="48" t="s">
        <v>85</v>
      </c>
      <c r="AU621" s="48" t="s">
        <v>85</v>
      </c>
      <c r="AV621" s="48" t="s">
        <v>85</v>
      </c>
      <c r="AW621" s="48" t="s">
        <v>85</v>
      </c>
      <c r="AX621" s="48" t="s">
        <v>85</v>
      </c>
      <c r="AY621" s="48" t="s">
        <v>85</v>
      </c>
      <c r="AZ621" s="48" t="s">
        <v>85</v>
      </c>
      <c r="BA621" s="48" t="s">
        <v>85</v>
      </c>
      <c r="BB621" s="48" t="s">
        <v>85</v>
      </c>
      <c r="BC621" s="48" t="s">
        <v>85</v>
      </c>
      <c r="BD621" s="48" t="s">
        <v>85</v>
      </c>
      <c r="BE621" s="48" t="s">
        <v>85</v>
      </c>
      <c r="BF621" s="48" t="s">
        <v>85</v>
      </c>
      <c r="BG621" s="48" t="s">
        <v>85</v>
      </c>
      <c r="BH621" s="48" t="s">
        <v>85</v>
      </c>
      <c r="BI621" s="48" t="s">
        <v>85</v>
      </c>
      <c r="BJ621" s="48" t="s">
        <v>85</v>
      </c>
      <c r="BK621" s="48" t="s">
        <v>85</v>
      </c>
      <c r="BL621" s="48" t="s">
        <v>85</v>
      </c>
      <c r="BM621" s="48" t="s">
        <v>85</v>
      </c>
      <c r="BN621" s="48" t="s">
        <v>85</v>
      </c>
      <c r="BO621" s="48" t="s">
        <v>85</v>
      </c>
      <c r="BP621" s="48" t="s">
        <v>85</v>
      </c>
      <c r="BQ621" s="48" t="s">
        <v>85</v>
      </c>
      <c r="BR621" s="48">
        <v>36</v>
      </c>
      <c r="BS621" s="48">
        <v>33</v>
      </c>
      <c r="BT621" s="48">
        <v>30</v>
      </c>
      <c r="BU621" s="48" t="s">
        <v>85</v>
      </c>
      <c r="BV621" s="48" t="s">
        <v>85</v>
      </c>
      <c r="BW621" s="48" t="s">
        <v>85</v>
      </c>
      <c r="BX621" s="48" t="s">
        <v>85</v>
      </c>
      <c r="BY621" s="48">
        <v>71</v>
      </c>
      <c r="BZ621" s="48">
        <v>21</v>
      </c>
      <c r="CA621" s="48" t="s">
        <v>85</v>
      </c>
      <c r="CB621" s="48" t="s">
        <v>85</v>
      </c>
      <c r="CC621" s="48" t="s">
        <v>85</v>
      </c>
      <c r="CD621" s="45"/>
      <c r="CK621" s="1"/>
    </row>
    <row r="622" spans="1:89" ht="15.75" customHeight="1">
      <c r="A622" s="44">
        <v>411</v>
      </c>
      <c r="B622" s="45" t="s">
        <v>976</v>
      </c>
      <c r="C622" s="9" t="s">
        <v>217</v>
      </c>
      <c r="D622" s="39" t="s">
        <v>286</v>
      </c>
      <c r="E622" s="39" t="s">
        <v>106</v>
      </c>
      <c r="F622" s="39" t="s">
        <v>1015</v>
      </c>
      <c r="G622" s="39" t="s">
        <v>232</v>
      </c>
      <c r="H622" s="40">
        <f>E622-D622+1</f>
        <v>2</v>
      </c>
      <c r="I622" s="40" t="s">
        <v>219</v>
      </c>
      <c r="J622" s="40" t="s">
        <v>1466</v>
      </c>
      <c r="K622" s="40" t="s">
        <v>1016</v>
      </c>
      <c r="L622" s="48">
        <v>45</v>
      </c>
      <c r="M622" s="48">
        <v>44</v>
      </c>
      <c r="N622" s="48" t="s">
        <v>85</v>
      </c>
      <c r="O622" s="48" t="s">
        <v>85</v>
      </c>
      <c r="P622" s="13" t="s">
        <v>977</v>
      </c>
      <c r="Q622" s="48" t="s">
        <v>978</v>
      </c>
      <c r="R622" s="48" t="s">
        <v>88</v>
      </c>
      <c r="S622" s="12">
        <v>47</v>
      </c>
      <c r="T622" s="12">
        <v>49</v>
      </c>
      <c r="U622" s="48">
        <v>47</v>
      </c>
      <c r="V622" s="48">
        <v>49</v>
      </c>
      <c r="W622" s="48" t="s">
        <v>12</v>
      </c>
      <c r="X622" s="48">
        <f>IF(AND(W622 = "Rep", M622&gt;L622),1,0)</f>
        <v>0</v>
      </c>
      <c r="Y622" s="48" t="s">
        <v>85</v>
      </c>
      <c r="Z622" s="22" t="s">
        <v>85</v>
      </c>
      <c r="AA622" s="48" t="s">
        <v>85</v>
      </c>
      <c r="AB622" s="48">
        <v>0</v>
      </c>
      <c r="AC622" s="48">
        <v>0</v>
      </c>
      <c r="AD622" s="48">
        <v>1</v>
      </c>
      <c r="AE622" s="48" t="s">
        <v>85</v>
      </c>
      <c r="AF622" s="48" t="s">
        <v>1017</v>
      </c>
      <c r="AG622" s="48" t="s">
        <v>1017</v>
      </c>
      <c r="AH622" s="48" t="s">
        <v>89</v>
      </c>
      <c r="AI622" s="48">
        <v>1</v>
      </c>
      <c r="AJ622" s="48">
        <v>1</v>
      </c>
      <c r="AK622" s="48">
        <v>1</v>
      </c>
      <c r="AL622" s="48">
        <v>1</v>
      </c>
      <c r="AM622" s="48">
        <v>1</v>
      </c>
      <c r="AN622" s="48">
        <v>0</v>
      </c>
      <c r="AO622" s="48">
        <v>0</v>
      </c>
      <c r="AP622" s="48">
        <v>0</v>
      </c>
      <c r="AQ622" s="48">
        <v>1</v>
      </c>
      <c r="AR622" s="48">
        <v>0</v>
      </c>
      <c r="AS622" s="48">
        <v>0</v>
      </c>
      <c r="AT622" s="48">
        <v>0</v>
      </c>
      <c r="AU622" s="48">
        <v>1</v>
      </c>
      <c r="AV622" s="48">
        <v>0</v>
      </c>
      <c r="AW622" s="48">
        <v>0</v>
      </c>
      <c r="AX622" s="48">
        <v>0</v>
      </c>
      <c r="AY622" s="48">
        <v>0</v>
      </c>
      <c r="AZ622" s="48">
        <v>0</v>
      </c>
      <c r="BA622" s="48">
        <v>0</v>
      </c>
      <c r="BB622" s="48">
        <v>0</v>
      </c>
      <c r="BC622" s="48">
        <v>0</v>
      </c>
      <c r="BD622" s="48">
        <v>0</v>
      </c>
      <c r="BE622" s="48">
        <v>0</v>
      </c>
      <c r="BF622" s="48">
        <v>0</v>
      </c>
      <c r="BG622" s="48">
        <v>0</v>
      </c>
      <c r="BH622" s="48">
        <v>0</v>
      </c>
      <c r="BI622" s="48">
        <v>0</v>
      </c>
      <c r="BJ622" s="48">
        <v>0</v>
      </c>
      <c r="BK622" s="48">
        <v>0</v>
      </c>
      <c r="BL622" s="48">
        <v>0</v>
      </c>
      <c r="BM622" s="48">
        <v>0</v>
      </c>
      <c r="BN622" s="48">
        <v>0</v>
      </c>
      <c r="BO622" s="48">
        <v>0</v>
      </c>
      <c r="BP622" s="48">
        <v>49</v>
      </c>
      <c r="BQ622" s="48">
        <v>45</v>
      </c>
      <c r="BR622" s="48">
        <v>36</v>
      </c>
      <c r="BS622" s="48">
        <v>30</v>
      </c>
      <c r="BT622" s="48">
        <v>34</v>
      </c>
      <c r="BU622" s="48" t="s">
        <v>85</v>
      </c>
      <c r="BV622" s="48" t="s">
        <v>85</v>
      </c>
      <c r="BW622" s="48" t="s">
        <v>85</v>
      </c>
      <c r="BX622" s="48" t="s">
        <v>85</v>
      </c>
      <c r="BY622" s="48">
        <v>72</v>
      </c>
      <c r="BZ622" s="48">
        <v>24</v>
      </c>
      <c r="CA622" s="48">
        <v>2</v>
      </c>
      <c r="CB622" s="48">
        <v>1</v>
      </c>
      <c r="CC622" s="48">
        <v>1</v>
      </c>
      <c r="CD622" s="45"/>
    </row>
    <row r="623" spans="1:89" ht="15.75" customHeight="1">
      <c r="A623" s="44">
        <v>307</v>
      </c>
      <c r="B623" s="45" t="s">
        <v>976</v>
      </c>
      <c r="C623" s="24" t="s">
        <v>179</v>
      </c>
      <c r="D623" s="39" t="s">
        <v>166</v>
      </c>
      <c r="E623" s="39" t="s">
        <v>309</v>
      </c>
      <c r="F623" s="39" t="s">
        <v>1028</v>
      </c>
      <c r="G623" s="39" t="s">
        <v>254</v>
      </c>
      <c r="H623" s="40">
        <f>E623-D623+1</f>
        <v>7</v>
      </c>
      <c r="I623" s="40" t="s">
        <v>85</v>
      </c>
      <c r="J623" s="48" t="s">
        <v>1466</v>
      </c>
      <c r="K623" s="40" t="s">
        <v>653</v>
      </c>
      <c r="L623" s="48">
        <v>53</v>
      </c>
      <c r="M623" s="48">
        <v>41</v>
      </c>
      <c r="N623" s="48" t="s">
        <v>85</v>
      </c>
      <c r="O623" s="48" t="s">
        <v>85</v>
      </c>
      <c r="P623" s="48" t="s">
        <v>977</v>
      </c>
      <c r="Q623" s="48" t="s">
        <v>978</v>
      </c>
      <c r="R623" s="48" t="s">
        <v>117</v>
      </c>
      <c r="S623" s="12">
        <v>47</v>
      </c>
      <c r="T623" s="12">
        <v>49</v>
      </c>
      <c r="U623" s="48">
        <v>47</v>
      </c>
      <c r="V623" s="48">
        <v>49</v>
      </c>
      <c r="W623" s="48" t="s">
        <v>12</v>
      </c>
      <c r="X623" s="48">
        <f>IF(AND(W623 = "Rep", M623&gt;L623),1,0)</f>
        <v>0</v>
      </c>
      <c r="Y623" s="48" t="s">
        <v>85</v>
      </c>
      <c r="Z623" s="48" t="s">
        <v>85</v>
      </c>
      <c r="AA623" s="48" t="s">
        <v>85</v>
      </c>
      <c r="AB623" s="48" t="s">
        <v>85</v>
      </c>
      <c r="AC623" s="48" t="s">
        <v>85</v>
      </c>
      <c r="AD623" s="48" t="s">
        <v>85</v>
      </c>
      <c r="AE623" s="34" t="s">
        <v>1029</v>
      </c>
      <c r="AF623" s="34" t="s">
        <v>179</v>
      </c>
      <c r="AG623" s="48" t="s">
        <v>11</v>
      </c>
      <c r="AH623" s="48">
        <v>1</v>
      </c>
      <c r="AI623" s="48">
        <v>0</v>
      </c>
      <c r="AJ623" s="48" t="s">
        <v>85</v>
      </c>
      <c r="AK623" s="48" t="s">
        <v>85</v>
      </c>
      <c r="AL623" s="48" t="s">
        <v>85</v>
      </c>
      <c r="AM623" s="48" t="s">
        <v>85</v>
      </c>
      <c r="AN623" s="48" t="s">
        <v>85</v>
      </c>
      <c r="AO623" s="48" t="s">
        <v>85</v>
      </c>
      <c r="AP623" s="48" t="s">
        <v>85</v>
      </c>
      <c r="AQ623" s="48" t="s">
        <v>85</v>
      </c>
      <c r="AR623" s="48" t="s">
        <v>85</v>
      </c>
      <c r="AS623" s="48" t="s">
        <v>85</v>
      </c>
      <c r="AT623" s="48" t="s">
        <v>85</v>
      </c>
      <c r="AU623" s="48" t="s">
        <v>85</v>
      </c>
      <c r="AV623" s="48" t="s">
        <v>85</v>
      </c>
      <c r="AW623" s="48" t="s">
        <v>85</v>
      </c>
      <c r="AX623" s="48" t="s">
        <v>85</v>
      </c>
      <c r="AY623" s="48" t="s">
        <v>85</v>
      </c>
      <c r="AZ623" s="48" t="s">
        <v>85</v>
      </c>
      <c r="BA623" s="48" t="s">
        <v>85</v>
      </c>
      <c r="BB623" s="48" t="s">
        <v>85</v>
      </c>
      <c r="BC623" s="48" t="s">
        <v>85</v>
      </c>
      <c r="BD623" s="48" t="s">
        <v>85</v>
      </c>
      <c r="BE623" s="48" t="s">
        <v>85</v>
      </c>
      <c r="BF623" s="48" t="s">
        <v>85</v>
      </c>
      <c r="BG623" s="48" t="s">
        <v>85</v>
      </c>
      <c r="BH623" s="48" t="s">
        <v>85</v>
      </c>
      <c r="BI623" s="48" t="s">
        <v>85</v>
      </c>
      <c r="BJ623" s="48" t="s">
        <v>85</v>
      </c>
      <c r="BK623" s="48" t="s">
        <v>85</v>
      </c>
      <c r="BL623" s="48" t="s">
        <v>85</v>
      </c>
      <c r="BM623" s="48" t="s">
        <v>85</v>
      </c>
      <c r="BN623" s="48" t="s">
        <v>85</v>
      </c>
      <c r="BO623" s="48" t="s">
        <v>85</v>
      </c>
      <c r="BP623" s="48" t="s">
        <v>85</v>
      </c>
      <c r="BQ623" s="48" t="s">
        <v>85</v>
      </c>
      <c r="BR623" s="48" t="s">
        <v>85</v>
      </c>
      <c r="BS623" s="48" t="s">
        <v>85</v>
      </c>
      <c r="BT623" s="48" t="s">
        <v>85</v>
      </c>
      <c r="BU623" s="48" t="s">
        <v>85</v>
      </c>
      <c r="BV623" s="48" t="s">
        <v>85</v>
      </c>
      <c r="BW623" s="48" t="s">
        <v>85</v>
      </c>
      <c r="BX623" s="48" t="s">
        <v>85</v>
      </c>
      <c r="BY623" s="48" t="s">
        <v>85</v>
      </c>
      <c r="BZ623" s="48" t="s">
        <v>85</v>
      </c>
      <c r="CA623" s="48" t="s">
        <v>85</v>
      </c>
      <c r="CB623" s="48" t="s">
        <v>85</v>
      </c>
      <c r="CC623" s="48" t="s">
        <v>85</v>
      </c>
      <c r="CD623" s="45"/>
      <c r="CE623" s="1"/>
      <c r="CF623" s="1"/>
      <c r="CG623" s="1"/>
      <c r="CH623" s="1"/>
      <c r="CI623" s="1"/>
      <c r="CJ623" s="1"/>
      <c r="CK623" s="1"/>
    </row>
    <row r="624" spans="1:89" ht="15.75" customHeight="1">
      <c r="A624" s="45">
        <v>230</v>
      </c>
      <c r="B624" s="45" t="s">
        <v>976</v>
      </c>
      <c r="C624" s="24" t="s">
        <v>366</v>
      </c>
      <c r="D624" s="39" t="s">
        <v>271</v>
      </c>
      <c r="E624" s="39" t="s">
        <v>367</v>
      </c>
      <c r="F624" s="39" t="s">
        <v>368</v>
      </c>
      <c r="G624" s="39" t="s">
        <v>305</v>
      </c>
      <c r="H624" s="40">
        <f>E624-D624+1</f>
        <v>16</v>
      </c>
      <c r="I624" s="40" t="s">
        <v>134</v>
      </c>
      <c r="J624" s="40" t="s">
        <v>1466</v>
      </c>
      <c r="K624" s="48">
        <v>1172</v>
      </c>
      <c r="L624" s="48">
        <v>41</v>
      </c>
      <c r="M624" s="48">
        <v>37</v>
      </c>
      <c r="N624" s="48">
        <v>3</v>
      </c>
      <c r="O624" s="48">
        <v>19</v>
      </c>
      <c r="P624" s="48" t="s">
        <v>977</v>
      </c>
      <c r="Q624" s="48" t="s">
        <v>978</v>
      </c>
      <c r="R624" s="48" t="s">
        <v>177</v>
      </c>
      <c r="S624" s="12">
        <v>47</v>
      </c>
      <c r="T624" s="12">
        <v>49</v>
      </c>
      <c r="U624" s="48">
        <v>47</v>
      </c>
      <c r="V624" s="48">
        <v>49</v>
      </c>
      <c r="W624" s="48" t="s">
        <v>12</v>
      </c>
      <c r="X624" s="48">
        <f>IF(AND(W624 = "Rep", M624&gt;L624),1,0)</f>
        <v>0</v>
      </c>
      <c r="Y624" s="48" t="s">
        <v>85</v>
      </c>
      <c r="Z624" s="48" t="s">
        <v>674</v>
      </c>
      <c r="AA624" s="48">
        <v>1</v>
      </c>
      <c r="AB624" s="48">
        <v>0</v>
      </c>
      <c r="AC624" s="48">
        <v>0</v>
      </c>
      <c r="AD624" s="48" t="s">
        <v>85</v>
      </c>
      <c r="AE624" s="48" t="s">
        <v>366</v>
      </c>
      <c r="AF624" s="48" t="s">
        <v>366</v>
      </c>
      <c r="AG624" s="48" t="s">
        <v>89</v>
      </c>
      <c r="AH624" s="48">
        <v>1</v>
      </c>
      <c r="AI624" s="48">
        <v>0</v>
      </c>
      <c r="AJ624" s="48">
        <v>1</v>
      </c>
      <c r="AK624" s="48">
        <v>1</v>
      </c>
      <c r="AL624" s="48">
        <v>1</v>
      </c>
      <c r="AM624" s="48">
        <v>1</v>
      </c>
      <c r="AN624" s="48">
        <v>0</v>
      </c>
      <c r="AO624" s="48">
        <v>0</v>
      </c>
      <c r="AP624" s="48">
        <v>0</v>
      </c>
      <c r="AQ624" s="48">
        <v>0</v>
      </c>
      <c r="AR624" s="48">
        <v>0</v>
      </c>
      <c r="AS624" s="48">
        <v>0</v>
      </c>
      <c r="AT624" s="48">
        <v>0</v>
      </c>
      <c r="AU624" s="48">
        <v>0</v>
      </c>
      <c r="AV624" s="48">
        <v>0</v>
      </c>
      <c r="AW624" s="48">
        <v>0</v>
      </c>
      <c r="AX624" s="48">
        <v>0</v>
      </c>
      <c r="AY624" s="48">
        <v>0</v>
      </c>
      <c r="AZ624" s="48">
        <v>0</v>
      </c>
      <c r="BA624" s="48">
        <v>0</v>
      </c>
      <c r="BB624" s="48">
        <v>0</v>
      </c>
      <c r="BC624" s="48">
        <v>0</v>
      </c>
      <c r="BD624" s="48">
        <v>0</v>
      </c>
      <c r="BE624" s="48">
        <v>0</v>
      </c>
      <c r="BF624" s="48">
        <v>1</v>
      </c>
      <c r="BG624" s="48">
        <v>0</v>
      </c>
      <c r="BH624" s="48">
        <v>0</v>
      </c>
      <c r="BI624" s="48">
        <v>0</v>
      </c>
      <c r="BJ624" s="48">
        <v>0</v>
      </c>
      <c r="BK624" s="48">
        <v>0</v>
      </c>
      <c r="BL624" s="48">
        <v>0</v>
      </c>
      <c r="BM624" s="48">
        <v>0</v>
      </c>
      <c r="BN624" s="48">
        <v>0</v>
      </c>
      <c r="BO624" s="48">
        <v>0</v>
      </c>
      <c r="BP624" s="48">
        <v>46</v>
      </c>
      <c r="BQ624" s="48">
        <v>46</v>
      </c>
      <c r="BR624" s="48">
        <v>31</v>
      </c>
      <c r="BS624" s="48">
        <v>29</v>
      </c>
      <c r="BT624" s="48">
        <v>28</v>
      </c>
      <c r="BU624" s="48" t="s">
        <v>85</v>
      </c>
      <c r="BV624" s="48" t="s">
        <v>85</v>
      </c>
      <c r="BW624" s="48" t="s">
        <v>85</v>
      </c>
      <c r="BX624" s="48" t="s">
        <v>85</v>
      </c>
      <c r="BY624" s="48">
        <v>71</v>
      </c>
      <c r="BZ624" s="48">
        <v>19</v>
      </c>
      <c r="CA624" s="48">
        <v>4</v>
      </c>
      <c r="CB624" s="48">
        <v>2</v>
      </c>
      <c r="CC624" s="48">
        <v>3</v>
      </c>
      <c r="CD624" s="45"/>
    </row>
    <row r="625" spans="1:89" ht="15.75" customHeight="1">
      <c r="A625" s="26">
        <v>8</v>
      </c>
      <c r="B625" s="26" t="s">
        <v>976</v>
      </c>
      <c r="C625" s="19" t="s">
        <v>993</v>
      </c>
      <c r="D625" s="27">
        <v>43960</v>
      </c>
      <c r="E625" s="27">
        <v>43964</v>
      </c>
      <c r="F625" s="26" t="s">
        <v>1072</v>
      </c>
      <c r="G625" s="27">
        <v>43977</v>
      </c>
      <c r="H625" s="32">
        <v>4</v>
      </c>
      <c r="I625" s="48">
        <v>4.38</v>
      </c>
      <c r="J625" s="40" t="s">
        <v>1466</v>
      </c>
      <c r="K625" s="32">
        <v>500</v>
      </c>
      <c r="L625" s="32">
        <v>43</v>
      </c>
      <c r="M625" s="32">
        <v>42</v>
      </c>
      <c r="N625" s="49" t="s">
        <v>85</v>
      </c>
      <c r="O625" s="32">
        <v>14</v>
      </c>
      <c r="P625" s="32" t="s">
        <v>977</v>
      </c>
      <c r="Q625" s="32" t="s">
        <v>978</v>
      </c>
      <c r="R625" s="32" t="s">
        <v>177</v>
      </c>
      <c r="S625" s="12">
        <v>47</v>
      </c>
      <c r="T625" s="12">
        <v>49</v>
      </c>
      <c r="U625" s="48">
        <v>47</v>
      </c>
      <c r="V625" s="48">
        <v>49</v>
      </c>
      <c r="W625" s="48" t="s">
        <v>12</v>
      </c>
      <c r="X625" s="48">
        <f>IF(AND(W625 = "Rep", M625&gt;L625),1,0)</f>
        <v>0</v>
      </c>
      <c r="Y625" s="49" t="s">
        <v>85</v>
      </c>
      <c r="Z625" s="49" t="s">
        <v>85</v>
      </c>
      <c r="AA625" s="32">
        <v>0</v>
      </c>
      <c r="AB625" s="32">
        <v>1</v>
      </c>
      <c r="AC625" s="32">
        <v>0</v>
      </c>
      <c r="AD625" s="32">
        <v>50</v>
      </c>
      <c r="AE625" s="32" t="s">
        <v>1073</v>
      </c>
      <c r="AF625" s="32" t="s">
        <v>993</v>
      </c>
      <c r="AG625" s="32" t="s">
        <v>178</v>
      </c>
      <c r="AH625" s="32">
        <v>1</v>
      </c>
      <c r="AI625" s="32">
        <v>0</v>
      </c>
      <c r="AJ625" s="32">
        <v>0</v>
      </c>
      <c r="AK625" s="32">
        <v>0</v>
      </c>
      <c r="AL625" s="32">
        <v>0</v>
      </c>
      <c r="AM625" s="32">
        <v>0</v>
      </c>
      <c r="AN625" s="32">
        <v>0</v>
      </c>
      <c r="AO625" s="32">
        <v>0</v>
      </c>
      <c r="AP625" s="32">
        <v>0</v>
      </c>
      <c r="AQ625" s="32">
        <v>0</v>
      </c>
      <c r="AR625" s="32">
        <v>0</v>
      </c>
      <c r="AS625" s="32">
        <v>0</v>
      </c>
      <c r="AT625" s="32">
        <v>0</v>
      </c>
      <c r="AU625" s="32">
        <v>0</v>
      </c>
      <c r="AV625" s="32">
        <v>0</v>
      </c>
      <c r="AW625" s="32">
        <v>0</v>
      </c>
      <c r="AX625" s="32">
        <v>0</v>
      </c>
      <c r="AY625" s="32">
        <v>0</v>
      </c>
      <c r="AZ625" s="32">
        <v>0</v>
      </c>
      <c r="BA625" s="32">
        <v>0</v>
      </c>
      <c r="BB625" s="32">
        <v>0</v>
      </c>
      <c r="BC625" s="32">
        <v>0</v>
      </c>
      <c r="BD625" s="32">
        <v>0</v>
      </c>
      <c r="BE625" s="32">
        <v>0</v>
      </c>
      <c r="BF625" s="32">
        <v>0</v>
      </c>
      <c r="BG625" s="32">
        <v>0</v>
      </c>
      <c r="BH625" s="32">
        <v>0</v>
      </c>
      <c r="BI625" s="32">
        <v>0</v>
      </c>
      <c r="BJ625" s="32">
        <v>0</v>
      </c>
      <c r="BK625" s="32">
        <v>0</v>
      </c>
      <c r="BL625" s="32">
        <v>0</v>
      </c>
      <c r="BM625" s="32">
        <v>0</v>
      </c>
      <c r="BN625" s="32">
        <v>0</v>
      </c>
      <c r="BO625" s="32">
        <v>0</v>
      </c>
      <c r="BP625" s="49" t="s">
        <v>85</v>
      </c>
      <c r="BQ625" s="49" t="s">
        <v>85</v>
      </c>
      <c r="BR625" s="32">
        <v>37</v>
      </c>
      <c r="BS625" s="32">
        <v>31</v>
      </c>
      <c r="BT625" s="32">
        <v>31</v>
      </c>
      <c r="BU625" s="32">
        <v>25</v>
      </c>
      <c r="BV625" s="32">
        <v>5</v>
      </c>
      <c r="BW625" s="32">
        <v>5</v>
      </c>
      <c r="BX625" s="32">
        <v>23</v>
      </c>
      <c r="BY625" s="32">
        <v>70</v>
      </c>
      <c r="BZ625" s="32">
        <v>21</v>
      </c>
      <c r="CA625" s="32">
        <v>3</v>
      </c>
      <c r="CB625" s="32">
        <v>1</v>
      </c>
      <c r="CC625" s="32">
        <v>3</v>
      </c>
      <c r="CE625" s="15"/>
      <c r="CF625" s="15"/>
      <c r="CG625" s="15"/>
      <c r="CH625" s="15"/>
      <c r="CI625" s="15"/>
      <c r="CJ625" s="15"/>
      <c r="CK625" s="16"/>
    </row>
    <row r="626" spans="1:89" ht="15.75" customHeight="1">
      <c r="A626" s="1">
        <v>102</v>
      </c>
      <c r="B626" s="1" t="s">
        <v>1135</v>
      </c>
      <c r="C626" s="19" t="s">
        <v>179</v>
      </c>
      <c r="D626" s="20" t="s">
        <v>1159</v>
      </c>
      <c r="E626" s="20" t="s">
        <v>1160</v>
      </c>
      <c r="F626" s="20" t="s">
        <v>1161</v>
      </c>
      <c r="G626" s="20" t="s">
        <v>614</v>
      </c>
      <c r="H626" s="48">
        <v>2</v>
      </c>
      <c r="I626" s="40" t="s">
        <v>85</v>
      </c>
      <c r="J626" s="48" t="s">
        <v>1466</v>
      </c>
      <c r="K626" s="48">
        <v>591</v>
      </c>
      <c r="L626" s="48">
        <v>45</v>
      </c>
      <c r="M626" s="48">
        <v>49</v>
      </c>
      <c r="N626" s="48">
        <v>1</v>
      </c>
      <c r="O626" s="48">
        <v>5</v>
      </c>
      <c r="P626" s="48" t="s">
        <v>1137</v>
      </c>
      <c r="Q626" s="48" t="s">
        <v>1138</v>
      </c>
      <c r="R626" s="48" t="s">
        <v>88</v>
      </c>
      <c r="S626" s="12">
        <v>44</v>
      </c>
      <c r="T626" s="12">
        <v>55</v>
      </c>
      <c r="U626" s="48">
        <v>44</v>
      </c>
      <c r="V626" s="48">
        <v>54</v>
      </c>
      <c r="W626" s="48" t="s">
        <v>12</v>
      </c>
      <c r="X626" s="48">
        <f>IF(AND(W626 = "Rep", M626&gt;L626),1,0)</f>
        <v>1</v>
      </c>
      <c r="Y626" s="48" t="s">
        <v>85</v>
      </c>
      <c r="Z626" s="48" t="s">
        <v>85</v>
      </c>
      <c r="AA626" s="48" t="s">
        <v>85</v>
      </c>
      <c r="AB626" s="48" t="s">
        <v>85</v>
      </c>
      <c r="AC626" s="48" t="s">
        <v>85</v>
      </c>
      <c r="AD626" s="12" t="s">
        <v>85</v>
      </c>
      <c r="AE626" s="48" t="s">
        <v>1162</v>
      </c>
      <c r="AF626" s="48" t="s">
        <v>179</v>
      </c>
      <c r="AG626" s="48" t="s">
        <v>11</v>
      </c>
      <c r="AH626" s="48">
        <v>1</v>
      </c>
      <c r="AI626" s="48">
        <v>0</v>
      </c>
      <c r="AJ626" s="48" t="s">
        <v>85</v>
      </c>
      <c r="AK626" s="48" t="s">
        <v>85</v>
      </c>
      <c r="AL626" s="48" t="s">
        <v>85</v>
      </c>
      <c r="AM626" s="48" t="s">
        <v>85</v>
      </c>
      <c r="AN626" s="48" t="s">
        <v>85</v>
      </c>
      <c r="AO626" s="48" t="s">
        <v>85</v>
      </c>
      <c r="AP626" s="48" t="s">
        <v>85</v>
      </c>
      <c r="AQ626" s="48" t="s">
        <v>85</v>
      </c>
      <c r="AR626" s="48" t="s">
        <v>85</v>
      </c>
      <c r="AS626" s="48" t="s">
        <v>85</v>
      </c>
      <c r="AT626" s="48" t="s">
        <v>85</v>
      </c>
      <c r="AU626" s="48" t="s">
        <v>85</v>
      </c>
      <c r="AV626" s="48" t="s">
        <v>85</v>
      </c>
      <c r="AW626" s="48" t="s">
        <v>85</v>
      </c>
      <c r="AX626" s="48" t="s">
        <v>85</v>
      </c>
      <c r="AY626" s="48" t="s">
        <v>85</v>
      </c>
      <c r="AZ626" s="48" t="s">
        <v>85</v>
      </c>
      <c r="BA626" s="48" t="s">
        <v>85</v>
      </c>
      <c r="BB626" s="48" t="s">
        <v>85</v>
      </c>
      <c r="BC626" s="48" t="s">
        <v>85</v>
      </c>
      <c r="BD626" s="48" t="s">
        <v>85</v>
      </c>
      <c r="BE626" s="48" t="s">
        <v>85</v>
      </c>
      <c r="BF626" s="48" t="s">
        <v>85</v>
      </c>
      <c r="BG626" s="48" t="s">
        <v>85</v>
      </c>
      <c r="BH626" s="48" t="s">
        <v>85</v>
      </c>
      <c r="BI626" s="48" t="s">
        <v>85</v>
      </c>
      <c r="BJ626" s="48" t="s">
        <v>85</v>
      </c>
      <c r="BK626" s="48" t="s">
        <v>85</v>
      </c>
      <c r="BL626" s="48" t="s">
        <v>85</v>
      </c>
      <c r="BM626" s="48" t="s">
        <v>85</v>
      </c>
      <c r="BN626" s="48" t="s">
        <v>85</v>
      </c>
      <c r="BO626" s="48" t="s">
        <v>85</v>
      </c>
      <c r="BP626" s="48" t="s">
        <v>85</v>
      </c>
      <c r="BQ626" s="48" t="s">
        <v>85</v>
      </c>
      <c r="BR626" s="48">
        <f>25+9</f>
        <v>34</v>
      </c>
      <c r="BS626" s="48">
        <v>45</v>
      </c>
      <c r="BT626" s="48">
        <v>18</v>
      </c>
      <c r="BU626" s="48">
        <v>25</v>
      </c>
      <c r="BV626" s="48">
        <v>9</v>
      </c>
      <c r="BW626" s="48">
        <v>10</v>
      </c>
      <c r="BX626" s="48">
        <v>35</v>
      </c>
      <c r="BY626" s="48">
        <v>70</v>
      </c>
      <c r="BZ626" s="48">
        <v>25</v>
      </c>
      <c r="CA626" s="48">
        <v>1</v>
      </c>
      <c r="CB626" s="48">
        <v>1</v>
      </c>
      <c r="CC626" s="48">
        <v>2</v>
      </c>
      <c r="CD626" s="1"/>
      <c r="CE626" s="15"/>
      <c r="CF626" s="15"/>
      <c r="CG626" s="15"/>
      <c r="CH626" s="15"/>
      <c r="CI626" s="15"/>
      <c r="CJ626" s="15"/>
      <c r="CK626" s="16"/>
    </row>
    <row r="627" spans="1:89" ht="15.75" customHeight="1">
      <c r="A627" s="44">
        <v>352</v>
      </c>
      <c r="B627" s="45" t="s">
        <v>1178</v>
      </c>
      <c r="C627" s="9" t="s">
        <v>285</v>
      </c>
      <c r="D627" s="39" t="s">
        <v>335</v>
      </c>
      <c r="E627" s="39" t="s">
        <v>98</v>
      </c>
      <c r="F627" s="39" t="s">
        <v>764</v>
      </c>
      <c r="G627" s="39" t="s">
        <v>105</v>
      </c>
      <c r="H627" s="40">
        <f>E627-D627+1</f>
        <v>10</v>
      </c>
      <c r="I627" s="40" t="s">
        <v>1201</v>
      </c>
      <c r="J627" s="40" t="s">
        <v>1466</v>
      </c>
      <c r="K627" s="40" t="s">
        <v>982</v>
      </c>
      <c r="L627" s="48">
        <v>42</v>
      </c>
      <c r="M627" s="48">
        <v>50</v>
      </c>
      <c r="N627" s="48">
        <v>8</v>
      </c>
      <c r="O627" s="48" t="s">
        <v>85</v>
      </c>
      <c r="P627" s="13" t="s">
        <v>1179</v>
      </c>
      <c r="Q627" s="48" t="s">
        <v>1180</v>
      </c>
      <c r="R627" s="48" t="s">
        <v>88</v>
      </c>
      <c r="S627" s="12">
        <v>44</v>
      </c>
      <c r="T627" s="12">
        <v>54</v>
      </c>
      <c r="U627" s="48">
        <v>44</v>
      </c>
      <c r="V627" s="48">
        <v>54</v>
      </c>
      <c r="W627" s="48" t="s">
        <v>12</v>
      </c>
      <c r="X627" s="48">
        <f>IF(AND(W627 = "Rep", M627&gt;L627),1,0)</f>
        <v>1</v>
      </c>
      <c r="Y627" s="48" t="s">
        <v>129</v>
      </c>
      <c r="Z627" s="48" t="s">
        <v>85</v>
      </c>
      <c r="AA627" s="48" t="s">
        <v>85</v>
      </c>
      <c r="AB627" s="48" t="s">
        <v>85</v>
      </c>
      <c r="AC627" s="48" t="s">
        <v>85</v>
      </c>
      <c r="AD627" s="48" t="s">
        <v>85</v>
      </c>
      <c r="AE627" s="13" t="s">
        <v>1202</v>
      </c>
      <c r="AF627" s="48" t="s">
        <v>285</v>
      </c>
      <c r="AG627" s="48" t="s">
        <v>89</v>
      </c>
      <c r="AH627" s="48">
        <v>1</v>
      </c>
      <c r="AI627" s="48">
        <v>1</v>
      </c>
      <c r="AJ627" s="48">
        <v>1</v>
      </c>
      <c r="AK627" s="48">
        <v>1</v>
      </c>
      <c r="AL627" s="48">
        <v>1</v>
      </c>
      <c r="AM627" s="48">
        <v>1</v>
      </c>
      <c r="AN627" s="48">
        <v>0</v>
      </c>
      <c r="AO627" s="48">
        <v>0</v>
      </c>
      <c r="AP627" s="48">
        <v>0</v>
      </c>
      <c r="AQ627" s="48">
        <v>0</v>
      </c>
      <c r="AR627" s="48">
        <v>0</v>
      </c>
      <c r="AS627" s="48">
        <v>0</v>
      </c>
      <c r="AT627" s="48">
        <v>0</v>
      </c>
      <c r="AU627" s="48">
        <v>0</v>
      </c>
      <c r="AV627" s="48">
        <v>0</v>
      </c>
      <c r="AW627" s="48">
        <v>0</v>
      </c>
      <c r="AX627" s="48">
        <v>0</v>
      </c>
      <c r="AY627" s="48">
        <v>0</v>
      </c>
      <c r="AZ627" s="48">
        <v>0</v>
      </c>
      <c r="BA627" s="48">
        <v>0</v>
      </c>
      <c r="BB627" s="48">
        <v>0</v>
      </c>
      <c r="BC627" s="48">
        <v>0</v>
      </c>
      <c r="BD627" s="48">
        <v>0</v>
      </c>
      <c r="BE627" s="48">
        <v>0</v>
      </c>
      <c r="BF627" s="48">
        <v>0</v>
      </c>
      <c r="BG627" s="48"/>
      <c r="BH627" s="48">
        <v>0</v>
      </c>
      <c r="BI627" s="48">
        <v>0</v>
      </c>
      <c r="BJ627" s="48">
        <v>0</v>
      </c>
      <c r="BK627" s="48">
        <v>0</v>
      </c>
      <c r="BL627" s="48">
        <v>0</v>
      </c>
      <c r="BM627" s="48">
        <v>0</v>
      </c>
      <c r="BN627" s="48">
        <v>0</v>
      </c>
      <c r="BO627" s="48">
        <v>0</v>
      </c>
      <c r="BP627" s="48" t="s">
        <v>85</v>
      </c>
      <c r="BQ627" s="48" t="s">
        <v>85</v>
      </c>
      <c r="BR627" s="48" t="s">
        <v>85</v>
      </c>
      <c r="BS627" s="48" t="s">
        <v>85</v>
      </c>
      <c r="BT627" s="48" t="s">
        <v>85</v>
      </c>
      <c r="BU627" s="48" t="s">
        <v>85</v>
      </c>
      <c r="BV627" s="48" t="s">
        <v>85</v>
      </c>
      <c r="BW627" s="48" t="s">
        <v>85</v>
      </c>
      <c r="BX627" s="48" t="s">
        <v>85</v>
      </c>
      <c r="BY627" s="48" t="s">
        <v>85</v>
      </c>
      <c r="BZ627" s="48" t="s">
        <v>85</v>
      </c>
      <c r="CA627" s="48" t="s">
        <v>85</v>
      </c>
      <c r="CB627" s="48" t="s">
        <v>85</v>
      </c>
      <c r="CC627" s="48" t="s">
        <v>85</v>
      </c>
      <c r="CD627" s="45"/>
      <c r="CE627" s="15"/>
      <c r="CF627" s="15"/>
      <c r="CG627" s="15"/>
      <c r="CH627" s="15"/>
      <c r="CI627" s="15"/>
      <c r="CJ627" s="15"/>
      <c r="CK627" s="16"/>
    </row>
    <row r="628" spans="1:89" ht="15.75" customHeight="1">
      <c r="A628" s="1">
        <v>190</v>
      </c>
      <c r="B628" s="1" t="s">
        <v>1178</v>
      </c>
      <c r="C628" s="19" t="s">
        <v>1193</v>
      </c>
      <c r="D628" s="20" t="s">
        <v>114</v>
      </c>
      <c r="E628" s="20" t="s">
        <v>391</v>
      </c>
      <c r="F628" s="20" t="s">
        <v>1216</v>
      </c>
      <c r="G628" s="20" t="s">
        <v>386</v>
      </c>
      <c r="H628" s="40">
        <f>E628-D628+1</f>
        <v>6</v>
      </c>
      <c r="I628" s="32">
        <v>3.26</v>
      </c>
      <c r="J628" s="40" t="s">
        <v>1466</v>
      </c>
      <c r="K628" s="32">
        <v>901</v>
      </c>
      <c r="L628" s="48">
        <v>28</v>
      </c>
      <c r="M628" s="48">
        <v>39</v>
      </c>
      <c r="N628" s="48">
        <v>5</v>
      </c>
      <c r="O628" s="48">
        <v>28</v>
      </c>
      <c r="P628" s="48" t="s">
        <v>1179</v>
      </c>
      <c r="Q628" s="48" t="s">
        <v>1180</v>
      </c>
      <c r="R628" s="32" t="s">
        <v>88</v>
      </c>
      <c r="S628" s="12">
        <v>44</v>
      </c>
      <c r="T628" s="12">
        <v>54</v>
      </c>
      <c r="U628" s="48">
        <v>44</v>
      </c>
      <c r="V628" s="48">
        <v>54</v>
      </c>
      <c r="W628" s="48" t="s">
        <v>12</v>
      </c>
      <c r="X628" s="48">
        <f>IF(AND(W628 = "Rep", M628&gt;L628),1,0)</f>
        <v>1</v>
      </c>
      <c r="Y628" s="32" t="s">
        <v>85</v>
      </c>
      <c r="Z628" s="48" t="s">
        <v>674</v>
      </c>
      <c r="AA628" s="32" t="s">
        <v>85</v>
      </c>
      <c r="AB628" s="32" t="s">
        <v>85</v>
      </c>
      <c r="AC628" s="32" t="s">
        <v>85</v>
      </c>
      <c r="AD628" s="32" t="s">
        <v>85</v>
      </c>
      <c r="AE628" s="32" t="s">
        <v>1217</v>
      </c>
      <c r="AF628" s="32" t="s">
        <v>1217</v>
      </c>
      <c r="AG628" s="32" t="s">
        <v>89</v>
      </c>
      <c r="AH628" s="32">
        <v>1</v>
      </c>
      <c r="AI628" s="32">
        <v>1</v>
      </c>
      <c r="AJ628" s="32">
        <v>1</v>
      </c>
      <c r="AK628" s="32">
        <v>1</v>
      </c>
      <c r="AL628" s="32">
        <v>1</v>
      </c>
      <c r="AM628" s="32">
        <v>1</v>
      </c>
      <c r="AN628" s="32">
        <v>0</v>
      </c>
      <c r="AO628" s="32">
        <v>0</v>
      </c>
      <c r="AP628" s="32">
        <v>0</v>
      </c>
      <c r="AQ628" s="32">
        <v>0</v>
      </c>
      <c r="AR628" s="32">
        <v>0</v>
      </c>
      <c r="AS628" s="32">
        <v>0</v>
      </c>
      <c r="AT628" s="32">
        <v>0</v>
      </c>
      <c r="AU628" s="32">
        <v>0</v>
      </c>
      <c r="AV628" s="32">
        <v>0</v>
      </c>
      <c r="AW628" s="32">
        <v>0</v>
      </c>
      <c r="AX628" s="32">
        <v>0</v>
      </c>
      <c r="AY628" s="32">
        <v>0</v>
      </c>
      <c r="AZ628" s="32">
        <v>0</v>
      </c>
      <c r="BA628" s="32">
        <v>0</v>
      </c>
      <c r="BB628" s="32">
        <v>0</v>
      </c>
      <c r="BC628" s="32">
        <v>0</v>
      </c>
      <c r="BD628" s="32">
        <v>0</v>
      </c>
      <c r="BE628" s="32">
        <v>0</v>
      </c>
      <c r="BF628" s="32">
        <v>0</v>
      </c>
      <c r="BG628" s="32">
        <v>0</v>
      </c>
      <c r="BH628" s="32">
        <v>0</v>
      </c>
      <c r="BI628" s="32">
        <v>0</v>
      </c>
      <c r="BJ628" s="32">
        <v>0</v>
      </c>
      <c r="BK628" s="32">
        <v>0</v>
      </c>
      <c r="BL628" s="32">
        <v>0</v>
      </c>
      <c r="BM628" s="32">
        <v>0</v>
      </c>
      <c r="BN628" s="32">
        <v>0</v>
      </c>
      <c r="BO628" s="32">
        <v>0</v>
      </c>
      <c r="BP628" s="32" t="s">
        <v>85</v>
      </c>
      <c r="BQ628" s="32" t="s">
        <v>85</v>
      </c>
      <c r="BR628" s="32">
        <v>35</v>
      </c>
      <c r="BS628" s="32">
        <v>40</v>
      </c>
      <c r="BT628" s="32">
        <v>25</v>
      </c>
      <c r="BU628" s="32">
        <f>25+9</f>
        <v>34</v>
      </c>
      <c r="BV628" s="32">
        <v>9</v>
      </c>
      <c r="BW628" s="32">
        <v>9</v>
      </c>
      <c r="BX628" s="32">
        <f>32+8</f>
        <v>40</v>
      </c>
      <c r="BY628" s="32">
        <v>59</v>
      </c>
      <c r="BZ628" s="32">
        <v>14</v>
      </c>
      <c r="CA628" s="32">
        <v>21</v>
      </c>
      <c r="CB628" s="32">
        <v>3</v>
      </c>
      <c r="CC628" s="32">
        <v>3</v>
      </c>
      <c r="CD628" s="1"/>
      <c r="CE628" s="15"/>
      <c r="CF628" s="15"/>
      <c r="CG628" s="15"/>
      <c r="CH628" s="15"/>
      <c r="CI628" s="15"/>
      <c r="CJ628" s="15"/>
      <c r="CK628" s="16"/>
    </row>
    <row r="629" spans="1:89" ht="15.75" customHeight="1">
      <c r="A629" s="44">
        <v>432</v>
      </c>
      <c r="B629" s="45" t="s">
        <v>197</v>
      </c>
      <c r="C629" s="9" t="s">
        <v>279</v>
      </c>
      <c r="D629" s="39" t="s">
        <v>106</v>
      </c>
      <c r="E629" s="39" t="s">
        <v>91</v>
      </c>
      <c r="F629" s="39" t="s">
        <v>280</v>
      </c>
      <c r="G629" s="39" t="s">
        <v>94</v>
      </c>
      <c r="H629" s="40">
        <f>E629-D629+1</f>
        <v>6</v>
      </c>
      <c r="I629" s="40" t="s">
        <v>83</v>
      </c>
      <c r="J629" s="40" t="s">
        <v>603</v>
      </c>
      <c r="K629" s="40" t="s">
        <v>95</v>
      </c>
      <c r="L629" s="48">
        <v>46</v>
      </c>
      <c r="M629" s="48">
        <v>39</v>
      </c>
      <c r="N629" s="48">
        <v>6</v>
      </c>
      <c r="O629" s="48">
        <v>9</v>
      </c>
      <c r="P629" s="13" t="s">
        <v>201</v>
      </c>
      <c r="Q629" s="48" t="s">
        <v>202</v>
      </c>
      <c r="R629" s="48" t="s">
        <v>88</v>
      </c>
      <c r="S629" s="12">
        <v>51</v>
      </c>
      <c r="T629" s="12">
        <v>49</v>
      </c>
      <c r="U629" s="48">
        <v>51</v>
      </c>
      <c r="V629" s="48">
        <v>49</v>
      </c>
      <c r="W629" s="48" t="s">
        <v>11</v>
      </c>
      <c r="X629" s="48">
        <f>IF(AND(W629 = "Dem", L629&gt;M629), 1, 0)</f>
        <v>1</v>
      </c>
      <c r="Y629" s="48" t="s">
        <v>281</v>
      </c>
      <c r="Z629" s="48" t="s">
        <v>282</v>
      </c>
      <c r="AA629" s="48" t="s">
        <v>85</v>
      </c>
      <c r="AB629" s="48" t="s">
        <v>85</v>
      </c>
      <c r="AC629" s="48" t="s">
        <v>85</v>
      </c>
      <c r="AD629" s="12" t="s">
        <v>85</v>
      </c>
      <c r="AE629" s="13" t="s">
        <v>283</v>
      </c>
      <c r="AF629" s="13" t="s">
        <v>283</v>
      </c>
      <c r="AG629" s="48" t="s">
        <v>89</v>
      </c>
      <c r="AH629" s="48">
        <v>1</v>
      </c>
      <c r="AI629" s="48">
        <v>0</v>
      </c>
      <c r="AJ629" s="48">
        <v>1</v>
      </c>
      <c r="AK629" s="48">
        <v>1</v>
      </c>
      <c r="AL629" s="48">
        <v>1</v>
      </c>
      <c r="AM629" s="48">
        <v>1</v>
      </c>
      <c r="AN629" s="48">
        <v>0</v>
      </c>
      <c r="AO629" s="48">
        <v>0</v>
      </c>
      <c r="AP629" s="48">
        <v>1</v>
      </c>
      <c r="AQ629" s="48">
        <v>0</v>
      </c>
      <c r="AR629" s="48">
        <v>0</v>
      </c>
      <c r="AS629" s="48">
        <v>0</v>
      </c>
      <c r="AT629" s="48">
        <v>1</v>
      </c>
      <c r="AU629" s="48">
        <v>0</v>
      </c>
      <c r="AV629" s="48">
        <v>0</v>
      </c>
      <c r="AW629" s="48">
        <v>0</v>
      </c>
      <c r="AX629" s="48">
        <v>0</v>
      </c>
      <c r="AY629" s="48">
        <v>0</v>
      </c>
      <c r="AZ629" s="48">
        <v>0</v>
      </c>
      <c r="BA629" s="48">
        <v>0</v>
      </c>
      <c r="BB629" s="48">
        <v>0</v>
      </c>
      <c r="BC629" s="48">
        <v>0</v>
      </c>
      <c r="BD629" s="48">
        <v>0</v>
      </c>
      <c r="BE629" s="48">
        <v>0</v>
      </c>
      <c r="BF629" s="48">
        <v>0</v>
      </c>
      <c r="BG629" s="48">
        <v>0</v>
      </c>
      <c r="BH629" s="48">
        <v>0</v>
      </c>
      <c r="BI629" s="48">
        <v>0</v>
      </c>
      <c r="BJ629" s="48">
        <v>0</v>
      </c>
      <c r="BK629" s="48">
        <v>0</v>
      </c>
      <c r="BL629" s="48">
        <v>0</v>
      </c>
      <c r="BM629" s="48">
        <v>0</v>
      </c>
      <c r="BN629" s="48">
        <v>0</v>
      </c>
      <c r="BO629" s="48">
        <v>0</v>
      </c>
      <c r="BP629" s="48" t="s">
        <v>85</v>
      </c>
      <c r="BQ629" s="48" t="s">
        <v>85</v>
      </c>
      <c r="BR629" s="48">
        <v>35</v>
      </c>
      <c r="BS629" s="48">
        <v>38</v>
      </c>
      <c r="BT629" s="48">
        <v>27</v>
      </c>
      <c r="BU629" s="48" t="s">
        <v>85</v>
      </c>
      <c r="BV629" s="48" t="s">
        <v>85</v>
      </c>
      <c r="BW629" s="48" t="s">
        <v>85</v>
      </c>
      <c r="BX629" s="48" t="s">
        <v>85</v>
      </c>
      <c r="BY629" s="48" t="s">
        <v>85</v>
      </c>
      <c r="BZ629" s="48" t="s">
        <v>85</v>
      </c>
      <c r="CA629" s="48" t="s">
        <v>85</v>
      </c>
      <c r="CB629" s="48" t="s">
        <v>85</v>
      </c>
      <c r="CC629" s="48" t="s">
        <v>85</v>
      </c>
      <c r="CD629" s="45"/>
      <c r="CE629" s="15"/>
      <c r="CF629" s="15"/>
      <c r="CG629" s="15"/>
      <c r="CH629" s="15"/>
      <c r="CI629" s="15"/>
      <c r="CJ629" s="15"/>
      <c r="CK629" s="16"/>
    </row>
    <row r="630" spans="1:89" ht="15.75" customHeight="1">
      <c r="A630" s="44">
        <v>421</v>
      </c>
      <c r="B630" s="45" t="s">
        <v>462</v>
      </c>
      <c r="C630" s="9" t="s">
        <v>279</v>
      </c>
      <c r="D630" s="39" t="s">
        <v>105</v>
      </c>
      <c r="E630" s="39" t="s">
        <v>232</v>
      </c>
      <c r="F630" s="39" t="s">
        <v>473</v>
      </c>
      <c r="G630" s="39" t="s">
        <v>92</v>
      </c>
      <c r="H630" s="40">
        <f>E630-D630+1</f>
        <v>7</v>
      </c>
      <c r="I630" s="40" t="s">
        <v>83</v>
      </c>
      <c r="J630" s="40" t="s">
        <v>603</v>
      </c>
      <c r="K630" s="40" t="s">
        <v>95</v>
      </c>
      <c r="L630" s="48">
        <v>51</v>
      </c>
      <c r="M630" s="48">
        <v>42</v>
      </c>
      <c r="N630" s="48">
        <v>3</v>
      </c>
      <c r="O630" s="48">
        <v>4</v>
      </c>
      <c r="P630" s="13" t="s">
        <v>466</v>
      </c>
      <c r="Q630" s="48" t="s">
        <v>467</v>
      </c>
      <c r="R630" s="48" t="s">
        <v>88</v>
      </c>
      <c r="S630" s="12">
        <v>53</v>
      </c>
      <c r="T630" s="12">
        <v>44</v>
      </c>
      <c r="U630" s="48">
        <v>54</v>
      </c>
      <c r="V630" s="48">
        <v>44</v>
      </c>
      <c r="W630" s="48" t="s">
        <v>11</v>
      </c>
      <c r="X630" s="48">
        <f>IF(AND(W630 = "Dem", L630&gt;M630), 1, 0)</f>
        <v>1</v>
      </c>
      <c r="Y630" s="12" t="s">
        <v>281</v>
      </c>
      <c r="Z630" s="12" t="s">
        <v>282</v>
      </c>
      <c r="AA630" s="48" t="s">
        <v>85</v>
      </c>
      <c r="AB630" s="48" t="s">
        <v>85</v>
      </c>
      <c r="AC630" s="48">
        <v>1</v>
      </c>
      <c r="AD630" s="48" t="s">
        <v>85</v>
      </c>
      <c r="AE630" s="13" t="s">
        <v>283</v>
      </c>
      <c r="AF630" s="13" t="s">
        <v>283</v>
      </c>
      <c r="AG630" s="48" t="s">
        <v>89</v>
      </c>
      <c r="AH630" s="48">
        <v>1</v>
      </c>
      <c r="AI630" s="48">
        <v>0</v>
      </c>
      <c r="AJ630" s="48">
        <v>1</v>
      </c>
      <c r="AK630" s="48">
        <v>1</v>
      </c>
      <c r="AL630" s="48">
        <v>1</v>
      </c>
      <c r="AM630" s="48">
        <v>1</v>
      </c>
      <c r="AN630" s="48">
        <v>0</v>
      </c>
      <c r="AO630" s="48">
        <v>0</v>
      </c>
      <c r="AP630" s="48">
        <v>1</v>
      </c>
      <c r="AQ630" s="48">
        <v>0</v>
      </c>
      <c r="AR630" s="48">
        <v>0</v>
      </c>
      <c r="AS630" s="48">
        <v>0</v>
      </c>
      <c r="AT630" s="48">
        <v>1</v>
      </c>
      <c r="AU630" s="48">
        <v>0</v>
      </c>
      <c r="AV630" s="48">
        <v>0</v>
      </c>
      <c r="AW630" s="48">
        <v>0</v>
      </c>
      <c r="AX630" s="48">
        <v>0</v>
      </c>
      <c r="AY630" s="48">
        <v>0</v>
      </c>
      <c r="AZ630" s="48">
        <v>0</v>
      </c>
      <c r="BA630" s="48">
        <v>0</v>
      </c>
      <c r="BB630" s="48">
        <v>0</v>
      </c>
      <c r="BC630" s="48">
        <v>0</v>
      </c>
      <c r="BD630" s="48">
        <v>0</v>
      </c>
      <c r="BE630" s="48">
        <v>0</v>
      </c>
      <c r="BF630" s="48">
        <v>0</v>
      </c>
      <c r="BG630" s="48">
        <v>0</v>
      </c>
      <c r="BH630" s="48">
        <v>0</v>
      </c>
      <c r="BI630" s="48">
        <v>0</v>
      </c>
      <c r="BJ630" s="48">
        <v>0</v>
      </c>
      <c r="BK630" s="48">
        <v>0</v>
      </c>
      <c r="BL630" s="48">
        <v>0</v>
      </c>
      <c r="BM630" s="48">
        <v>0</v>
      </c>
      <c r="BN630" s="48">
        <v>0</v>
      </c>
      <c r="BO630" s="48">
        <v>0</v>
      </c>
      <c r="BP630" s="48" t="s">
        <v>85</v>
      </c>
      <c r="BQ630" s="48" t="s">
        <v>85</v>
      </c>
      <c r="BR630" s="48" t="s">
        <v>85</v>
      </c>
      <c r="BS630" s="48" t="s">
        <v>85</v>
      </c>
      <c r="BT630" s="48" t="s">
        <v>85</v>
      </c>
      <c r="BU630" s="48" t="s">
        <v>85</v>
      </c>
      <c r="BV630" s="48" t="s">
        <v>85</v>
      </c>
      <c r="BW630" s="48" t="s">
        <v>85</v>
      </c>
      <c r="BX630" s="48" t="s">
        <v>85</v>
      </c>
      <c r="BY630" s="48" t="s">
        <v>85</v>
      </c>
      <c r="BZ630" s="48" t="s">
        <v>85</v>
      </c>
      <c r="CA630" s="48" t="s">
        <v>85</v>
      </c>
      <c r="CB630" s="48" t="s">
        <v>85</v>
      </c>
      <c r="CC630" s="48" t="s">
        <v>85</v>
      </c>
      <c r="CD630" s="45"/>
      <c r="CE630" s="15"/>
      <c r="CF630" s="15"/>
      <c r="CG630" s="15"/>
      <c r="CH630" s="15"/>
      <c r="CI630" s="15"/>
      <c r="CJ630" s="15"/>
      <c r="CK630" s="18"/>
    </row>
    <row r="631" spans="1:89" ht="15.75" customHeight="1">
      <c r="A631" s="1">
        <v>165</v>
      </c>
      <c r="B631" s="1" t="s">
        <v>511</v>
      </c>
      <c r="C631" s="19" t="s">
        <v>90</v>
      </c>
      <c r="D631" s="20" t="s">
        <v>597</v>
      </c>
      <c r="E631" s="20" t="s">
        <v>601</v>
      </c>
      <c r="F631" s="20" t="s">
        <v>602</v>
      </c>
      <c r="G631" s="20" t="s">
        <v>394</v>
      </c>
      <c r="H631" s="40">
        <f>E631-D631+1</f>
        <v>2</v>
      </c>
      <c r="I631" s="48">
        <v>4.3</v>
      </c>
      <c r="J631" s="40" t="s">
        <v>603</v>
      </c>
      <c r="K631" s="48">
        <v>530</v>
      </c>
      <c r="L631" s="48">
        <v>44</v>
      </c>
      <c r="M631" s="48">
        <v>44</v>
      </c>
      <c r="N631" s="48" t="s">
        <v>85</v>
      </c>
      <c r="O631" s="48" t="s">
        <v>85</v>
      </c>
      <c r="P631" s="48" t="s">
        <v>513</v>
      </c>
      <c r="Q631" s="48" t="s">
        <v>514</v>
      </c>
      <c r="R631" s="48" t="s">
        <v>117</v>
      </c>
      <c r="S631" s="12">
        <v>47.9</v>
      </c>
      <c r="T631" s="12">
        <v>49.7</v>
      </c>
      <c r="U631" s="48">
        <v>48</v>
      </c>
      <c r="V631" s="48">
        <v>50</v>
      </c>
      <c r="W631" s="48" t="s">
        <v>12</v>
      </c>
      <c r="X631" s="48">
        <f>IF(AND(W631 = "Rep", M631&gt;L631),1,0)</f>
        <v>0</v>
      </c>
      <c r="Y631" s="48" t="s">
        <v>85</v>
      </c>
      <c r="Z631" s="48" t="s">
        <v>85</v>
      </c>
      <c r="AA631" s="48">
        <v>0</v>
      </c>
      <c r="AB631" s="48">
        <v>0</v>
      </c>
      <c r="AC631" s="48">
        <v>1</v>
      </c>
      <c r="AD631" s="48">
        <v>100</v>
      </c>
      <c r="AE631" s="48" t="s">
        <v>604</v>
      </c>
      <c r="AF631" s="48" t="s">
        <v>90</v>
      </c>
      <c r="AG631" s="48" t="s">
        <v>11</v>
      </c>
      <c r="AH631" s="48">
        <v>1</v>
      </c>
      <c r="AI631" s="48">
        <v>0</v>
      </c>
      <c r="AJ631" s="48" t="s">
        <v>85</v>
      </c>
      <c r="AK631" s="48" t="s">
        <v>85</v>
      </c>
      <c r="AL631" s="48" t="s">
        <v>85</v>
      </c>
      <c r="AM631" s="48" t="s">
        <v>85</v>
      </c>
      <c r="AN631" s="48" t="s">
        <v>85</v>
      </c>
      <c r="AO631" s="48" t="s">
        <v>85</v>
      </c>
      <c r="AP631" s="48" t="s">
        <v>85</v>
      </c>
      <c r="AQ631" s="48" t="s">
        <v>85</v>
      </c>
      <c r="AR631" s="48" t="s">
        <v>85</v>
      </c>
      <c r="AS631" s="48" t="s">
        <v>85</v>
      </c>
      <c r="AT631" s="48" t="s">
        <v>85</v>
      </c>
      <c r="AU631" s="48" t="s">
        <v>85</v>
      </c>
      <c r="AV631" s="48" t="s">
        <v>85</v>
      </c>
      <c r="AW631" s="48" t="s">
        <v>85</v>
      </c>
      <c r="AX631" s="48" t="s">
        <v>85</v>
      </c>
      <c r="AY631" s="48" t="s">
        <v>85</v>
      </c>
      <c r="AZ631" s="48" t="s">
        <v>85</v>
      </c>
      <c r="BA631" s="48" t="s">
        <v>85</v>
      </c>
      <c r="BB631" s="48" t="s">
        <v>85</v>
      </c>
      <c r="BC631" s="48" t="s">
        <v>85</v>
      </c>
      <c r="BD631" s="48" t="s">
        <v>85</v>
      </c>
      <c r="BE631" s="48" t="s">
        <v>85</v>
      </c>
      <c r="BF631" s="48" t="s">
        <v>85</v>
      </c>
      <c r="BG631" s="48" t="s">
        <v>85</v>
      </c>
      <c r="BH631" s="48" t="s">
        <v>85</v>
      </c>
      <c r="BI631" s="48" t="s">
        <v>85</v>
      </c>
      <c r="BJ631" s="48" t="s">
        <v>85</v>
      </c>
      <c r="BK631" s="48" t="s">
        <v>85</v>
      </c>
      <c r="BL631" s="48" t="s">
        <v>85</v>
      </c>
      <c r="BM631" s="48" t="s">
        <v>85</v>
      </c>
      <c r="BN631" s="48" t="s">
        <v>85</v>
      </c>
      <c r="BO631" s="48" t="s">
        <v>85</v>
      </c>
      <c r="BP631" s="48" t="s">
        <v>85</v>
      </c>
      <c r="BQ631" s="48" t="s">
        <v>85</v>
      </c>
      <c r="BR631" s="48" t="s">
        <v>85</v>
      </c>
      <c r="BS631" s="48" t="s">
        <v>85</v>
      </c>
      <c r="BT631" s="48" t="s">
        <v>85</v>
      </c>
      <c r="BU631" s="48" t="s">
        <v>85</v>
      </c>
      <c r="BV631" s="48" t="s">
        <v>85</v>
      </c>
      <c r="BW631" s="48" t="s">
        <v>85</v>
      </c>
      <c r="BX631" s="48" t="s">
        <v>85</v>
      </c>
      <c r="BY631" s="48" t="s">
        <v>85</v>
      </c>
      <c r="BZ631" s="48" t="s">
        <v>85</v>
      </c>
      <c r="CA631" s="48" t="s">
        <v>85</v>
      </c>
      <c r="CB631" s="48" t="s">
        <v>85</v>
      </c>
      <c r="CC631" s="48" t="s">
        <v>85</v>
      </c>
      <c r="CD631" s="1"/>
      <c r="CE631" s="15"/>
      <c r="CF631" s="15"/>
      <c r="CG631" s="15"/>
      <c r="CH631" s="15"/>
      <c r="CI631" s="15"/>
      <c r="CJ631" s="15"/>
      <c r="CK631" s="18"/>
    </row>
    <row r="632" spans="1:89" ht="15.75" customHeight="1">
      <c r="A632" s="44">
        <v>477</v>
      </c>
      <c r="B632" s="45" t="s">
        <v>633</v>
      </c>
      <c r="C632" s="9" t="s">
        <v>279</v>
      </c>
      <c r="D632" s="39" t="s">
        <v>232</v>
      </c>
      <c r="E632" s="39" t="s">
        <v>94</v>
      </c>
      <c r="F632" s="39" t="s">
        <v>645</v>
      </c>
      <c r="G632" s="39" t="s">
        <v>137</v>
      </c>
      <c r="H632" s="40">
        <f>E632-D632+1</f>
        <v>7</v>
      </c>
      <c r="I632" s="40" t="s">
        <v>83</v>
      </c>
      <c r="J632" s="40" t="s">
        <v>603</v>
      </c>
      <c r="K632" s="40" t="s">
        <v>95</v>
      </c>
      <c r="L632" s="48">
        <v>46</v>
      </c>
      <c r="M632" s="48">
        <v>43</v>
      </c>
      <c r="N632" s="48">
        <v>3</v>
      </c>
      <c r="O632" s="48">
        <v>7</v>
      </c>
      <c r="P632" s="13" t="s">
        <v>634</v>
      </c>
      <c r="Q632" s="48" t="s">
        <v>635</v>
      </c>
      <c r="R632" s="48" t="s">
        <v>88</v>
      </c>
      <c r="S632" s="12">
        <v>45</v>
      </c>
      <c r="T632" s="12">
        <v>52</v>
      </c>
      <c r="U632" s="48">
        <f>100*ROUND(754859/1700130,2)</f>
        <v>44</v>
      </c>
      <c r="V632" s="48">
        <f>100*ROUND(864997/1700130,2)</f>
        <v>51</v>
      </c>
      <c r="W632" s="48" t="s">
        <v>12</v>
      </c>
      <c r="X632" s="48">
        <f>IF(AND(W632 = "Rep", M632&gt;L632),1,0)</f>
        <v>0</v>
      </c>
      <c r="Y632" s="48" t="s">
        <v>85</v>
      </c>
      <c r="Z632" s="48" t="s">
        <v>85</v>
      </c>
      <c r="AA632" s="48">
        <v>1</v>
      </c>
      <c r="AB632" s="48">
        <v>0</v>
      </c>
      <c r="AC632" s="48">
        <v>0</v>
      </c>
      <c r="AD632" s="48" t="s">
        <v>85</v>
      </c>
      <c r="AE632" s="13" t="s">
        <v>283</v>
      </c>
      <c r="AF632" s="13" t="s">
        <v>283</v>
      </c>
      <c r="AG632" s="48" t="s">
        <v>89</v>
      </c>
      <c r="AH632" s="48">
        <v>1</v>
      </c>
      <c r="AI632" s="48">
        <v>0</v>
      </c>
      <c r="AJ632" s="48">
        <v>1</v>
      </c>
      <c r="AK632" s="48">
        <v>1</v>
      </c>
      <c r="AL632" s="48">
        <v>1</v>
      </c>
      <c r="AM632" s="48">
        <v>1</v>
      </c>
      <c r="AN632" s="48">
        <v>0</v>
      </c>
      <c r="AO632" s="48">
        <v>0</v>
      </c>
      <c r="AP632" s="48">
        <v>1</v>
      </c>
      <c r="AQ632" s="48">
        <v>0</v>
      </c>
      <c r="AR632" s="48">
        <v>0</v>
      </c>
      <c r="AS632" s="48">
        <v>0</v>
      </c>
      <c r="AT632" s="48">
        <v>1</v>
      </c>
      <c r="AU632" s="48">
        <v>0</v>
      </c>
      <c r="AV632" s="48">
        <v>0</v>
      </c>
      <c r="AW632" s="48">
        <v>0</v>
      </c>
      <c r="AX632" s="48">
        <v>0</v>
      </c>
      <c r="AY632" s="48">
        <v>0</v>
      </c>
      <c r="AZ632" s="48">
        <v>0</v>
      </c>
      <c r="BA632" s="48">
        <v>0</v>
      </c>
      <c r="BB632" s="48">
        <v>0</v>
      </c>
      <c r="BC632" s="48">
        <v>0</v>
      </c>
      <c r="BD632" s="48">
        <v>0</v>
      </c>
      <c r="BE632" s="48">
        <v>0</v>
      </c>
      <c r="BF632" s="48">
        <v>0</v>
      </c>
      <c r="BG632" s="48">
        <v>0</v>
      </c>
      <c r="BH632" s="48">
        <v>0</v>
      </c>
      <c r="BI632" s="48">
        <v>0</v>
      </c>
      <c r="BJ632" s="48">
        <v>0</v>
      </c>
      <c r="BK632" s="48">
        <v>0</v>
      </c>
      <c r="BL632" s="48">
        <v>0</v>
      </c>
      <c r="BM632" s="48">
        <v>0</v>
      </c>
      <c r="BN632" s="48">
        <v>0</v>
      </c>
      <c r="BO632" s="48">
        <v>0</v>
      </c>
      <c r="BP632" s="48" t="s">
        <v>85</v>
      </c>
      <c r="BQ632" s="48" t="s">
        <v>85</v>
      </c>
      <c r="BR632" s="48">
        <v>32</v>
      </c>
      <c r="BS632" s="48">
        <v>38</v>
      </c>
      <c r="BT632" s="48">
        <v>30</v>
      </c>
      <c r="BU632" s="48" t="s">
        <v>85</v>
      </c>
      <c r="BV632" s="48" t="s">
        <v>85</v>
      </c>
      <c r="BW632" s="48" t="s">
        <v>85</v>
      </c>
      <c r="BX632" s="48" t="s">
        <v>85</v>
      </c>
      <c r="BY632" s="48" t="s">
        <v>85</v>
      </c>
      <c r="BZ632" s="48" t="s">
        <v>85</v>
      </c>
      <c r="CA632" s="48" t="s">
        <v>85</v>
      </c>
      <c r="CB632" s="48" t="s">
        <v>85</v>
      </c>
      <c r="CC632" s="48" t="s">
        <v>85</v>
      </c>
      <c r="CD632" s="45"/>
      <c r="CE632" s="15"/>
      <c r="CF632" s="15"/>
      <c r="CG632" s="15"/>
      <c r="CH632" s="15"/>
      <c r="CI632" s="15"/>
      <c r="CJ632" s="15"/>
      <c r="CK632" s="18"/>
    </row>
    <row r="633" spans="1:89" ht="15.75" customHeight="1">
      <c r="A633" s="1">
        <v>164</v>
      </c>
      <c r="B633" s="1" t="s">
        <v>749</v>
      </c>
      <c r="C633" s="19" t="s">
        <v>90</v>
      </c>
      <c r="D633" s="20" t="s">
        <v>597</v>
      </c>
      <c r="E633" s="20" t="s">
        <v>601</v>
      </c>
      <c r="F633" s="20" t="s">
        <v>602</v>
      </c>
      <c r="G633" s="20" t="s">
        <v>394</v>
      </c>
      <c r="H633" s="40">
        <f>E633-D633+1</f>
        <v>2</v>
      </c>
      <c r="I633" s="48">
        <v>4.0999999999999996</v>
      </c>
      <c r="J633" s="40" t="s">
        <v>603</v>
      </c>
      <c r="K633" s="48">
        <v>571</v>
      </c>
      <c r="L633" s="12">
        <v>49</v>
      </c>
      <c r="M633" s="12">
        <v>44</v>
      </c>
      <c r="N633" s="48" t="s">
        <v>85</v>
      </c>
      <c r="O633" s="12" t="s">
        <v>85</v>
      </c>
      <c r="P633" s="48" t="s">
        <v>751</v>
      </c>
      <c r="Q633" s="48" t="s">
        <v>752</v>
      </c>
      <c r="R633" s="48" t="s">
        <v>117</v>
      </c>
      <c r="S633" s="12">
        <v>43</v>
      </c>
      <c r="T633" s="12">
        <v>51</v>
      </c>
      <c r="U633" s="48">
        <v>42</v>
      </c>
      <c r="V633" s="48">
        <v>50</v>
      </c>
      <c r="W633" s="48" t="s">
        <v>12</v>
      </c>
      <c r="X633" s="48">
        <f>IF(AND(W633 = "Rep", M633&gt;L633),1,0)</f>
        <v>0</v>
      </c>
      <c r="Y633" s="48" t="s">
        <v>85</v>
      </c>
      <c r="Z633" s="48" t="s">
        <v>85</v>
      </c>
      <c r="AA633" s="12">
        <v>0</v>
      </c>
      <c r="AB633" s="12">
        <v>0</v>
      </c>
      <c r="AC633" s="12">
        <v>1</v>
      </c>
      <c r="AD633" s="12">
        <v>100</v>
      </c>
      <c r="AE633" s="48" t="s">
        <v>604</v>
      </c>
      <c r="AF633" s="48" t="s">
        <v>90</v>
      </c>
      <c r="AG633" s="48" t="s">
        <v>11</v>
      </c>
      <c r="AH633" s="12">
        <v>1</v>
      </c>
      <c r="AI633" s="12">
        <v>0</v>
      </c>
      <c r="AJ633" s="12" t="s">
        <v>85</v>
      </c>
      <c r="AK633" s="12" t="s">
        <v>85</v>
      </c>
      <c r="AL633" s="12" t="s">
        <v>85</v>
      </c>
      <c r="AM633" s="12" t="s">
        <v>85</v>
      </c>
      <c r="AN633" s="12" t="s">
        <v>85</v>
      </c>
      <c r="AO633" s="12" t="s">
        <v>85</v>
      </c>
      <c r="AP633" s="12" t="s">
        <v>85</v>
      </c>
      <c r="AQ633" s="12" t="s">
        <v>85</v>
      </c>
      <c r="AR633" s="12" t="s">
        <v>85</v>
      </c>
      <c r="AS633" s="12" t="s">
        <v>85</v>
      </c>
      <c r="AT633" s="12" t="s">
        <v>85</v>
      </c>
      <c r="AU633" s="12" t="s">
        <v>85</v>
      </c>
      <c r="AV633" s="12" t="s">
        <v>85</v>
      </c>
      <c r="AW633" s="12" t="s">
        <v>85</v>
      </c>
      <c r="AX633" s="12" t="s">
        <v>85</v>
      </c>
      <c r="AY633" s="12" t="s">
        <v>85</v>
      </c>
      <c r="AZ633" s="12" t="s">
        <v>85</v>
      </c>
      <c r="BA633" s="12" t="s">
        <v>85</v>
      </c>
      <c r="BB633" s="12" t="s">
        <v>85</v>
      </c>
      <c r="BC633" s="12" t="s">
        <v>85</v>
      </c>
      <c r="BD633" s="12" t="s">
        <v>85</v>
      </c>
      <c r="BE633" s="12" t="s">
        <v>85</v>
      </c>
      <c r="BF633" s="12" t="s">
        <v>85</v>
      </c>
      <c r="BG633" s="12" t="s">
        <v>85</v>
      </c>
      <c r="BH633" s="12" t="s">
        <v>85</v>
      </c>
      <c r="BI633" s="12" t="s">
        <v>85</v>
      </c>
      <c r="BJ633" s="12" t="s">
        <v>85</v>
      </c>
      <c r="BK633" s="12" t="s">
        <v>85</v>
      </c>
      <c r="BL633" s="12" t="s">
        <v>85</v>
      </c>
      <c r="BM633" s="12" t="s">
        <v>85</v>
      </c>
      <c r="BN633" s="12" t="s">
        <v>85</v>
      </c>
      <c r="BO633" s="12" t="s">
        <v>85</v>
      </c>
      <c r="BP633" s="12" t="s">
        <v>85</v>
      </c>
      <c r="BQ633" s="12" t="s">
        <v>85</v>
      </c>
      <c r="BR633" s="14" t="s">
        <v>85</v>
      </c>
      <c r="BS633" s="14" t="s">
        <v>85</v>
      </c>
      <c r="BT633" s="14" t="s">
        <v>85</v>
      </c>
      <c r="BU633" s="14" t="s">
        <v>85</v>
      </c>
      <c r="BV633" s="14" t="s">
        <v>85</v>
      </c>
      <c r="BW633" s="14" t="s">
        <v>85</v>
      </c>
      <c r="BX633" s="14" t="s">
        <v>85</v>
      </c>
      <c r="BY633" s="14" t="s">
        <v>85</v>
      </c>
      <c r="BZ633" s="14" t="s">
        <v>85</v>
      </c>
      <c r="CA633" s="14" t="s">
        <v>85</v>
      </c>
      <c r="CB633" s="14" t="s">
        <v>85</v>
      </c>
      <c r="CC633" s="48" t="s">
        <v>85</v>
      </c>
      <c r="CD633" s="1"/>
      <c r="CE633" s="15"/>
      <c r="CF633" s="15"/>
      <c r="CG633" s="15"/>
      <c r="CH633" s="15"/>
      <c r="CI633" s="15"/>
      <c r="CJ633" s="15"/>
      <c r="CK633" s="18"/>
    </row>
    <row r="634" spans="1:89" ht="15.75" customHeight="1">
      <c r="A634" s="44">
        <v>564</v>
      </c>
      <c r="B634" s="45" t="s">
        <v>784</v>
      </c>
      <c r="C634" s="9" t="s">
        <v>279</v>
      </c>
      <c r="D634" s="39" t="s">
        <v>122</v>
      </c>
      <c r="E634" s="39" t="s">
        <v>82</v>
      </c>
      <c r="F634" s="23" t="s">
        <v>239</v>
      </c>
      <c r="G634" s="39" t="s">
        <v>132</v>
      </c>
      <c r="H634" s="40">
        <f>E634-D634+1</f>
        <v>3</v>
      </c>
      <c r="I634" s="40" t="s">
        <v>83</v>
      </c>
      <c r="J634" s="40" t="s">
        <v>603</v>
      </c>
      <c r="K634" s="40" t="s">
        <v>95</v>
      </c>
      <c r="L634" s="48">
        <v>50</v>
      </c>
      <c r="M634" s="48">
        <v>41</v>
      </c>
      <c r="N634" s="48">
        <v>3</v>
      </c>
      <c r="O634" s="48">
        <v>6</v>
      </c>
      <c r="P634" s="13" t="s">
        <v>786</v>
      </c>
      <c r="Q634" s="48" t="s">
        <v>787</v>
      </c>
      <c r="R634" s="48" t="s">
        <v>88</v>
      </c>
      <c r="S634" s="12">
        <v>50</v>
      </c>
      <c r="T634" s="12">
        <v>48</v>
      </c>
      <c r="U634" s="48">
        <v>50</v>
      </c>
      <c r="V634" s="48">
        <v>48</v>
      </c>
      <c r="W634" s="48" t="s">
        <v>11</v>
      </c>
      <c r="X634" s="48">
        <f>IF(AND(W634 = "Dem", L634&gt;M634), 1, 0)</f>
        <v>1</v>
      </c>
      <c r="Y634" s="48" t="s">
        <v>85</v>
      </c>
      <c r="Z634" s="48" t="s">
        <v>674</v>
      </c>
      <c r="AA634" s="48">
        <v>0</v>
      </c>
      <c r="AB634" s="48">
        <v>1</v>
      </c>
      <c r="AC634" s="48">
        <v>0</v>
      </c>
      <c r="AD634" s="48" t="s">
        <v>85</v>
      </c>
      <c r="AE634" s="48" t="s">
        <v>283</v>
      </c>
      <c r="AF634" s="48" t="s">
        <v>283</v>
      </c>
      <c r="AG634" s="13" t="s">
        <v>89</v>
      </c>
      <c r="AH634" s="48">
        <v>1</v>
      </c>
      <c r="AI634" s="48">
        <v>1</v>
      </c>
      <c r="AJ634" s="48">
        <v>1</v>
      </c>
      <c r="AK634" s="48">
        <v>1</v>
      </c>
      <c r="AL634" s="48">
        <v>1</v>
      </c>
      <c r="AM634" s="48">
        <v>1</v>
      </c>
      <c r="AN634" s="48">
        <v>0</v>
      </c>
      <c r="AO634" s="48">
        <v>0</v>
      </c>
      <c r="AP634" s="48">
        <v>1</v>
      </c>
      <c r="AQ634" s="48">
        <v>0</v>
      </c>
      <c r="AR634" s="48">
        <v>0</v>
      </c>
      <c r="AS634" s="48">
        <v>0</v>
      </c>
      <c r="AT634" s="48">
        <v>1</v>
      </c>
      <c r="AU634" s="48">
        <v>0</v>
      </c>
      <c r="AV634" s="48">
        <v>0</v>
      </c>
      <c r="AW634" s="48">
        <v>0</v>
      </c>
      <c r="AX634" s="48">
        <v>0</v>
      </c>
      <c r="AY634" s="48">
        <v>0</v>
      </c>
      <c r="AZ634" s="48">
        <v>0</v>
      </c>
      <c r="BA634" s="48">
        <v>0</v>
      </c>
      <c r="BB634" s="48">
        <v>0</v>
      </c>
      <c r="BC634" s="48">
        <v>0</v>
      </c>
      <c r="BD634" s="48">
        <v>0</v>
      </c>
      <c r="BE634" s="48">
        <v>0</v>
      </c>
      <c r="BF634" s="48">
        <v>0</v>
      </c>
      <c r="BG634" s="48">
        <v>0</v>
      </c>
      <c r="BH634" s="48">
        <v>0</v>
      </c>
      <c r="BI634" s="48">
        <v>0</v>
      </c>
      <c r="BJ634" s="48">
        <v>0</v>
      </c>
      <c r="BK634" s="48">
        <v>0</v>
      </c>
      <c r="BL634" s="48">
        <v>0</v>
      </c>
      <c r="BM634" s="48">
        <v>0</v>
      </c>
      <c r="BN634" s="48">
        <v>0</v>
      </c>
      <c r="BO634" s="48">
        <v>0</v>
      </c>
      <c r="BP634" s="48" t="s">
        <v>85</v>
      </c>
      <c r="BQ634" s="48" t="s">
        <v>85</v>
      </c>
      <c r="BR634" s="48">
        <v>37</v>
      </c>
      <c r="BS634" s="48">
        <v>33</v>
      </c>
      <c r="BT634" s="48">
        <v>30</v>
      </c>
      <c r="BU634" s="48" t="s">
        <v>85</v>
      </c>
      <c r="BV634" s="48" t="s">
        <v>85</v>
      </c>
      <c r="BW634" s="48" t="s">
        <v>85</v>
      </c>
      <c r="BX634" s="48" t="s">
        <v>85</v>
      </c>
      <c r="BY634" s="48" t="s">
        <v>85</v>
      </c>
      <c r="BZ634" s="48" t="s">
        <v>85</v>
      </c>
      <c r="CA634" s="48" t="s">
        <v>85</v>
      </c>
      <c r="CB634" s="48" t="s">
        <v>85</v>
      </c>
      <c r="CC634" s="48" t="s">
        <v>85</v>
      </c>
      <c r="CD634" s="45"/>
      <c r="CE634" s="15"/>
      <c r="CF634" s="15"/>
      <c r="CG634" s="15"/>
      <c r="CH634" s="15"/>
      <c r="CI634" s="15"/>
      <c r="CJ634" s="15"/>
      <c r="CK634" s="18"/>
    </row>
    <row r="635" spans="1:89" ht="15.75" customHeight="1">
      <c r="A635" s="44">
        <v>419</v>
      </c>
      <c r="B635" s="45" t="s">
        <v>953</v>
      </c>
      <c r="C635" s="9" t="s">
        <v>279</v>
      </c>
      <c r="D635" s="39" t="s">
        <v>232</v>
      </c>
      <c r="E635" s="39" t="s">
        <v>100</v>
      </c>
      <c r="F635" s="39" t="s">
        <v>823</v>
      </c>
      <c r="G635" s="39" t="s">
        <v>91</v>
      </c>
      <c r="H635" s="40">
        <f>E635-D635+1</f>
        <v>4</v>
      </c>
      <c r="I635" s="40" t="s">
        <v>83</v>
      </c>
      <c r="J635" s="40" t="s">
        <v>603</v>
      </c>
      <c r="K635" s="40" t="s">
        <v>95</v>
      </c>
      <c r="L635" s="48">
        <v>47</v>
      </c>
      <c r="M635" s="48">
        <v>49</v>
      </c>
      <c r="N635" s="48">
        <v>1</v>
      </c>
      <c r="O635" s="48">
        <v>4</v>
      </c>
      <c r="P635" s="13" t="s">
        <v>954</v>
      </c>
      <c r="Q635" s="48" t="s">
        <v>955</v>
      </c>
      <c r="R635" s="48" t="s">
        <v>88</v>
      </c>
      <c r="S635" s="12">
        <v>55</v>
      </c>
      <c r="T635" s="12">
        <v>49</v>
      </c>
      <c r="U635" s="48">
        <v>45</v>
      </c>
      <c r="V635" s="48">
        <v>55</v>
      </c>
      <c r="W635" s="48" t="s">
        <v>12</v>
      </c>
      <c r="X635" s="48">
        <f>IF(AND(W635 = "Rep", M635&gt;L635),1,0)</f>
        <v>1</v>
      </c>
      <c r="Y635" s="48" t="s">
        <v>85</v>
      </c>
      <c r="Z635" s="48" t="s">
        <v>85</v>
      </c>
      <c r="AA635" s="48" t="s">
        <v>85</v>
      </c>
      <c r="AB635" s="48" t="s">
        <v>85</v>
      </c>
      <c r="AC635" s="48">
        <v>1</v>
      </c>
      <c r="AD635" s="48" t="s">
        <v>85</v>
      </c>
      <c r="AE635" s="13" t="s">
        <v>283</v>
      </c>
      <c r="AF635" s="13" t="s">
        <v>283</v>
      </c>
      <c r="AG635" s="48" t="s">
        <v>89</v>
      </c>
      <c r="AH635" s="48">
        <v>1</v>
      </c>
      <c r="AI635" s="48">
        <v>0</v>
      </c>
      <c r="AJ635" s="48">
        <v>1</v>
      </c>
      <c r="AK635" s="48">
        <v>1</v>
      </c>
      <c r="AL635" s="48">
        <v>1</v>
      </c>
      <c r="AM635" s="48">
        <v>1</v>
      </c>
      <c r="AN635" s="48">
        <v>0</v>
      </c>
      <c r="AO635" s="48">
        <v>0</v>
      </c>
      <c r="AP635" s="48">
        <v>1</v>
      </c>
      <c r="AQ635" s="48">
        <v>0</v>
      </c>
      <c r="AR635" s="48">
        <v>0</v>
      </c>
      <c r="AS635" s="48">
        <v>0</v>
      </c>
      <c r="AT635" s="48">
        <v>1</v>
      </c>
      <c r="AU635" s="48">
        <v>0</v>
      </c>
      <c r="AV635" s="48">
        <v>0</v>
      </c>
      <c r="AW635" s="48">
        <v>0</v>
      </c>
      <c r="AX635" s="48">
        <v>0</v>
      </c>
      <c r="AY635" s="48">
        <v>0</v>
      </c>
      <c r="AZ635" s="48">
        <v>0</v>
      </c>
      <c r="BA635" s="48">
        <v>0</v>
      </c>
      <c r="BB635" s="48">
        <v>0</v>
      </c>
      <c r="BC635" s="48">
        <v>0</v>
      </c>
      <c r="BD635" s="48">
        <v>0</v>
      </c>
      <c r="BE635" s="48">
        <v>0</v>
      </c>
      <c r="BF635" s="48">
        <v>0</v>
      </c>
      <c r="BG635" s="48">
        <v>0</v>
      </c>
      <c r="BH635" s="48">
        <v>0</v>
      </c>
      <c r="BI635" s="48">
        <v>0</v>
      </c>
      <c r="BJ635" s="48">
        <v>0</v>
      </c>
      <c r="BK635" s="48">
        <v>0</v>
      </c>
      <c r="BL635" s="48">
        <v>0</v>
      </c>
      <c r="BM635" s="48">
        <v>0</v>
      </c>
      <c r="BN635" s="48">
        <v>0</v>
      </c>
      <c r="BO635" s="48">
        <v>0</v>
      </c>
      <c r="BP635" s="48" t="s">
        <v>85</v>
      </c>
      <c r="BQ635" s="48" t="s">
        <v>85</v>
      </c>
      <c r="BR635" s="48">
        <v>32</v>
      </c>
      <c r="BS635" s="48">
        <v>42</v>
      </c>
      <c r="BT635" s="48">
        <v>26</v>
      </c>
      <c r="BU635" s="48" t="s">
        <v>85</v>
      </c>
      <c r="BV635" s="48" t="s">
        <v>85</v>
      </c>
      <c r="BW635" s="48" t="s">
        <v>85</v>
      </c>
      <c r="BX635" s="48" t="s">
        <v>85</v>
      </c>
      <c r="BY635" s="48" t="s">
        <v>85</v>
      </c>
      <c r="BZ635" s="48" t="s">
        <v>85</v>
      </c>
      <c r="CA635" s="48" t="s">
        <v>85</v>
      </c>
      <c r="CB635" s="48" t="s">
        <v>85</v>
      </c>
      <c r="CC635" s="48" t="s">
        <v>85</v>
      </c>
      <c r="CD635" s="45"/>
      <c r="CE635" s="1"/>
      <c r="CF635" s="1"/>
      <c r="CG635" s="1"/>
      <c r="CH635" s="1"/>
      <c r="CI635" s="1"/>
      <c r="CJ635" s="1"/>
      <c r="CK635" s="38"/>
    </row>
    <row r="636" spans="1:89" ht="15.75" customHeight="1">
      <c r="A636" s="44">
        <v>599</v>
      </c>
      <c r="B636" s="45" t="s">
        <v>976</v>
      </c>
      <c r="C636" s="9" t="s">
        <v>979</v>
      </c>
      <c r="D636" s="39" t="s">
        <v>139</v>
      </c>
      <c r="E636" s="39" t="s">
        <v>132</v>
      </c>
      <c r="F636" s="23" t="s">
        <v>980</v>
      </c>
      <c r="G636" s="39" t="s">
        <v>125</v>
      </c>
      <c r="H636" s="40">
        <f>E636-D636+1</f>
        <v>2</v>
      </c>
      <c r="I636" s="40" t="s">
        <v>210</v>
      </c>
      <c r="J636" s="40" t="s">
        <v>603</v>
      </c>
      <c r="K636" s="48">
        <v>676</v>
      </c>
      <c r="L636" s="22">
        <v>50</v>
      </c>
      <c r="M636" s="22">
        <v>46</v>
      </c>
      <c r="N636" s="48">
        <v>5</v>
      </c>
      <c r="O636" s="22" t="s">
        <v>85</v>
      </c>
      <c r="P636" s="13" t="s">
        <v>977</v>
      </c>
      <c r="Q636" s="22" t="s">
        <v>978</v>
      </c>
      <c r="R636" s="48" t="s">
        <v>88</v>
      </c>
      <c r="S636" s="12">
        <v>47</v>
      </c>
      <c r="T636" s="12">
        <v>49</v>
      </c>
      <c r="U636" s="48">
        <v>47</v>
      </c>
      <c r="V636" s="48">
        <v>49</v>
      </c>
      <c r="W636" s="48" t="s">
        <v>12</v>
      </c>
      <c r="X636" s="48">
        <f>IF(AND(W636 = "Rep", M636&gt;L636),1,0)</f>
        <v>0</v>
      </c>
      <c r="Y636" s="48" t="s">
        <v>85</v>
      </c>
      <c r="Z636" s="48" t="s">
        <v>85</v>
      </c>
      <c r="AA636" s="22">
        <v>0</v>
      </c>
      <c r="AB636" s="22">
        <v>0</v>
      </c>
      <c r="AC636" s="22">
        <v>1</v>
      </c>
      <c r="AD636" s="48" t="s">
        <v>85</v>
      </c>
      <c r="AE636" s="48" t="s">
        <v>979</v>
      </c>
      <c r="AF636" s="48" t="s">
        <v>979</v>
      </c>
      <c r="AG636" s="13" t="s">
        <v>89</v>
      </c>
      <c r="AH636" s="48">
        <v>1</v>
      </c>
      <c r="AI636" s="48">
        <v>0</v>
      </c>
      <c r="AJ636" s="48" t="s">
        <v>85</v>
      </c>
      <c r="AK636" s="48" t="s">
        <v>85</v>
      </c>
      <c r="AL636" s="48" t="s">
        <v>85</v>
      </c>
      <c r="AM636" s="48" t="s">
        <v>85</v>
      </c>
      <c r="AN636" s="48" t="s">
        <v>85</v>
      </c>
      <c r="AO636" s="48" t="s">
        <v>85</v>
      </c>
      <c r="AP636" s="48" t="s">
        <v>85</v>
      </c>
      <c r="AQ636" s="48" t="s">
        <v>85</v>
      </c>
      <c r="AR636" s="48" t="s">
        <v>85</v>
      </c>
      <c r="AS636" s="48" t="s">
        <v>85</v>
      </c>
      <c r="AT636" s="48" t="s">
        <v>85</v>
      </c>
      <c r="AU636" s="48" t="s">
        <v>85</v>
      </c>
      <c r="AV636" s="48" t="s">
        <v>85</v>
      </c>
      <c r="AW636" s="48" t="s">
        <v>85</v>
      </c>
      <c r="AX636" s="48" t="s">
        <v>85</v>
      </c>
      <c r="AY636" s="48" t="s">
        <v>85</v>
      </c>
      <c r="AZ636" s="48" t="s">
        <v>85</v>
      </c>
      <c r="BA636" s="48" t="s">
        <v>85</v>
      </c>
      <c r="BB636" s="48" t="s">
        <v>85</v>
      </c>
      <c r="BC636" s="48" t="s">
        <v>85</v>
      </c>
      <c r="BD636" s="48" t="s">
        <v>85</v>
      </c>
      <c r="BE636" s="48" t="s">
        <v>85</v>
      </c>
      <c r="BF636" s="48" t="s">
        <v>85</v>
      </c>
      <c r="BG636" s="48" t="s">
        <v>85</v>
      </c>
      <c r="BH636" s="48" t="s">
        <v>85</v>
      </c>
      <c r="BI636" s="48" t="s">
        <v>85</v>
      </c>
      <c r="BJ636" s="48" t="s">
        <v>85</v>
      </c>
      <c r="BK636" s="48" t="s">
        <v>85</v>
      </c>
      <c r="BL636" s="48" t="s">
        <v>85</v>
      </c>
      <c r="BM636" s="48" t="s">
        <v>85</v>
      </c>
      <c r="BN636" s="48" t="s">
        <v>85</v>
      </c>
      <c r="BO636" s="48" t="s">
        <v>85</v>
      </c>
      <c r="BP636" s="48" t="s">
        <v>85</v>
      </c>
      <c r="BQ636" s="48" t="s">
        <v>85</v>
      </c>
      <c r="BR636" s="48">
        <v>37</v>
      </c>
      <c r="BS636" s="48">
        <v>35</v>
      </c>
      <c r="BT636" s="48">
        <v>28</v>
      </c>
      <c r="BU636" s="48" t="s">
        <v>85</v>
      </c>
      <c r="BV636" s="48" t="s">
        <v>85</v>
      </c>
      <c r="BW636" s="48" t="s">
        <v>85</v>
      </c>
      <c r="BX636" s="48" t="s">
        <v>85</v>
      </c>
      <c r="BY636" s="48">
        <v>67</v>
      </c>
      <c r="BZ636" s="48">
        <v>20</v>
      </c>
      <c r="CA636" s="48">
        <v>7</v>
      </c>
      <c r="CB636" s="48">
        <v>2</v>
      </c>
      <c r="CC636" s="48">
        <v>3</v>
      </c>
      <c r="CD636" s="45"/>
      <c r="CE636" s="1"/>
      <c r="CF636" s="1"/>
      <c r="CG636" s="1"/>
      <c r="CH636" s="1"/>
      <c r="CI636" s="1"/>
      <c r="CJ636" s="1"/>
      <c r="CK636" s="1"/>
    </row>
    <row r="637" spans="1:89" ht="15.75" customHeight="1">
      <c r="A637" s="44">
        <v>515</v>
      </c>
      <c r="B637" s="45" t="s">
        <v>976</v>
      </c>
      <c r="C637" s="9" t="s">
        <v>279</v>
      </c>
      <c r="D637" s="39" t="s">
        <v>250</v>
      </c>
      <c r="E637" s="39" t="s">
        <v>79</v>
      </c>
      <c r="F637" s="39" t="s">
        <v>815</v>
      </c>
      <c r="G637" s="39" t="s">
        <v>80</v>
      </c>
      <c r="H637" s="40">
        <f>E637-D637+1</f>
        <v>3</v>
      </c>
      <c r="I637" s="40" t="s">
        <v>83</v>
      </c>
      <c r="J637" s="40" t="s">
        <v>603</v>
      </c>
      <c r="K637" s="40" t="s">
        <v>95</v>
      </c>
      <c r="L637" s="48">
        <v>49</v>
      </c>
      <c r="M637" s="48">
        <v>42</v>
      </c>
      <c r="N637" s="48">
        <v>4</v>
      </c>
      <c r="O637" s="48">
        <v>5</v>
      </c>
      <c r="P637" s="13" t="s">
        <v>977</v>
      </c>
      <c r="Q637" s="48" t="s">
        <v>978</v>
      </c>
      <c r="R637" s="48" t="s">
        <v>88</v>
      </c>
      <c r="S637" s="12">
        <v>47</v>
      </c>
      <c r="T637" s="12">
        <v>49</v>
      </c>
      <c r="U637" s="48">
        <v>47</v>
      </c>
      <c r="V637" s="48">
        <v>49</v>
      </c>
      <c r="W637" s="48" t="s">
        <v>12</v>
      </c>
      <c r="X637" s="48">
        <f>IF(AND(W637 = "Rep", M637&gt;L637),1,0)</f>
        <v>0</v>
      </c>
      <c r="Y637" s="48" t="s">
        <v>85</v>
      </c>
      <c r="Z637" s="48" t="s">
        <v>674</v>
      </c>
      <c r="AA637" s="48">
        <v>0</v>
      </c>
      <c r="AB637" s="48">
        <v>0</v>
      </c>
      <c r="AC637" s="48">
        <v>1</v>
      </c>
      <c r="AD637" s="48" t="s">
        <v>85</v>
      </c>
      <c r="AE637" s="13" t="s">
        <v>283</v>
      </c>
      <c r="AF637" s="13" t="s">
        <v>283</v>
      </c>
      <c r="AG637" s="48" t="s">
        <v>89</v>
      </c>
      <c r="AH637" s="48">
        <v>1</v>
      </c>
      <c r="AI637" s="48">
        <v>0</v>
      </c>
      <c r="AJ637" s="48">
        <v>1</v>
      </c>
      <c r="AK637" s="48">
        <v>1</v>
      </c>
      <c r="AL637" s="48">
        <v>1</v>
      </c>
      <c r="AM637" s="48">
        <v>1</v>
      </c>
      <c r="AN637" s="48">
        <v>0</v>
      </c>
      <c r="AO637" s="48">
        <v>0</v>
      </c>
      <c r="AP637" s="48">
        <v>1</v>
      </c>
      <c r="AQ637" s="48">
        <v>0</v>
      </c>
      <c r="AR637" s="48">
        <v>0</v>
      </c>
      <c r="AS637" s="48">
        <v>0</v>
      </c>
      <c r="AT637" s="48">
        <v>1</v>
      </c>
      <c r="AU637" s="48">
        <v>0</v>
      </c>
      <c r="AV637" s="48">
        <v>0</v>
      </c>
      <c r="AW637" s="48">
        <v>0</v>
      </c>
      <c r="AX637" s="48">
        <v>0</v>
      </c>
      <c r="AY637" s="48">
        <v>0</v>
      </c>
      <c r="AZ637" s="48">
        <v>0</v>
      </c>
      <c r="BA637" s="48">
        <v>0</v>
      </c>
      <c r="BB637" s="48">
        <v>0</v>
      </c>
      <c r="BC637" s="48">
        <v>0</v>
      </c>
      <c r="BD637" s="48">
        <v>0</v>
      </c>
      <c r="BE637" s="48">
        <v>0</v>
      </c>
      <c r="BF637" s="48">
        <v>0</v>
      </c>
      <c r="BG637" s="48">
        <v>0</v>
      </c>
      <c r="BH637" s="48">
        <v>0</v>
      </c>
      <c r="BI637" s="48">
        <v>0</v>
      </c>
      <c r="BJ637" s="48">
        <v>0</v>
      </c>
      <c r="BK637" s="48">
        <v>0</v>
      </c>
      <c r="BL637" s="48">
        <v>0</v>
      </c>
      <c r="BM637" s="48">
        <v>0</v>
      </c>
      <c r="BN637" s="48">
        <v>0</v>
      </c>
      <c r="BO637" s="48">
        <v>0</v>
      </c>
      <c r="BP637" s="48" t="s">
        <v>85</v>
      </c>
      <c r="BQ637" s="48" t="s">
        <v>85</v>
      </c>
      <c r="BR637" s="48">
        <v>36</v>
      </c>
      <c r="BS637" s="48">
        <v>35</v>
      </c>
      <c r="BT637" s="48">
        <v>29</v>
      </c>
      <c r="BU637" s="48" t="s">
        <v>85</v>
      </c>
      <c r="BV637" s="48" t="s">
        <v>85</v>
      </c>
      <c r="BW637" s="48" t="s">
        <v>85</v>
      </c>
      <c r="BX637" s="48" t="s">
        <v>85</v>
      </c>
      <c r="BY637" s="48" t="s">
        <v>85</v>
      </c>
      <c r="BZ637" s="48" t="s">
        <v>85</v>
      </c>
      <c r="CA637" s="48" t="s">
        <v>85</v>
      </c>
      <c r="CB637" s="48" t="s">
        <v>85</v>
      </c>
      <c r="CC637" s="48" t="s">
        <v>85</v>
      </c>
      <c r="CD637" s="45"/>
      <c r="CE637" s="15"/>
      <c r="CF637" s="15"/>
      <c r="CG637" s="15"/>
      <c r="CH637" s="15"/>
      <c r="CI637" s="15"/>
      <c r="CJ637" s="15"/>
      <c r="CK637" s="18"/>
    </row>
    <row r="638" spans="1:89" ht="15.75" customHeight="1">
      <c r="A638" s="44">
        <v>557</v>
      </c>
      <c r="B638" s="45" t="s">
        <v>1178</v>
      </c>
      <c r="C638" s="9" t="s">
        <v>279</v>
      </c>
      <c r="D638" s="39" t="s">
        <v>122</v>
      </c>
      <c r="E638" s="39" t="s">
        <v>80</v>
      </c>
      <c r="F638" s="50" t="s">
        <v>524</v>
      </c>
      <c r="G638" s="39" t="s">
        <v>139</v>
      </c>
      <c r="H638" s="40">
        <f>E638-D638+1</f>
        <v>2</v>
      </c>
      <c r="I638" s="40" t="s">
        <v>83</v>
      </c>
      <c r="J638" s="40" t="s">
        <v>603</v>
      </c>
      <c r="K638" s="40" t="s">
        <v>95</v>
      </c>
      <c r="L638" s="48">
        <v>42</v>
      </c>
      <c r="M638" s="48">
        <v>48</v>
      </c>
      <c r="N638" s="48">
        <v>2</v>
      </c>
      <c r="O638" s="48">
        <v>8</v>
      </c>
      <c r="P638" s="13" t="s">
        <v>1179</v>
      </c>
      <c r="Q638" s="48" t="s">
        <v>1180</v>
      </c>
      <c r="R638" s="48" t="s">
        <v>88</v>
      </c>
      <c r="S638" s="12">
        <v>44</v>
      </c>
      <c r="T638" s="12">
        <v>54</v>
      </c>
      <c r="U638" s="48">
        <v>44</v>
      </c>
      <c r="V638" s="48">
        <v>54</v>
      </c>
      <c r="W638" s="48" t="s">
        <v>12</v>
      </c>
      <c r="X638" s="48">
        <f>IF(AND(W638 = "Rep", M638&gt;L638),1,0)</f>
        <v>1</v>
      </c>
      <c r="Y638" s="48" t="s">
        <v>85</v>
      </c>
      <c r="Z638" s="48" t="s">
        <v>674</v>
      </c>
      <c r="AA638" s="48">
        <v>0</v>
      </c>
      <c r="AB638" s="48">
        <v>0</v>
      </c>
      <c r="AC638" s="48">
        <v>1</v>
      </c>
      <c r="AD638" s="48" t="s">
        <v>85</v>
      </c>
      <c r="AE638" s="13" t="s">
        <v>283</v>
      </c>
      <c r="AF638" s="13" t="s">
        <v>283</v>
      </c>
      <c r="AG638" s="48" t="s">
        <v>89</v>
      </c>
      <c r="AH638" s="48">
        <v>1</v>
      </c>
      <c r="AI638" s="48">
        <v>0</v>
      </c>
      <c r="AJ638" s="48">
        <v>1</v>
      </c>
      <c r="AK638" s="48">
        <v>1</v>
      </c>
      <c r="AL638" s="48">
        <v>1</v>
      </c>
      <c r="AM638" s="48">
        <v>1</v>
      </c>
      <c r="AN638" s="48">
        <v>0</v>
      </c>
      <c r="AO638" s="48">
        <v>0</v>
      </c>
      <c r="AP638" s="48">
        <v>1</v>
      </c>
      <c r="AQ638" s="48">
        <v>0</v>
      </c>
      <c r="AR638" s="48">
        <v>0</v>
      </c>
      <c r="AS638" s="48">
        <v>0</v>
      </c>
      <c r="AT638" s="48">
        <v>1</v>
      </c>
      <c r="AU638" s="48">
        <v>0</v>
      </c>
      <c r="AV638" s="48">
        <v>0</v>
      </c>
      <c r="AW638" s="48">
        <v>0</v>
      </c>
      <c r="AX638" s="48">
        <v>0</v>
      </c>
      <c r="AY638" s="48">
        <v>0</v>
      </c>
      <c r="AZ638" s="48">
        <v>0</v>
      </c>
      <c r="BA638" s="48">
        <v>0</v>
      </c>
      <c r="BB638" s="48">
        <v>0</v>
      </c>
      <c r="BC638" s="48">
        <v>0</v>
      </c>
      <c r="BD638" s="48">
        <v>0</v>
      </c>
      <c r="BE638" s="48">
        <v>0</v>
      </c>
      <c r="BF638" s="48">
        <v>0</v>
      </c>
      <c r="BG638" s="48">
        <v>0</v>
      </c>
      <c r="BH638" s="48">
        <v>0</v>
      </c>
      <c r="BI638" s="48">
        <v>0</v>
      </c>
      <c r="BJ638" s="48">
        <v>0</v>
      </c>
      <c r="BK638" s="48">
        <v>0</v>
      </c>
      <c r="BL638" s="48">
        <v>0</v>
      </c>
      <c r="BM638" s="48">
        <v>0</v>
      </c>
      <c r="BN638" s="48">
        <v>0</v>
      </c>
      <c r="BO638" s="48">
        <v>0</v>
      </c>
      <c r="BP638" s="48" t="s">
        <v>85</v>
      </c>
      <c r="BQ638" s="48" t="s">
        <v>85</v>
      </c>
      <c r="BR638" s="48">
        <v>44</v>
      </c>
      <c r="BS638" s="48">
        <v>49</v>
      </c>
      <c r="BT638" s="48">
        <v>70</v>
      </c>
      <c r="BU638" s="48" t="s">
        <v>85</v>
      </c>
      <c r="BV638" s="48" t="s">
        <v>85</v>
      </c>
      <c r="BW638" s="48" t="s">
        <v>85</v>
      </c>
      <c r="BX638" s="48" t="s">
        <v>85</v>
      </c>
      <c r="BY638" s="48" t="s">
        <v>85</v>
      </c>
      <c r="BZ638" s="48" t="s">
        <v>85</v>
      </c>
      <c r="CA638" s="48" t="s">
        <v>85</v>
      </c>
      <c r="CB638" s="48" t="s">
        <v>85</v>
      </c>
      <c r="CC638" s="48" t="s">
        <v>85</v>
      </c>
      <c r="CD638" s="45"/>
      <c r="CE638" s="15"/>
      <c r="CF638" s="15"/>
      <c r="CG638" s="15"/>
      <c r="CH638" s="15"/>
      <c r="CI638" s="15"/>
      <c r="CJ638" s="15"/>
      <c r="CK638" s="16"/>
    </row>
    <row r="639" spans="1:89" ht="15.75" customHeight="1">
      <c r="A639" s="1"/>
      <c r="C639" s="51"/>
      <c r="D639" s="27"/>
      <c r="E639" s="27"/>
      <c r="G639" s="27"/>
      <c r="H639" s="25"/>
      <c r="I639" s="22"/>
      <c r="J639" s="25"/>
      <c r="K639" s="25"/>
      <c r="L639" s="25"/>
      <c r="M639" s="25"/>
      <c r="N639" s="29"/>
      <c r="O639" s="25"/>
      <c r="P639" s="25"/>
      <c r="Q639" s="25"/>
      <c r="R639" s="25"/>
      <c r="S639" s="25"/>
      <c r="T639" s="25"/>
      <c r="U639" s="32"/>
      <c r="V639" s="32"/>
      <c r="W639" s="32"/>
      <c r="X639" s="32"/>
      <c r="Y639" s="29"/>
      <c r="Z639" s="31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31"/>
    </row>
    <row r="640" spans="1:89" ht="15.75" customHeight="1"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32"/>
      <c r="V640" s="32"/>
      <c r="W640" s="32"/>
      <c r="X640" s="32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</row>
    <row r="641" spans="8:81" ht="15.75" customHeight="1"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32"/>
      <c r="V641" s="32"/>
      <c r="W641" s="32"/>
      <c r="X641" s="32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</row>
    <row r="642" spans="8:81" ht="15.75" customHeight="1"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32"/>
      <c r="V642" s="32"/>
      <c r="W642" s="32"/>
      <c r="X642" s="32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</row>
    <row r="643" spans="8:81" ht="15.75" customHeight="1"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32"/>
      <c r="V643" s="32"/>
      <c r="W643" s="32"/>
      <c r="X643" s="32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</row>
    <row r="644" spans="8:81" ht="15.75" customHeight="1"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32"/>
      <c r="V644" s="32"/>
      <c r="W644" s="32"/>
      <c r="X644" s="32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</row>
    <row r="645" spans="8:81" ht="15.75" customHeight="1"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32"/>
      <c r="V645" s="32"/>
      <c r="W645" s="32"/>
      <c r="X645" s="32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</row>
    <row r="646" spans="8:81" ht="15.75" customHeight="1"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32"/>
      <c r="V646" s="32"/>
      <c r="W646" s="32"/>
      <c r="X646" s="32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</row>
    <row r="647" spans="8:81" ht="15.75" customHeight="1"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32"/>
      <c r="V647" s="32"/>
      <c r="W647" s="32"/>
      <c r="X647" s="32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</row>
    <row r="648" spans="8:81" ht="15.75" customHeight="1"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32"/>
      <c r="V648" s="32"/>
      <c r="W648" s="32"/>
      <c r="X648" s="32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</row>
    <row r="649" spans="8:81" ht="15.75" customHeight="1"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32"/>
      <c r="V649" s="32"/>
      <c r="W649" s="32"/>
      <c r="X649" s="32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</row>
    <row r="650" spans="8:81" ht="15.75" customHeight="1"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32"/>
      <c r="V650" s="32"/>
      <c r="W650" s="32"/>
      <c r="X650" s="32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</row>
    <row r="651" spans="8:81" ht="15.75" customHeight="1"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32"/>
      <c r="V651" s="32"/>
      <c r="W651" s="32"/>
      <c r="X651" s="32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</row>
    <row r="652" spans="8:81" ht="15.75" customHeight="1"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32"/>
      <c r="V652" s="32"/>
      <c r="W652" s="32"/>
      <c r="X652" s="32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</row>
    <row r="653" spans="8:81" ht="15.75" customHeight="1"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32"/>
      <c r="V653" s="32"/>
      <c r="W653" s="32"/>
      <c r="X653" s="32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</row>
    <row r="654" spans="8:81" ht="15.75" customHeight="1"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32"/>
      <c r="V654" s="32"/>
      <c r="W654" s="32"/>
      <c r="X654" s="32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</row>
    <row r="655" spans="8:81" ht="15.75" customHeight="1"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32"/>
      <c r="V655" s="32"/>
      <c r="W655" s="32"/>
      <c r="X655" s="32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</row>
    <row r="656" spans="8:81" ht="15.75" customHeight="1"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32"/>
      <c r="V656" s="32"/>
      <c r="W656" s="32"/>
      <c r="X656" s="32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</row>
    <row r="657" spans="8:81" ht="15.75" customHeight="1"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32"/>
      <c r="V657" s="32"/>
      <c r="W657" s="32"/>
      <c r="X657" s="32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</row>
    <row r="658" spans="8:81" ht="15.75" customHeight="1"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32"/>
      <c r="V658" s="32"/>
      <c r="W658" s="32"/>
      <c r="X658" s="32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</row>
    <row r="659" spans="8:81" ht="15.75" customHeight="1"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32"/>
      <c r="V659" s="32"/>
      <c r="W659" s="32"/>
      <c r="X659" s="32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</row>
    <row r="660" spans="8:81" ht="15.75" customHeight="1"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32"/>
      <c r="V660" s="32"/>
      <c r="W660" s="32"/>
      <c r="X660" s="32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</row>
    <row r="661" spans="8:81" ht="15.75" customHeight="1"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32"/>
      <c r="V661" s="32"/>
      <c r="W661" s="32"/>
      <c r="X661" s="32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</row>
    <row r="662" spans="8:81" ht="15.75" customHeight="1"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32"/>
      <c r="V662" s="32"/>
      <c r="W662" s="32"/>
      <c r="X662" s="32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</row>
    <row r="663" spans="8:81" ht="15.75" customHeight="1"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32"/>
      <c r="V663" s="32"/>
      <c r="W663" s="32"/>
      <c r="X663" s="32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</row>
    <row r="664" spans="8:81" ht="15.75" customHeight="1"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32"/>
      <c r="V664" s="32"/>
      <c r="W664" s="32"/>
      <c r="X664" s="32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</row>
    <row r="665" spans="8:81" ht="15.75" customHeight="1"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32"/>
      <c r="V665" s="32"/>
      <c r="W665" s="32"/>
      <c r="X665" s="32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</row>
    <row r="666" spans="8:81" ht="15.75" customHeight="1"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32"/>
      <c r="V666" s="32"/>
      <c r="W666" s="32"/>
      <c r="X666" s="32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</row>
    <row r="667" spans="8:81" ht="15.75" customHeight="1"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32"/>
      <c r="V667" s="32"/>
      <c r="W667" s="32"/>
      <c r="X667" s="32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</row>
    <row r="668" spans="8:81" ht="15.75" customHeight="1"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32"/>
      <c r="V668" s="32"/>
      <c r="W668" s="32"/>
      <c r="X668" s="32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</row>
    <row r="669" spans="8:81" ht="15.75" customHeight="1"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32"/>
      <c r="V669" s="32"/>
      <c r="W669" s="32"/>
      <c r="X669" s="32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</row>
    <row r="670" spans="8:81" ht="15.75" customHeight="1"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32"/>
      <c r="V670" s="32"/>
      <c r="W670" s="32"/>
      <c r="X670" s="32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</row>
    <row r="671" spans="8:81" ht="15.75" customHeight="1"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32"/>
      <c r="V671" s="32"/>
      <c r="W671" s="32"/>
      <c r="X671" s="32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</row>
    <row r="672" spans="8:81" ht="15.75" customHeight="1"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32"/>
      <c r="V672" s="32"/>
      <c r="W672" s="32"/>
      <c r="X672" s="32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</row>
    <row r="673" spans="8:81" ht="15.75" customHeight="1"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32"/>
      <c r="V673" s="32"/>
      <c r="W673" s="32"/>
      <c r="X673" s="32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</row>
    <row r="674" spans="8:81" ht="15.75" customHeight="1"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32"/>
      <c r="V674" s="32"/>
      <c r="W674" s="32"/>
      <c r="X674" s="32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</row>
    <row r="675" spans="8:81" ht="15.75" customHeight="1"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32"/>
      <c r="V675" s="32"/>
      <c r="W675" s="32"/>
      <c r="X675" s="32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</row>
    <row r="676" spans="8:81" ht="15.75" customHeight="1"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32"/>
      <c r="V676" s="32"/>
      <c r="W676" s="32"/>
      <c r="X676" s="32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</row>
    <row r="677" spans="8:81" ht="15.75" customHeight="1"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32"/>
      <c r="V677" s="32"/>
      <c r="W677" s="32"/>
      <c r="X677" s="32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</row>
    <row r="678" spans="8:81" ht="15.75" customHeight="1"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32"/>
      <c r="V678" s="32"/>
      <c r="W678" s="32"/>
      <c r="X678" s="32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</row>
    <row r="679" spans="8:81" ht="15.75" customHeight="1"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32"/>
      <c r="V679" s="32"/>
      <c r="W679" s="32"/>
      <c r="X679" s="32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</row>
    <row r="680" spans="8:81" ht="15.75" customHeight="1"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32"/>
      <c r="V680" s="32"/>
      <c r="W680" s="32"/>
      <c r="X680" s="32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</row>
    <row r="681" spans="8:81" ht="15.75" customHeight="1"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32"/>
      <c r="V681" s="32"/>
      <c r="W681" s="32"/>
      <c r="X681" s="32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</row>
    <row r="682" spans="8:81" ht="15.75" customHeight="1"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32"/>
      <c r="V682" s="32"/>
      <c r="W682" s="32"/>
      <c r="X682" s="32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</row>
    <row r="683" spans="8:81" ht="15.75" customHeight="1"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32"/>
      <c r="V683" s="32"/>
      <c r="W683" s="32"/>
      <c r="X683" s="32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</row>
    <row r="684" spans="8:81" ht="15.75" customHeight="1"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32"/>
      <c r="V684" s="32"/>
      <c r="W684" s="32"/>
      <c r="X684" s="32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</row>
    <row r="685" spans="8:81" ht="15.75" customHeight="1"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32"/>
      <c r="V685" s="32"/>
      <c r="W685" s="32"/>
      <c r="X685" s="32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</row>
    <row r="686" spans="8:81" ht="15.75" customHeight="1"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32"/>
      <c r="V686" s="32"/>
      <c r="W686" s="32"/>
      <c r="X686" s="32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</row>
    <row r="687" spans="8:81" ht="15.75" customHeight="1"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32"/>
      <c r="V687" s="32"/>
      <c r="W687" s="32"/>
      <c r="X687" s="32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</row>
    <row r="688" spans="8:81" ht="15.75" customHeight="1"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32"/>
      <c r="V688" s="32"/>
      <c r="W688" s="32"/>
      <c r="X688" s="32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</row>
    <row r="689" spans="8:81" ht="15.75" customHeight="1"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32"/>
      <c r="V689" s="32"/>
      <c r="W689" s="32"/>
      <c r="X689" s="32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</row>
    <row r="690" spans="8:81" ht="15.75" customHeight="1"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32"/>
      <c r="V690" s="32"/>
      <c r="W690" s="32"/>
      <c r="X690" s="32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</row>
    <row r="691" spans="8:81" ht="15.75" customHeight="1"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32"/>
      <c r="V691" s="32"/>
      <c r="W691" s="32"/>
      <c r="X691" s="32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</row>
    <row r="692" spans="8:81" ht="15.75" customHeight="1"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32"/>
      <c r="V692" s="32"/>
      <c r="W692" s="32"/>
      <c r="X692" s="32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</row>
    <row r="693" spans="8:81" ht="15.75" customHeight="1"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32"/>
      <c r="V693" s="32"/>
      <c r="W693" s="32"/>
      <c r="X693" s="32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</row>
    <row r="694" spans="8:81" ht="15.75" customHeight="1"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32"/>
      <c r="V694" s="32"/>
      <c r="W694" s="32"/>
      <c r="X694" s="32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</row>
    <row r="695" spans="8:81" ht="15.75" customHeight="1"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32"/>
      <c r="V695" s="32"/>
      <c r="W695" s="32"/>
      <c r="X695" s="32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</row>
    <row r="696" spans="8:81" ht="15.75" customHeight="1"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32"/>
      <c r="V696" s="32"/>
      <c r="W696" s="32"/>
      <c r="X696" s="32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</row>
    <row r="697" spans="8:81" ht="15.75" customHeight="1"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32"/>
      <c r="V697" s="32"/>
      <c r="W697" s="32"/>
      <c r="X697" s="32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</row>
    <row r="698" spans="8:81" ht="15.75" customHeight="1"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32"/>
      <c r="V698" s="32"/>
      <c r="W698" s="32"/>
      <c r="X698" s="32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</row>
    <row r="699" spans="8:81" ht="15.75" customHeight="1"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32"/>
      <c r="V699" s="32"/>
      <c r="W699" s="32"/>
      <c r="X699" s="32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</row>
    <row r="700" spans="8:81" ht="15.75" customHeight="1"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32"/>
      <c r="V700" s="32"/>
      <c r="W700" s="32"/>
      <c r="X700" s="32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</row>
    <row r="701" spans="8:81" ht="15.75" customHeight="1"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32"/>
      <c r="V701" s="32"/>
      <c r="W701" s="32"/>
      <c r="X701" s="32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</row>
    <row r="702" spans="8:81" ht="15.75" customHeight="1"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32"/>
      <c r="V702" s="32"/>
      <c r="W702" s="32"/>
      <c r="X702" s="32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</row>
    <row r="703" spans="8:81" ht="15.75" customHeight="1"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32"/>
      <c r="V703" s="32"/>
      <c r="W703" s="32"/>
      <c r="X703" s="32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</row>
    <row r="704" spans="8:81" ht="15.75" customHeight="1"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32"/>
      <c r="V704" s="32"/>
      <c r="W704" s="32"/>
      <c r="X704" s="32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</row>
    <row r="705" spans="8:81" ht="15.75" customHeight="1"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32"/>
      <c r="V705" s="32"/>
      <c r="W705" s="32"/>
      <c r="X705" s="32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</row>
    <row r="706" spans="8:81" ht="15.75" customHeight="1"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32"/>
      <c r="V706" s="32"/>
      <c r="W706" s="32"/>
      <c r="X706" s="32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</row>
    <row r="707" spans="8:81" ht="15.75" customHeight="1"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32"/>
      <c r="V707" s="32"/>
      <c r="W707" s="32"/>
      <c r="X707" s="32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</row>
    <row r="708" spans="8:81" ht="15.75" customHeight="1"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32"/>
      <c r="V708" s="32"/>
      <c r="W708" s="32"/>
      <c r="X708" s="32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</row>
    <row r="709" spans="8:81" ht="15.75" customHeight="1"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32"/>
      <c r="V709" s="32"/>
      <c r="W709" s="32"/>
      <c r="X709" s="32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</row>
    <row r="710" spans="8:81" ht="15.75" customHeight="1"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32"/>
      <c r="V710" s="32"/>
      <c r="W710" s="32"/>
      <c r="X710" s="32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</row>
    <row r="711" spans="8:81" ht="15.75" customHeight="1"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32"/>
      <c r="V711" s="32"/>
      <c r="W711" s="32"/>
      <c r="X711" s="32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</row>
    <row r="712" spans="8:81" ht="15.75" customHeight="1"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32"/>
      <c r="V712" s="32"/>
      <c r="W712" s="32"/>
      <c r="X712" s="32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</row>
    <row r="713" spans="8:81" ht="15.75" customHeight="1"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32"/>
      <c r="V713" s="32"/>
      <c r="W713" s="32"/>
      <c r="X713" s="32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</row>
    <row r="714" spans="8:81" ht="15.75" customHeight="1"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32"/>
      <c r="V714" s="32"/>
      <c r="W714" s="32"/>
      <c r="X714" s="32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</row>
    <row r="715" spans="8:81" ht="15.75" customHeight="1"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32"/>
      <c r="V715" s="32"/>
      <c r="W715" s="32"/>
      <c r="X715" s="32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</row>
    <row r="716" spans="8:81" ht="15.75" customHeight="1"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32"/>
      <c r="V716" s="32"/>
      <c r="W716" s="32"/>
      <c r="X716" s="32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</row>
    <row r="717" spans="8:81" ht="15.75" customHeight="1"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32"/>
      <c r="V717" s="32"/>
      <c r="W717" s="32"/>
      <c r="X717" s="32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</row>
    <row r="718" spans="8:81" ht="15.75" customHeight="1"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32"/>
      <c r="V718" s="32"/>
      <c r="W718" s="32"/>
      <c r="X718" s="32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</row>
    <row r="719" spans="8:81" ht="15.75" customHeight="1"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32"/>
      <c r="V719" s="32"/>
      <c r="W719" s="32"/>
      <c r="X719" s="32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</row>
    <row r="720" spans="8:81" ht="15.75" customHeight="1"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32"/>
      <c r="V720" s="32"/>
      <c r="W720" s="32"/>
      <c r="X720" s="32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</row>
    <row r="721" spans="8:81" ht="15.75" customHeight="1"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32"/>
      <c r="V721" s="32"/>
      <c r="W721" s="32"/>
      <c r="X721" s="32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</row>
    <row r="722" spans="8:81" ht="15.75" customHeight="1"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32"/>
      <c r="V722" s="32"/>
      <c r="W722" s="32"/>
      <c r="X722" s="32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</row>
    <row r="723" spans="8:81" ht="15.75" customHeight="1"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32"/>
      <c r="V723" s="32"/>
      <c r="W723" s="32"/>
      <c r="X723" s="32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</row>
    <row r="724" spans="8:81" ht="15.75" customHeight="1"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32"/>
      <c r="V724" s="32"/>
      <c r="W724" s="32"/>
      <c r="X724" s="32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</row>
    <row r="725" spans="8:81" ht="15.75" customHeight="1"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32"/>
      <c r="V725" s="32"/>
      <c r="W725" s="32"/>
      <c r="X725" s="32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</row>
    <row r="726" spans="8:81" ht="15.75" customHeight="1"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32"/>
      <c r="V726" s="32"/>
      <c r="W726" s="32"/>
      <c r="X726" s="32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</row>
    <row r="727" spans="8:81" ht="15.75" customHeight="1"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32"/>
      <c r="V727" s="32"/>
      <c r="W727" s="32"/>
      <c r="X727" s="32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</row>
    <row r="728" spans="8:81" ht="15.75" customHeight="1"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32"/>
      <c r="V728" s="32"/>
      <c r="W728" s="32"/>
      <c r="X728" s="32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</row>
    <row r="729" spans="8:81" ht="15.75" customHeight="1"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32"/>
      <c r="V729" s="32"/>
      <c r="W729" s="32"/>
      <c r="X729" s="32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</row>
    <row r="730" spans="8:81" ht="15.75" customHeight="1"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32"/>
      <c r="V730" s="32"/>
      <c r="W730" s="32"/>
      <c r="X730" s="32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</row>
    <row r="731" spans="8:81" ht="15.75" customHeight="1"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32"/>
      <c r="V731" s="32"/>
      <c r="W731" s="32"/>
      <c r="X731" s="32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</row>
    <row r="732" spans="8:81" ht="15.75" customHeight="1"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32"/>
      <c r="V732" s="32"/>
      <c r="W732" s="32"/>
      <c r="X732" s="32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</row>
    <row r="733" spans="8:81" ht="15.75" customHeight="1"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32"/>
      <c r="V733" s="32"/>
      <c r="W733" s="32"/>
      <c r="X733" s="32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</row>
    <row r="734" spans="8:81" ht="15.75" customHeight="1"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32"/>
      <c r="V734" s="32"/>
      <c r="W734" s="32"/>
      <c r="X734" s="32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</row>
    <row r="735" spans="8:81" ht="15.75" customHeight="1"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32"/>
      <c r="V735" s="32"/>
      <c r="W735" s="32"/>
      <c r="X735" s="32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</row>
    <row r="736" spans="8:81" ht="15.75" customHeight="1"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32"/>
      <c r="V736" s="32"/>
      <c r="W736" s="32"/>
      <c r="X736" s="32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</row>
    <row r="737" spans="8:81" ht="15.75" customHeight="1"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32"/>
      <c r="V737" s="32"/>
      <c r="W737" s="32"/>
      <c r="X737" s="32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</row>
    <row r="738" spans="8:81" ht="15.75" customHeight="1"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32"/>
      <c r="V738" s="32"/>
      <c r="W738" s="32"/>
      <c r="X738" s="32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</row>
    <row r="739" spans="8:81" ht="15.75" customHeight="1"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32"/>
      <c r="V739" s="32"/>
      <c r="W739" s="32"/>
      <c r="X739" s="32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</row>
    <row r="740" spans="8:81" ht="15.75" customHeight="1"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32"/>
      <c r="V740" s="32"/>
      <c r="W740" s="32"/>
      <c r="X740" s="32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</row>
    <row r="741" spans="8:81" ht="15.75" customHeight="1"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32"/>
      <c r="V741" s="32"/>
      <c r="W741" s="32"/>
      <c r="X741" s="32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</row>
    <row r="742" spans="8:81" ht="15.75" customHeight="1"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32"/>
      <c r="V742" s="32"/>
      <c r="W742" s="32"/>
      <c r="X742" s="32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</row>
    <row r="743" spans="8:81" ht="15.75" customHeight="1"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32"/>
      <c r="V743" s="32"/>
      <c r="W743" s="32"/>
      <c r="X743" s="32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</row>
    <row r="744" spans="8:81" ht="15.75" customHeight="1"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32"/>
      <c r="V744" s="32"/>
      <c r="W744" s="32"/>
      <c r="X744" s="32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</row>
    <row r="745" spans="8:81" ht="15.75" customHeight="1"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32"/>
      <c r="V745" s="32"/>
      <c r="W745" s="32"/>
      <c r="X745" s="32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</row>
    <row r="746" spans="8:81" ht="15.75" customHeight="1"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32"/>
      <c r="V746" s="32"/>
      <c r="W746" s="32"/>
      <c r="X746" s="32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</row>
    <row r="747" spans="8:81" ht="15.75" customHeight="1"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32"/>
      <c r="V747" s="32"/>
      <c r="W747" s="32"/>
      <c r="X747" s="32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</row>
    <row r="748" spans="8:81" ht="15.75" customHeight="1"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32"/>
      <c r="V748" s="32"/>
      <c r="W748" s="32"/>
      <c r="X748" s="32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</row>
    <row r="749" spans="8:81" ht="15.75" customHeight="1"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32"/>
      <c r="V749" s="32"/>
      <c r="W749" s="32"/>
      <c r="X749" s="32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</row>
    <row r="750" spans="8:81" ht="15.75" customHeight="1"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32"/>
      <c r="V750" s="32"/>
      <c r="W750" s="32"/>
      <c r="X750" s="32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</row>
    <row r="751" spans="8:81" ht="15.75" customHeight="1"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32"/>
      <c r="V751" s="32"/>
      <c r="W751" s="32"/>
      <c r="X751" s="32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</row>
    <row r="752" spans="8:81" ht="15.75" customHeight="1"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32"/>
      <c r="V752" s="32"/>
      <c r="W752" s="32"/>
      <c r="X752" s="32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</row>
    <row r="753" spans="8:81" ht="15.75" customHeight="1"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32"/>
      <c r="V753" s="32"/>
      <c r="W753" s="32"/>
      <c r="X753" s="32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</row>
    <row r="754" spans="8:81" ht="15.75" customHeight="1"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32"/>
      <c r="V754" s="32"/>
      <c r="W754" s="32"/>
      <c r="X754" s="32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</row>
    <row r="755" spans="8:81" ht="15.75" customHeight="1"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32"/>
      <c r="V755" s="32"/>
      <c r="W755" s="32"/>
      <c r="X755" s="32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</row>
    <row r="756" spans="8:81" ht="15.75" customHeight="1"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32"/>
      <c r="V756" s="32"/>
      <c r="W756" s="32"/>
      <c r="X756" s="32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</row>
    <row r="757" spans="8:81" ht="15.75" customHeight="1"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32"/>
      <c r="V757" s="32"/>
      <c r="W757" s="32"/>
      <c r="X757" s="32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</row>
    <row r="758" spans="8:81" ht="15.75" customHeight="1"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32"/>
      <c r="V758" s="32"/>
      <c r="W758" s="32"/>
      <c r="X758" s="32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</row>
    <row r="759" spans="8:81" ht="15.75" customHeight="1"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32"/>
      <c r="V759" s="32"/>
      <c r="W759" s="32"/>
      <c r="X759" s="32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</row>
    <row r="760" spans="8:81" ht="15.75" customHeight="1"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32"/>
      <c r="V760" s="32"/>
      <c r="W760" s="32"/>
      <c r="X760" s="32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</row>
    <row r="761" spans="8:81" ht="15.75" customHeight="1"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32"/>
      <c r="V761" s="32"/>
      <c r="W761" s="32"/>
      <c r="X761" s="32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</row>
    <row r="762" spans="8:81" ht="15.75" customHeight="1"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32"/>
      <c r="V762" s="32"/>
      <c r="W762" s="32"/>
      <c r="X762" s="32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</row>
    <row r="763" spans="8:81" ht="15.75" customHeight="1"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32"/>
      <c r="V763" s="32"/>
      <c r="W763" s="32"/>
      <c r="X763" s="32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</row>
    <row r="764" spans="8:81" ht="15.75" customHeight="1"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32"/>
      <c r="V764" s="32"/>
      <c r="W764" s="32"/>
      <c r="X764" s="32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</row>
    <row r="765" spans="8:81" ht="15.75" customHeight="1"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32"/>
      <c r="V765" s="32"/>
      <c r="W765" s="32"/>
      <c r="X765" s="32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</row>
    <row r="766" spans="8:81" ht="15.75" customHeight="1"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32"/>
      <c r="V766" s="32"/>
      <c r="W766" s="32"/>
      <c r="X766" s="32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</row>
    <row r="767" spans="8:81" ht="15.75" customHeight="1"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32"/>
      <c r="V767" s="32"/>
      <c r="W767" s="32"/>
      <c r="X767" s="32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</row>
    <row r="768" spans="8:81" ht="15.75" customHeight="1"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32"/>
      <c r="V768" s="32"/>
      <c r="W768" s="32"/>
      <c r="X768" s="32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</row>
    <row r="769" spans="8:81" ht="15.75" customHeight="1"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32"/>
      <c r="V769" s="32"/>
      <c r="W769" s="32"/>
      <c r="X769" s="32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</row>
    <row r="770" spans="8:81" ht="15.75" customHeight="1"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32"/>
      <c r="V770" s="32"/>
      <c r="W770" s="32"/>
      <c r="X770" s="32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</row>
    <row r="771" spans="8:81" ht="15.75" customHeight="1"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32"/>
      <c r="V771" s="32"/>
      <c r="W771" s="32"/>
      <c r="X771" s="32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</row>
    <row r="772" spans="8:81" ht="15.75" customHeight="1"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32"/>
      <c r="V772" s="32"/>
      <c r="W772" s="32"/>
      <c r="X772" s="32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</row>
    <row r="773" spans="8:81" ht="15.75" customHeight="1"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32"/>
      <c r="V773" s="32"/>
      <c r="W773" s="32"/>
      <c r="X773" s="32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</row>
    <row r="774" spans="8:81" ht="15.75" customHeight="1"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32"/>
      <c r="V774" s="32"/>
      <c r="W774" s="32"/>
      <c r="X774" s="32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</row>
    <row r="775" spans="8:81" ht="15.75" customHeight="1"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32"/>
      <c r="V775" s="32"/>
      <c r="W775" s="32"/>
      <c r="X775" s="32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</row>
    <row r="776" spans="8:81" ht="15.75" customHeight="1"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32"/>
      <c r="V776" s="32"/>
      <c r="W776" s="32"/>
      <c r="X776" s="32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</row>
    <row r="777" spans="8:81" ht="15.75" customHeight="1"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32"/>
      <c r="V777" s="32"/>
      <c r="W777" s="32"/>
      <c r="X777" s="32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</row>
    <row r="778" spans="8:81" ht="15.75" customHeight="1"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32"/>
      <c r="V778" s="32"/>
      <c r="W778" s="32"/>
      <c r="X778" s="32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</row>
    <row r="779" spans="8:81" ht="15.75" customHeight="1"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32"/>
      <c r="V779" s="32"/>
      <c r="W779" s="32"/>
      <c r="X779" s="32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</row>
    <row r="780" spans="8:81" ht="15.75" customHeight="1"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32"/>
      <c r="V780" s="32"/>
      <c r="W780" s="32"/>
      <c r="X780" s="32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</row>
    <row r="781" spans="8:81" ht="15.75" customHeight="1"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32"/>
      <c r="V781" s="32"/>
      <c r="W781" s="32"/>
      <c r="X781" s="32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</row>
    <row r="782" spans="8:81" ht="15.75" customHeight="1"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32"/>
      <c r="V782" s="32"/>
      <c r="W782" s="32"/>
      <c r="X782" s="32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</row>
    <row r="783" spans="8:81" ht="15.75" customHeight="1"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32"/>
      <c r="V783" s="32"/>
      <c r="W783" s="32"/>
      <c r="X783" s="32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</row>
    <row r="784" spans="8:81" ht="15.75" customHeight="1"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32"/>
      <c r="V784" s="32"/>
      <c r="W784" s="32"/>
      <c r="X784" s="32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</row>
    <row r="785" spans="8:81" ht="15.75" customHeight="1"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32"/>
      <c r="V785" s="32"/>
      <c r="W785" s="32"/>
      <c r="X785" s="32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</row>
    <row r="786" spans="8:81" ht="15.75" customHeight="1"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32"/>
      <c r="V786" s="32"/>
      <c r="W786" s="32"/>
      <c r="X786" s="32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</row>
    <row r="787" spans="8:81" ht="15.75" customHeight="1"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32"/>
      <c r="V787" s="32"/>
      <c r="W787" s="32"/>
      <c r="X787" s="32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</row>
    <row r="788" spans="8:81" ht="15.75" customHeight="1"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32"/>
      <c r="V788" s="32"/>
      <c r="W788" s="32"/>
      <c r="X788" s="32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</row>
    <row r="789" spans="8:81" ht="15.75" customHeight="1"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32"/>
      <c r="V789" s="32"/>
      <c r="W789" s="32"/>
      <c r="X789" s="32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</row>
    <row r="790" spans="8:81" ht="15.75" customHeight="1"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32"/>
      <c r="V790" s="32"/>
      <c r="W790" s="32"/>
      <c r="X790" s="32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</row>
    <row r="791" spans="8:81" ht="15.75" customHeight="1"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32"/>
      <c r="V791" s="32"/>
      <c r="W791" s="32"/>
      <c r="X791" s="32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</row>
    <row r="792" spans="8:81" ht="15.75" customHeight="1"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32"/>
      <c r="V792" s="32"/>
      <c r="W792" s="32"/>
      <c r="X792" s="32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</row>
    <row r="793" spans="8:81" ht="15.75" customHeight="1"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32"/>
      <c r="V793" s="32"/>
      <c r="W793" s="32"/>
      <c r="X793" s="32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</row>
    <row r="794" spans="8:81" ht="15.75" customHeight="1"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32"/>
      <c r="V794" s="32"/>
      <c r="W794" s="32"/>
      <c r="X794" s="32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</row>
    <row r="795" spans="8:81" ht="15.75" customHeight="1"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32"/>
      <c r="V795" s="32"/>
      <c r="W795" s="32"/>
      <c r="X795" s="32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</row>
    <row r="796" spans="8:81" ht="15.75" customHeight="1"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32"/>
      <c r="V796" s="32"/>
      <c r="W796" s="32"/>
      <c r="X796" s="32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</row>
    <row r="797" spans="8:81" ht="15.75" customHeight="1"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32"/>
      <c r="V797" s="32"/>
      <c r="W797" s="32"/>
      <c r="X797" s="32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</row>
    <row r="798" spans="8:81" ht="15.75" customHeight="1"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32"/>
      <c r="V798" s="32"/>
      <c r="W798" s="32"/>
      <c r="X798" s="32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</row>
    <row r="799" spans="8:81" ht="15.75" customHeight="1"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32"/>
      <c r="V799" s="32"/>
      <c r="W799" s="32"/>
      <c r="X799" s="32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</row>
    <row r="800" spans="8:81" ht="15.75" customHeight="1"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32"/>
      <c r="V800" s="32"/>
      <c r="W800" s="32"/>
      <c r="X800" s="32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</row>
    <row r="801" spans="8:81" ht="15.75" customHeight="1"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32"/>
      <c r="V801" s="32"/>
      <c r="W801" s="32"/>
      <c r="X801" s="32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</row>
    <row r="802" spans="8:81" ht="15.75" customHeight="1"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32"/>
      <c r="V802" s="32"/>
      <c r="W802" s="32"/>
      <c r="X802" s="32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</row>
    <row r="803" spans="8:81" ht="15.75" customHeight="1"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32"/>
      <c r="V803" s="32"/>
      <c r="W803" s="32"/>
      <c r="X803" s="32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</row>
    <row r="804" spans="8:81" ht="15.75" customHeight="1"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32"/>
      <c r="V804" s="32"/>
      <c r="W804" s="32"/>
      <c r="X804" s="32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</row>
    <row r="805" spans="8:81" ht="15.75" customHeight="1"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32"/>
      <c r="V805" s="32"/>
      <c r="W805" s="32"/>
      <c r="X805" s="32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</row>
    <row r="806" spans="8:81" ht="15.75" customHeight="1"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32"/>
      <c r="V806" s="32"/>
      <c r="W806" s="32"/>
      <c r="X806" s="32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</row>
    <row r="807" spans="8:81" ht="15.75" customHeight="1"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32"/>
      <c r="V807" s="32"/>
      <c r="W807" s="32"/>
      <c r="X807" s="32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</row>
    <row r="808" spans="8:81" ht="15.75" customHeight="1"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32"/>
      <c r="V808" s="32"/>
      <c r="W808" s="32"/>
      <c r="X808" s="32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</row>
    <row r="809" spans="8:81" ht="15.75" customHeight="1"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32"/>
      <c r="V809" s="32"/>
      <c r="W809" s="32"/>
      <c r="X809" s="32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</row>
    <row r="810" spans="8:81" ht="15.75" customHeight="1"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32"/>
      <c r="V810" s="32"/>
      <c r="W810" s="32"/>
      <c r="X810" s="32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</row>
    <row r="811" spans="8:81" ht="15.75" customHeight="1"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32"/>
      <c r="V811" s="32"/>
      <c r="W811" s="32"/>
      <c r="X811" s="32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</row>
    <row r="812" spans="8:81" ht="15.75" customHeight="1"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32"/>
      <c r="V812" s="32"/>
      <c r="W812" s="32"/>
      <c r="X812" s="32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</row>
    <row r="813" spans="8:81" ht="15.75" customHeight="1"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32"/>
      <c r="V813" s="32"/>
      <c r="W813" s="32"/>
      <c r="X813" s="32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</row>
    <row r="814" spans="8:81" ht="15.75" customHeight="1"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32"/>
      <c r="V814" s="32"/>
      <c r="W814" s="32"/>
      <c r="X814" s="32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</row>
    <row r="815" spans="8:81" ht="15.75" customHeight="1"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32"/>
      <c r="V815" s="32"/>
      <c r="W815" s="32"/>
      <c r="X815" s="32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</row>
    <row r="816" spans="8:81" ht="15.75" customHeight="1"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32"/>
      <c r="V816" s="32"/>
      <c r="W816" s="32"/>
      <c r="X816" s="32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</row>
    <row r="817" spans="8:81" ht="15.75" customHeight="1"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32"/>
      <c r="V817" s="32"/>
      <c r="W817" s="32"/>
      <c r="X817" s="32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</row>
    <row r="818" spans="8:81" ht="15.75" customHeight="1"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32"/>
      <c r="V818" s="32"/>
      <c r="W818" s="32"/>
      <c r="X818" s="32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</row>
    <row r="819" spans="8:81" ht="15.75" customHeight="1"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32"/>
      <c r="V819" s="32"/>
      <c r="W819" s="32"/>
      <c r="X819" s="32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</row>
    <row r="820" spans="8:81" ht="15.75" customHeight="1"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32"/>
      <c r="V820" s="32"/>
      <c r="W820" s="32"/>
      <c r="X820" s="32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</row>
    <row r="821" spans="8:81" ht="15.75" customHeight="1"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32"/>
      <c r="V821" s="32"/>
      <c r="W821" s="32"/>
      <c r="X821" s="32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</row>
    <row r="822" spans="8:81" ht="15.75" customHeight="1"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32"/>
      <c r="V822" s="32"/>
      <c r="W822" s="32"/>
      <c r="X822" s="32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</row>
    <row r="823" spans="8:81" ht="15.75" customHeight="1"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32"/>
      <c r="V823" s="32"/>
      <c r="W823" s="32"/>
      <c r="X823" s="32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</row>
    <row r="824" spans="8:81" ht="15.75" customHeight="1"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32"/>
      <c r="V824" s="32"/>
      <c r="W824" s="32"/>
      <c r="X824" s="32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</row>
    <row r="825" spans="8:81" ht="15.75" customHeight="1"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32"/>
      <c r="V825" s="32"/>
      <c r="W825" s="32"/>
      <c r="X825" s="32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</row>
    <row r="826" spans="8:81" ht="15.75" customHeight="1"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32"/>
      <c r="V826" s="32"/>
      <c r="W826" s="32"/>
      <c r="X826" s="32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</row>
    <row r="827" spans="8:81" ht="15.75" customHeight="1"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32"/>
      <c r="V827" s="32"/>
      <c r="W827" s="32"/>
      <c r="X827" s="32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</row>
    <row r="828" spans="8:81" ht="15.75" customHeight="1"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32"/>
      <c r="V828" s="32"/>
      <c r="W828" s="32"/>
      <c r="X828" s="32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</row>
    <row r="829" spans="8:81" ht="15.75" customHeight="1"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32"/>
      <c r="V829" s="32"/>
      <c r="W829" s="32"/>
      <c r="X829" s="32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</row>
    <row r="830" spans="8:81" ht="15.75" customHeight="1"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32"/>
      <c r="V830" s="32"/>
      <c r="W830" s="32"/>
      <c r="X830" s="32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</row>
    <row r="831" spans="8:81" ht="15.75" customHeight="1"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32"/>
      <c r="V831" s="32"/>
      <c r="W831" s="32"/>
      <c r="X831" s="32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</row>
    <row r="832" spans="8:81" ht="15.75" customHeight="1"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32"/>
      <c r="V832" s="32"/>
      <c r="W832" s="32"/>
      <c r="X832" s="32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</row>
    <row r="833" spans="8:81" ht="15.75" customHeight="1"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32"/>
      <c r="V833" s="32"/>
      <c r="W833" s="32"/>
      <c r="X833" s="32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</row>
    <row r="834" spans="8:81" ht="15.75" customHeight="1"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32"/>
      <c r="V834" s="32"/>
      <c r="W834" s="32"/>
      <c r="X834" s="32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</row>
    <row r="835" spans="8:81" ht="15.75" customHeight="1"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32"/>
      <c r="V835" s="32"/>
      <c r="W835" s="32"/>
      <c r="X835" s="32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</row>
    <row r="836" spans="8:81" ht="15.75" customHeight="1"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32"/>
      <c r="V836" s="32"/>
      <c r="W836" s="32"/>
      <c r="X836" s="32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</row>
    <row r="837" spans="8:81" ht="15.75" customHeight="1"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32"/>
      <c r="V837" s="32"/>
      <c r="W837" s="32"/>
      <c r="X837" s="32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</row>
    <row r="838" spans="8:81" ht="15.75" customHeight="1"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32"/>
      <c r="V838" s="32"/>
      <c r="W838" s="32"/>
      <c r="X838" s="32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</row>
    <row r="839" spans="8:81" ht="15.75" customHeight="1"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32"/>
      <c r="V839" s="32"/>
      <c r="W839" s="32"/>
      <c r="X839" s="32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</row>
    <row r="840" spans="8:81" ht="15.75" customHeight="1"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32"/>
      <c r="V840" s="32"/>
      <c r="W840" s="32"/>
      <c r="X840" s="32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</row>
    <row r="841" spans="8:81" ht="15.75" customHeight="1"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32"/>
      <c r="V841" s="32"/>
      <c r="W841" s="32"/>
      <c r="X841" s="32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</row>
    <row r="842" spans="8:81" ht="15.75" customHeight="1"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32"/>
      <c r="V842" s="32"/>
      <c r="W842" s="32"/>
      <c r="X842" s="32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</row>
    <row r="843" spans="8:81" ht="15.75" customHeight="1"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32"/>
      <c r="V843" s="32"/>
      <c r="W843" s="32"/>
      <c r="X843" s="32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</row>
    <row r="844" spans="8:81" ht="15.75" customHeight="1"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32"/>
      <c r="V844" s="32"/>
      <c r="W844" s="32"/>
      <c r="X844" s="32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</row>
    <row r="845" spans="8:81" ht="15.75" customHeight="1"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32"/>
      <c r="V845" s="32"/>
      <c r="W845" s="32"/>
      <c r="X845" s="32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</row>
    <row r="846" spans="8:81" ht="15.75" customHeight="1"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32"/>
      <c r="V846" s="32"/>
      <c r="W846" s="32"/>
      <c r="X846" s="32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</row>
    <row r="847" spans="8:81" ht="15.75" customHeight="1"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32"/>
      <c r="V847" s="32"/>
      <c r="W847" s="32"/>
      <c r="X847" s="32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</row>
    <row r="848" spans="8:81" ht="15.75" customHeight="1"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32"/>
      <c r="V848" s="32"/>
      <c r="W848" s="32"/>
      <c r="X848" s="32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</row>
    <row r="849" spans="8:81" ht="15.75" customHeight="1"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32"/>
      <c r="V849" s="32"/>
      <c r="W849" s="32"/>
      <c r="X849" s="32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</row>
    <row r="850" spans="8:81" ht="15.75" customHeight="1"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32"/>
      <c r="V850" s="32"/>
      <c r="W850" s="32"/>
      <c r="X850" s="32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</row>
    <row r="851" spans="8:81" ht="15.75" customHeight="1"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32"/>
      <c r="V851" s="32"/>
      <c r="W851" s="32"/>
      <c r="X851" s="32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</row>
    <row r="852" spans="8:81" ht="15.75" customHeight="1"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32"/>
      <c r="V852" s="32"/>
      <c r="W852" s="32"/>
      <c r="X852" s="32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</row>
    <row r="853" spans="8:81" ht="15.75" customHeight="1"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32"/>
      <c r="V853" s="32"/>
      <c r="W853" s="32"/>
      <c r="X853" s="32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</row>
    <row r="854" spans="8:81" ht="15.75" customHeight="1"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32"/>
      <c r="V854" s="32"/>
      <c r="W854" s="32"/>
      <c r="X854" s="32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</row>
    <row r="855" spans="8:81" ht="15.75" customHeight="1"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32"/>
      <c r="V855" s="32"/>
      <c r="W855" s="32"/>
      <c r="X855" s="32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</row>
    <row r="856" spans="8:81" ht="15.75" customHeight="1"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32"/>
      <c r="V856" s="32"/>
      <c r="W856" s="32"/>
      <c r="X856" s="32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</row>
    <row r="857" spans="8:81" ht="15.75" customHeight="1"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32"/>
      <c r="V857" s="32"/>
      <c r="W857" s="32"/>
      <c r="X857" s="32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</row>
    <row r="858" spans="8:81" ht="15.75" customHeight="1"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32"/>
      <c r="V858" s="32"/>
      <c r="W858" s="32"/>
      <c r="X858" s="32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</row>
    <row r="859" spans="8:81" ht="15.75" customHeight="1"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32"/>
      <c r="V859" s="32"/>
      <c r="W859" s="32"/>
      <c r="X859" s="32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</row>
    <row r="860" spans="8:81" ht="15.75" customHeight="1"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32"/>
      <c r="V860" s="32"/>
      <c r="W860" s="32"/>
      <c r="X860" s="32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</row>
    <row r="861" spans="8:81" ht="15.75" customHeight="1"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32"/>
      <c r="V861" s="32"/>
      <c r="W861" s="32"/>
      <c r="X861" s="32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</row>
    <row r="862" spans="8:81" ht="15.75" customHeight="1"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32"/>
      <c r="V862" s="32"/>
      <c r="W862" s="32"/>
      <c r="X862" s="32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</row>
    <row r="863" spans="8:81" ht="15.75" customHeight="1"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32"/>
      <c r="V863" s="32"/>
      <c r="W863" s="32"/>
      <c r="X863" s="32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</row>
    <row r="864" spans="8:81" ht="15.75" customHeight="1"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32"/>
      <c r="V864" s="32"/>
      <c r="W864" s="32"/>
      <c r="X864" s="32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</row>
    <row r="865" spans="8:81" ht="15.75" customHeight="1"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32"/>
      <c r="V865" s="32"/>
      <c r="W865" s="32"/>
      <c r="X865" s="32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</row>
    <row r="866" spans="8:81" ht="15.75" customHeight="1"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32"/>
      <c r="V866" s="32"/>
      <c r="W866" s="32"/>
      <c r="X866" s="32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</row>
    <row r="867" spans="8:81" ht="15.75" customHeight="1"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32"/>
      <c r="V867" s="32"/>
      <c r="W867" s="32"/>
      <c r="X867" s="32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</row>
    <row r="868" spans="8:81" ht="15.75" customHeight="1"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32"/>
      <c r="V868" s="32"/>
      <c r="W868" s="32"/>
      <c r="X868" s="32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</row>
    <row r="869" spans="8:81" ht="15.75" customHeight="1"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32"/>
      <c r="V869" s="32"/>
      <c r="W869" s="32"/>
      <c r="X869" s="32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</row>
    <row r="870" spans="8:81" ht="15.75" customHeight="1"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32"/>
      <c r="V870" s="32"/>
      <c r="W870" s="32"/>
      <c r="X870" s="32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</row>
    <row r="871" spans="8:81" ht="15.75" customHeight="1"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32"/>
      <c r="V871" s="32"/>
      <c r="W871" s="32"/>
      <c r="X871" s="32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</row>
    <row r="872" spans="8:81" ht="15.75" customHeight="1"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32"/>
      <c r="V872" s="32"/>
      <c r="W872" s="32"/>
      <c r="X872" s="32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</row>
    <row r="873" spans="8:81" ht="15.75" customHeight="1"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32"/>
      <c r="V873" s="32"/>
      <c r="W873" s="32"/>
      <c r="X873" s="32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</row>
    <row r="874" spans="8:81" ht="15.75" customHeight="1"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32"/>
      <c r="V874" s="32"/>
      <c r="W874" s="32"/>
      <c r="X874" s="32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</row>
    <row r="875" spans="8:81" ht="15.75" customHeight="1"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32"/>
      <c r="V875" s="32"/>
      <c r="W875" s="32"/>
      <c r="X875" s="32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</row>
    <row r="876" spans="8:81" ht="15.75" customHeight="1"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32"/>
      <c r="V876" s="32"/>
      <c r="W876" s="32"/>
      <c r="X876" s="32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</row>
    <row r="877" spans="8:81" ht="15.75" customHeight="1"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32"/>
      <c r="V877" s="32"/>
      <c r="W877" s="32"/>
      <c r="X877" s="32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</row>
    <row r="878" spans="8:81" ht="15.75" customHeight="1"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32"/>
      <c r="V878" s="32"/>
      <c r="W878" s="32"/>
      <c r="X878" s="32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</row>
    <row r="879" spans="8:81" ht="15.75" customHeight="1"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32"/>
      <c r="V879" s="32"/>
      <c r="W879" s="32"/>
      <c r="X879" s="32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</row>
    <row r="880" spans="8:81" ht="15.75" customHeight="1"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32"/>
      <c r="V880" s="32"/>
      <c r="W880" s="32"/>
      <c r="X880" s="32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</row>
    <row r="881" spans="8:81" ht="15.75" customHeight="1"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32"/>
      <c r="V881" s="32"/>
      <c r="W881" s="32"/>
      <c r="X881" s="32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</row>
    <row r="882" spans="8:81" ht="15.75" customHeight="1"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32"/>
      <c r="V882" s="32"/>
      <c r="W882" s="32"/>
      <c r="X882" s="32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</row>
    <row r="883" spans="8:81" ht="15.75" customHeight="1"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32"/>
      <c r="V883" s="32"/>
      <c r="W883" s="32"/>
      <c r="X883" s="32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</row>
    <row r="884" spans="8:81" ht="15.75" customHeight="1"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32"/>
      <c r="V884" s="32"/>
      <c r="W884" s="32"/>
      <c r="X884" s="32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</row>
    <row r="885" spans="8:81" ht="15.75" customHeight="1"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32"/>
      <c r="V885" s="32"/>
      <c r="W885" s="32"/>
      <c r="X885" s="32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</row>
    <row r="886" spans="8:81" ht="15.75" customHeight="1"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32"/>
      <c r="V886" s="32"/>
      <c r="W886" s="32"/>
      <c r="X886" s="32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</row>
    <row r="887" spans="8:81" ht="15.75" customHeight="1"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32"/>
      <c r="V887" s="32"/>
      <c r="W887" s="32"/>
      <c r="X887" s="32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</row>
    <row r="888" spans="8:81" ht="15.75" customHeight="1"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32"/>
      <c r="V888" s="32"/>
      <c r="W888" s="32"/>
      <c r="X888" s="32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</row>
    <row r="889" spans="8:81" ht="15.75" customHeight="1"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32"/>
      <c r="V889" s="32"/>
      <c r="W889" s="32"/>
      <c r="X889" s="32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</row>
    <row r="890" spans="8:81" ht="15.75" customHeight="1"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32"/>
      <c r="V890" s="32"/>
      <c r="W890" s="32"/>
      <c r="X890" s="32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</row>
    <row r="891" spans="8:81" ht="15.75" customHeight="1"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32"/>
      <c r="V891" s="32"/>
      <c r="W891" s="32"/>
      <c r="X891" s="32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</row>
    <row r="892" spans="8:81" ht="15.75" customHeight="1"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32"/>
      <c r="V892" s="32"/>
      <c r="W892" s="32"/>
      <c r="X892" s="32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</row>
    <row r="893" spans="8:81" ht="15.75" customHeight="1"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32"/>
      <c r="V893" s="32"/>
      <c r="W893" s="32"/>
      <c r="X893" s="32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</row>
    <row r="894" spans="8:81" ht="15.75" customHeight="1"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32"/>
      <c r="V894" s="32"/>
      <c r="W894" s="32"/>
      <c r="X894" s="32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</row>
    <row r="895" spans="8:81" ht="15.75" customHeight="1"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32"/>
      <c r="V895" s="32"/>
      <c r="W895" s="32"/>
      <c r="X895" s="32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</row>
    <row r="896" spans="8:81" ht="15.75" customHeight="1"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32"/>
      <c r="V896" s="32"/>
      <c r="W896" s="32"/>
      <c r="X896" s="32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</row>
    <row r="897" spans="8:81" ht="15.75" customHeight="1"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32"/>
      <c r="V897" s="32"/>
      <c r="W897" s="32"/>
      <c r="X897" s="32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</row>
    <row r="898" spans="8:81" ht="15.75" customHeight="1"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32"/>
      <c r="V898" s="32"/>
      <c r="W898" s="32"/>
      <c r="X898" s="32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</row>
    <row r="899" spans="8:81" ht="15.75" customHeight="1"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32"/>
      <c r="V899" s="32"/>
      <c r="W899" s="32"/>
      <c r="X899" s="32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</row>
    <row r="900" spans="8:81" ht="15.75" customHeight="1"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32"/>
      <c r="V900" s="32"/>
      <c r="W900" s="32"/>
      <c r="X900" s="32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</row>
    <row r="901" spans="8:81" ht="15.75" customHeight="1"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32"/>
      <c r="V901" s="32"/>
      <c r="W901" s="32"/>
      <c r="X901" s="32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</row>
    <row r="902" spans="8:81" ht="15.75" customHeight="1"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32"/>
      <c r="V902" s="32"/>
      <c r="W902" s="32"/>
      <c r="X902" s="32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</row>
    <row r="903" spans="8:81" ht="15.75" customHeight="1"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32"/>
      <c r="V903" s="32"/>
      <c r="W903" s="32"/>
      <c r="X903" s="32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</row>
    <row r="904" spans="8:81" ht="15.75" customHeight="1"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32"/>
      <c r="V904" s="32"/>
      <c r="W904" s="32"/>
      <c r="X904" s="32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</row>
    <row r="905" spans="8:81" ht="15.75" customHeight="1"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32"/>
      <c r="V905" s="32"/>
      <c r="W905" s="32"/>
      <c r="X905" s="32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</row>
    <row r="906" spans="8:81" ht="15.75" customHeight="1"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32"/>
      <c r="V906" s="32"/>
      <c r="W906" s="32"/>
      <c r="X906" s="32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</row>
    <row r="907" spans="8:81" ht="15.75" customHeight="1"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32"/>
      <c r="V907" s="32"/>
      <c r="W907" s="32"/>
      <c r="X907" s="32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</row>
    <row r="908" spans="8:81" ht="15.75" customHeight="1"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32"/>
      <c r="V908" s="32"/>
      <c r="W908" s="32"/>
      <c r="X908" s="32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</row>
    <row r="909" spans="8:81" ht="15.75" customHeight="1"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32"/>
      <c r="V909" s="32"/>
      <c r="W909" s="32"/>
      <c r="X909" s="32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</row>
    <row r="910" spans="8:81" ht="15.75" customHeight="1"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32"/>
      <c r="V910" s="32"/>
      <c r="W910" s="32"/>
      <c r="X910" s="32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</row>
    <row r="911" spans="8:81" ht="15.75" customHeight="1"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32"/>
      <c r="V911" s="32"/>
      <c r="W911" s="32"/>
      <c r="X911" s="32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</row>
    <row r="912" spans="8:81" ht="15.75" customHeight="1"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32"/>
      <c r="V912" s="32"/>
      <c r="W912" s="32"/>
      <c r="X912" s="32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</row>
    <row r="913" spans="8:81" ht="15.75" customHeight="1"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32"/>
      <c r="V913" s="32"/>
      <c r="W913" s="32"/>
      <c r="X913" s="32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</row>
    <row r="914" spans="8:81" ht="15.75" customHeight="1"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32"/>
      <c r="V914" s="32"/>
      <c r="W914" s="32"/>
      <c r="X914" s="32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</row>
    <row r="915" spans="8:81" ht="15.75" customHeight="1"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32"/>
      <c r="V915" s="32"/>
      <c r="W915" s="32"/>
      <c r="X915" s="32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</row>
    <row r="916" spans="8:81" ht="15.75" customHeight="1"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32"/>
      <c r="V916" s="32"/>
      <c r="W916" s="32"/>
      <c r="X916" s="32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</row>
    <row r="917" spans="8:81" ht="15.75" customHeight="1"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32"/>
      <c r="V917" s="32"/>
      <c r="W917" s="32"/>
      <c r="X917" s="32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</row>
    <row r="918" spans="8:81" ht="15.75" customHeight="1"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32"/>
      <c r="V918" s="32"/>
      <c r="W918" s="32"/>
      <c r="X918" s="32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</row>
    <row r="919" spans="8:81" ht="15.75" customHeight="1"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32"/>
      <c r="V919" s="32"/>
      <c r="W919" s="32"/>
      <c r="X919" s="32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</row>
    <row r="920" spans="8:81" ht="15.75" customHeight="1"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32"/>
      <c r="V920" s="32"/>
      <c r="W920" s="32"/>
      <c r="X920" s="32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</row>
    <row r="921" spans="8:81" ht="15.75" customHeight="1"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32"/>
      <c r="V921" s="32"/>
      <c r="W921" s="32"/>
      <c r="X921" s="32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</row>
    <row r="922" spans="8:81" ht="15.75" customHeight="1"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32"/>
      <c r="V922" s="32"/>
      <c r="W922" s="32"/>
      <c r="X922" s="32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</row>
    <row r="923" spans="8:81" ht="15.75" customHeight="1"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32"/>
      <c r="V923" s="32"/>
      <c r="W923" s="32"/>
      <c r="X923" s="32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</row>
    <row r="924" spans="8:81" ht="15.75" customHeight="1"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32"/>
      <c r="V924" s="32"/>
      <c r="W924" s="32"/>
      <c r="X924" s="32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</row>
    <row r="925" spans="8:81" ht="15.75" customHeight="1"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32"/>
      <c r="V925" s="32"/>
      <c r="W925" s="32"/>
      <c r="X925" s="32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</row>
    <row r="926" spans="8:81" ht="15.75" customHeight="1"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32"/>
      <c r="V926" s="32"/>
      <c r="W926" s="32"/>
      <c r="X926" s="32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</row>
    <row r="927" spans="8:81" ht="15.75" customHeight="1"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32"/>
      <c r="V927" s="32"/>
      <c r="W927" s="32"/>
      <c r="X927" s="32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</row>
    <row r="928" spans="8:81" ht="15.75" customHeight="1"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32"/>
      <c r="V928" s="32"/>
      <c r="W928" s="32"/>
      <c r="X928" s="32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</row>
    <row r="929" spans="8:81" ht="15.75" customHeight="1"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32"/>
      <c r="V929" s="32"/>
      <c r="W929" s="32"/>
      <c r="X929" s="32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</row>
    <row r="930" spans="8:81" ht="15.75" customHeight="1"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32"/>
      <c r="V930" s="32"/>
      <c r="W930" s="32"/>
      <c r="X930" s="32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</row>
    <row r="931" spans="8:81" ht="15.75" customHeight="1"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32"/>
      <c r="V931" s="32"/>
      <c r="W931" s="32"/>
      <c r="X931" s="32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</row>
    <row r="932" spans="8:81" ht="15.75" customHeight="1"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32"/>
      <c r="V932" s="32"/>
      <c r="W932" s="32"/>
      <c r="X932" s="32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</row>
    <row r="933" spans="8:81" ht="15.75" customHeight="1"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32"/>
      <c r="V933" s="32"/>
      <c r="W933" s="32"/>
      <c r="X933" s="32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</row>
    <row r="934" spans="8:81" ht="15.75" customHeight="1"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32"/>
      <c r="V934" s="32"/>
      <c r="W934" s="32"/>
      <c r="X934" s="32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</row>
    <row r="935" spans="8:81" ht="15.75" customHeight="1"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32"/>
      <c r="V935" s="32"/>
      <c r="W935" s="32"/>
      <c r="X935" s="32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</row>
    <row r="936" spans="8:81" ht="15.75" customHeight="1"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32"/>
      <c r="V936" s="32"/>
      <c r="W936" s="32"/>
      <c r="X936" s="32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</row>
    <row r="937" spans="8:81" ht="15.75" customHeight="1"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32"/>
      <c r="V937" s="32"/>
      <c r="W937" s="32"/>
      <c r="X937" s="32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</row>
    <row r="938" spans="8:81" ht="15.75" customHeight="1"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32"/>
      <c r="V938" s="32"/>
      <c r="W938" s="32"/>
      <c r="X938" s="32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</row>
    <row r="939" spans="8:81" ht="15.75" customHeight="1"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32"/>
      <c r="V939" s="32"/>
      <c r="W939" s="32"/>
      <c r="X939" s="32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</row>
    <row r="940" spans="8:81" ht="15.75" customHeight="1"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32"/>
      <c r="V940" s="32"/>
      <c r="W940" s="32"/>
      <c r="X940" s="32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</row>
    <row r="941" spans="8:81" ht="15.75" customHeight="1"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32"/>
      <c r="V941" s="32"/>
      <c r="W941" s="32"/>
      <c r="X941" s="32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</row>
    <row r="942" spans="8:81" ht="15.75" customHeight="1"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32"/>
      <c r="V942" s="32"/>
      <c r="W942" s="32"/>
      <c r="X942" s="32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</row>
    <row r="943" spans="8:81" ht="15.75" customHeight="1"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32"/>
      <c r="V943" s="32"/>
      <c r="W943" s="32"/>
      <c r="X943" s="32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</row>
    <row r="944" spans="8:81" ht="15.75" customHeight="1"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32"/>
      <c r="V944" s="32"/>
      <c r="W944" s="32"/>
      <c r="X944" s="32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</row>
    <row r="945" spans="8:81" ht="15.75" customHeight="1"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32"/>
      <c r="V945" s="32"/>
      <c r="W945" s="32"/>
      <c r="X945" s="32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</row>
    <row r="946" spans="8:81" ht="15.75" customHeight="1"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32"/>
      <c r="V946" s="32"/>
      <c r="W946" s="32"/>
      <c r="X946" s="32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</row>
    <row r="947" spans="8:81" ht="15.75" customHeight="1"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32"/>
      <c r="V947" s="32"/>
      <c r="W947" s="32"/>
      <c r="X947" s="32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</row>
    <row r="948" spans="8:81" ht="15.75" customHeight="1"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32"/>
      <c r="V948" s="32"/>
      <c r="W948" s="32"/>
      <c r="X948" s="32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</row>
    <row r="949" spans="8:81" ht="15.75" customHeight="1"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32"/>
      <c r="V949" s="32"/>
      <c r="W949" s="32"/>
      <c r="X949" s="32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</row>
    <row r="950" spans="8:81" ht="15.75" customHeight="1"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32"/>
      <c r="V950" s="32"/>
      <c r="W950" s="32"/>
      <c r="X950" s="32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</row>
    <row r="951" spans="8:81" ht="15.75" customHeight="1"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32"/>
      <c r="V951" s="32"/>
      <c r="W951" s="32"/>
      <c r="X951" s="32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</row>
    <row r="952" spans="8:81" ht="15.75" customHeight="1"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32"/>
      <c r="V952" s="32"/>
      <c r="W952" s="32"/>
      <c r="X952" s="32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</row>
    <row r="953" spans="8:81" ht="15.75" customHeight="1"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32"/>
      <c r="V953" s="32"/>
      <c r="W953" s="32"/>
      <c r="X953" s="32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</row>
    <row r="954" spans="8:81" ht="15.75" customHeight="1"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32"/>
      <c r="V954" s="32"/>
      <c r="W954" s="32"/>
      <c r="X954" s="32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</row>
    <row r="955" spans="8:81" ht="15.75" customHeight="1"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32"/>
      <c r="V955" s="32"/>
      <c r="W955" s="32"/>
      <c r="X955" s="32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</row>
    <row r="956" spans="8:81" ht="15.75" customHeight="1"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32"/>
      <c r="V956" s="32"/>
      <c r="W956" s="32"/>
      <c r="X956" s="32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</row>
    <row r="957" spans="8:81" ht="15.75" customHeight="1"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32"/>
      <c r="V957" s="32"/>
      <c r="W957" s="32"/>
      <c r="X957" s="32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</row>
    <row r="958" spans="8:81" ht="15.75" customHeight="1"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32"/>
      <c r="V958" s="32"/>
      <c r="W958" s="32"/>
      <c r="X958" s="32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</row>
    <row r="959" spans="8:81" ht="15.75" customHeight="1"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32"/>
      <c r="V959" s="32"/>
      <c r="W959" s="32"/>
      <c r="X959" s="32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</row>
    <row r="960" spans="8:81" ht="15.75" customHeight="1"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32"/>
      <c r="V960" s="32"/>
      <c r="W960" s="32"/>
      <c r="X960" s="32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</row>
    <row r="961" spans="8:81" ht="15.75" customHeight="1"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32"/>
      <c r="V961" s="32"/>
      <c r="W961" s="32"/>
      <c r="X961" s="32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</row>
    <row r="962" spans="8:81" ht="15.75" customHeight="1"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32"/>
      <c r="V962" s="32"/>
      <c r="W962" s="32"/>
      <c r="X962" s="32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</row>
    <row r="963" spans="8:81" ht="15.75" customHeight="1"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32"/>
      <c r="V963" s="32"/>
      <c r="W963" s="32"/>
      <c r="X963" s="32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</row>
    <row r="964" spans="8:81" ht="15.75" customHeight="1"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32"/>
      <c r="V964" s="32"/>
      <c r="W964" s="32"/>
      <c r="X964" s="32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</row>
    <row r="965" spans="8:81" ht="15.75" customHeight="1"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32"/>
      <c r="V965" s="32"/>
      <c r="W965" s="32"/>
      <c r="X965" s="32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</row>
    <row r="966" spans="8:81" ht="15.75" customHeight="1"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32"/>
      <c r="V966" s="32"/>
      <c r="W966" s="32"/>
      <c r="X966" s="32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</row>
    <row r="967" spans="8:81" ht="15.75" customHeight="1"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32"/>
      <c r="V967" s="32"/>
      <c r="W967" s="32"/>
      <c r="X967" s="32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</row>
    <row r="968" spans="8:81" ht="15.75" customHeight="1"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32"/>
      <c r="V968" s="32"/>
      <c r="W968" s="32"/>
      <c r="X968" s="32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</row>
    <row r="969" spans="8:81" ht="15.75" customHeight="1"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32"/>
      <c r="V969" s="32"/>
      <c r="W969" s="32"/>
      <c r="X969" s="32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</row>
    <row r="970" spans="8:81" ht="15.75" customHeight="1"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32"/>
      <c r="V970" s="32"/>
      <c r="W970" s="32"/>
      <c r="X970" s="32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</row>
    <row r="971" spans="8:81" ht="15.75" customHeight="1"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32"/>
      <c r="V971" s="32"/>
      <c r="W971" s="32"/>
      <c r="X971" s="32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</row>
    <row r="972" spans="8:81" ht="15.75" customHeight="1"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32"/>
      <c r="V972" s="32"/>
      <c r="W972" s="32"/>
      <c r="X972" s="32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</row>
    <row r="973" spans="8:81" ht="15.75" customHeight="1"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32"/>
      <c r="V973" s="32"/>
      <c r="W973" s="32"/>
      <c r="X973" s="32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</row>
    <row r="974" spans="8:81" ht="15.75" customHeight="1"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32"/>
      <c r="V974" s="32"/>
      <c r="W974" s="32"/>
      <c r="X974" s="32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</row>
    <row r="975" spans="8:81" ht="15.75" customHeight="1"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32"/>
      <c r="V975" s="32"/>
      <c r="W975" s="32"/>
      <c r="X975" s="32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</row>
    <row r="976" spans="8:81" ht="15.75" customHeight="1"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32"/>
      <c r="V976" s="32"/>
      <c r="W976" s="32"/>
      <c r="X976" s="32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</row>
    <row r="977" spans="8:81" ht="15.75" customHeight="1"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32"/>
      <c r="V977" s="32"/>
      <c r="W977" s="32"/>
      <c r="X977" s="32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</row>
    <row r="978" spans="8:81" ht="15.75" customHeight="1"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32"/>
      <c r="V978" s="32"/>
      <c r="W978" s="32"/>
      <c r="X978" s="32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</row>
    <row r="979" spans="8:81" ht="15.75" customHeight="1"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32"/>
      <c r="V979" s="32"/>
      <c r="W979" s="32"/>
      <c r="X979" s="32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</row>
    <row r="980" spans="8:81" ht="15.75" customHeight="1"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32"/>
      <c r="V980" s="32"/>
      <c r="W980" s="32"/>
      <c r="X980" s="32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</row>
    <row r="981" spans="8:81" ht="15.75" customHeight="1"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32"/>
      <c r="V981" s="32"/>
      <c r="W981" s="32"/>
      <c r="X981" s="32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</row>
    <row r="982" spans="8:81" ht="15.75" customHeight="1"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32"/>
      <c r="V982" s="32"/>
      <c r="W982" s="32"/>
      <c r="X982" s="32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</row>
    <row r="983" spans="8:81" ht="15.75" customHeight="1"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32"/>
      <c r="V983" s="32"/>
      <c r="W983" s="32"/>
      <c r="X983" s="32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</row>
    <row r="984" spans="8:81" ht="15.75" customHeight="1"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32"/>
      <c r="V984" s="32"/>
      <c r="W984" s="32"/>
      <c r="X984" s="32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</row>
    <row r="985" spans="8:81" ht="15.75" customHeight="1"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32"/>
      <c r="V985" s="32"/>
      <c r="W985" s="32"/>
      <c r="X985" s="32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</row>
    <row r="986" spans="8:81" ht="15.75" customHeight="1"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32"/>
      <c r="V986" s="32"/>
      <c r="W986" s="32"/>
      <c r="X986" s="32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</row>
    <row r="987" spans="8:81" ht="15.75" customHeight="1"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32"/>
      <c r="V987" s="32"/>
      <c r="W987" s="32"/>
      <c r="X987" s="32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</row>
    <row r="988" spans="8:81" ht="15.75" customHeight="1"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32"/>
      <c r="V988" s="32"/>
      <c r="W988" s="32"/>
      <c r="X988" s="32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</row>
    <row r="989" spans="8:81" ht="15.75" customHeight="1"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32"/>
      <c r="V989" s="32"/>
      <c r="W989" s="32"/>
      <c r="X989" s="32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</row>
    <row r="990" spans="8:81" ht="15.75" customHeight="1"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32"/>
      <c r="V990" s="32"/>
      <c r="W990" s="32"/>
      <c r="X990" s="32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</row>
    <row r="991" spans="8:81" ht="15.75" customHeight="1"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32"/>
      <c r="V991" s="32"/>
      <c r="W991" s="32"/>
      <c r="X991" s="32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</row>
    <row r="992" spans="8:81" ht="15.75" customHeight="1"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32"/>
      <c r="V992" s="32"/>
      <c r="W992" s="32"/>
      <c r="X992" s="32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</row>
    <row r="993" spans="8:81" ht="15.75" customHeight="1"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32"/>
      <c r="V993" s="32"/>
      <c r="W993" s="32"/>
      <c r="X993" s="32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</row>
    <row r="994" spans="8:81" ht="15.75" customHeight="1"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32"/>
      <c r="V994" s="32"/>
      <c r="W994" s="32"/>
      <c r="X994" s="32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</row>
    <row r="995" spans="8:81" ht="15.75" customHeight="1"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32"/>
      <c r="V995" s="32"/>
      <c r="W995" s="32"/>
      <c r="X995" s="32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</row>
    <row r="996" spans="8:81" ht="15.75" customHeight="1"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32"/>
      <c r="V996" s="32"/>
      <c r="W996" s="32"/>
      <c r="X996" s="32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</row>
    <row r="997" spans="8:81" ht="15.75" customHeight="1"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32"/>
      <c r="V997" s="32"/>
      <c r="W997" s="32"/>
      <c r="X997" s="32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</row>
    <row r="998" spans="8:81" ht="15.75" customHeight="1"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32"/>
      <c r="V998" s="32"/>
      <c r="W998" s="32"/>
      <c r="X998" s="32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</row>
    <row r="999" spans="8:81" ht="15.75" customHeight="1"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32"/>
      <c r="V999" s="32"/>
      <c r="W999" s="32"/>
      <c r="X999" s="32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</row>
    <row r="1000" spans="8:81" ht="15.75" customHeight="1"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32"/>
      <c r="V1000" s="32"/>
      <c r="W1000" s="32"/>
      <c r="X1000" s="32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</row>
    <row r="1001" spans="8:81" ht="15.75" customHeight="1"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32"/>
      <c r="V1001" s="32"/>
      <c r="W1001" s="32"/>
      <c r="X1001" s="32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  <c r="BK1001" s="25"/>
      <c r="BL1001" s="25"/>
      <c r="BM1001" s="25"/>
      <c r="BN1001" s="25"/>
      <c r="BO1001" s="25"/>
      <c r="BP1001" s="25"/>
      <c r="BQ1001" s="25"/>
      <c r="BR1001" s="25"/>
      <c r="BS1001" s="25"/>
      <c r="BT1001" s="25"/>
      <c r="BU1001" s="25"/>
      <c r="BV1001" s="25"/>
      <c r="BW1001" s="25"/>
      <c r="BX1001" s="25"/>
      <c r="BY1001" s="25"/>
      <c r="BZ1001" s="25"/>
      <c r="CA1001" s="25"/>
      <c r="CB1001" s="25"/>
      <c r="CC1001" s="25"/>
    </row>
    <row r="1002" spans="8:81" ht="15.75" customHeight="1"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32"/>
      <c r="V1002" s="32"/>
      <c r="W1002" s="32"/>
      <c r="X1002" s="32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5"/>
      <c r="BW1002" s="25"/>
      <c r="BX1002" s="25"/>
      <c r="BY1002" s="25"/>
      <c r="BZ1002" s="25"/>
      <c r="CA1002" s="25"/>
      <c r="CB1002" s="25"/>
      <c r="CC1002" s="25"/>
    </row>
    <row r="1003" spans="8:81" ht="15.75" customHeight="1"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32"/>
      <c r="V1003" s="32"/>
      <c r="W1003" s="32"/>
      <c r="X1003" s="32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25"/>
      <c r="BP1003" s="25"/>
      <c r="BQ1003" s="25"/>
      <c r="BR1003" s="25"/>
      <c r="BS1003" s="25"/>
      <c r="BT1003" s="25"/>
      <c r="BU1003" s="25"/>
      <c r="BV1003" s="25"/>
      <c r="BW1003" s="25"/>
      <c r="BX1003" s="25"/>
      <c r="BY1003" s="25"/>
      <c r="BZ1003" s="25"/>
      <c r="CA1003" s="25"/>
      <c r="CB1003" s="25"/>
      <c r="CC1003" s="25"/>
    </row>
    <row r="1004" spans="8:81" ht="15.75" customHeight="1"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32"/>
      <c r="V1004" s="32"/>
      <c r="W1004" s="32"/>
      <c r="X1004" s="32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25"/>
      <c r="BP1004" s="25"/>
      <c r="BQ1004" s="25"/>
      <c r="BR1004" s="25"/>
      <c r="BS1004" s="25"/>
      <c r="BT1004" s="25"/>
      <c r="BU1004" s="25"/>
      <c r="BV1004" s="25"/>
      <c r="BW1004" s="25"/>
      <c r="BX1004" s="25"/>
      <c r="BY1004" s="25"/>
      <c r="BZ1004" s="25"/>
      <c r="CA1004" s="25"/>
      <c r="CB1004" s="25"/>
      <c r="CC1004" s="25"/>
    </row>
    <row r="1005" spans="8:81" ht="15.75" customHeight="1"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32"/>
      <c r="V1005" s="32"/>
      <c r="W1005" s="32"/>
      <c r="X1005" s="32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  <c r="BE1005" s="25"/>
      <c r="BF1005" s="25"/>
      <c r="BG1005" s="25"/>
      <c r="BH1005" s="25"/>
      <c r="BI1005" s="25"/>
      <c r="BJ1005" s="25"/>
      <c r="BK1005" s="25"/>
      <c r="BL1005" s="25"/>
      <c r="BM1005" s="25"/>
      <c r="BN1005" s="25"/>
      <c r="BO1005" s="25"/>
      <c r="BP1005" s="25"/>
      <c r="BQ1005" s="25"/>
      <c r="BR1005" s="25"/>
      <c r="BS1005" s="25"/>
      <c r="BT1005" s="25"/>
      <c r="BU1005" s="25"/>
      <c r="BV1005" s="25"/>
      <c r="BW1005" s="25"/>
      <c r="BX1005" s="25"/>
      <c r="BY1005" s="25"/>
      <c r="BZ1005" s="25"/>
      <c r="CA1005" s="25"/>
      <c r="CB1005" s="25"/>
      <c r="CC1005" s="25"/>
    </row>
    <row r="1006" spans="8:81" ht="15.75" customHeight="1"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32"/>
      <c r="V1006" s="32"/>
      <c r="W1006" s="32"/>
      <c r="X1006" s="32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25"/>
      <c r="BP1006" s="25"/>
      <c r="BQ1006" s="25"/>
      <c r="BR1006" s="25"/>
      <c r="BS1006" s="25"/>
      <c r="BT1006" s="25"/>
      <c r="BU1006" s="25"/>
      <c r="BV1006" s="25"/>
      <c r="BW1006" s="25"/>
      <c r="BX1006" s="25"/>
      <c r="BY1006" s="25"/>
      <c r="BZ1006" s="25"/>
      <c r="CA1006" s="25"/>
      <c r="CB1006" s="25"/>
      <c r="CC1006" s="25"/>
    </row>
    <row r="1007" spans="8:81" ht="15.75" customHeight="1"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32"/>
      <c r="V1007" s="32"/>
      <c r="W1007" s="32"/>
      <c r="X1007" s="32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  <c r="BE1007" s="25"/>
      <c r="BF1007" s="25"/>
      <c r="BG1007" s="25"/>
      <c r="BH1007" s="25"/>
      <c r="BI1007" s="25"/>
      <c r="BJ1007" s="25"/>
      <c r="BK1007" s="25"/>
      <c r="BL1007" s="25"/>
      <c r="BM1007" s="25"/>
      <c r="BN1007" s="25"/>
      <c r="BO1007" s="25"/>
      <c r="BP1007" s="25"/>
      <c r="BQ1007" s="25"/>
      <c r="BR1007" s="25"/>
      <c r="BS1007" s="25"/>
      <c r="BT1007" s="25"/>
      <c r="BU1007" s="25"/>
      <c r="BV1007" s="25"/>
      <c r="BW1007" s="25"/>
      <c r="BX1007" s="25"/>
      <c r="BY1007" s="25"/>
      <c r="BZ1007" s="25"/>
      <c r="CA1007" s="25"/>
      <c r="CB1007" s="25"/>
      <c r="CC1007" s="25"/>
    </row>
    <row r="1008" spans="8:81" ht="15.75" customHeight="1"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32"/>
      <c r="V1008" s="32"/>
      <c r="W1008" s="32"/>
      <c r="X1008" s="32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25"/>
      <c r="BP1008" s="25"/>
      <c r="BQ1008" s="25"/>
      <c r="BR1008" s="25"/>
      <c r="BS1008" s="25"/>
      <c r="BT1008" s="25"/>
      <c r="BU1008" s="25"/>
      <c r="BV1008" s="25"/>
      <c r="BW1008" s="25"/>
      <c r="BX1008" s="25"/>
      <c r="BY1008" s="25"/>
      <c r="BZ1008" s="25"/>
      <c r="CA1008" s="25"/>
      <c r="CB1008" s="25"/>
      <c r="CC1008" s="25"/>
    </row>
    <row r="1009" spans="8:81" ht="15.75" customHeight="1"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32"/>
      <c r="V1009" s="32"/>
      <c r="W1009" s="32"/>
      <c r="X1009" s="32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25"/>
      <c r="BP1009" s="25"/>
      <c r="BQ1009" s="25"/>
      <c r="BR1009" s="25"/>
      <c r="BS1009" s="25"/>
      <c r="BT1009" s="25"/>
      <c r="BU1009" s="25"/>
      <c r="BV1009" s="25"/>
      <c r="BW1009" s="25"/>
      <c r="BX1009" s="25"/>
      <c r="BY1009" s="25"/>
      <c r="BZ1009" s="25"/>
      <c r="CA1009" s="25"/>
      <c r="CB1009" s="25"/>
      <c r="CC1009" s="25"/>
    </row>
    <row r="1010" spans="8:81" ht="15.75" customHeight="1"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32"/>
      <c r="V1010" s="32"/>
      <c r="W1010" s="32"/>
      <c r="X1010" s="32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25"/>
      <c r="BP1010" s="25"/>
      <c r="BQ1010" s="25"/>
      <c r="BR1010" s="25"/>
      <c r="BS1010" s="25"/>
      <c r="BT1010" s="25"/>
      <c r="BU1010" s="25"/>
      <c r="BV1010" s="25"/>
      <c r="BW1010" s="25"/>
      <c r="BX1010" s="25"/>
      <c r="BY1010" s="25"/>
      <c r="BZ1010" s="25"/>
      <c r="CA1010" s="25"/>
      <c r="CB1010" s="25"/>
      <c r="CC1010" s="25"/>
    </row>
    <row r="1011" spans="8:81" ht="15.75" customHeight="1"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32"/>
      <c r="V1011" s="32"/>
      <c r="W1011" s="32"/>
      <c r="X1011" s="32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25"/>
      <c r="BP1011" s="25"/>
      <c r="BQ1011" s="25"/>
      <c r="BR1011" s="25"/>
      <c r="BS1011" s="25"/>
      <c r="BT1011" s="25"/>
      <c r="BU1011" s="25"/>
      <c r="BV1011" s="25"/>
      <c r="BW1011" s="25"/>
      <c r="BX1011" s="25"/>
      <c r="BY1011" s="25"/>
      <c r="BZ1011" s="25"/>
      <c r="CA1011" s="25"/>
      <c r="CB1011" s="25"/>
      <c r="CC1011" s="25"/>
    </row>
    <row r="1012" spans="8:81" ht="15.75" customHeight="1"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32"/>
      <c r="V1012" s="32"/>
      <c r="W1012" s="32"/>
      <c r="X1012" s="32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25"/>
      <c r="BP1012" s="25"/>
      <c r="BQ1012" s="25"/>
      <c r="BR1012" s="25"/>
      <c r="BS1012" s="25"/>
      <c r="BT1012" s="25"/>
      <c r="BU1012" s="25"/>
      <c r="BV1012" s="25"/>
      <c r="BW1012" s="25"/>
      <c r="BX1012" s="25"/>
      <c r="BY1012" s="25"/>
      <c r="BZ1012" s="25"/>
      <c r="CA1012" s="25"/>
      <c r="CB1012" s="25"/>
      <c r="CC1012" s="25"/>
    </row>
    <row r="1013" spans="8:81" ht="15.75" customHeight="1"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32"/>
      <c r="V1013" s="32"/>
      <c r="W1013" s="32"/>
      <c r="X1013" s="32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25"/>
      <c r="BP1013" s="25"/>
      <c r="BQ1013" s="25"/>
      <c r="BR1013" s="25"/>
      <c r="BS1013" s="25"/>
      <c r="BT1013" s="25"/>
      <c r="BU1013" s="25"/>
      <c r="BV1013" s="25"/>
      <c r="BW1013" s="25"/>
      <c r="BX1013" s="25"/>
      <c r="BY1013" s="25"/>
      <c r="BZ1013" s="25"/>
      <c r="CA1013" s="25"/>
      <c r="CB1013" s="25"/>
      <c r="CC1013" s="25"/>
    </row>
    <row r="1014" spans="8:81" ht="15.75" customHeight="1"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32"/>
      <c r="V1014" s="32"/>
      <c r="W1014" s="32"/>
      <c r="X1014" s="32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5"/>
      <c r="BW1014" s="25"/>
      <c r="BX1014" s="25"/>
      <c r="BY1014" s="25"/>
      <c r="BZ1014" s="25"/>
      <c r="CA1014" s="25"/>
      <c r="CB1014" s="25"/>
      <c r="CC1014" s="25"/>
    </row>
    <row r="1015" spans="8:81" ht="15.75" customHeight="1"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32"/>
      <c r="V1015" s="32"/>
      <c r="W1015" s="32"/>
      <c r="X1015" s="32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25"/>
      <c r="BP1015" s="25"/>
      <c r="BQ1015" s="25"/>
      <c r="BR1015" s="25"/>
      <c r="BS1015" s="25"/>
      <c r="BT1015" s="25"/>
      <c r="BU1015" s="25"/>
      <c r="BV1015" s="25"/>
      <c r="BW1015" s="25"/>
      <c r="BX1015" s="25"/>
      <c r="BY1015" s="25"/>
      <c r="BZ1015" s="25"/>
      <c r="CA1015" s="25"/>
      <c r="CB1015" s="25"/>
      <c r="CC1015" s="25"/>
    </row>
    <row r="1016" spans="8:81" ht="15.75" customHeight="1"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32"/>
      <c r="V1016" s="32"/>
      <c r="W1016" s="32"/>
      <c r="X1016" s="32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25"/>
      <c r="BP1016" s="25"/>
      <c r="BQ1016" s="25"/>
      <c r="BR1016" s="25"/>
      <c r="BS1016" s="25"/>
      <c r="BT1016" s="25"/>
      <c r="BU1016" s="25"/>
      <c r="BV1016" s="25"/>
      <c r="BW1016" s="25"/>
      <c r="BX1016" s="25"/>
      <c r="BY1016" s="25"/>
      <c r="BZ1016" s="25"/>
      <c r="CA1016" s="25"/>
      <c r="CB1016" s="25"/>
      <c r="CC1016" s="25"/>
    </row>
    <row r="1017" spans="8:81" ht="15.75" customHeight="1"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32"/>
      <c r="V1017" s="32"/>
      <c r="W1017" s="32"/>
      <c r="X1017" s="32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25"/>
      <c r="BP1017" s="25"/>
      <c r="BQ1017" s="25"/>
      <c r="BR1017" s="25"/>
      <c r="BS1017" s="25"/>
      <c r="BT1017" s="25"/>
      <c r="BU1017" s="25"/>
      <c r="BV1017" s="25"/>
      <c r="BW1017" s="25"/>
      <c r="BX1017" s="25"/>
      <c r="BY1017" s="25"/>
      <c r="BZ1017" s="25"/>
      <c r="CA1017" s="25"/>
      <c r="CB1017" s="25"/>
      <c r="CC1017" s="25"/>
    </row>
    <row r="1018" spans="8:81" ht="15.75" customHeight="1"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32"/>
      <c r="V1018" s="32"/>
      <c r="W1018" s="32"/>
      <c r="X1018" s="32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5"/>
      <c r="BW1018" s="25"/>
      <c r="BX1018" s="25"/>
      <c r="BY1018" s="25"/>
      <c r="BZ1018" s="25"/>
      <c r="CA1018" s="25"/>
      <c r="CB1018" s="25"/>
      <c r="CC1018" s="25"/>
    </row>
    <row r="1019" spans="8:81" ht="15.75" customHeight="1"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32"/>
      <c r="V1019" s="32"/>
      <c r="W1019" s="32"/>
      <c r="X1019" s="32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  <c r="BA1019" s="25"/>
      <c r="BB1019" s="25"/>
      <c r="BC1019" s="25"/>
      <c r="BD1019" s="25"/>
      <c r="BE1019" s="25"/>
      <c r="BF1019" s="25"/>
      <c r="BG1019" s="25"/>
      <c r="BH1019" s="25"/>
      <c r="BI1019" s="25"/>
      <c r="BJ1019" s="25"/>
      <c r="BK1019" s="25"/>
      <c r="BL1019" s="25"/>
      <c r="BM1019" s="25"/>
      <c r="BN1019" s="25"/>
      <c r="BO1019" s="25"/>
      <c r="BP1019" s="25"/>
      <c r="BQ1019" s="25"/>
      <c r="BR1019" s="25"/>
      <c r="BS1019" s="25"/>
      <c r="BT1019" s="25"/>
      <c r="BU1019" s="25"/>
      <c r="BV1019" s="25"/>
      <c r="BW1019" s="25"/>
      <c r="BX1019" s="25"/>
      <c r="BY1019" s="25"/>
      <c r="BZ1019" s="25"/>
      <c r="CA1019" s="25"/>
      <c r="CB1019" s="25"/>
      <c r="CC1019" s="25"/>
    </row>
    <row r="1020" spans="8:81" ht="15.75" customHeight="1"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32"/>
      <c r="V1020" s="32"/>
      <c r="W1020" s="32"/>
      <c r="X1020" s="32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  <c r="BA1020" s="25"/>
      <c r="BB1020" s="25"/>
      <c r="BC1020" s="25"/>
      <c r="BD1020" s="25"/>
      <c r="BE1020" s="25"/>
      <c r="BF1020" s="25"/>
      <c r="BG1020" s="25"/>
      <c r="BH1020" s="25"/>
      <c r="BI1020" s="25"/>
      <c r="BJ1020" s="25"/>
      <c r="BK1020" s="25"/>
      <c r="BL1020" s="25"/>
      <c r="BM1020" s="25"/>
      <c r="BN1020" s="25"/>
      <c r="BO1020" s="25"/>
      <c r="BP1020" s="25"/>
      <c r="BQ1020" s="25"/>
      <c r="BR1020" s="25"/>
      <c r="BS1020" s="25"/>
      <c r="BT1020" s="25"/>
      <c r="BU1020" s="25"/>
      <c r="BV1020" s="25"/>
      <c r="BW1020" s="25"/>
      <c r="BX1020" s="25"/>
      <c r="BY1020" s="25"/>
      <c r="BZ1020" s="25"/>
      <c r="CA1020" s="25"/>
      <c r="CB1020" s="25"/>
      <c r="CC1020" s="25"/>
    </row>
    <row r="1021" spans="8:81" ht="15.75" customHeight="1"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32"/>
      <c r="V1021" s="32"/>
      <c r="W1021" s="32"/>
      <c r="X1021" s="32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  <c r="BA1021" s="25"/>
      <c r="BB1021" s="25"/>
      <c r="BC1021" s="25"/>
      <c r="BD1021" s="25"/>
      <c r="BE1021" s="25"/>
      <c r="BF1021" s="25"/>
      <c r="BG1021" s="25"/>
      <c r="BH1021" s="25"/>
      <c r="BI1021" s="25"/>
      <c r="BJ1021" s="25"/>
      <c r="BK1021" s="25"/>
      <c r="BL1021" s="25"/>
      <c r="BM1021" s="25"/>
      <c r="BN1021" s="25"/>
      <c r="BO1021" s="25"/>
      <c r="BP1021" s="25"/>
      <c r="BQ1021" s="25"/>
      <c r="BR1021" s="25"/>
      <c r="BS1021" s="25"/>
      <c r="BT1021" s="25"/>
      <c r="BU1021" s="25"/>
      <c r="BV1021" s="25"/>
      <c r="BW1021" s="25"/>
      <c r="BX1021" s="25"/>
      <c r="BY1021" s="25"/>
      <c r="BZ1021" s="25"/>
      <c r="CA1021" s="25"/>
      <c r="CB1021" s="25"/>
      <c r="CC1021" s="25"/>
    </row>
    <row r="1022" spans="8:81" ht="15.75" customHeight="1"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32"/>
      <c r="V1022" s="32"/>
      <c r="W1022" s="32"/>
      <c r="X1022" s="32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  <c r="BA1022" s="25"/>
      <c r="BB1022" s="25"/>
      <c r="BC1022" s="25"/>
      <c r="BD1022" s="25"/>
      <c r="BE1022" s="25"/>
      <c r="BF1022" s="25"/>
      <c r="BG1022" s="25"/>
      <c r="BH1022" s="25"/>
      <c r="BI1022" s="25"/>
      <c r="BJ1022" s="25"/>
      <c r="BK1022" s="25"/>
      <c r="BL1022" s="25"/>
      <c r="BM1022" s="25"/>
      <c r="BN1022" s="25"/>
      <c r="BO1022" s="25"/>
      <c r="BP1022" s="25"/>
      <c r="BQ1022" s="25"/>
      <c r="BR1022" s="25"/>
      <c r="BS1022" s="25"/>
      <c r="BT1022" s="25"/>
      <c r="BU1022" s="25"/>
      <c r="BV1022" s="25"/>
      <c r="BW1022" s="25"/>
      <c r="BX1022" s="25"/>
      <c r="BY1022" s="25"/>
      <c r="BZ1022" s="25"/>
      <c r="CA1022" s="25"/>
      <c r="CB1022" s="25"/>
      <c r="CC1022" s="25"/>
    </row>
    <row r="1023" spans="8:81" ht="15.75" customHeight="1"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32"/>
      <c r="V1023" s="32"/>
      <c r="W1023" s="32"/>
      <c r="X1023" s="32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  <c r="BA1023" s="25"/>
      <c r="BB1023" s="25"/>
      <c r="BC1023" s="25"/>
      <c r="BD1023" s="25"/>
      <c r="BE1023" s="25"/>
      <c r="BF1023" s="25"/>
      <c r="BG1023" s="25"/>
      <c r="BH1023" s="25"/>
      <c r="BI1023" s="25"/>
      <c r="BJ1023" s="25"/>
      <c r="BK1023" s="25"/>
      <c r="BL1023" s="25"/>
      <c r="BM1023" s="25"/>
      <c r="BN1023" s="25"/>
      <c r="BO1023" s="25"/>
      <c r="BP1023" s="25"/>
      <c r="BQ1023" s="25"/>
      <c r="BR1023" s="25"/>
      <c r="BS1023" s="25"/>
      <c r="BT1023" s="25"/>
      <c r="BU1023" s="25"/>
      <c r="BV1023" s="25"/>
      <c r="BW1023" s="25"/>
      <c r="BX1023" s="25"/>
      <c r="BY1023" s="25"/>
      <c r="BZ1023" s="25"/>
      <c r="CA1023" s="25"/>
      <c r="CB1023" s="25"/>
      <c r="CC1023" s="25"/>
    </row>
    <row r="1024" spans="8:81" ht="15.75" customHeight="1"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32"/>
      <c r="V1024" s="32"/>
      <c r="W1024" s="32"/>
      <c r="X1024" s="32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  <c r="BA1024" s="25"/>
      <c r="BB1024" s="25"/>
      <c r="BC1024" s="25"/>
      <c r="BD1024" s="25"/>
      <c r="BE1024" s="25"/>
      <c r="BF1024" s="25"/>
      <c r="BG1024" s="25"/>
      <c r="BH1024" s="25"/>
      <c r="BI1024" s="25"/>
      <c r="BJ1024" s="25"/>
      <c r="BK1024" s="25"/>
      <c r="BL1024" s="25"/>
      <c r="BM1024" s="25"/>
      <c r="BN1024" s="25"/>
      <c r="BO1024" s="25"/>
      <c r="BP1024" s="25"/>
      <c r="BQ1024" s="25"/>
      <c r="BR1024" s="25"/>
      <c r="BS1024" s="25"/>
      <c r="BT1024" s="25"/>
      <c r="BU1024" s="25"/>
      <c r="BV1024" s="25"/>
      <c r="BW1024" s="25"/>
      <c r="BX1024" s="25"/>
      <c r="BY1024" s="25"/>
      <c r="BZ1024" s="25"/>
      <c r="CA1024" s="25"/>
      <c r="CB1024" s="25"/>
      <c r="CC1024" s="25"/>
    </row>
    <row r="1025" spans="8:81" ht="15.75" customHeight="1"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32"/>
      <c r="V1025" s="32"/>
      <c r="W1025" s="32"/>
      <c r="X1025" s="32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  <c r="BA1025" s="25"/>
      <c r="BB1025" s="25"/>
      <c r="BC1025" s="25"/>
      <c r="BD1025" s="25"/>
      <c r="BE1025" s="25"/>
      <c r="BF1025" s="25"/>
      <c r="BG1025" s="25"/>
      <c r="BH1025" s="25"/>
      <c r="BI1025" s="25"/>
      <c r="BJ1025" s="25"/>
      <c r="BK1025" s="25"/>
      <c r="BL1025" s="25"/>
      <c r="BM1025" s="25"/>
      <c r="BN1025" s="25"/>
      <c r="BO1025" s="25"/>
      <c r="BP1025" s="25"/>
      <c r="BQ1025" s="25"/>
      <c r="BR1025" s="25"/>
      <c r="BS1025" s="25"/>
      <c r="BT1025" s="25"/>
      <c r="BU1025" s="25"/>
      <c r="BV1025" s="25"/>
      <c r="BW1025" s="25"/>
      <c r="BX1025" s="25"/>
      <c r="BY1025" s="25"/>
      <c r="BZ1025" s="25"/>
      <c r="CA1025" s="25"/>
      <c r="CB1025" s="25"/>
      <c r="CC1025" s="25"/>
    </row>
    <row r="1026" spans="8:81" ht="15.75" customHeight="1"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32"/>
      <c r="V1026" s="32"/>
      <c r="W1026" s="32"/>
      <c r="X1026" s="32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  <c r="BA1026" s="25"/>
      <c r="BB1026" s="25"/>
      <c r="BC1026" s="25"/>
      <c r="BD1026" s="25"/>
      <c r="BE1026" s="25"/>
      <c r="BF1026" s="25"/>
      <c r="BG1026" s="25"/>
      <c r="BH1026" s="25"/>
      <c r="BI1026" s="25"/>
      <c r="BJ1026" s="25"/>
      <c r="BK1026" s="25"/>
      <c r="BL1026" s="25"/>
      <c r="BM1026" s="25"/>
      <c r="BN1026" s="25"/>
      <c r="BO1026" s="25"/>
      <c r="BP1026" s="25"/>
      <c r="BQ1026" s="25"/>
      <c r="BR1026" s="25"/>
      <c r="BS1026" s="25"/>
      <c r="BT1026" s="25"/>
      <c r="BU1026" s="25"/>
      <c r="BV1026" s="25"/>
      <c r="BW1026" s="25"/>
      <c r="BX1026" s="25"/>
      <c r="BY1026" s="25"/>
      <c r="BZ1026" s="25"/>
      <c r="CA1026" s="25"/>
      <c r="CB1026" s="25"/>
      <c r="CC1026" s="25"/>
    </row>
    <row r="1027" spans="8:81" ht="15.75" customHeight="1"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32"/>
      <c r="V1027" s="32"/>
      <c r="W1027" s="32"/>
      <c r="X1027" s="32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  <c r="BA1027" s="25"/>
      <c r="BB1027" s="25"/>
      <c r="BC1027" s="25"/>
      <c r="BD1027" s="25"/>
      <c r="BE1027" s="25"/>
      <c r="BF1027" s="25"/>
      <c r="BG1027" s="25"/>
      <c r="BH1027" s="25"/>
      <c r="BI1027" s="25"/>
      <c r="BJ1027" s="25"/>
      <c r="BK1027" s="25"/>
      <c r="BL1027" s="25"/>
      <c r="BM1027" s="25"/>
      <c r="BN1027" s="25"/>
      <c r="BO1027" s="25"/>
      <c r="BP1027" s="25"/>
      <c r="BQ1027" s="25"/>
      <c r="BR1027" s="25"/>
      <c r="BS1027" s="25"/>
      <c r="BT1027" s="25"/>
      <c r="BU1027" s="25"/>
      <c r="BV1027" s="25"/>
      <c r="BW1027" s="25"/>
      <c r="BX1027" s="25"/>
      <c r="BY1027" s="25"/>
      <c r="BZ1027" s="25"/>
      <c r="CA1027" s="25"/>
      <c r="CB1027" s="25"/>
      <c r="CC1027" s="25"/>
    </row>
    <row r="1028" spans="8:81" ht="15.75" customHeight="1"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32"/>
      <c r="V1028" s="32"/>
      <c r="W1028" s="32"/>
      <c r="X1028" s="32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  <c r="BA1028" s="25"/>
      <c r="BB1028" s="25"/>
      <c r="BC1028" s="25"/>
      <c r="BD1028" s="25"/>
      <c r="BE1028" s="25"/>
      <c r="BF1028" s="25"/>
      <c r="BG1028" s="25"/>
      <c r="BH1028" s="25"/>
      <c r="BI1028" s="25"/>
      <c r="BJ1028" s="25"/>
      <c r="BK1028" s="25"/>
      <c r="BL1028" s="25"/>
      <c r="BM1028" s="25"/>
      <c r="BN1028" s="25"/>
      <c r="BO1028" s="25"/>
      <c r="BP1028" s="25"/>
      <c r="BQ1028" s="25"/>
      <c r="BR1028" s="25"/>
      <c r="BS1028" s="25"/>
      <c r="BT1028" s="25"/>
      <c r="BU1028" s="25"/>
      <c r="BV1028" s="25"/>
      <c r="BW1028" s="25"/>
      <c r="BX1028" s="25"/>
      <c r="BY1028" s="25"/>
      <c r="BZ1028" s="25"/>
      <c r="CA1028" s="25"/>
      <c r="CB1028" s="25"/>
      <c r="CC1028" s="25"/>
    </row>
    <row r="1029" spans="8:81" ht="15.75" customHeight="1"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32"/>
      <c r="V1029" s="32"/>
      <c r="W1029" s="32"/>
      <c r="X1029" s="32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  <c r="BA1029" s="25"/>
      <c r="BB1029" s="25"/>
      <c r="BC1029" s="25"/>
      <c r="BD1029" s="25"/>
      <c r="BE1029" s="25"/>
      <c r="BF1029" s="25"/>
      <c r="BG1029" s="25"/>
      <c r="BH1029" s="25"/>
      <c r="BI1029" s="25"/>
      <c r="BJ1029" s="25"/>
      <c r="BK1029" s="25"/>
      <c r="BL1029" s="25"/>
      <c r="BM1029" s="25"/>
      <c r="BN1029" s="25"/>
      <c r="BO1029" s="25"/>
      <c r="BP1029" s="25"/>
      <c r="BQ1029" s="25"/>
      <c r="BR1029" s="25"/>
      <c r="BS1029" s="25"/>
      <c r="BT1029" s="25"/>
      <c r="BU1029" s="25"/>
      <c r="BV1029" s="25"/>
      <c r="BW1029" s="25"/>
      <c r="BX1029" s="25"/>
      <c r="BY1029" s="25"/>
      <c r="BZ1029" s="25"/>
      <c r="CA1029" s="25"/>
      <c r="CB1029" s="25"/>
      <c r="CC1029" s="25"/>
    </row>
    <row r="1030" spans="8:81" ht="15.75" customHeight="1"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32"/>
      <c r="V1030" s="32"/>
      <c r="W1030" s="32"/>
      <c r="X1030" s="32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  <c r="BA1030" s="25"/>
      <c r="BB1030" s="25"/>
      <c r="BC1030" s="25"/>
      <c r="BD1030" s="25"/>
      <c r="BE1030" s="25"/>
      <c r="BF1030" s="25"/>
      <c r="BG1030" s="25"/>
      <c r="BH1030" s="25"/>
      <c r="BI1030" s="25"/>
      <c r="BJ1030" s="25"/>
      <c r="BK1030" s="25"/>
      <c r="BL1030" s="25"/>
      <c r="BM1030" s="25"/>
      <c r="BN1030" s="25"/>
      <c r="BO1030" s="25"/>
      <c r="BP1030" s="25"/>
      <c r="BQ1030" s="25"/>
      <c r="BR1030" s="25"/>
      <c r="BS1030" s="25"/>
      <c r="BT1030" s="25"/>
      <c r="BU1030" s="25"/>
      <c r="BV1030" s="25"/>
      <c r="BW1030" s="25"/>
      <c r="BX1030" s="25"/>
      <c r="BY1030" s="25"/>
      <c r="BZ1030" s="25"/>
      <c r="CA1030" s="25"/>
      <c r="CB1030" s="25"/>
      <c r="CC1030" s="25"/>
    </row>
    <row r="1031" spans="8:81" ht="15.75" customHeight="1"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32"/>
      <c r="V1031" s="32"/>
      <c r="W1031" s="32"/>
      <c r="X1031" s="32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  <c r="BA1031" s="25"/>
      <c r="BB1031" s="25"/>
      <c r="BC1031" s="25"/>
      <c r="BD1031" s="25"/>
      <c r="BE1031" s="25"/>
      <c r="BF1031" s="25"/>
      <c r="BG1031" s="25"/>
      <c r="BH1031" s="25"/>
      <c r="BI1031" s="25"/>
      <c r="BJ1031" s="25"/>
      <c r="BK1031" s="25"/>
      <c r="BL1031" s="25"/>
      <c r="BM1031" s="25"/>
      <c r="BN1031" s="25"/>
      <c r="BO1031" s="25"/>
      <c r="BP1031" s="25"/>
      <c r="BQ1031" s="25"/>
      <c r="BR1031" s="25"/>
      <c r="BS1031" s="25"/>
      <c r="BT1031" s="25"/>
      <c r="BU1031" s="25"/>
      <c r="BV1031" s="25"/>
      <c r="BW1031" s="25"/>
      <c r="BX1031" s="25"/>
      <c r="BY1031" s="25"/>
      <c r="BZ1031" s="25"/>
      <c r="CA1031" s="25"/>
      <c r="CB1031" s="25"/>
      <c r="CC1031" s="25"/>
    </row>
    <row r="1032" spans="8:81" ht="15.75" customHeight="1"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32"/>
      <c r="V1032" s="32"/>
      <c r="W1032" s="32"/>
      <c r="X1032" s="32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  <c r="BA1032" s="25"/>
      <c r="BB1032" s="25"/>
      <c r="BC1032" s="25"/>
      <c r="BD1032" s="25"/>
      <c r="BE1032" s="25"/>
      <c r="BF1032" s="25"/>
      <c r="BG1032" s="25"/>
      <c r="BH1032" s="25"/>
      <c r="BI1032" s="25"/>
      <c r="BJ1032" s="25"/>
      <c r="BK1032" s="25"/>
      <c r="BL1032" s="25"/>
      <c r="BM1032" s="25"/>
      <c r="BN1032" s="25"/>
      <c r="BO1032" s="25"/>
      <c r="BP1032" s="25"/>
      <c r="BQ1032" s="25"/>
      <c r="BR1032" s="25"/>
      <c r="BS1032" s="25"/>
      <c r="BT1032" s="25"/>
      <c r="BU1032" s="25"/>
      <c r="BV1032" s="25"/>
      <c r="BW1032" s="25"/>
      <c r="BX1032" s="25"/>
      <c r="BY1032" s="25"/>
      <c r="BZ1032" s="25"/>
      <c r="CA1032" s="25"/>
      <c r="CB1032" s="25"/>
      <c r="CC1032" s="25"/>
    </row>
    <row r="1033" spans="8:81" ht="15.75" customHeight="1"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32"/>
      <c r="V1033" s="32"/>
      <c r="W1033" s="32"/>
      <c r="X1033" s="32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  <c r="BA1033" s="25"/>
      <c r="BB1033" s="25"/>
      <c r="BC1033" s="25"/>
      <c r="BD1033" s="25"/>
      <c r="BE1033" s="25"/>
      <c r="BF1033" s="25"/>
      <c r="BG1033" s="25"/>
      <c r="BH1033" s="25"/>
      <c r="BI1033" s="25"/>
      <c r="BJ1033" s="25"/>
      <c r="BK1033" s="25"/>
      <c r="BL1033" s="25"/>
      <c r="BM1033" s="25"/>
      <c r="BN1033" s="25"/>
      <c r="BO1033" s="25"/>
      <c r="BP1033" s="25"/>
      <c r="BQ1033" s="25"/>
      <c r="BR1033" s="25"/>
      <c r="BS1033" s="25"/>
      <c r="BT1033" s="25"/>
      <c r="BU1033" s="25"/>
      <c r="BV1033" s="25"/>
      <c r="BW1033" s="25"/>
      <c r="BX1033" s="25"/>
      <c r="BY1033" s="25"/>
      <c r="BZ1033" s="25"/>
      <c r="CA1033" s="25"/>
      <c r="CB1033" s="25"/>
      <c r="CC1033" s="25"/>
    </row>
    <row r="1034" spans="8:81" ht="15.75" customHeight="1"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32"/>
      <c r="V1034" s="32"/>
      <c r="W1034" s="32"/>
      <c r="X1034" s="32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  <c r="BA1034" s="25"/>
      <c r="BB1034" s="25"/>
      <c r="BC1034" s="25"/>
      <c r="BD1034" s="25"/>
      <c r="BE1034" s="25"/>
      <c r="BF1034" s="25"/>
      <c r="BG1034" s="25"/>
      <c r="BH1034" s="25"/>
      <c r="BI1034" s="25"/>
      <c r="BJ1034" s="25"/>
      <c r="BK1034" s="25"/>
      <c r="BL1034" s="25"/>
      <c r="BM1034" s="25"/>
      <c r="BN1034" s="25"/>
      <c r="BO1034" s="25"/>
      <c r="BP1034" s="25"/>
      <c r="BQ1034" s="25"/>
      <c r="BR1034" s="25"/>
      <c r="BS1034" s="25"/>
      <c r="BT1034" s="25"/>
      <c r="BU1034" s="25"/>
      <c r="BV1034" s="25"/>
      <c r="BW1034" s="25"/>
      <c r="BX1034" s="25"/>
      <c r="BY1034" s="25"/>
      <c r="BZ1034" s="25"/>
      <c r="CA1034" s="25"/>
      <c r="CB1034" s="25"/>
      <c r="CC1034" s="25"/>
    </row>
    <row r="1035" spans="8:81" ht="15.75" customHeight="1"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32"/>
      <c r="V1035" s="32"/>
      <c r="W1035" s="32"/>
      <c r="X1035" s="32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  <c r="BA1035" s="25"/>
      <c r="BB1035" s="25"/>
      <c r="BC1035" s="25"/>
      <c r="BD1035" s="25"/>
      <c r="BE1035" s="25"/>
      <c r="BF1035" s="25"/>
      <c r="BG1035" s="25"/>
      <c r="BH1035" s="25"/>
      <c r="BI1035" s="25"/>
      <c r="BJ1035" s="25"/>
      <c r="BK1035" s="25"/>
      <c r="BL1035" s="25"/>
      <c r="BM1035" s="25"/>
      <c r="BN1035" s="25"/>
      <c r="BO1035" s="25"/>
      <c r="BP1035" s="25"/>
      <c r="BQ1035" s="25"/>
      <c r="BR1035" s="25"/>
      <c r="BS1035" s="25"/>
      <c r="BT1035" s="25"/>
      <c r="BU1035" s="25"/>
      <c r="BV1035" s="25"/>
      <c r="BW1035" s="25"/>
      <c r="BX1035" s="25"/>
      <c r="BY1035" s="25"/>
      <c r="BZ1035" s="25"/>
      <c r="CA1035" s="25"/>
      <c r="CB1035" s="25"/>
      <c r="CC1035" s="25"/>
    </row>
    <row r="1036" spans="8:81" ht="15.75" customHeight="1"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32"/>
      <c r="V1036" s="32"/>
      <c r="W1036" s="32"/>
      <c r="X1036" s="32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  <c r="BA1036" s="25"/>
      <c r="BB1036" s="25"/>
      <c r="BC1036" s="25"/>
      <c r="BD1036" s="25"/>
      <c r="BE1036" s="25"/>
      <c r="BF1036" s="25"/>
      <c r="BG1036" s="25"/>
      <c r="BH1036" s="25"/>
      <c r="BI1036" s="25"/>
      <c r="BJ1036" s="25"/>
      <c r="BK1036" s="25"/>
      <c r="BL1036" s="25"/>
      <c r="BM1036" s="25"/>
      <c r="BN1036" s="25"/>
      <c r="BO1036" s="25"/>
      <c r="BP1036" s="25"/>
      <c r="BQ1036" s="25"/>
      <c r="BR1036" s="25"/>
      <c r="BS1036" s="25"/>
      <c r="BT1036" s="25"/>
      <c r="BU1036" s="25"/>
      <c r="BV1036" s="25"/>
      <c r="BW1036" s="25"/>
      <c r="BX1036" s="25"/>
      <c r="BY1036" s="25"/>
      <c r="BZ1036" s="25"/>
      <c r="CA1036" s="25"/>
      <c r="CB1036" s="25"/>
      <c r="CC1036" s="25"/>
    </row>
    <row r="1037" spans="8:81" ht="15.75" customHeight="1"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32"/>
      <c r="V1037" s="32"/>
      <c r="W1037" s="32"/>
      <c r="X1037" s="32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  <c r="BA1037" s="25"/>
      <c r="BB1037" s="25"/>
      <c r="BC1037" s="25"/>
      <c r="BD1037" s="25"/>
      <c r="BE1037" s="25"/>
      <c r="BF1037" s="25"/>
      <c r="BG1037" s="25"/>
      <c r="BH1037" s="25"/>
      <c r="BI1037" s="25"/>
      <c r="BJ1037" s="25"/>
      <c r="BK1037" s="25"/>
      <c r="BL1037" s="25"/>
      <c r="BM1037" s="25"/>
      <c r="BN1037" s="25"/>
      <c r="BO1037" s="25"/>
      <c r="BP1037" s="25"/>
      <c r="BQ1037" s="25"/>
      <c r="BR1037" s="25"/>
      <c r="BS1037" s="25"/>
      <c r="BT1037" s="25"/>
      <c r="BU1037" s="25"/>
      <c r="BV1037" s="25"/>
      <c r="BW1037" s="25"/>
      <c r="BX1037" s="25"/>
      <c r="BY1037" s="25"/>
      <c r="BZ1037" s="25"/>
      <c r="CA1037" s="25"/>
      <c r="CB1037" s="25"/>
      <c r="CC1037" s="25"/>
    </row>
    <row r="1038" spans="8:81" ht="15.75" customHeight="1"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32"/>
      <c r="V1038" s="32"/>
      <c r="W1038" s="32"/>
      <c r="X1038" s="32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  <c r="BA1038" s="25"/>
      <c r="BB1038" s="25"/>
      <c r="BC1038" s="25"/>
      <c r="BD1038" s="25"/>
      <c r="BE1038" s="25"/>
      <c r="BF1038" s="25"/>
      <c r="BG1038" s="25"/>
      <c r="BH1038" s="25"/>
      <c r="BI1038" s="25"/>
      <c r="BJ1038" s="25"/>
      <c r="BK1038" s="25"/>
      <c r="BL1038" s="25"/>
      <c r="BM1038" s="25"/>
      <c r="BN1038" s="25"/>
      <c r="BO1038" s="25"/>
      <c r="BP1038" s="25"/>
      <c r="BQ1038" s="25"/>
      <c r="BR1038" s="25"/>
      <c r="BS1038" s="25"/>
      <c r="BT1038" s="25"/>
      <c r="BU1038" s="25"/>
      <c r="BV1038" s="25"/>
      <c r="BW1038" s="25"/>
      <c r="BX1038" s="25"/>
      <c r="BY1038" s="25"/>
      <c r="BZ1038" s="25"/>
      <c r="CA1038" s="25"/>
      <c r="CB1038" s="25"/>
      <c r="CC1038" s="25"/>
    </row>
    <row r="1039" spans="8:81" ht="15.75" customHeight="1"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32"/>
      <c r="V1039" s="32"/>
      <c r="W1039" s="32"/>
      <c r="X1039" s="32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  <c r="BA1039" s="25"/>
      <c r="BB1039" s="25"/>
      <c r="BC1039" s="25"/>
      <c r="BD1039" s="25"/>
      <c r="BE1039" s="25"/>
      <c r="BF1039" s="25"/>
      <c r="BG1039" s="25"/>
      <c r="BH1039" s="25"/>
      <c r="BI1039" s="25"/>
      <c r="BJ1039" s="25"/>
      <c r="BK1039" s="25"/>
      <c r="BL1039" s="25"/>
      <c r="BM1039" s="25"/>
      <c r="BN1039" s="25"/>
      <c r="BO1039" s="25"/>
      <c r="BP1039" s="25"/>
      <c r="BQ1039" s="25"/>
      <c r="BR1039" s="25"/>
      <c r="BS1039" s="25"/>
      <c r="BT1039" s="25"/>
      <c r="BU1039" s="25"/>
      <c r="BV1039" s="25"/>
      <c r="BW1039" s="25"/>
      <c r="BX1039" s="25"/>
      <c r="BY1039" s="25"/>
      <c r="BZ1039" s="25"/>
      <c r="CA1039" s="25"/>
      <c r="CB1039" s="25"/>
      <c r="CC1039" s="25"/>
    </row>
    <row r="1040" spans="8:81" ht="15.75" customHeight="1"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32"/>
      <c r="V1040" s="32"/>
      <c r="W1040" s="32"/>
      <c r="X1040" s="32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  <c r="BA1040" s="25"/>
      <c r="BB1040" s="25"/>
      <c r="BC1040" s="25"/>
      <c r="BD1040" s="25"/>
      <c r="BE1040" s="25"/>
      <c r="BF1040" s="25"/>
      <c r="BG1040" s="25"/>
      <c r="BH1040" s="25"/>
      <c r="BI1040" s="25"/>
      <c r="BJ1040" s="25"/>
      <c r="BK1040" s="25"/>
      <c r="BL1040" s="25"/>
      <c r="BM1040" s="25"/>
      <c r="BN1040" s="25"/>
      <c r="BO1040" s="25"/>
      <c r="BP1040" s="25"/>
      <c r="BQ1040" s="25"/>
      <c r="BR1040" s="25"/>
      <c r="BS1040" s="25"/>
      <c r="BT1040" s="25"/>
      <c r="BU1040" s="25"/>
      <c r="BV1040" s="25"/>
      <c r="BW1040" s="25"/>
      <c r="BX1040" s="25"/>
      <c r="BY1040" s="25"/>
      <c r="BZ1040" s="25"/>
      <c r="CA1040" s="25"/>
      <c r="CB1040" s="25"/>
      <c r="CC1040" s="25"/>
    </row>
    <row r="1041" spans="8:81" ht="15.75" customHeight="1"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32"/>
      <c r="V1041" s="32"/>
      <c r="W1041" s="32"/>
      <c r="X1041" s="32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  <c r="BA1041" s="25"/>
      <c r="BB1041" s="25"/>
      <c r="BC1041" s="25"/>
      <c r="BD1041" s="25"/>
      <c r="BE1041" s="25"/>
      <c r="BF1041" s="25"/>
      <c r="BG1041" s="25"/>
      <c r="BH1041" s="25"/>
      <c r="BI1041" s="25"/>
      <c r="BJ1041" s="25"/>
      <c r="BK1041" s="25"/>
      <c r="BL1041" s="25"/>
      <c r="BM1041" s="25"/>
      <c r="BN1041" s="25"/>
      <c r="BO1041" s="25"/>
      <c r="BP1041" s="25"/>
      <c r="BQ1041" s="25"/>
      <c r="BR1041" s="25"/>
      <c r="BS1041" s="25"/>
      <c r="BT1041" s="25"/>
      <c r="BU1041" s="25"/>
      <c r="BV1041" s="25"/>
      <c r="BW1041" s="25"/>
      <c r="BX1041" s="25"/>
      <c r="BY1041" s="25"/>
      <c r="BZ1041" s="25"/>
      <c r="CA1041" s="25"/>
      <c r="CB1041" s="25"/>
      <c r="CC1041" s="25"/>
    </row>
    <row r="1042" spans="8:81" ht="15.75" customHeight="1"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32"/>
      <c r="V1042" s="32"/>
      <c r="W1042" s="32"/>
      <c r="X1042" s="32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  <c r="BA1042" s="25"/>
      <c r="BB1042" s="25"/>
      <c r="BC1042" s="25"/>
      <c r="BD1042" s="25"/>
      <c r="BE1042" s="25"/>
      <c r="BF1042" s="25"/>
      <c r="BG1042" s="25"/>
      <c r="BH1042" s="25"/>
      <c r="BI1042" s="25"/>
      <c r="BJ1042" s="25"/>
      <c r="BK1042" s="25"/>
      <c r="BL1042" s="25"/>
      <c r="BM1042" s="25"/>
      <c r="BN1042" s="25"/>
      <c r="BO1042" s="25"/>
      <c r="BP1042" s="25"/>
      <c r="BQ1042" s="25"/>
      <c r="BR1042" s="25"/>
      <c r="BS1042" s="25"/>
      <c r="BT1042" s="25"/>
      <c r="BU1042" s="25"/>
      <c r="BV1042" s="25"/>
      <c r="BW1042" s="25"/>
      <c r="BX1042" s="25"/>
      <c r="BY1042" s="25"/>
      <c r="BZ1042" s="25"/>
      <c r="CA1042" s="25"/>
      <c r="CB1042" s="25"/>
      <c r="CC1042" s="25"/>
    </row>
    <row r="1043" spans="8:81" ht="15.75" customHeight="1"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32"/>
      <c r="V1043" s="32"/>
      <c r="W1043" s="32"/>
      <c r="X1043" s="32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  <c r="BA1043" s="25"/>
      <c r="BB1043" s="25"/>
      <c r="BC1043" s="25"/>
      <c r="BD1043" s="25"/>
      <c r="BE1043" s="25"/>
      <c r="BF1043" s="25"/>
      <c r="BG1043" s="25"/>
      <c r="BH1043" s="25"/>
      <c r="BI1043" s="25"/>
      <c r="BJ1043" s="25"/>
      <c r="BK1043" s="25"/>
      <c r="BL1043" s="25"/>
      <c r="BM1043" s="25"/>
      <c r="BN1043" s="25"/>
      <c r="BO1043" s="25"/>
      <c r="BP1043" s="25"/>
      <c r="BQ1043" s="25"/>
      <c r="BR1043" s="25"/>
      <c r="BS1043" s="25"/>
      <c r="BT1043" s="25"/>
      <c r="BU1043" s="25"/>
      <c r="BV1043" s="25"/>
      <c r="BW1043" s="25"/>
      <c r="BX1043" s="25"/>
      <c r="BY1043" s="25"/>
      <c r="BZ1043" s="25"/>
      <c r="CA1043" s="25"/>
      <c r="CB1043" s="25"/>
      <c r="CC1043" s="25"/>
    </row>
    <row r="1044" spans="8:81" ht="15.75" customHeight="1"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32"/>
      <c r="V1044" s="32"/>
      <c r="W1044" s="32"/>
      <c r="X1044" s="32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  <c r="BA1044" s="25"/>
      <c r="BB1044" s="25"/>
      <c r="BC1044" s="25"/>
      <c r="BD1044" s="25"/>
      <c r="BE1044" s="25"/>
      <c r="BF1044" s="25"/>
      <c r="BG1044" s="25"/>
      <c r="BH1044" s="25"/>
      <c r="BI1044" s="25"/>
      <c r="BJ1044" s="25"/>
      <c r="BK1044" s="25"/>
      <c r="BL1044" s="25"/>
      <c r="BM1044" s="25"/>
      <c r="BN1044" s="25"/>
      <c r="BO1044" s="25"/>
      <c r="BP1044" s="25"/>
      <c r="BQ1044" s="25"/>
      <c r="BR1044" s="25"/>
      <c r="BS1044" s="25"/>
      <c r="BT1044" s="25"/>
      <c r="BU1044" s="25"/>
      <c r="BV1044" s="25"/>
      <c r="BW1044" s="25"/>
      <c r="BX1044" s="25"/>
      <c r="BY1044" s="25"/>
      <c r="BZ1044" s="25"/>
      <c r="CA1044" s="25"/>
      <c r="CB1044" s="25"/>
      <c r="CC1044" s="25"/>
    </row>
    <row r="1045" spans="8:81" ht="15.75" customHeight="1"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32"/>
      <c r="V1045" s="32"/>
      <c r="W1045" s="32"/>
      <c r="X1045" s="32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  <c r="BA1045" s="25"/>
      <c r="BB1045" s="25"/>
      <c r="BC1045" s="25"/>
      <c r="BD1045" s="25"/>
      <c r="BE1045" s="25"/>
      <c r="BF1045" s="25"/>
      <c r="BG1045" s="25"/>
      <c r="BH1045" s="25"/>
      <c r="BI1045" s="25"/>
      <c r="BJ1045" s="25"/>
      <c r="BK1045" s="25"/>
      <c r="BL1045" s="25"/>
      <c r="BM1045" s="25"/>
      <c r="BN1045" s="25"/>
      <c r="BO1045" s="25"/>
      <c r="BP1045" s="25"/>
      <c r="BQ1045" s="25"/>
      <c r="BR1045" s="25"/>
      <c r="BS1045" s="25"/>
      <c r="BT1045" s="25"/>
      <c r="BU1045" s="25"/>
      <c r="BV1045" s="25"/>
      <c r="BW1045" s="25"/>
      <c r="BX1045" s="25"/>
      <c r="BY1045" s="25"/>
      <c r="BZ1045" s="25"/>
      <c r="CA1045" s="25"/>
      <c r="CB1045" s="25"/>
      <c r="CC1045" s="25"/>
    </row>
    <row r="1046" spans="8:81" ht="15.75" customHeight="1"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32"/>
      <c r="V1046" s="32"/>
      <c r="W1046" s="32"/>
      <c r="X1046" s="32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  <c r="BA1046" s="25"/>
      <c r="BB1046" s="25"/>
      <c r="BC1046" s="25"/>
      <c r="BD1046" s="25"/>
      <c r="BE1046" s="25"/>
      <c r="BF1046" s="25"/>
      <c r="BG1046" s="25"/>
      <c r="BH1046" s="25"/>
      <c r="BI1046" s="25"/>
      <c r="BJ1046" s="25"/>
      <c r="BK1046" s="25"/>
      <c r="BL1046" s="25"/>
      <c r="BM1046" s="25"/>
      <c r="BN1046" s="25"/>
      <c r="BO1046" s="25"/>
      <c r="BP1046" s="25"/>
      <c r="BQ1046" s="25"/>
      <c r="BR1046" s="25"/>
      <c r="BS1046" s="25"/>
      <c r="BT1046" s="25"/>
      <c r="BU1046" s="25"/>
      <c r="BV1046" s="25"/>
      <c r="BW1046" s="25"/>
      <c r="BX1046" s="25"/>
      <c r="BY1046" s="25"/>
      <c r="BZ1046" s="25"/>
      <c r="CA1046" s="25"/>
      <c r="CB1046" s="25"/>
      <c r="CC1046" s="25"/>
    </row>
    <row r="1047" spans="8:81" ht="15.75" customHeight="1"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32"/>
      <c r="V1047" s="32"/>
      <c r="W1047" s="32"/>
      <c r="X1047" s="32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  <c r="BA1047" s="25"/>
      <c r="BB1047" s="25"/>
      <c r="BC1047" s="25"/>
      <c r="BD1047" s="25"/>
      <c r="BE1047" s="25"/>
      <c r="BF1047" s="25"/>
      <c r="BG1047" s="25"/>
      <c r="BH1047" s="25"/>
      <c r="BI1047" s="25"/>
      <c r="BJ1047" s="25"/>
      <c r="BK1047" s="25"/>
      <c r="BL1047" s="25"/>
      <c r="BM1047" s="25"/>
      <c r="BN1047" s="25"/>
      <c r="BO1047" s="25"/>
      <c r="BP1047" s="25"/>
      <c r="BQ1047" s="25"/>
      <c r="BR1047" s="25"/>
      <c r="BS1047" s="25"/>
      <c r="BT1047" s="25"/>
      <c r="BU1047" s="25"/>
      <c r="BV1047" s="25"/>
      <c r="BW1047" s="25"/>
      <c r="BX1047" s="25"/>
      <c r="BY1047" s="25"/>
      <c r="BZ1047" s="25"/>
      <c r="CA1047" s="25"/>
      <c r="CB1047" s="25"/>
      <c r="CC1047" s="25"/>
    </row>
    <row r="1048" spans="8:81" ht="15.75" customHeight="1"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32"/>
      <c r="V1048" s="32"/>
      <c r="W1048" s="32"/>
      <c r="X1048" s="32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  <c r="BA1048" s="25"/>
      <c r="BB1048" s="25"/>
      <c r="BC1048" s="25"/>
      <c r="BD1048" s="25"/>
      <c r="BE1048" s="25"/>
      <c r="BF1048" s="25"/>
      <c r="BG1048" s="25"/>
      <c r="BH1048" s="25"/>
      <c r="BI1048" s="25"/>
      <c r="BJ1048" s="25"/>
      <c r="BK1048" s="25"/>
      <c r="BL1048" s="25"/>
      <c r="BM1048" s="25"/>
      <c r="BN1048" s="25"/>
      <c r="BO1048" s="25"/>
      <c r="BP1048" s="25"/>
      <c r="BQ1048" s="25"/>
      <c r="BR1048" s="25"/>
      <c r="BS1048" s="25"/>
      <c r="BT1048" s="25"/>
      <c r="BU1048" s="25"/>
      <c r="BV1048" s="25"/>
      <c r="BW1048" s="25"/>
      <c r="BX1048" s="25"/>
      <c r="BY1048" s="25"/>
      <c r="BZ1048" s="25"/>
      <c r="CA1048" s="25"/>
      <c r="CB1048" s="25"/>
      <c r="CC1048" s="25"/>
    </row>
    <row r="1049" spans="8:81" ht="15.75" customHeight="1"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32"/>
      <c r="V1049" s="32"/>
      <c r="W1049" s="32"/>
      <c r="X1049" s="32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  <c r="BA1049" s="25"/>
      <c r="BB1049" s="25"/>
      <c r="BC1049" s="25"/>
      <c r="BD1049" s="25"/>
      <c r="BE1049" s="25"/>
      <c r="BF1049" s="25"/>
      <c r="BG1049" s="25"/>
      <c r="BH1049" s="25"/>
      <c r="BI1049" s="25"/>
      <c r="BJ1049" s="25"/>
      <c r="BK1049" s="25"/>
      <c r="BL1049" s="25"/>
      <c r="BM1049" s="25"/>
      <c r="BN1049" s="25"/>
      <c r="BO1049" s="25"/>
      <c r="BP1049" s="25"/>
      <c r="BQ1049" s="25"/>
      <c r="BR1049" s="25"/>
      <c r="BS1049" s="25"/>
      <c r="BT1049" s="25"/>
      <c r="BU1049" s="25"/>
      <c r="BV1049" s="25"/>
      <c r="BW1049" s="25"/>
      <c r="BX1049" s="25"/>
      <c r="BY1049" s="25"/>
      <c r="BZ1049" s="25"/>
      <c r="CA1049" s="25"/>
      <c r="CB1049" s="25"/>
      <c r="CC1049" s="25"/>
    </row>
    <row r="1050" spans="8:81" ht="15.75" customHeight="1"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32"/>
      <c r="V1050" s="32"/>
      <c r="W1050" s="32"/>
      <c r="X1050" s="32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  <c r="BA1050" s="25"/>
      <c r="BB1050" s="25"/>
      <c r="BC1050" s="25"/>
      <c r="BD1050" s="25"/>
      <c r="BE1050" s="25"/>
      <c r="BF1050" s="25"/>
      <c r="BG1050" s="25"/>
      <c r="BH1050" s="25"/>
      <c r="BI1050" s="25"/>
      <c r="BJ1050" s="25"/>
      <c r="BK1050" s="25"/>
      <c r="BL1050" s="25"/>
      <c r="BM1050" s="25"/>
      <c r="BN1050" s="25"/>
      <c r="BO1050" s="25"/>
      <c r="BP1050" s="25"/>
      <c r="BQ1050" s="25"/>
      <c r="BR1050" s="25"/>
      <c r="BS1050" s="25"/>
      <c r="BT1050" s="25"/>
      <c r="BU1050" s="25"/>
      <c r="BV1050" s="25"/>
      <c r="BW1050" s="25"/>
      <c r="BX1050" s="25"/>
      <c r="BY1050" s="25"/>
      <c r="BZ1050" s="25"/>
      <c r="CA1050" s="25"/>
      <c r="CB1050" s="25"/>
      <c r="CC1050" s="25"/>
    </row>
    <row r="1051" spans="8:81" ht="15.75" customHeight="1"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32"/>
      <c r="V1051" s="32"/>
      <c r="W1051" s="32"/>
      <c r="X1051" s="32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  <c r="BA1051" s="25"/>
      <c r="BB1051" s="25"/>
      <c r="BC1051" s="25"/>
      <c r="BD1051" s="25"/>
      <c r="BE1051" s="25"/>
      <c r="BF1051" s="25"/>
      <c r="BG1051" s="25"/>
      <c r="BH1051" s="25"/>
      <c r="BI1051" s="25"/>
      <c r="BJ1051" s="25"/>
      <c r="BK1051" s="25"/>
      <c r="BL1051" s="25"/>
      <c r="BM1051" s="25"/>
      <c r="BN1051" s="25"/>
      <c r="BO1051" s="25"/>
      <c r="BP1051" s="25"/>
      <c r="BQ1051" s="25"/>
      <c r="BR1051" s="25"/>
      <c r="BS1051" s="25"/>
      <c r="BT1051" s="25"/>
      <c r="BU1051" s="25"/>
      <c r="BV1051" s="25"/>
      <c r="BW1051" s="25"/>
      <c r="BX1051" s="25"/>
      <c r="BY1051" s="25"/>
      <c r="BZ1051" s="25"/>
      <c r="CA1051" s="25"/>
      <c r="CB1051" s="25"/>
      <c r="CC1051" s="25"/>
    </row>
    <row r="1052" spans="8:81" ht="15.75" customHeight="1"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32"/>
      <c r="V1052" s="32"/>
      <c r="W1052" s="32"/>
      <c r="X1052" s="32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  <c r="BA1052" s="25"/>
      <c r="BB1052" s="25"/>
      <c r="BC1052" s="25"/>
      <c r="BD1052" s="25"/>
      <c r="BE1052" s="25"/>
      <c r="BF1052" s="25"/>
      <c r="BG1052" s="25"/>
      <c r="BH1052" s="25"/>
      <c r="BI1052" s="25"/>
      <c r="BJ1052" s="25"/>
      <c r="BK1052" s="25"/>
      <c r="BL1052" s="25"/>
      <c r="BM1052" s="25"/>
      <c r="BN1052" s="25"/>
      <c r="BO1052" s="25"/>
      <c r="BP1052" s="25"/>
      <c r="BQ1052" s="25"/>
      <c r="BR1052" s="25"/>
      <c r="BS1052" s="25"/>
      <c r="BT1052" s="25"/>
      <c r="BU1052" s="25"/>
      <c r="BV1052" s="25"/>
      <c r="BW1052" s="25"/>
      <c r="BX1052" s="25"/>
      <c r="BY1052" s="25"/>
      <c r="BZ1052" s="25"/>
      <c r="CA1052" s="25"/>
      <c r="CB1052" s="25"/>
      <c r="CC1052" s="25"/>
    </row>
    <row r="1053" spans="8:81" ht="15.75" customHeight="1"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32"/>
      <c r="V1053" s="32"/>
      <c r="W1053" s="32"/>
      <c r="X1053" s="32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  <c r="BA1053" s="25"/>
      <c r="BB1053" s="25"/>
      <c r="BC1053" s="25"/>
      <c r="BD1053" s="25"/>
      <c r="BE1053" s="25"/>
      <c r="BF1053" s="25"/>
      <c r="BG1053" s="25"/>
      <c r="BH1053" s="25"/>
      <c r="BI1053" s="25"/>
      <c r="BJ1053" s="25"/>
      <c r="BK1053" s="25"/>
      <c r="BL1053" s="25"/>
      <c r="BM1053" s="25"/>
      <c r="BN1053" s="25"/>
      <c r="BO1053" s="25"/>
      <c r="BP1053" s="25"/>
      <c r="BQ1053" s="25"/>
      <c r="BR1053" s="25"/>
      <c r="BS1053" s="25"/>
      <c r="BT1053" s="25"/>
      <c r="BU1053" s="25"/>
      <c r="BV1053" s="25"/>
      <c r="BW1053" s="25"/>
      <c r="BX1053" s="25"/>
      <c r="BY1053" s="25"/>
      <c r="BZ1053" s="25"/>
      <c r="CA1053" s="25"/>
      <c r="CB1053" s="25"/>
      <c r="CC1053" s="25"/>
    </row>
    <row r="1054" spans="8:81" ht="15.75" customHeight="1"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32"/>
      <c r="V1054" s="32"/>
      <c r="W1054" s="32"/>
      <c r="X1054" s="32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  <c r="BA1054" s="25"/>
      <c r="BB1054" s="25"/>
      <c r="BC1054" s="25"/>
      <c r="BD1054" s="25"/>
      <c r="BE1054" s="25"/>
      <c r="BF1054" s="25"/>
      <c r="BG1054" s="25"/>
      <c r="BH1054" s="25"/>
      <c r="BI1054" s="25"/>
      <c r="BJ1054" s="25"/>
      <c r="BK1054" s="25"/>
      <c r="BL1054" s="25"/>
      <c r="BM1054" s="25"/>
      <c r="BN1054" s="25"/>
      <c r="BO1054" s="25"/>
      <c r="BP1054" s="25"/>
      <c r="BQ1054" s="25"/>
      <c r="BR1054" s="25"/>
      <c r="BS1054" s="25"/>
      <c r="BT1054" s="25"/>
      <c r="BU1054" s="25"/>
      <c r="BV1054" s="25"/>
      <c r="BW1054" s="25"/>
      <c r="BX1054" s="25"/>
      <c r="BY1054" s="25"/>
      <c r="BZ1054" s="25"/>
      <c r="CA1054" s="25"/>
      <c r="CB1054" s="25"/>
      <c r="CC1054" s="25"/>
    </row>
    <row r="1055" spans="8:81" ht="15.75" customHeight="1"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32"/>
      <c r="V1055" s="32"/>
      <c r="W1055" s="32"/>
      <c r="X1055" s="32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  <c r="BA1055" s="25"/>
      <c r="BB1055" s="25"/>
      <c r="BC1055" s="25"/>
      <c r="BD1055" s="25"/>
      <c r="BE1055" s="25"/>
      <c r="BF1055" s="25"/>
      <c r="BG1055" s="25"/>
      <c r="BH1055" s="25"/>
      <c r="BI1055" s="25"/>
      <c r="BJ1055" s="25"/>
      <c r="BK1055" s="25"/>
      <c r="BL1055" s="25"/>
      <c r="BM1055" s="25"/>
      <c r="BN1055" s="25"/>
      <c r="BO1055" s="25"/>
      <c r="BP1055" s="25"/>
      <c r="BQ1055" s="25"/>
      <c r="BR1055" s="25"/>
      <c r="BS1055" s="25"/>
      <c r="BT1055" s="25"/>
      <c r="BU1055" s="25"/>
      <c r="BV1055" s="25"/>
      <c r="BW1055" s="25"/>
      <c r="BX1055" s="25"/>
      <c r="BY1055" s="25"/>
      <c r="BZ1055" s="25"/>
      <c r="CA1055" s="25"/>
      <c r="CB1055" s="25"/>
      <c r="CC1055" s="25"/>
    </row>
    <row r="1056" spans="8:81" ht="15.75" customHeight="1"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32"/>
      <c r="V1056" s="32"/>
      <c r="W1056" s="32"/>
      <c r="X1056" s="32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  <c r="BA1056" s="25"/>
      <c r="BB1056" s="25"/>
      <c r="BC1056" s="25"/>
      <c r="BD1056" s="25"/>
      <c r="BE1056" s="25"/>
      <c r="BF1056" s="25"/>
      <c r="BG1056" s="25"/>
      <c r="BH1056" s="25"/>
      <c r="BI1056" s="25"/>
      <c r="BJ1056" s="25"/>
      <c r="BK1056" s="25"/>
      <c r="BL1056" s="25"/>
      <c r="BM1056" s="25"/>
      <c r="BN1056" s="25"/>
      <c r="BO1056" s="25"/>
      <c r="BP1056" s="25"/>
      <c r="BQ1056" s="25"/>
      <c r="BR1056" s="25"/>
      <c r="BS1056" s="25"/>
      <c r="BT1056" s="25"/>
      <c r="BU1056" s="25"/>
      <c r="BV1056" s="25"/>
      <c r="BW1056" s="25"/>
      <c r="BX1056" s="25"/>
      <c r="BY1056" s="25"/>
      <c r="BZ1056" s="25"/>
      <c r="CA1056" s="25"/>
      <c r="CB1056" s="25"/>
      <c r="CC1056" s="25"/>
    </row>
    <row r="1057" spans="8:81" ht="15.75" customHeight="1"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32"/>
      <c r="V1057" s="32"/>
      <c r="W1057" s="32"/>
      <c r="X1057" s="32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  <c r="BA1057" s="25"/>
      <c r="BB1057" s="25"/>
      <c r="BC1057" s="25"/>
      <c r="BD1057" s="25"/>
      <c r="BE1057" s="25"/>
      <c r="BF1057" s="25"/>
      <c r="BG1057" s="25"/>
      <c r="BH1057" s="25"/>
      <c r="BI1057" s="25"/>
      <c r="BJ1057" s="25"/>
      <c r="BK1057" s="25"/>
      <c r="BL1057" s="25"/>
      <c r="BM1057" s="25"/>
      <c r="BN1057" s="25"/>
      <c r="BO1057" s="25"/>
      <c r="BP1057" s="25"/>
      <c r="BQ1057" s="25"/>
      <c r="BR1057" s="25"/>
      <c r="BS1057" s="25"/>
      <c r="BT1057" s="25"/>
      <c r="BU1057" s="25"/>
      <c r="BV1057" s="25"/>
      <c r="BW1057" s="25"/>
      <c r="BX1057" s="25"/>
      <c r="BY1057" s="25"/>
      <c r="BZ1057" s="25"/>
      <c r="CA1057" s="25"/>
      <c r="CB1057" s="25"/>
      <c r="CC1057" s="25"/>
    </row>
    <row r="1058" spans="8:81" ht="15.75" customHeight="1"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32"/>
      <c r="V1058" s="32"/>
      <c r="W1058" s="32"/>
      <c r="X1058" s="32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  <c r="BE1058" s="25"/>
      <c r="BF1058" s="25"/>
      <c r="BG1058" s="25"/>
      <c r="BH1058" s="25"/>
      <c r="BI1058" s="25"/>
      <c r="BJ1058" s="25"/>
      <c r="BK1058" s="25"/>
      <c r="BL1058" s="25"/>
      <c r="BM1058" s="25"/>
      <c r="BN1058" s="25"/>
      <c r="BO1058" s="25"/>
      <c r="BP1058" s="25"/>
      <c r="BQ1058" s="25"/>
      <c r="BR1058" s="25"/>
      <c r="BS1058" s="25"/>
      <c r="BT1058" s="25"/>
      <c r="BU1058" s="25"/>
      <c r="BV1058" s="25"/>
      <c r="BW1058" s="25"/>
      <c r="BX1058" s="25"/>
      <c r="BY1058" s="25"/>
      <c r="BZ1058" s="25"/>
      <c r="CA1058" s="25"/>
      <c r="CB1058" s="25"/>
      <c r="CC1058" s="25"/>
    </row>
    <row r="1059" spans="8:81" ht="15.75" customHeight="1"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32"/>
      <c r="V1059" s="32"/>
      <c r="W1059" s="32"/>
      <c r="X1059" s="32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  <c r="BA1059" s="25"/>
      <c r="BB1059" s="25"/>
      <c r="BC1059" s="25"/>
      <c r="BD1059" s="25"/>
      <c r="BE1059" s="25"/>
      <c r="BF1059" s="25"/>
      <c r="BG1059" s="25"/>
      <c r="BH1059" s="25"/>
      <c r="BI1059" s="25"/>
      <c r="BJ1059" s="25"/>
      <c r="BK1059" s="25"/>
      <c r="BL1059" s="25"/>
      <c r="BM1059" s="25"/>
      <c r="BN1059" s="25"/>
      <c r="BO1059" s="25"/>
      <c r="BP1059" s="25"/>
      <c r="BQ1059" s="25"/>
      <c r="BR1059" s="25"/>
      <c r="BS1059" s="25"/>
      <c r="BT1059" s="25"/>
      <c r="BU1059" s="25"/>
      <c r="BV1059" s="25"/>
      <c r="BW1059" s="25"/>
      <c r="BX1059" s="25"/>
      <c r="BY1059" s="25"/>
      <c r="BZ1059" s="25"/>
      <c r="CA1059" s="25"/>
      <c r="CB1059" s="25"/>
      <c r="CC1059" s="25"/>
    </row>
    <row r="1060" spans="8:81" ht="15.75" customHeight="1"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32"/>
      <c r="V1060" s="32"/>
      <c r="W1060" s="32"/>
      <c r="X1060" s="32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  <c r="BA1060" s="25"/>
      <c r="BB1060" s="25"/>
      <c r="BC1060" s="25"/>
      <c r="BD1060" s="25"/>
      <c r="BE1060" s="25"/>
      <c r="BF1060" s="25"/>
      <c r="BG1060" s="25"/>
      <c r="BH1060" s="25"/>
      <c r="BI1060" s="25"/>
      <c r="BJ1060" s="25"/>
      <c r="BK1060" s="25"/>
      <c r="BL1060" s="25"/>
      <c r="BM1060" s="25"/>
      <c r="BN1060" s="25"/>
      <c r="BO1060" s="25"/>
      <c r="BP1060" s="25"/>
      <c r="BQ1060" s="25"/>
      <c r="BR1060" s="25"/>
      <c r="BS1060" s="25"/>
      <c r="BT1060" s="25"/>
      <c r="BU1060" s="25"/>
      <c r="BV1060" s="25"/>
      <c r="BW1060" s="25"/>
      <c r="BX1060" s="25"/>
      <c r="BY1060" s="25"/>
      <c r="BZ1060" s="25"/>
      <c r="CA1060" s="25"/>
      <c r="CB1060" s="25"/>
      <c r="CC1060" s="25"/>
    </row>
    <row r="1061" spans="8:81" ht="15.75" customHeight="1"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32"/>
      <c r="V1061" s="32"/>
      <c r="W1061" s="32"/>
      <c r="X1061" s="32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  <c r="BA1061" s="25"/>
      <c r="BB1061" s="25"/>
      <c r="BC1061" s="25"/>
      <c r="BD1061" s="25"/>
      <c r="BE1061" s="25"/>
      <c r="BF1061" s="25"/>
      <c r="BG1061" s="25"/>
      <c r="BH1061" s="25"/>
      <c r="BI1061" s="25"/>
      <c r="BJ1061" s="25"/>
      <c r="BK1061" s="25"/>
      <c r="BL1061" s="25"/>
      <c r="BM1061" s="25"/>
      <c r="BN1061" s="25"/>
      <c r="BO1061" s="25"/>
      <c r="BP1061" s="25"/>
      <c r="BQ1061" s="25"/>
      <c r="BR1061" s="25"/>
      <c r="BS1061" s="25"/>
      <c r="BT1061" s="25"/>
      <c r="BU1061" s="25"/>
      <c r="BV1061" s="25"/>
      <c r="BW1061" s="25"/>
      <c r="BX1061" s="25"/>
      <c r="BY1061" s="25"/>
      <c r="BZ1061" s="25"/>
      <c r="CA1061" s="25"/>
      <c r="CB1061" s="25"/>
      <c r="CC1061" s="25"/>
    </row>
    <row r="1062" spans="8:81" ht="15.75" customHeight="1"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32"/>
      <c r="V1062" s="32"/>
      <c r="W1062" s="32"/>
      <c r="X1062" s="32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  <c r="BA1062" s="25"/>
      <c r="BB1062" s="25"/>
      <c r="BC1062" s="25"/>
      <c r="BD1062" s="25"/>
      <c r="BE1062" s="25"/>
      <c r="BF1062" s="25"/>
      <c r="BG1062" s="25"/>
      <c r="BH1062" s="25"/>
      <c r="BI1062" s="25"/>
      <c r="BJ1062" s="25"/>
      <c r="BK1062" s="25"/>
      <c r="BL1062" s="25"/>
      <c r="BM1062" s="25"/>
      <c r="BN1062" s="25"/>
      <c r="BO1062" s="25"/>
      <c r="BP1062" s="25"/>
      <c r="BQ1062" s="25"/>
      <c r="BR1062" s="25"/>
      <c r="BS1062" s="25"/>
      <c r="BT1062" s="25"/>
      <c r="BU1062" s="25"/>
      <c r="BV1062" s="25"/>
      <c r="BW1062" s="25"/>
      <c r="BX1062" s="25"/>
      <c r="BY1062" s="25"/>
      <c r="BZ1062" s="25"/>
      <c r="CA1062" s="25"/>
      <c r="CB1062" s="25"/>
      <c r="CC1062" s="25"/>
    </row>
    <row r="1063" spans="8:81" ht="15.75" customHeight="1"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32"/>
      <c r="V1063" s="32"/>
      <c r="W1063" s="32"/>
      <c r="X1063" s="32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  <c r="BA1063" s="25"/>
      <c r="BB1063" s="25"/>
      <c r="BC1063" s="25"/>
      <c r="BD1063" s="25"/>
      <c r="BE1063" s="25"/>
      <c r="BF1063" s="25"/>
      <c r="BG1063" s="25"/>
      <c r="BH1063" s="25"/>
      <c r="BI1063" s="25"/>
      <c r="BJ1063" s="25"/>
      <c r="BK1063" s="25"/>
      <c r="BL1063" s="25"/>
      <c r="BM1063" s="25"/>
      <c r="BN1063" s="25"/>
      <c r="BO1063" s="25"/>
      <c r="BP1063" s="25"/>
      <c r="BQ1063" s="25"/>
      <c r="BR1063" s="25"/>
      <c r="BS1063" s="25"/>
      <c r="BT1063" s="25"/>
      <c r="BU1063" s="25"/>
      <c r="BV1063" s="25"/>
      <c r="BW1063" s="25"/>
      <c r="BX1063" s="25"/>
      <c r="BY1063" s="25"/>
      <c r="BZ1063" s="25"/>
      <c r="CA1063" s="25"/>
      <c r="CB1063" s="25"/>
      <c r="CC1063" s="25"/>
    </row>
    <row r="1064" spans="8:81" ht="15.75" customHeight="1"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32"/>
      <c r="V1064" s="32"/>
      <c r="W1064" s="32"/>
      <c r="X1064" s="32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  <c r="BA1064" s="25"/>
      <c r="BB1064" s="25"/>
      <c r="BC1064" s="25"/>
      <c r="BD1064" s="25"/>
      <c r="BE1064" s="25"/>
      <c r="BF1064" s="25"/>
      <c r="BG1064" s="25"/>
      <c r="BH1064" s="25"/>
      <c r="BI1064" s="25"/>
      <c r="BJ1064" s="25"/>
      <c r="BK1064" s="25"/>
      <c r="BL1064" s="25"/>
      <c r="BM1064" s="25"/>
      <c r="BN1064" s="25"/>
      <c r="BO1064" s="25"/>
      <c r="BP1064" s="25"/>
      <c r="BQ1064" s="25"/>
      <c r="BR1064" s="25"/>
      <c r="BS1064" s="25"/>
      <c r="BT1064" s="25"/>
      <c r="BU1064" s="25"/>
      <c r="BV1064" s="25"/>
      <c r="BW1064" s="25"/>
      <c r="BX1064" s="25"/>
      <c r="BY1064" s="25"/>
      <c r="BZ1064" s="25"/>
      <c r="CA1064" s="25"/>
      <c r="CB1064" s="25"/>
      <c r="CC1064" s="25"/>
    </row>
    <row r="1065" spans="8:81" ht="15.75" customHeight="1"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32"/>
      <c r="V1065" s="32"/>
      <c r="W1065" s="32"/>
      <c r="X1065" s="32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  <c r="BA1065" s="25"/>
      <c r="BB1065" s="25"/>
      <c r="BC1065" s="25"/>
      <c r="BD1065" s="25"/>
      <c r="BE1065" s="25"/>
      <c r="BF1065" s="25"/>
      <c r="BG1065" s="25"/>
      <c r="BH1065" s="25"/>
      <c r="BI1065" s="25"/>
      <c r="BJ1065" s="25"/>
      <c r="BK1065" s="25"/>
      <c r="BL1065" s="25"/>
      <c r="BM1065" s="25"/>
      <c r="BN1065" s="25"/>
      <c r="BO1065" s="25"/>
      <c r="BP1065" s="25"/>
      <c r="BQ1065" s="25"/>
      <c r="BR1065" s="25"/>
      <c r="BS1065" s="25"/>
      <c r="BT1065" s="25"/>
      <c r="BU1065" s="25"/>
      <c r="BV1065" s="25"/>
      <c r="BW1065" s="25"/>
      <c r="BX1065" s="25"/>
      <c r="BY1065" s="25"/>
      <c r="BZ1065" s="25"/>
      <c r="CA1065" s="25"/>
      <c r="CB1065" s="25"/>
      <c r="CC1065" s="25"/>
    </row>
    <row r="1066" spans="8:81" ht="15.75" customHeight="1"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32"/>
      <c r="V1066" s="32"/>
      <c r="W1066" s="32"/>
      <c r="X1066" s="32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  <c r="BE1066" s="25"/>
      <c r="BF1066" s="25"/>
      <c r="BG1066" s="25"/>
      <c r="BH1066" s="25"/>
      <c r="BI1066" s="25"/>
      <c r="BJ1066" s="25"/>
      <c r="BK1066" s="25"/>
      <c r="BL1066" s="25"/>
      <c r="BM1066" s="25"/>
      <c r="BN1066" s="25"/>
      <c r="BO1066" s="25"/>
      <c r="BP1066" s="25"/>
      <c r="BQ1066" s="25"/>
      <c r="BR1066" s="25"/>
      <c r="BS1066" s="25"/>
      <c r="BT1066" s="25"/>
      <c r="BU1066" s="25"/>
      <c r="BV1066" s="25"/>
      <c r="BW1066" s="25"/>
      <c r="BX1066" s="25"/>
      <c r="BY1066" s="25"/>
      <c r="BZ1066" s="25"/>
      <c r="CA1066" s="25"/>
      <c r="CB1066" s="25"/>
      <c r="CC1066" s="25"/>
    </row>
    <row r="1067" spans="8:81" ht="15.75" customHeight="1"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32"/>
      <c r="V1067" s="32"/>
      <c r="W1067" s="32"/>
      <c r="X1067" s="32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  <c r="BA1067" s="25"/>
      <c r="BB1067" s="25"/>
      <c r="BC1067" s="25"/>
      <c r="BD1067" s="25"/>
      <c r="BE1067" s="25"/>
      <c r="BF1067" s="25"/>
      <c r="BG1067" s="25"/>
      <c r="BH1067" s="25"/>
      <c r="BI1067" s="25"/>
      <c r="BJ1067" s="25"/>
      <c r="BK1067" s="25"/>
      <c r="BL1067" s="25"/>
      <c r="BM1067" s="25"/>
      <c r="BN1067" s="25"/>
      <c r="BO1067" s="25"/>
      <c r="BP1067" s="25"/>
      <c r="BQ1067" s="25"/>
      <c r="BR1067" s="25"/>
      <c r="BS1067" s="25"/>
      <c r="BT1067" s="25"/>
      <c r="BU1067" s="25"/>
      <c r="BV1067" s="25"/>
      <c r="BW1067" s="25"/>
      <c r="BX1067" s="25"/>
      <c r="BY1067" s="25"/>
      <c r="BZ1067" s="25"/>
      <c r="CA1067" s="25"/>
      <c r="CB1067" s="25"/>
      <c r="CC1067" s="25"/>
    </row>
    <row r="1068" spans="8:81" ht="15.75" customHeight="1"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32"/>
      <c r="V1068" s="32"/>
      <c r="W1068" s="32"/>
      <c r="X1068" s="32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  <c r="BA1068" s="25"/>
      <c r="BB1068" s="25"/>
      <c r="BC1068" s="25"/>
      <c r="BD1068" s="25"/>
      <c r="BE1068" s="25"/>
      <c r="BF1068" s="25"/>
      <c r="BG1068" s="25"/>
      <c r="BH1068" s="25"/>
      <c r="BI1068" s="25"/>
      <c r="BJ1068" s="25"/>
      <c r="BK1068" s="25"/>
      <c r="BL1068" s="25"/>
      <c r="BM1068" s="25"/>
      <c r="BN1068" s="25"/>
      <c r="BO1068" s="25"/>
      <c r="BP1068" s="25"/>
      <c r="BQ1068" s="25"/>
      <c r="BR1068" s="25"/>
      <c r="BS1068" s="25"/>
      <c r="BT1068" s="25"/>
      <c r="BU1068" s="25"/>
      <c r="BV1068" s="25"/>
      <c r="BW1068" s="25"/>
      <c r="BX1068" s="25"/>
      <c r="BY1068" s="25"/>
      <c r="BZ1068" s="25"/>
      <c r="CA1068" s="25"/>
      <c r="CB1068" s="25"/>
      <c r="CC1068" s="25"/>
    </row>
    <row r="1069" spans="8:81" ht="15.75" customHeight="1"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32"/>
      <c r="V1069" s="32"/>
      <c r="W1069" s="32"/>
      <c r="X1069" s="32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  <c r="BA1069" s="25"/>
      <c r="BB1069" s="25"/>
      <c r="BC1069" s="25"/>
      <c r="BD1069" s="25"/>
      <c r="BE1069" s="25"/>
      <c r="BF1069" s="25"/>
      <c r="BG1069" s="25"/>
      <c r="BH1069" s="25"/>
      <c r="BI1069" s="25"/>
      <c r="BJ1069" s="25"/>
      <c r="BK1069" s="25"/>
      <c r="BL1069" s="25"/>
      <c r="BM1069" s="25"/>
      <c r="BN1069" s="25"/>
      <c r="BO1069" s="25"/>
      <c r="BP1069" s="25"/>
      <c r="BQ1069" s="25"/>
      <c r="BR1069" s="25"/>
      <c r="BS1069" s="25"/>
      <c r="BT1069" s="25"/>
      <c r="BU1069" s="25"/>
      <c r="BV1069" s="25"/>
      <c r="BW1069" s="25"/>
      <c r="BX1069" s="25"/>
      <c r="BY1069" s="25"/>
      <c r="BZ1069" s="25"/>
      <c r="CA1069" s="25"/>
      <c r="CB1069" s="25"/>
      <c r="CC1069" s="25"/>
    </row>
    <row r="1070" spans="8:81" ht="15.75" customHeight="1"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32"/>
      <c r="V1070" s="32"/>
      <c r="W1070" s="32"/>
      <c r="X1070" s="32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  <c r="BA1070" s="25"/>
      <c r="BB1070" s="25"/>
      <c r="BC1070" s="25"/>
      <c r="BD1070" s="25"/>
      <c r="BE1070" s="25"/>
      <c r="BF1070" s="25"/>
      <c r="BG1070" s="25"/>
      <c r="BH1070" s="25"/>
      <c r="BI1070" s="25"/>
      <c r="BJ1070" s="25"/>
      <c r="BK1070" s="25"/>
      <c r="BL1070" s="25"/>
      <c r="BM1070" s="25"/>
      <c r="BN1070" s="25"/>
      <c r="BO1070" s="25"/>
      <c r="BP1070" s="25"/>
      <c r="BQ1070" s="25"/>
      <c r="BR1070" s="25"/>
      <c r="BS1070" s="25"/>
      <c r="BT1070" s="25"/>
      <c r="BU1070" s="25"/>
      <c r="BV1070" s="25"/>
      <c r="BW1070" s="25"/>
      <c r="BX1070" s="25"/>
      <c r="BY1070" s="25"/>
      <c r="BZ1070" s="25"/>
      <c r="CA1070" s="25"/>
      <c r="CB1070" s="25"/>
      <c r="CC1070" s="25"/>
    </row>
    <row r="1071" spans="8:81" ht="15.75" customHeight="1"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32"/>
      <c r="V1071" s="32"/>
      <c r="W1071" s="32"/>
      <c r="X1071" s="32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  <c r="BA1071" s="25"/>
      <c r="BB1071" s="25"/>
      <c r="BC1071" s="25"/>
      <c r="BD1071" s="25"/>
      <c r="BE1071" s="25"/>
      <c r="BF1071" s="25"/>
      <c r="BG1071" s="25"/>
      <c r="BH1071" s="25"/>
      <c r="BI1071" s="25"/>
      <c r="BJ1071" s="25"/>
      <c r="BK1071" s="25"/>
      <c r="BL1071" s="25"/>
      <c r="BM1071" s="25"/>
      <c r="BN1071" s="25"/>
      <c r="BO1071" s="25"/>
      <c r="BP1071" s="25"/>
      <c r="BQ1071" s="25"/>
      <c r="BR1071" s="25"/>
      <c r="BS1071" s="25"/>
      <c r="BT1071" s="25"/>
      <c r="BU1071" s="25"/>
      <c r="BV1071" s="25"/>
      <c r="BW1071" s="25"/>
      <c r="BX1071" s="25"/>
      <c r="BY1071" s="25"/>
      <c r="BZ1071" s="25"/>
      <c r="CA1071" s="25"/>
      <c r="CB1071" s="25"/>
      <c r="CC1071" s="25"/>
    </row>
    <row r="1072" spans="8:81" ht="15.75" customHeight="1"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32"/>
      <c r="V1072" s="32"/>
      <c r="W1072" s="32"/>
      <c r="X1072" s="32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  <c r="BA1072" s="25"/>
      <c r="BB1072" s="25"/>
      <c r="BC1072" s="25"/>
      <c r="BD1072" s="25"/>
      <c r="BE1072" s="25"/>
      <c r="BF1072" s="25"/>
      <c r="BG1072" s="25"/>
      <c r="BH1072" s="25"/>
      <c r="BI1072" s="25"/>
      <c r="BJ1072" s="25"/>
      <c r="BK1072" s="25"/>
      <c r="BL1072" s="25"/>
      <c r="BM1072" s="25"/>
      <c r="BN1072" s="25"/>
      <c r="BO1072" s="25"/>
      <c r="BP1072" s="25"/>
      <c r="BQ1072" s="25"/>
      <c r="BR1072" s="25"/>
      <c r="BS1072" s="25"/>
      <c r="BT1072" s="25"/>
      <c r="BU1072" s="25"/>
      <c r="BV1072" s="25"/>
      <c r="BW1072" s="25"/>
      <c r="BX1072" s="25"/>
      <c r="BY1072" s="25"/>
      <c r="BZ1072" s="25"/>
      <c r="CA1072" s="25"/>
      <c r="CB1072" s="25"/>
      <c r="CC1072" s="25"/>
    </row>
    <row r="1073" spans="8:81" ht="15.75" customHeight="1"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32"/>
      <c r="V1073" s="32"/>
      <c r="W1073" s="32"/>
      <c r="X1073" s="32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  <c r="BA1073" s="25"/>
      <c r="BB1073" s="25"/>
      <c r="BC1073" s="25"/>
      <c r="BD1073" s="25"/>
      <c r="BE1073" s="25"/>
      <c r="BF1073" s="25"/>
      <c r="BG1073" s="25"/>
      <c r="BH1073" s="25"/>
      <c r="BI1073" s="25"/>
      <c r="BJ1073" s="25"/>
      <c r="BK1073" s="25"/>
      <c r="BL1073" s="25"/>
      <c r="BM1073" s="25"/>
      <c r="BN1073" s="25"/>
      <c r="BO1073" s="25"/>
      <c r="BP1073" s="25"/>
      <c r="BQ1073" s="25"/>
      <c r="BR1073" s="25"/>
      <c r="BS1073" s="25"/>
      <c r="BT1073" s="25"/>
      <c r="BU1073" s="25"/>
      <c r="BV1073" s="25"/>
      <c r="BW1073" s="25"/>
      <c r="BX1073" s="25"/>
      <c r="BY1073" s="25"/>
      <c r="BZ1073" s="25"/>
      <c r="CA1073" s="25"/>
      <c r="CB1073" s="25"/>
      <c r="CC1073" s="25"/>
    </row>
    <row r="1074" spans="8:81" ht="15.75" customHeight="1"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32"/>
      <c r="V1074" s="32"/>
      <c r="W1074" s="32"/>
      <c r="X1074" s="32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  <c r="BA1074" s="25"/>
      <c r="BB1074" s="25"/>
      <c r="BC1074" s="25"/>
      <c r="BD1074" s="25"/>
      <c r="BE1074" s="25"/>
      <c r="BF1074" s="25"/>
      <c r="BG1074" s="25"/>
      <c r="BH1074" s="25"/>
      <c r="BI1074" s="25"/>
      <c r="BJ1074" s="25"/>
      <c r="BK1074" s="25"/>
      <c r="BL1074" s="25"/>
      <c r="BM1074" s="25"/>
      <c r="BN1074" s="25"/>
      <c r="BO1074" s="25"/>
      <c r="BP1074" s="25"/>
      <c r="BQ1074" s="25"/>
      <c r="BR1074" s="25"/>
      <c r="BS1074" s="25"/>
      <c r="BT1074" s="25"/>
      <c r="BU1074" s="25"/>
      <c r="BV1074" s="25"/>
      <c r="BW1074" s="25"/>
      <c r="BX1074" s="25"/>
      <c r="BY1074" s="25"/>
      <c r="BZ1074" s="25"/>
      <c r="CA1074" s="25"/>
      <c r="CB1074" s="25"/>
      <c r="CC1074" s="25"/>
    </row>
    <row r="1075" spans="8:81" ht="15.75" customHeight="1"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32"/>
      <c r="V1075" s="32"/>
      <c r="W1075" s="32"/>
      <c r="X1075" s="32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  <c r="BA1075" s="25"/>
      <c r="BB1075" s="25"/>
      <c r="BC1075" s="25"/>
      <c r="BD1075" s="25"/>
      <c r="BE1075" s="25"/>
      <c r="BF1075" s="25"/>
      <c r="BG1075" s="25"/>
      <c r="BH1075" s="25"/>
      <c r="BI1075" s="25"/>
      <c r="BJ1075" s="25"/>
      <c r="BK1075" s="25"/>
      <c r="BL1075" s="25"/>
      <c r="BM1075" s="25"/>
      <c r="BN1075" s="25"/>
      <c r="BO1075" s="25"/>
      <c r="BP1075" s="25"/>
      <c r="BQ1075" s="25"/>
      <c r="BR1075" s="25"/>
      <c r="BS1075" s="25"/>
      <c r="BT1075" s="25"/>
      <c r="BU1075" s="25"/>
      <c r="BV1075" s="25"/>
      <c r="BW1075" s="25"/>
      <c r="BX1075" s="25"/>
      <c r="BY1075" s="25"/>
      <c r="BZ1075" s="25"/>
      <c r="CA1075" s="25"/>
      <c r="CB1075" s="25"/>
      <c r="CC1075" s="25"/>
    </row>
    <row r="1076" spans="8:81" ht="15.75" customHeight="1"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32"/>
      <c r="V1076" s="32"/>
      <c r="W1076" s="32"/>
      <c r="X1076" s="32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  <c r="BA1076" s="25"/>
      <c r="BB1076" s="25"/>
      <c r="BC1076" s="25"/>
      <c r="BD1076" s="25"/>
      <c r="BE1076" s="25"/>
      <c r="BF1076" s="25"/>
      <c r="BG1076" s="25"/>
      <c r="BH1076" s="25"/>
      <c r="BI1076" s="25"/>
      <c r="BJ1076" s="25"/>
      <c r="BK1076" s="25"/>
      <c r="BL1076" s="25"/>
      <c r="BM1076" s="25"/>
      <c r="BN1076" s="25"/>
      <c r="BO1076" s="25"/>
      <c r="BP1076" s="25"/>
      <c r="BQ1076" s="25"/>
      <c r="BR1076" s="25"/>
      <c r="BS1076" s="25"/>
      <c r="BT1076" s="25"/>
      <c r="BU1076" s="25"/>
      <c r="BV1076" s="25"/>
      <c r="BW1076" s="25"/>
      <c r="BX1076" s="25"/>
      <c r="BY1076" s="25"/>
      <c r="BZ1076" s="25"/>
      <c r="CA1076" s="25"/>
      <c r="CB1076" s="25"/>
      <c r="CC1076" s="25"/>
    </row>
    <row r="1077" spans="8:81" ht="15.75" customHeight="1"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32"/>
      <c r="V1077" s="32"/>
      <c r="W1077" s="32"/>
      <c r="X1077" s="32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  <c r="BA1077" s="25"/>
      <c r="BB1077" s="25"/>
      <c r="BC1077" s="25"/>
      <c r="BD1077" s="25"/>
      <c r="BE1077" s="25"/>
      <c r="BF1077" s="25"/>
      <c r="BG1077" s="25"/>
      <c r="BH1077" s="25"/>
      <c r="BI1077" s="25"/>
      <c r="BJ1077" s="25"/>
      <c r="BK1077" s="25"/>
      <c r="BL1077" s="25"/>
      <c r="BM1077" s="25"/>
      <c r="BN1077" s="25"/>
      <c r="BO1077" s="25"/>
      <c r="BP1077" s="25"/>
      <c r="BQ1077" s="25"/>
      <c r="BR1077" s="25"/>
      <c r="BS1077" s="25"/>
      <c r="BT1077" s="25"/>
      <c r="BU1077" s="25"/>
      <c r="BV1077" s="25"/>
      <c r="BW1077" s="25"/>
      <c r="BX1077" s="25"/>
      <c r="BY1077" s="25"/>
      <c r="BZ1077" s="25"/>
      <c r="CA1077" s="25"/>
      <c r="CB1077" s="25"/>
      <c r="CC1077" s="25"/>
    </row>
    <row r="1078" spans="8:81" ht="15.75" customHeight="1"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32"/>
      <c r="V1078" s="32"/>
      <c r="W1078" s="32"/>
      <c r="X1078" s="32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  <c r="BA1078" s="25"/>
      <c r="BB1078" s="25"/>
      <c r="BC1078" s="25"/>
      <c r="BD1078" s="25"/>
      <c r="BE1078" s="25"/>
      <c r="BF1078" s="25"/>
      <c r="BG1078" s="25"/>
      <c r="BH1078" s="25"/>
      <c r="BI1078" s="25"/>
      <c r="BJ1078" s="25"/>
      <c r="BK1078" s="25"/>
      <c r="BL1078" s="25"/>
      <c r="BM1078" s="25"/>
      <c r="BN1078" s="25"/>
      <c r="BO1078" s="25"/>
      <c r="BP1078" s="25"/>
      <c r="BQ1078" s="25"/>
      <c r="BR1078" s="25"/>
      <c r="BS1078" s="25"/>
      <c r="BT1078" s="25"/>
      <c r="BU1078" s="25"/>
      <c r="BV1078" s="25"/>
      <c r="BW1078" s="25"/>
      <c r="BX1078" s="25"/>
      <c r="BY1078" s="25"/>
      <c r="BZ1078" s="25"/>
      <c r="CA1078" s="25"/>
      <c r="CB1078" s="25"/>
      <c r="CC1078" s="25"/>
    </row>
    <row r="1079" spans="8:81" ht="15.75" customHeight="1"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32"/>
      <c r="V1079" s="32"/>
      <c r="W1079" s="32"/>
      <c r="X1079" s="32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  <c r="BA1079" s="25"/>
      <c r="BB1079" s="25"/>
      <c r="BC1079" s="25"/>
      <c r="BD1079" s="25"/>
      <c r="BE1079" s="25"/>
      <c r="BF1079" s="25"/>
      <c r="BG1079" s="25"/>
      <c r="BH1079" s="25"/>
      <c r="BI1079" s="25"/>
      <c r="BJ1079" s="25"/>
      <c r="BK1079" s="25"/>
      <c r="BL1079" s="25"/>
      <c r="BM1079" s="25"/>
      <c r="BN1079" s="25"/>
      <c r="BO1079" s="25"/>
      <c r="BP1079" s="25"/>
      <c r="BQ1079" s="25"/>
      <c r="BR1079" s="25"/>
      <c r="BS1079" s="25"/>
      <c r="BT1079" s="25"/>
      <c r="BU1079" s="25"/>
      <c r="BV1079" s="25"/>
      <c r="BW1079" s="25"/>
      <c r="BX1079" s="25"/>
      <c r="BY1079" s="25"/>
      <c r="BZ1079" s="25"/>
      <c r="CA1079" s="25"/>
      <c r="CB1079" s="25"/>
      <c r="CC1079" s="25"/>
    </row>
    <row r="1080" spans="8:81" ht="15.75" customHeight="1"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32"/>
      <c r="V1080" s="32"/>
      <c r="W1080" s="32"/>
      <c r="X1080" s="32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  <c r="BA1080" s="25"/>
      <c r="BB1080" s="25"/>
      <c r="BC1080" s="25"/>
      <c r="BD1080" s="25"/>
      <c r="BE1080" s="25"/>
      <c r="BF1080" s="25"/>
      <c r="BG1080" s="25"/>
      <c r="BH1080" s="25"/>
      <c r="BI1080" s="25"/>
      <c r="BJ1080" s="25"/>
      <c r="BK1080" s="25"/>
      <c r="BL1080" s="25"/>
      <c r="BM1080" s="25"/>
      <c r="BN1080" s="25"/>
      <c r="BO1080" s="25"/>
      <c r="BP1080" s="25"/>
      <c r="BQ1080" s="25"/>
      <c r="BR1080" s="25"/>
      <c r="BS1080" s="25"/>
      <c r="BT1080" s="25"/>
      <c r="BU1080" s="25"/>
      <c r="BV1080" s="25"/>
      <c r="BW1080" s="25"/>
      <c r="BX1080" s="25"/>
      <c r="BY1080" s="25"/>
      <c r="BZ1080" s="25"/>
      <c r="CA1080" s="25"/>
      <c r="CB1080" s="25"/>
      <c r="CC1080" s="25"/>
    </row>
    <row r="1081" spans="8:81" ht="15.75" customHeight="1"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32"/>
      <c r="V1081" s="32"/>
      <c r="W1081" s="32"/>
      <c r="X1081" s="32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  <c r="BA1081" s="25"/>
      <c r="BB1081" s="25"/>
      <c r="BC1081" s="25"/>
      <c r="BD1081" s="25"/>
      <c r="BE1081" s="25"/>
      <c r="BF1081" s="25"/>
      <c r="BG1081" s="25"/>
      <c r="BH1081" s="25"/>
      <c r="BI1081" s="25"/>
      <c r="BJ1081" s="25"/>
      <c r="BK1081" s="25"/>
      <c r="BL1081" s="25"/>
      <c r="BM1081" s="25"/>
      <c r="BN1081" s="25"/>
      <c r="BO1081" s="25"/>
      <c r="BP1081" s="25"/>
      <c r="BQ1081" s="25"/>
      <c r="BR1081" s="25"/>
      <c r="BS1081" s="25"/>
      <c r="BT1081" s="25"/>
      <c r="BU1081" s="25"/>
      <c r="BV1081" s="25"/>
      <c r="BW1081" s="25"/>
      <c r="BX1081" s="25"/>
      <c r="BY1081" s="25"/>
      <c r="BZ1081" s="25"/>
      <c r="CA1081" s="25"/>
      <c r="CB1081" s="25"/>
      <c r="CC1081" s="25"/>
    </row>
    <row r="1082" spans="8:81" ht="15.75" customHeight="1"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32"/>
      <c r="V1082" s="32"/>
      <c r="W1082" s="32"/>
      <c r="X1082" s="32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  <c r="BA1082" s="25"/>
      <c r="BB1082" s="25"/>
      <c r="BC1082" s="25"/>
      <c r="BD1082" s="25"/>
      <c r="BE1082" s="25"/>
      <c r="BF1082" s="25"/>
      <c r="BG1082" s="25"/>
      <c r="BH1082" s="25"/>
      <c r="BI1082" s="25"/>
      <c r="BJ1082" s="25"/>
      <c r="BK1082" s="25"/>
      <c r="BL1082" s="25"/>
      <c r="BM1082" s="25"/>
      <c r="BN1082" s="25"/>
      <c r="BO1082" s="25"/>
      <c r="BP1082" s="25"/>
      <c r="BQ1082" s="25"/>
      <c r="BR1082" s="25"/>
      <c r="BS1082" s="25"/>
      <c r="BT1082" s="25"/>
      <c r="BU1082" s="25"/>
      <c r="BV1082" s="25"/>
      <c r="BW1082" s="25"/>
      <c r="BX1082" s="25"/>
      <c r="BY1082" s="25"/>
      <c r="BZ1082" s="25"/>
      <c r="CA1082" s="25"/>
      <c r="CB1082" s="25"/>
      <c r="CC1082" s="25"/>
    </row>
    <row r="1083" spans="8:81" ht="15.75" customHeight="1"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32"/>
      <c r="V1083" s="32"/>
      <c r="W1083" s="32"/>
      <c r="X1083" s="32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  <c r="BA1083" s="25"/>
      <c r="BB1083" s="25"/>
      <c r="BC1083" s="25"/>
      <c r="BD1083" s="25"/>
      <c r="BE1083" s="25"/>
      <c r="BF1083" s="25"/>
      <c r="BG1083" s="25"/>
      <c r="BH1083" s="25"/>
      <c r="BI1083" s="25"/>
      <c r="BJ1083" s="25"/>
      <c r="BK1083" s="25"/>
      <c r="BL1083" s="25"/>
      <c r="BM1083" s="25"/>
      <c r="BN1083" s="25"/>
      <c r="BO1083" s="25"/>
      <c r="BP1083" s="25"/>
      <c r="BQ1083" s="25"/>
      <c r="BR1083" s="25"/>
      <c r="BS1083" s="25"/>
      <c r="BT1083" s="25"/>
      <c r="BU1083" s="25"/>
      <c r="BV1083" s="25"/>
      <c r="BW1083" s="25"/>
      <c r="BX1083" s="25"/>
      <c r="BY1083" s="25"/>
      <c r="BZ1083" s="25"/>
      <c r="CA1083" s="25"/>
      <c r="CB1083" s="25"/>
      <c r="CC1083" s="25"/>
    </row>
    <row r="1084" spans="8:81" ht="15.75" customHeight="1"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32"/>
      <c r="V1084" s="32"/>
      <c r="W1084" s="32"/>
      <c r="X1084" s="32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  <c r="BA1084" s="25"/>
      <c r="BB1084" s="25"/>
      <c r="BC1084" s="25"/>
      <c r="BD1084" s="25"/>
      <c r="BE1084" s="25"/>
      <c r="BF1084" s="25"/>
      <c r="BG1084" s="25"/>
      <c r="BH1084" s="25"/>
      <c r="BI1084" s="25"/>
      <c r="BJ1084" s="25"/>
      <c r="BK1084" s="25"/>
      <c r="BL1084" s="25"/>
      <c r="BM1084" s="25"/>
      <c r="BN1084" s="25"/>
      <c r="BO1084" s="25"/>
      <c r="BP1084" s="25"/>
      <c r="BQ1084" s="25"/>
      <c r="BR1084" s="25"/>
      <c r="BS1084" s="25"/>
      <c r="BT1084" s="25"/>
      <c r="BU1084" s="25"/>
      <c r="BV1084" s="25"/>
      <c r="BW1084" s="25"/>
      <c r="BX1084" s="25"/>
      <c r="BY1084" s="25"/>
      <c r="BZ1084" s="25"/>
      <c r="CA1084" s="25"/>
      <c r="CB1084" s="25"/>
      <c r="CC1084" s="25"/>
    </row>
    <row r="1085" spans="8:81" ht="15.75" customHeight="1"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32"/>
      <c r="V1085" s="32"/>
      <c r="W1085" s="32"/>
      <c r="X1085" s="32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  <c r="BA1085" s="25"/>
      <c r="BB1085" s="25"/>
      <c r="BC1085" s="25"/>
      <c r="BD1085" s="25"/>
      <c r="BE1085" s="25"/>
      <c r="BF1085" s="25"/>
      <c r="BG1085" s="25"/>
      <c r="BH1085" s="25"/>
      <c r="BI1085" s="25"/>
      <c r="BJ1085" s="25"/>
      <c r="BK1085" s="25"/>
      <c r="BL1085" s="25"/>
      <c r="BM1085" s="25"/>
      <c r="BN1085" s="25"/>
      <c r="BO1085" s="25"/>
      <c r="BP1085" s="25"/>
      <c r="BQ1085" s="25"/>
      <c r="BR1085" s="25"/>
      <c r="BS1085" s="25"/>
      <c r="BT1085" s="25"/>
      <c r="BU1085" s="25"/>
      <c r="BV1085" s="25"/>
      <c r="BW1085" s="25"/>
      <c r="BX1085" s="25"/>
      <c r="BY1085" s="25"/>
      <c r="BZ1085" s="25"/>
      <c r="CA1085" s="25"/>
      <c r="CB1085" s="25"/>
      <c r="CC1085" s="25"/>
    </row>
    <row r="1086" spans="8:81" ht="15.75" customHeight="1"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32"/>
      <c r="V1086" s="32"/>
      <c r="W1086" s="32"/>
      <c r="X1086" s="32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  <c r="BA1086" s="25"/>
      <c r="BB1086" s="25"/>
      <c r="BC1086" s="25"/>
      <c r="BD1086" s="25"/>
      <c r="BE1086" s="25"/>
      <c r="BF1086" s="25"/>
      <c r="BG1086" s="25"/>
      <c r="BH1086" s="25"/>
      <c r="BI1086" s="25"/>
      <c r="BJ1086" s="25"/>
      <c r="BK1086" s="25"/>
      <c r="BL1086" s="25"/>
      <c r="BM1086" s="25"/>
      <c r="BN1086" s="25"/>
      <c r="BO1086" s="25"/>
      <c r="BP1086" s="25"/>
      <c r="BQ1086" s="25"/>
      <c r="BR1086" s="25"/>
      <c r="BS1086" s="25"/>
      <c r="BT1086" s="25"/>
      <c r="BU1086" s="25"/>
      <c r="BV1086" s="25"/>
      <c r="BW1086" s="25"/>
      <c r="BX1086" s="25"/>
      <c r="BY1086" s="25"/>
      <c r="BZ1086" s="25"/>
      <c r="CA1086" s="25"/>
      <c r="CB1086" s="25"/>
      <c r="CC1086" s="25"/>
    </row>
    <row r="1087" spans="8:81" ht="15.75" customHeight="1"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32"/>
      <c r="V1087" s="32"/>
      <c r="W1087" s="32"/>
      <c r="X1087" s="32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  <c r="BA1087" s="25"/>
      <c r="BB1087" s="25"/>
      <c r="BC1087" s="25"/>
      <c r="BD1087" s="25"/>
      <c r="BE1087" s="25"/>
      <c r="BF1087" s="25"/>
      <c r="BG1087" s="25"/>
      <c r="BH1087" s="25"/>
      <c r="BI1087" s="25"/>
      <c r="BJ1087" s="25"/>
      <c r="BK1087" s="25"/>
      <c r="BL1087" s="25"/>
      <c r="BM1087" s="25"/>
      <c r="BN1087" s="25"/>
      <c r="BO1087" s="25"/>
      <c r="BP1087" s="25"/>
      <c r="BQ1087" s="25"/>
      <c r="BR1087" s="25"/>
      <c r="BS1087" s="25"/>
      <c r="BT1087" s="25"/>
      <c r="BU1087" s="25"/>
      <c r="BV1087" s="25"/>
      <c r="BW1087" s="25"/>
      <c r="BX1087" s="25"/>
      <c r="BY1087" s="25"/>
      <c r="BZ1087" s="25"/>
      <c r="CA1087" s="25"/>
      <c r="CB1087" s="25"/>
      <c r="CC1087" s="25"/>
    </row>
    <row r="1088" spans="8:81" ht="15.75" customHeight="1"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32"/>
      <c r="V1088" s="32"/>
      <c r="W1088" s="32"/>
      <c r="X1088" s="32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  <c r="BA1088" s="25"/>
      <c r="BB1088" s="25"/>
      <c r="BC1088" s="25"/>
      <c r="BD1088" s="25"/>
      <c r="BE1088" s="25"/>
      <c r="BF1088" s="25"/>
      <c r="BG1088" s="25"/>
      <c r="BH1088" s="25"/>
      <c r="BI1088" s="25"/>
      <c r="BJ1088" s="25"/>
      <c r="BK1088" s="25"/>
      <c r="BL1088" s="25"/>
      <c r="BM1088" s="25"/>
      <c r="BN1088" s="25"/>
      <c r="BO1088" s="25"/>
      <c r="BP1088" s="25"/>
      <c r="BQ1088" s="25"/>
      <c r="BR1088" s="25"/>
      <c r="BS1088" s="25"/>
      <c r="BT1088" s="25"/>
      <c r="BU1088" s="25"/>
      <c r="BV1088" s="25"/>
      <c r="BW1088" s="25"/>
      <c r="BX1088" s="25"/>
      <c r="BY1088" s="25"/>
      <c r="BZ1088" s="25"/>
      <c r="CA1088" s="25"/>
      <c r="CB1088" s="25"/>
      <c r="CC1088" s="25"/>
    </row>
    <row r="1089" spans="8:81" ht="15.75" customHeight="1"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32"/>
      <c r="V1089" s="32"/>
      <c r="W1089" s="32"/>
      <c r="X1089" s="32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  <c r="BA1089" s="25"/>
      <c r="BB1089" s="25"/>
      <c r="BC1089" s="25"/>
      <c r="BD1089" s="25"/>
      <c r="BE1089" s="25"/>
      <c r="BF1089" s="25"/>
      <c r="BG1089" s="25"/>
      <c r="BH1089" s="25"/>
      <c r="BI1089" s="25"/>
      <c r="BJ1089" s="25"/>
      <c r="BK1089" s="25"/>
      <c r="BL1089" s="25"/>
      <c r="BM1089" s="25"/>
      <c r="BN1089" s="25"/>
      <c r="BO1089" s="25"/>
      <c r="BP1089" s="25"/>
      <c r="BQ1089" s="25"/>
      <c r="BR1089" s="25"/>
      <c r="BS1089" s="25"/>
      <c r="BT1089" s="25"/>
      <c r="BU1089" s="25"/>
      <c r="BV1089" s="25"/>
      <c r="BW1089" s="25"/>
      <c r="BX1089" s="25"/>
      <c r="BY1089" s="25"/>
      <c r="BZ1089" s="25"/>
      <c r="CA1089" s="25"/>
      <c r="CB1089" s="25"/>
      <c r="CC1089" s="25"/>
    </row>
    <row r="1090" spans="8:81" ht="15.75" customHeight="1"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32"/>
      <c r="V1090" s="32"/>
      <c r="W1090" s="32"/>
      <c r="X1090" s="32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  <c r="BA1090" s="25"/>
      <c r="BB1090" s="25"/>
      <c r="BC1090" s="25"/>
      <c r="BD1090" s="25"/>
      <c r="BE1090" s="25"/>
      <c r="BF1090" s="25"/>
      <c r="BG1090" s="25"/>
      <c r="BH1090" s="25"/>
      <c r="BI1090" s="25"/>
      <c r="BJ1090" s="25"/>
      <c r="BK1090" s="25"/>
      <c r="BL1090" s="25"/>
      <c r="BM1090" s="25"/>
      <c r="BN1090" s="25"/>
      <c r="BO1090" s="25"/>
      <c r="BP1090" s="25"/>
      <c r="BQ1090" s="25"/>
      <c r="BR1090" s="25"/>
      <c r="BS1090" s="25"/>
      <c r="BT1090" s="25"/>
      <c r="BU1090" s="25"/>
      <c r="BV1090" s="25"/>
      <c r="BW1090" s="25"/>
      <c r="BX1090" s="25"/>
      <c r="BY1090" s="25"/>
      <c r="BZ1090" s="25"/>
      <c r="CA1090" s="25"/>
      <c r="CB1090" s="25"/>
      <c r="CC1090" s="25"/>
    </row>
    <row r="1091" spans="8:81" ht="15.75" customHeight="1"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32"/>
      <c r="V1091" s="32"/>
      <c r="W1091" s="32"/>
      <c r="X1091" s="32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  <c r="BA1091" s="25"/>
      <c r="BB1091" s="25"/>
      <c r="BC1091" s="25"/>
      <c r="BD1091" s="25"/>
      <c r="BE1091" s="25"/>
      <c r="BF1091" s="25"/>
      <c r="BG1091" s="25"/>
      <c r="BH1091" s="25"/>
      <c r="BI1091" s="25"/>
      <c r="BJ1091" s="25"/>
      <c r="BK1091" s="25"/>
      <c r="BL1091" s="25"/>
      <c r="BM1091" s="25"/>
      <c r="BN1091" s="25"/>
      <c r="BO1091" s="25"/>
      <c r="BP1091" s="25"/>
      <c r="BQ1091" s="25"/>
      <c r="BR1091" s="25"/>
      <c r="BS1091" s="25"/>
      <c r="BT1091" s="25"/>
      <c r="BU1091" s="25"/>
      <c r="BV1091" s="25"/>
      <c r="BW1091" s="25"/>
      <c r="BX1091" s="25"/>
      <c r="BY1091" s="25"/>
      <c r="BZ1091" s="25"/>
      <c r="CA1091" s="25"/>
      <c r="CB1091" s="25"/>
      <c r="CC1091" s="25"/>
    </row>
    <row r="1092" spans="8:81" ht="15.75" customHeight="1"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32"/>
      <c r="V1092" s="32"/>
      <c r="W1092" s="32"/>
      <c r="X1092" s="32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  <c r="BA1092" s="25"/>
      <c r="BB1092" s="25"/>
      <c r="BC1092" s="25"/>
      <c r="BD1092" s="25"/>
      <c r="BE1092" s="25"/>
      <c r="BF1092" s="25"/>
      <c r="BG1092" s="25"/>
      <c r="BH1092" s="25"/>
      <c r="BI1092" s="25"/>
      <c r="BJ1092" s="25"/>
      <c r="BK1092" s="25"/>
      <c r="BL1092" s="25"/>
      <c r="BM1092" s="25"/>
      <c r="BN1092" s="25"/>
      <c r="BO1092" s="25"/>
      <c r="BP1092" s="25"/>
      <c r="BQ1092" s="25"/>
      <c r="BR1092" s="25"/>
      <c r="BS1092" s="25"/>
      <c r="BT1092" s="25"/>
      <c r="BU1092" s="25"/>
      <c r="BV1092" s="25"/>
      <c r="BW1092" s="25"/>
      <c r="BX1092" s="25"/>
      <c r="BY1092" s="25"/>
      <c r="BZ1092" s="25"/>
      <c r="CA1092" s="25"/>
      <c r="CB1092" s="25"/>
      <c r="CC1092" s="25"/>
    </row>
    <row r="1093" spans="8:81" ht="15.75" customHeight="1"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32"/>
      <c r="V1093" s="32"/>
      <c r="W1093" s="32"/>
      <c r="X1093" s="32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  <c r="BA1093" s="25"/>
      <c r="BB1093" s="25"/>
      <c r="BC1093" s="25"/>
      <c r="BD1093" s="25"/>
      <c r="BE1093" s="25"/>
      <c r="BF1093" s="25"/>
      <c r="BG1093" s="25"/>
      <c r="BH1093" s="25"/>
      <c r="BI1093" s="25"/>
      <c r="BJ1093" s="25"/>
      <c r="BK1093" s="25"/>
      <c r="BL1093" s="25"/>
      <c r="BM1093" s="25"/>
      <c r="BN1093" s="25"/>
      <c r="BO1093" s="25"/>
      <c r="BP1093" s="25"/>
      <c r="BQ1093" s="25"/>
      <c r="BR1093" s="25"/>
      <c r="BS1093" s="25"/>
      <c r="BT1093" s="25"/>
      <c r="BU1093" s="25"/>
      <c r="BV1093" s="25"/>
      <c r="BW1093" s="25"/>
      <c r="BX1093" s="25"/>
      <c r="BY1093" s="25"/>
      <c r="BZ1093" s="25"/>
      <c r="CA1093" s="25"/>
      <c r="CB1093" s="25"/>
      <c r="CC1093" s="25"/>
    </row>
    <row r="1094" spans="8:81" ht="15.75" customHeight="1"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32"/>
      <c r="V1094" s="32"/>
      <c r="W1094" s="32"/>
      <c r="X1094" s="32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  <c r="BA1094" s="25"/>
      <c r="BB1094" s="25"/>
      <c r="BC1094" s="25"/>
      <c r="BD1094" s="25"/>
      <c r="BE1094" s="25"/>
      <c r="BF1094" s="25"/>
      <c r="BG1094" s="25"/>
      <c r="BH1094" s="25"/>
      <c r="BI1094" s="25"/>
      <c r="BJ1094" s="25"/>
      <c r="BK1094" s="25"/>
      <c r="BL1094" s="25"/>
      <c r="BM1094" s="25"/>
      <c r="BN1094" s="25"/>
      <c r="BO1094" s="25"/>
      <c r="BP1094" s="25"/>
      <c r="BQ1094" s="25"/>
      <c r="BR1094" s="25"/>
      <c r="BS1094" s="25"/>
      <c r="BT1094" s="25"/>
      <c r="BU1094" s="25"/>
      <c r="BV1094" s="25"/>
      <c r="BW1094" s="25"/>
      <c r="BX1094" s="25"/>
      <c r="BY1094" s="25"/>
      <c r="BZ1094" s="25"/>
      <c r="CA1094" s="25"/>
      <c r="CB1094" s="25"/>
      <c r="CC1094" s="25"/>
    </row>
    <row r="1095" spans="8:81" ht="15.75" customHeight="1"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32"/>
      <c r="V1095" s="32"/>
      <c r="W1095" s="32"/>
      <c r="X1095" s="32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  <c r="BA1095" s="25"/>
      <c r="BB1095" s="25"/>
      <c r="BC1095" s="25"/>
      <c r="BD1095" s="25"/>
      <c r="BE1095" s="25"/>
      <c r="BF1095" s="25"/>
      <c r="BG1095" s="25"/>
      <c r="BH1095" s="25"/>
      <c r="BI1095" s="25"/>
      <c r="BJ1095" s="25"/>
      <c r="BK1095" s="25"/>
      <c r="BL1095" s="25"/>
      <c r="BM1095" s="25"/>
      <c r="BN1095" s="25"/>
      <c r="BO1095" s="25"/>
      <c r="BP1095" s="25"/>
      <c r="BQ1095" s="25"/>
      <c r="BR1095" s="25"/>
      <c r="BS1095" s="25"/>
      <c r="BT1095" s="25"/>
      <c r="BU1095" s="25"/>
      <c r="BV1095" s="25"/>
      <c r="BW1095" s="25"/>
      <c r="BX1095" s="25"/>
      <c r="BY1095" s="25"/>
      <c r="BZ1095" s="25"/>
      <c r="CA1095" s="25"/>
      <c r="CB1095" s="25"/>
      <c r="CC1095" s="25"/>
    </row>
    <row r="1096" spans="8:81" ht="15.75" customHeight="1"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32"/>
      <c r="V1096" s="32"/>
      <c r="W1096" s="32"/>
      <c r="X1096" s="32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  <c r="BA1096" s="25"/>
      <c r="BB1096" s="25"/>
      <c r="BC1096" s="25"/>
      <c r="BD1096" s="25"/>
      <c r="BE1096" s="25"/>
      <c r="BF1096" s="25"/>
      <c r="BG1096" s="25"/>
      <c r="BH1096" s="25"/>
      <c r="BI1096" s="25"/>
      <c r="BJ1096" s="25"/>
      <c r="BK1096" s="25"/>
      <c r="BL1096" s="25"/>
      <c r="BM1096" s="25"/>
      <c r="BN1096" s="25"/>
      <c r="BO1096" s="25"/>
      <c r="BP1096" s="25"/>
      <c r="BQ1096" s="25"/>
      <c r="BR1096" s="25"/>
      <c r="BS1096" s="25"/>
      <c r="BT1096" s="25"/>
      <c r="BU1096" s="25"/>
      <c r="BV1096" s="25"/>
      <c r="BW1096" s="25"/>
      <c r="BX1096" s="25"/>
      <c r="BY1096" s="25"/>
      <c r="BZ1096" s="25"/>
      <c r="CA1096" s="25"/>
      <c r="CB1096" s="25"/>
      <c r="CC1096" s="25"/>
    </row>
    <row r="1097" spans="8:81" ht="15.75" customHeight="1"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32"/>
      <c r="V1097" s="32"/>
      <c r="W1097" s="32"/>
      <c r="X1097" s="32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  <c r="BA1097" s="25"/>
      <c r="BB1097" s="25"/>
      <c r="BC1097" s="25"/>
      <c r="BD1097" s="25"/>
      <c r="BE1097" s="25"/>
      <c r="BF1097" s="25"/>
      <c r="BG1097" s="25"/>
      <c r="BH1097" s="25"/>
      <c r="BI1097" s="25"/>
      <c r="BJ1097" s="25"/>
      <c r="BK1097" s="25"/>
      <c r="BL1097" s="25"/>
      <c r="BM1097" s="25"/>
      <c r="BN1097" s="25"/>
      <c r="BO1097" s="25"/>
      <c r="BP1097" s="25"/>
      <c r="BQ1097" s="25"/>
      <c r="BR1097" s="25"/>
      <c r="BS1097" s="25"/>
      <c r="BT1097" s="25"/>
      <c r="BU1097" s="25"/>
      <c r="BV1097" s="25"/>
      <c r="BW1097" s="25"/>
      <c r="BX1097" s="25"/>
      <c r="BY1097" s="25"/>
      <c r="BZ1097" s="25"/>
      <c r="CA1097" s="25"/>
      <c r="CB1097" s="25"/>
      <c r="CC1097" s="25"/>
    </row>
    <row r="1098" spans="8:81" ht="15.75" customHeight="1"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32"/>
      <c r="V1098" s="32"/>
      <c r="W1098" s="32"/>
      <c r="X1098" s="32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  <c r="BA1098" s="25"/>
      <c r="BB1098" s="25"/>
      <c r="BC1098" s="25"/>
      <c r="BD1098" s="25"/>
      <c r="BE1098" s="25"/>
      <c r="BF1098" s="25"/>
      <c r="BG1098" s="25"/>
      <c r="BH1098" s="25"/>
      <c r="BI1098" s="25"/>
      <c r="BJ1098" s="25"/>
      <c r="BK1098" s="25"/>
      <c r="BL1098" s="25"/>
      <c r="BM1098" s="25"/>
      <c r="BN1098" s="25"/>
      <c r="BO1098" s="25"/>
      <c r="BP1098" s="25"/>
      <c r="BQ1098" s="25"/>
      <c r="BR1098" s="25"/>
      <c r="BS1098" s="25"/>
      <c r="BT1098" s="25"/>
      <c r="BU1098" s="25"/>
      <c r="BV1098" s="25"/>
      <c r="BW1098" s="25"/>
      <c r="BX1098" s="25"/>
      <c r="BY1098" s="25"/>
      <c r="BZ1098" s="25"/>
      <c r="CA1098" s="25"/>
      <c r="CB1098" s="25"/>
      <c r="CC1098" s="25"/>
    </row>
    <row r="1099" spans="8:81" ht="15.75" customHeight="1"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32"/>
      <c r="V1099" s="32"/>
      <c r="W1099" s="32"/>
      <c r="X1099" s="32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  <c r="BA1099" s="25"/>
      <c r="BB1099" s="25"/>
      <c r="BC1099" s="25"/>
      <c r="BD1099" s="25"/>
      <c r="BE1099" s="25"/>
      <c r="BF1099" s="25"/>
      <c r="BG1099" s="25"/>
      <c r="BH1099" s="25"/>
      <c r="BI1099" s="25"/>
      <c r="BJ1099" s="25"/>
      <c r="BK1099" s="25"/>
      <c r="BL1099" s="25"/>
      <c r="BM1099" s="25"/>
      <c r="BN1099" s="25"/>
      <c r="BO1099" s="25"/>
      <c r="BP1099" s="25"/>
      <c r="BQ1099" s="25"/>
      <c r="BR1099" s="25"/>
      <c r="BS1099" s="25"/>
      <c r="BT1099" s="25"/>
      <c r="BU1099" s="25"/>
      <c r="BV1099" s="25"/>
      <c r="BW1099" s="25"/>
      <c r="BX1099" s="25"/>
      <c r="BY1099" s="25"/>
      <c r="BZ1099" s="25"/>
      <c r="CA1099" s="25"/>
      <c r="CB1099" s="25"/>
      <c r="CC1099" s="25"/>
    </row>
    <row r="1100" spans="8:81" ht="15.75" customHeight="1"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32"/>
      <c r="V1100" s="32"/>
      <c r="W1100" s="32"/>
      <c r="X1100" s="32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  <c r="BA1100" s="25"/>
      <c r="BB1100" s="25"/>
      <c r="BC1100" s="25"/>
      <c r="BD1100" s="25"/>
      <c r="BE1100" s="25"/>
      <c r="BF1100" s="25"/>
      <c r="BG1100" s="25"/>
      <c r="BH1100" s="25"/>
      <c r="BI1100" s="25"/>
      <c r="BJ1100" s="25"/>
      <c r="BK1100" s="25"/>
      <c r="BL1100" s="25"/>
      <c r="BM1100" s="25"/>
      <c r="BN1100" s="25"/>
      <c r="BO1100" s="25"/>
      <c r="BP1100" s="25"/>
      <c r="BQ1100" s="25"/>
      <c r="BR1100" s="25"/>
      <c r="BS1100" s="25"/>
      <c r="BT1100" s="25"/>
      <c r="BU1100" s="25"/>
      <c r="BV1100" s="25"/>
      <c r="BW1100" s="25"/>
      <c r="BX1100" s="25"/>
      <c r="BY1100" s="25"/>
      <c r="BZ1100" s="25"/>
      <c r="CA1100" s="25"/>
      <c r="CB1100" s="25"/>
      <c r="CC1100" s="25"/>
    </row>
    <row r="1101" spans="8:81" ht="15.75" customHeight="1"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32"/>
      <c r="V1101" s="32"/>
      <c r="W1101" s="32"/>
      <c r="X1101" s="32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  <c r="BA1101" s="25"/>
      <c r="BB1101" s="25"/>
      <c r="BC1101" s="25"/>
      <c r="BD1101" s="25"/>
      <c r="BE1101" s="25"/>
      <c r="BF1101" s="25"/>
      <c r="BG1101" s="25"/>
      <c r="BH1101" s="25"/>
      <c r="BI1101" s="25"/>
      <c r="BJ1101" s="25"/>
      <c r="BK1101" s="25"/>
      <c r="BL1101" s="25"/>
      <c r="BM1101" s="25"/>
      <c r="BN1101" s="25"/>
      <c r="BO1101" s="25"/>
      <c r="BP1101" s="25"/>
      <c r="BQ1101" s="25"/>
      <c r="BR1101" s="25"/>
      <c r="BS1101" s="25"/>
      <c r="BT1101" s="25"/>
      <c r="BU1101" s="25"/>
      <c r="BV1101" s="25"/>
      <c r="BW1101" s="25"/>
      <c r="BX1101" s="25"/>
      <c r="BY1101" s="25"/>
      <c r="BZ1101" s="25"/>
      <c r="CA1101" s="25"/>
      <c r="CB1101" s="25"/>
      <c r="CC1101" s="25"/>
    </row>
    <row r="1102" spans="8:81" ht="15.75" customHeight="1"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32"/>
      <c r="V1102" s="32"/>
      <c r="W1102" s="32"/>
      <c r="X1102" s="32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  <c r="BA1102" s="25"/>
      <c r="BB1102" s="25"/>
      <c r="BC1102" s="25"/>
      <c r="BD1102" s="25"/>
      <c r="BE1102" s="25"/>
      <c r="BF1102" s="25"/>
      <c r="BG1102" s="25"/>
      <c r="BH1102" s="25"/>
      <c r="BI1102" s="25"/>
      <c r="BJ1102" s="25"/>
      <c r="BK1102" s="25"/>
      <c r="BL1102" s="25"/>
      <c r="BM1102" s="25"/>
      <c r="BN1102" s="25"/>
      <c r="BO1102" s="25"/>
      <c r="BP1102" s="25"/>
      <c r="BQ1102" s="25"/>
      <c r="BR1102" s="25"/>
      <c r="BS1102" s="25"/>
      <c r="BT1102" s="25"/>
      <c r="BU1102" s="25"/>
      <c r="BV1102" s="25"/>
      <c r="BW1102" s="25"/>
      <c r="BX1102" s="25"/>
      <c r="BY1102" s="25"/>
      <c r="BZ1102" s="25"/>
      <c r="CA1102" s="25"/>
      <c r="CB1102" s="25"/>
      <c r="CC1102" s="25"/>
    </row>
    <row r="1103" spans="8:81" ht="15.75" customHeight="1"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32"/>
      <c r="V1103" s="32"/>
      <c r="W1103" s="32"/>
      <c r="X1103" s="32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  <c r="BA1103" s="25"/>
      <c r="BB1103" s="25"/>
      <c r="BC1103" s="25"/>
      <c r="BD1103" s="25"/>
      <c r="BE1103" s="25"/>
      <c r="BF1103" s="25"/>
      <c r="BG1103" s="25"/>
      <c r="BH1103" s="25"/>
      <c r="BI1103" s="25"/>
      <c r="BJ1103" s="25"/>
      <c r="BK1103" s="25"/>
      <c r="BL1103" s="25"/>
      <c r="BM1103" s="25"/>
      <c r="BN1103" s="25"/>
      <c r="BO1103" s="25"/>
      <c r="BP1103" s="25"/>
      <c r="BQ1103" s="25"/>
      <c r="BR1103" s="25"/>
      <c r="BS1103" s="25"/>
      <c r="BT1103" s="25"/>
      <c r="BU1103" s="25"/>
      <c r="BV1103" s="25"/>
      <c r="BW1103" s="25"/>
      <c r="BX1103" s="25"/>
      <c r="BY1103" s="25"/>
      <c r="BZ1103" s="25"/>
      <c r="CA1103" s="25"/>
      <c r="CB1103" s="25"/>
      <c r="CC1103" s="25"/>
    </row>
    <row r="1104" spans="8:81" ht="15.75" customHeight="1"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32"/>
      <c r="V1104" s="32"/>
      <c r="W1104" s="32"/>
      <c r="X1104" s="32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  <c r="BA1104" s="25"/>
      <c r="BB1104" s="25"/>
      <c r="BC1104" s="25"/>
      <c r="BD1104" s="25"/>
      <c r="BE1104" s="25"/>
      <c r="BF1104" s="25"/>
      <c r="BG1104" s="25"/>
      <c r="BH1104" s="25"/>
      <c r="BI1104" s="25"/>
      <c r="BJ1104" s="25"/>
      <c r="BK1104" s="25"/>
      <c r="BL1104" s="25"/>
      <c r="BM1104" s="25"/>
      <c r="BN1104" s="25"/>
      <c r="BO1104" s="25"/>
      <c r="BP1104" s="25"/>
      <c r="BQ1104" s="25"/>
      <c r="BR1104" s="25"/>
      <c r="BS1104" s="25"/>
      <c r="BT1104" s="25"/>
      <c r="BU1104" s="25"/>
      <c r="BV1104" s="25"/>
      <c r="BW1104" s="25"/>
      <c r="BX1104" s="25"/>
      <c r="BY1104" s="25"/>
      <c r="BZ1104" s="25"/>
      <c r="CA1104" s="25"/>
      <c r="CB1104" s="25"/>
      <c r="CC1104" s="25"/>
    </row>
    <row r="1105" spans="8:81" ht="15.75" customHeight="1"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32"/>
      <c r="V1105" s="32"/>
      <c r="W1105" s="32"/>
      <c r="X1105" s="32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  <c r="BA1105" s="25"/>
      <c r="BB1105" s="25"/>
      <c r="BC1105" s="25"/>
      <c r="BD1105" s="25"/>
      <c r="BE1105" s="25"/>
      <c r="BF1105" s="25"/>
      <c r="BG1105" s="25"/>
      <c r="BH1105" s="25"/>
      <c r="BI1105" s="25"/>
      <c r="BJ1105" s="25"/>
      <c r="BK1105" s="25"/>
      <c r="BL1105" s="25"/>
      <c r="BM1105" s="25"/>
      <c r="BN1105" s="25"/>
      <c r="BO1105" s="25"/>
      <c r="BP1105" s="25"/>
      <c r="BQ1105" s="25"/>
      <c r="BR1105" s="25"/>
      <c r="BS1105" s="25"/>
      <c r="BT1105" s="25"/>
      <c r="BU1105" s="25"/>
      <c r="BV1105" s="25"/>
      <c r="BW1105" s="25"/>
      <c r="BX1105" s="25"/>
      <c r="BY1105" s="25"/>
      <c r="BZ1105" s="25"/>
      <c r="CA1105" s="25"/>
      <c r="CB1105" s="25"/>
      <c r="CC1105" s="25"/>
    </row>
    <row r="1106" spans="8:81" ht="15.75" customHeight="1"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32"/>
      <c r="V1106" s="32"/>
      <c r="W1106" s="32"/>
      <c r="X1106" s="32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  <c r="BA1106" s="25"/>
      <c r="BB1106" s="25"/>
      <c r="BC1106" s="25"/>
      <c r="BD1106" s="25"/>
      <c r="BE1106" s="25"/>
      <c r="BF1106" s="25"/>
      <c r="BG1106" s="25"/>
      <c r="BH1106" s="25"/>
      <c r="BI1106" s="25"/>
      <c r="BJ1106" s="25"/>
      <c r="BK1106" s="25"/>
      <c r="BL1106" s="25"/>
      <c r="BM1106" s="25"/>
      <c r="BN1106" s="25"/>
      <c r="BO1106" s="25"/>
      <c r="BP1106" s="25"/>
      <c r="BQ1106" s="25"/>
      <c r="BR1106" s="25"/>
      <c r="BS1106" s="25"/>
      <c r="BT1106" s="25"/>
      <c r="BU1106" s="25"/>
      <c r="BV1106" s="25"/>
      <c r="BW1106" s="25"/>
      <c r="BX1106" s="25"/>
      <c r="BY1106" s="25"/>
      <c r="BZ1106" s="25"/>
      <c r="CA1106" s="25"/>
      <c r="CB1106" s="25"/>
      <c r="CC1106" s="25"/>
    </row>
    <row r="1107" spans="8:81" ht="15.75" customHeight="1"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32"/>
      <c r="V1107" s="32"/>
      <c r="W1107" s="32"/>
      <c r="X1107" s="32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  <c r="BA1107" s="25"/>
      <c r="BB1107" s="25"/>
      <c r="BC1107" s="25"/>
      <c r="BD1107" s="25"/>
      <c r="BE1107" s="25"/>
      <c r="BF1107" s="25"/>
      <c r="BG1107" s="25"/>
      <c r="BH1107" s="25"/>
      <c r="BI1107" s="25"/>
      <c r="BJ1107" s="25"/>
      <c r="BK1107" s="25"/>
      <c r="BL1107" s="25"/>
      <c r="BM1107" s="25"/>
      <c r="BN1107" s="25"/>
      <c r="BO1107" s="25"/>
      <c r="BP1107" s="25"/>
      <c r="BQ1107" s="25"/>
      <c r="BR1107" s="25"/>
      <c r="BS1107" s="25"/>
      <c r="BT1107" s="25"/>
      <c r="BU1107" s="25"/>
      <c r="BV1107" s="25"/>
      <c r="BW1107" s="25"/>
      <c r="BX1107" s="25"/>
      <c r="BY1107" s="25"/>
      <c r="BZ1107" s="25"/>
      <c r="CA1107" s="25"/>
      <c r="CB1107" s="25"/>
      <c r="CC1107" s="25"/>
    </row>
    <row r="1108" spans="8:81" ht="15.75" customHeight="1"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32"/>
      <c r="V1108" s="32"/>
      <c r="W1108" s="32"/>
      <c r="X1108" s="32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  <c r="BA1108" s="25"/>
      <c r="BB1108" s="25"/>
      <c r="BC1108" s="25"/>
      <c r="BD1108" s="25"/>
      <c r="BE1108" s="25"/>
      <c r="BF1108" s="25"/>
      <c r="BG1108" s="25"/>
      <c r="BH1108" s="25"/>
      <c r="BI1108" s="25"/>
      <c r="BJ1108" s="25"/>
      <c r="BK1108" s="25"/>
      <c r="BL1108" s="25"/>
      <c r="BM1108" s="25"/>
      <c r="BN1108" s="25"/>
      <c r="BO1108" s="25"/>
      <c r="BP1108" s="25"/>
      <c r="BQ1108" s="25"/>
      <c r="BR1108" s="25"/>
      <c r="BS1108" s="25"/>
      <c r="BT1108" s="25"/>
      <c r="BU1108" s="25"/>
      <c r="BV1108" s="25"/>
      <c r="BW1108" s="25"/>
      <c r="BX1108" s="25"/>
      <c r="BY1108" s="25"/>
      <c r="BZ1108" s="25"/>
      <c r="CA1108" s="25"/>
      <c r="CB1108" s="25"/>
      <c r="CC1108" s="25"/>
    </row>
    <row r="1109" spans="8:81" ht="15.75" customHeight="1"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32"/>
      <c r="V1109" s="32"/>
      <c r="W1109" s="32"/>
      <c r="X1109" s="32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  <c r="BA1109" s="25"/>
      <c r="BB1109" s="25"/>
      <c r="BC1109" s="25"/>
      <c r="BD1109" s="25"/>
      <c r="BE1109" s="25"/>
      <c r="BF1109" s="25"/>
      <c r="BG1109" s="25"/>
      <c r="BH1109" s="25"/>
      <c r="BI1109" s="25"/>
      <c r="BJ1109" s="25"/>
      <c r="BK1109" s="25"/>
      <c r="BL1109" s="25"/>
      <c r="BM1109" s="25"/>
      <c r="BN1109" s="25"/>
      <c r="BO1109" s="25"/>
      <c r="BP1109" s="25"/>
      <c r="BQ1109" s="25"/>
      <c r="BR1109" s="25"/>
      <c r="BS1109" s="25"/>
      <c r="BT1109" s="25"/>
      <c r="BU1109" s="25"/>
      <c r="BV1109" s="25"/>
      <c r="BW1109" s="25"/>
      <c r="BX1109" s="25"/>
      <c r="BY1109" s="25"/>
      <c r="BZ1109" s="25"/>
      <c r="CA1109" s="25"/>
      <c r="CB1109" s="25"/>
      <c r="CC1109" s="25"/>
    </row>
    <row r="1110" spans="8:81" ht="15.75" customHeight="1"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32"/>
      <c r="V1110" s="32"/>
      <c r="W1110" s="32"/>
      <c r="X1110" s="32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  <c r="BA1110" s="25"/>
      <c r="BB1110" s="25"/>
      <c r="BC1110" s="25"/>
      <c r="BD1110" s="25"/>
      <c r="BE1110" s="25"/>
      <c r="BF1110" s="25"/>
      <c r="BG1110" s="25"/>
      <c r="BH1110" s="25"/>
      <c r="BI1110" s="25"/>
      <c r="BJ1110" s="25"/>
      <c r="BK1110" s="25"/>
      <c r="BL1110" s="25"/>
      <c r="BM1110" s="25"/>
      <c r="BN1110" s="25"/>
      <c r="BO1110" s="25"/>
      <c r="BP1110" s="25"/>
      <c r="BQ1110" s="25"/>
      <c r="BR1110" s="25"/>
      <c r="BS1110" s="25"/>
      <c r="BT1110" s="25"/>
      <c r="BU1110" s="25"/>
      <c r="BV1110" s="25"/>
      <c r="BW1110" s="25"/>
      <c r="BX1110" s="25"/>
      <c r="BY1110" s="25"/>
      <c r="BZ1110" s="25"/>
      <c r="CA1110" s="25"/>
      <c r="CB1110" s="25"/>
      <c r="CC1110" s="25"/>
    </row>
    <row r="1111" spans="8:81" ht="15.75" customHeight="1"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32"/>
      <c r="V1111" s="32"/>
      <c r="W1111" s="32"/>
      <c r="X1111" s="32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  <c r="BA1111" s="25"/>
      <c r="BB1111" s="25"/>
      <c r="BC1111" s="25"/>
      <c r="BD1111" s="25"/>
      <c r="BE1111" s="25"/>
      <c r="BF1111" s="25"/>
      <c r="BG1111" s="25"/>
      <c r="BH1111" s="25"/>
      <c r="BI1111" s="25"/>
      <c r="BJ1111" s="25"/>
      <c r="BK1111" s="25"/>
      <c r="BL1111" s="25"/>
      <c r="BM1111" s="25"/>
      <c r="BN1111" s="25"/>
      <c r="BO1111" s="25"/>
      <c r="BP1111" s="25"/>
      <c r="BQ1111" s="25"/>
      <c r="BR1111" s="25"/>
      <c r="BS1111" s="25"/>
      <c r="BT1111" s="25"/>
      <c r="BU1111" s="25"/>
      <c r="BV1111" s="25"/>
      <c r="BW1111" s="25"/>
      <c r="BX1111" s="25"/>
      <c r="BY1111" s="25"/>
      <c r="BZ1111" s="25"/>
      <c r="CA1111" s="25"/>
      <c r="CB1111" s="25"/>
      <c r="CC1111" s="25"/>
    </row>
    <row r="1112" spans="8:81" ht="15.75" customHeight="1"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32"/>
      <c r="V1112" s="32"/>
      <c r="W1112" s="32"/>
      <c r="X1112" s="32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  <c r="BA1112" s="25"/>
      <c r="BB1112" s="25"/>
      <c r="BC1112" s="25"/>
      <c r="BD1112" s="25"/>
      <c r="BE1112" s="25"/>
      <c r="BF1112" s="25"/>
      <c r="BG1112" s="25"/>
      <c r="BH1112" s="25"/>
      <c r="BI1112" s="25"/>
      <c r="BJ1112" s="25"/>
      <c r="BK1112" s="25"/>
      <c r="BL1112" s="25"/>
      <c r="BM1112" s="25"/>
      <c r="BN1112" s="25"/>
      <c r="BO1112" s="25"/>
      <c r="BP1112" s="25"/>
      <c r="BQ1112" s="25"/>
      <c r="BR1112" s="25"/>
      <c r="BS1112" s="25"/>
      <c r="BT1112" s="25"/>
      <c r="BU1112" s="25"/>
      <c r="BV1112" s="25"/>
      <c r="BW1112" s="25"/>
      <c r="BX1112" s="25"/>
      <c r="BY1112" s="25"/>
      <c r="BZ1112" s="25"/>
      <c r="CA1112" s="25"/>
      <c r="CB1112" s="25"/>
      <c r="CC1112" s="25"/>
    </row>
    <row r="1113" spans="8:81" ht="15.75" customHeight="1"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32"/>
      <c r="V1113" s="32"/>
      <c r="W1113" s="32"/>
      <c r="X1113" s="32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  <c r="BA1113" s="25"/>
      <c r="BB1113" s="25"/>
      <c r="BC1113" s="25"/>
      <c r="BD1113" s="25"/>
      <c r="BE1113" s="25"/>
      <c r="BF1113" s="25"/>
      <c r="BG1113" s="25"/>
      <c r="BH1113" s="25"/>
      <c r="BI1113" s="25"/>
      <c r="BJ1113" s="25"/>
      <c r="BK1113" s="25"/>
      <c r="BL1113" s="25"/>
      <c r="BM1113" s="25"/>
      <c r="BN1113" s="25"/>
      <c r="BO1113" s="25"/>
      <c r="BP1113" s="25"/>
      <c r="BQ1113" s="25"/>
      <c r="BR1113" s="25"/>
      <c r="BS1113" s="25"/>
      <c r="BT1113" s="25"/>
      <c r="BU1113" s="25"/>
      <c r="BV1113" s="25"/>
      <c r="BW1113" s="25"/>
      <c r="BX1113" s="25"/>
      <c r="BY1113" s="25"/>
      <c r="BZ1113" s="25"/>
      <c r="CA1113" s="25"/>
      <c r="CB1113" s="25"/>
      <c r="CC1113" s="25"/>
    </row>
    <row r="1114" spans="8:81" ht="15.75" customHeight="1"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32"/>
      <c r="V1114" s="32"/>
      <c r="W1114" s="32"/>
      <c r="X1114" s="32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  <c r="BA1114" s="25"/>
      <c r="BB1114" s="25"/>
      <c r="BC1114" s="25"/>
      <c r="BD1114" s="25"/>
      <c r="BE1114" s="25"/>
      <c r="BF1114" s="25"/>
      <c r="BG1114" s="25"/>
      <c r="BH1114" s="25"/>
      <c r="BI1114" s="25"/>
      <c r="BJ1114" s="25"/>
      <c r="BK1114" s="25"/>
      <c r="BL1114" s="25"/>
      <c r="BM1114" s="25"/>
      <c r="BN1114" s="25"/>
      <c r="BO1114" s="25"/>
      <c r="BP1114" s="25"/>
      <c r="BQ1114" s="25"/>
      <c r="BR1114" s="25"/>
      <c r="BS1114" s="25"/>
      <c r="BT1114" s="25"/>
      <c r="BU1114" s="25"/>
      <c r="BV1114" s="25"/>
      <c r="BW1114" s="25"/>
      <c r="BX1114" s="25"/>
      <c r="BY1114" s="25"/>
      <c r="BZ1114" s="25"/>
      <c r="CA1114" s="25"/>
      <c r="CB1114" s="25"/>
      <c r="CC1114" s="25"/>
    </row>
    <row r="1115" spans="8:81" ht="15.75" customHeight="1"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32"/>
      <c r="V1115" s="32"/>
      <c r="W1115" s="32"/>
      <c r="X1115" s="32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  <c r="BA1115" s="25"/>
      <c r="BB1115" s="25"/>
      <c r="BC1115" s="25"/>
      <c r="BD1115" s="25"/>
      <c r="BE1115" s="25"/>
      <c r="BF1115" s="25"/>
      <c r="BG1115" s="25"/>
      <c r="BH1115" s="25"/>
      <c r="BI1115" s="25"/>
      <c r="BJ1115" s="25"/>
      <c r="BK1115" s="25"/>
      <c r="BL1115" s="25"/>
      <c r="BM1115" s="25"/>
      <c r="BN1115" s="25"/>
      <c r="BO1115" s="25"/>
      <c r="BP1115" s="25"/>
      <c r="BQ1115" s="25"/>
      <c r="BR1115" s="25"/>
      <c r="BS1115" s="25"/>
      <c r="BT1115" s="25"/>
      <c r="BU1115" s="25"/>
      <c r="BV1115" s="25"/>
      <c r="BW1115" s="25"/>
      <c r="BX1115" s="25"/>
      <c r="BY1115" s="25"/>
      <c r="BZ1115" s="25"/>
      <c r="CA1115" s="25"/>
      <c r="CB1115" s="25"/>
      <c r="CC1115" s="25"/>
    </row>
    <row r="1116" spans="8:81" ht="15.75" customHeight="1"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32"/>
      <c r="V1116" s="32"/>
      <c r="W1116" s="32"/>
      <c r="X1116" s="32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  <c r="AX1116" s="25"/>
      <c r="AY1116" s="25"/>
      <c r="AZ1116" s="25"/>
      <c r="BA1116" s="25"/>
      <c r="BB1116" s="25"/>
      <c r="BC1116" s="25"/>
      <c r="BD1116" s="25"/>
      <c r="BE1116" s="25"/>
      <c r="BF1116" s="25"/>
      <c r="BG1116" s="25"/>
      <c r="BH1116" s="25"/>
      <c r="BI1116" s="25"/>
      <c r="BJ1116" s="25"/>
      <c r="BK1116" s="25"/>
      <c r="BL1116" s="25"/>
      <c r="BM1116" s="25"/>
      <c r="BN1116" s="25"/>
      <c r="BO1116" s="25"/>
      <c r="BP1116" s="25"/>
      <c r="BQ1116" s="25"/>
      <c r="BR1116" s="25"/>
      <c r="BS1116" s="25"/>
      <c r="BT1116" s="25"/>
      <c r="BU1116" s="25"/>
      <c r="BV1116" s="25"/>
      <c r="BW1116" s="25"/>
      <c r="BX1116" s="25"/>
      <c r="BY1116" s="25"/>
      <c r="BZ1116" s="25"/>
      <c r="CA1116" s="25"/>
      <c r="CB1116" s="25"/>
      <c r="CC1116" s="25"/>
    </row>
    <row r="1117" spans="8:81" ht="15.75" customHeight="1"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32"/>
      <c r="V1117" s="32"/>
      <c r="W1117" s="32"/>
      <c r="X1117" s="32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  <c r="BA1117" s="25"/>
      <c r="BB1117" s="25"/>
      <c r="BC1117" s="25"/>
      <c r="BD1117" s="25"/>
      <c r="BE1117" s="25"/>
      <c r="BF1117" s="25"/>
      <c r="BG1117" s="25"/>
      <c r="BH1117" s="25"/>
      <c r="BI1117" s="25"/>
      <c r="BJ1117" s="25"/>
      <c r="BK1117" s="25"/>
      <c r="BL1117" s="25"/>
      <c r="BM1117" s="25"/>
      <c r="BN1117" s="25"/>
      <c r="BO1117" s="25"/>
      <c r="BP1117" s="25"/>
      <c r="BQ1117" s="25"/>
      <c r="BR1117" s="25"/>
      <c r="BS1117" s="25"/>
      <c r="BT1117" s="25"/>
      <c r="BU1117" s="25"/>
      <c r="BV1117" s="25"/>
      <c r="BW1117" s="25"/>
      <c r="BX1117" s="25"/>
      <c r="BY1117" s="25"/>
      <c r="BZ1117" s="25"/>
      <c r="CA1117" s="25"/>
      <c r="CB1117" s="25"/>
      <c r="CC1117" s="25"/>
    </row>
    <row r="1118" spans="8:81" ht="15.75" customHeight="1"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32"/>
      <c r="V1118" s="32"/>
      <c r="W1118" s="32"/>
      <c r="X1118" s="32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  <c r="BA1118" s="25"/>
      <c r="BB1118" s="25"/>
      <c r="BC1118" s="25"/>
      <c r="BD1118" s="25"/>
      <c r="BE1118" s="25"/>
      <c r="BF1118" s="25"/>
      <c r="BG1118" s="25"/>
      <c r="BH1118" s="25"/>
      <c r="BI1118" s="25"/>
      <c r="BJ1118" s="25"/>
      <c r="BK1118" s="25"/>
      <c r="BL1118" s="25"/>
      <c r="BM1118" s="25"/>
      <c r="BN1118" s="25"/>
      <c r="BO1118" s="25"/>
      <c r="BP1118" s="25"/>
      <c r="BQ1118" s="25"/>
      <c r="BR1118" s="25"/>
      <c r="BS1118" s="25"/>
      <c r="BT1118" s="25"/>
      <c r="BU1118" s="25"/>
      <c r="BV1118" s="25"/>
      <c r="BW1118" s="25"/>
      <c r="BX1118" s="25"/>
      <c r="BY1118" s="25"/>
      <c r="BZ1118" s="25"/>
      <c r="CA1118" s="25"/>
      <c r="CB1118" s="25"/>
      <c r="CC1118" s="25"/>
    </row>
    <row r="1119" spans="8:81" ht="15.75" customHeight="1"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32"/>
      <c r="V1119" s="32"/>
      <c r="W1119" s="32"/>
      <c r="X1119" s="32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  <c r="BA1119" s="25"/>
      <c r="BB1119" s="25"/>
      <c r="BC1119" s="25"/>
      <c r="BD1119" s="25"/>
      <c r="BE1119" s="25"/>
      <c r="BF1119" s="25"/>
      <c r="BG1119" s="25"/>
      <c r="BH1119" s="25"/>
      <c r="BI1119" s="25"/>
      <c r="BJ1119" s="25"/>
      <c r="BK1119" s="25"/>
      <c r="BL1119" s="25"/>
      <c r="BM1119" s="25"/>
      <c r="BN1119" s="25"/>
      <c r="BO1119" s="25"/>
      <c r="BP1119" s="25"/>
      <c r="BQ1119" s="25"/>
      <c r="BR1119" s="25"/>
      <c r="BS1119" s="25"/>
      <c r="BT1119" s="25"/>
      <c r="BU1119" s="25"/>
      <c r="BV1119" s="25"/>
      <c r="BW1119" s="25"/>
      <c r="BX1119" s="25"/>
      <c r="BY1119" s="25"/>
      <c r="BZ1119" s="25"/>
      <c r="CA1119" s="25"/>
      <c r="CB1119" s="25"/>
      <c r="CC1119" s="25"/>
    </row>
    <row r="1120" spans="8:81" ht="15.75" customHeight="1"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32"/>
      <c r="V1120" s="32"/>
      <c r="W1120" s="32"/>
      <c r="X1120" s="32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  <c r="AX1120" s="25"/>
      <c r="AY1120" s="25"/>
      <c r="AZ1120" s="25"/>
      <c r="BA1120" s="25"/>
      <c r="BB1120" s="25"/>
      <c r="BC1120" s="25"/>
      <c r="BD1120" s="25"/>
      <c r="BE1120" s="25"/>
      <c r="BF1120" s="25"/>
      <c r="BG1120" s="25"/>
      <c r="BH1120" s="25"/>
      <c r="BI1120" s="25"/>
      <c r="BJ1120" s="25"/>
      <c r="BK1120" s="25"/>
      <c r="BL1120" s="25"/>
      <c r="BM1120" s="25"/>
      <c r="BN1120" s="25"/>
      <c r="BO1120" s="25"/>
      <c r="BP1120" s="25"/>
      <c r="BQ1120" s="25"/>
      <c r="BR1120" s="25"/>
      <c r="BS1120" s="25"/>
      <c r="BT1120" s="25"/>
      <c r="BU1120" s="25"/>
      <c r="BV1120" s="25"/>
      <c r="BW1120" s="25"/>
      <c r="BX1120" s="25"/>
      <c r="BY1120" s="25"/>
      <c r="BZ1120" s="25"/>
      <c r="CA1120" s="25"/>
      <c r="CB1120" s="25"/>
      <c r="CC1120" s="25"/>
    </row>
    <row r="1121" spans="8:81" ht="15.75" customHeight="1"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32"/>
      <c r="V1121" s="32"/>
      <c r="W1121" s="32"/>
      <c r="X1121" s="32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  <c r="AX1121" s="25"/>
      <c r="AY1121" s="25"/>
      <c r="AZ1121" s="25"/>
      <c r="BA1121" s="25"/>
      <c r="BB1121" s="25"/>
      <c r="BC1121" s="25"/>
      <c r="BD1121" s="25"/>
      <c r="BE1121" s="25"/>
      <c r="BF1121" s="25"/>
      <c r="BG1121" s="25"/>
      <c r="BH1121" s="25"/>
      <c r="BI1121" s="25"/>
      <c r="BJ1121" s="25"/>
      <c r="BK1121" s="25"/>
      <c r="BL1121" s="25"/>
      <c r="BM1121" s="25"/>
      <c r="BN1121" s="25"/>
      <c r="BO1121" s="25"/>
      <c r="BP1121" s="25"/>
      <c r="BQ1121" s="25"/>
      <c r="BR1121" s="25"/>
      <c r="BS1121" s="25"/>
      <c r="BT1121" s="25"/>
      <c r="BU1121" s="25"/>
      <c r="BV1121" s="25"/>
      <c r="BW1121" s="25"/>
      <c r="BX1121" s="25"/>
      <c r="BY1121" s="25"/>
      <c r="BZ1121" s="25"/>
      <c r="CA1121" s="25"/>
      <c r="CB1121" s="25"/>
      <c r="CC1121" s="25"/>
    </row>
    <row r="1122" spans="8:81" ht="15.75" customHeight="1"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32"/>
      <c r="V1122" s="32"/>
      <c r="W1122" s="32"/>
      <c r="X1122" s="32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  <c r="BA1122" s="25"/>
      <c r="BB1122" s="25"/>
      <c r="BC1122" s="25"/>
      <c r="BD1122" s="25"/>
      <c r="BE1122" s="25"/>
      <c r="BF1122" s="25"/>
      <c r="BG1122" s="25"/>
      <c r="BH1122" s="25"/>
      <c r="BI1122" s="25"/>
      <c r="BJ1122" s="25"/>
      <c r="BK1122" s="25"/>
      <c r="BL1122" s="25"/>
      <c r="BM1122" s="25"/>
      <c r="BN1122" s="25"/>
      <c r="BO1122" s="25"/>
      <c r="BP1122" s="25"/>
      <c r="BQ1122" s="25"/>
      <c r="BR1122" s="25"/>
      <c r="BS1122" s="25"/>
      <c r="BT1122" s="25"/>
      <c r="BU1122" s="25"/>
      <c r="BV1122" s="25"/>
      <c r="BW1122" s="25"/>
      <c r="BX1122" s="25"/>
      <c r="BY1122" s="25"/>
      <c r="BZ1122" s="25"/>
      <c r="CA1122" s="25"/>
      <c r="CB1122" s="25"/>
      <c r="CC1122" s="25"/>
    </row>
    <row r="1123" spans="8:81" ht="15.75" customHeight="1"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32"/>
      <c r="V1123" s="32"/>
      <c r="W1123" s="32"/>
      <c r="X1123" s="32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  <c r="AX1123" s="25"/>
      <c r="AY1123" s="25"/>
      <c r="AZ1123" s="25"/>
      <c r="BA1123" s="25"/>
      <c r="BB1123" s="25"/>
      <c r="BC1123" s="25"/>
      <c r="BD1123" s="25"/>
      <c r="BE1123" s="25"/>
      <c r="BF1123" s="25"/>
      <c r="BG1123" s="25"/>
      <c r="BH1123" s="25"/>
      <c r="BI1123" s="25"/>
      <c r="BJ1123" s="25"/>
      <c r="BK1123" s="25"/>
      <c r="BL1123" s="25"/>
      <c r="BM1123" s="25"/>
      <c r="BN1123" s="25"/>
      <c r="BO1123" s="25"/>
      <c r="BP1123" s="25"/>
      <c r="BQ1123" s="25"/>
      <c r="BR1123" s="25"/>
      <c r="BS1123" s="25"/>
      <c r="BT1123" s="25"/>
      <c r="BU1123" s="25"/>
      <c r="BV1123" s="25"/>
      <c r="BW1123" s="25"/>
      <c r="BX1123" s="25"/>
      <c r="BY1123" s="25"/>
      <c r="BZ1123" s="25"/>
      <c r="CA1123" s="25"/>
      <c r="CB1123" s="25"/>
      <c r="CC1123" s="25"/>
    </row>
    <row r="1124" spans="8:81" ht="15.75" customHeight="1"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32"/>
      <c r="V1124" s="32"/>
      <c r="W1124" s="32"/>
      <c r="X1124" s="32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  <c r="AX1124" s="25"/>
      <c r="AY1124" s="25"/>
      <c r="AZ1124" s="25"/>
      <c r="BA1124" s="25"/>
      <c r="BB1124" s="25"/>
      <c r="BC1124" s="25"/>
      <c r="BD1124" s="25"/>
      <c r="BE1124" s="25"/>
      <c r="BF1124" s="25"/>
      <c r="BG1124" s="25"/>
      <c r="BH1124" s="25"/>
      <c r="BI1124" s="25"/>
      <c r="BJ1124" s="25"/>
      <c r="BK1124" s="25"/>
      <c r="BL1124" s="25"/>
      <c r="BM1124" s="25"/>
      <c r="BN1124" s="25"/>
      <c r="BO1124" s="25"/>
      <c r="BP1124" s="25"/>
      <c r="BQ1124" s="25"/>
      <c r="BR1124" s="25"/>
      <c r="BS1124" s="25"/>
      <c r="BT1124" s="25"/>
      <c r="BU1124" s="25"/>
      <c r="BV1124" s="25"/>
      <c r="BW1124" s="25"/>
      <c r="BX1124" s="25"/>
      <c r="BY1124" s="25"/>
      <c r="BZ1124" s="25"/>
      <c r="CA1124" s="25"/>
      <c r="CB1124" s="25"/>
      <c r="CC1124" s="25"/>
    </row>
    <row r="1125" spans="8:81" ht="15.75" customHeight="1"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32"/>
      <c r="V1125" s="32"/>
      <c r="W1125" s="32"/>
      <c r="X1125" s="32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  <c r="AX1125" s="25"/>
      <c r="AY1125" s="25"/>
      <c r="AZ1125" s="25"/>
      <c r="BA1125" s="25"/>
      <c r="BB1125" s="25"/>
      <c r="BC1125" s="25"/>
      <c r="BD1125" s="25"/>
      <c r="BE1125" s="25"/>
      <c r="BF1125" s="25"/>
      <c r="BG1125" s="25"/>
      <c r="BH1125" s="25"/>
      <c r="BI1125" s="25"/>
      <c r="BJ1125" s="25"/>
      <c r="BK1125" s="25"/>
      <c r="BL1125" s="25"/>
      <c r="BM1125" s="25"/>
      <c r="BN1125" s="25"/>
      <c r="BO1125" s="25"/>
      <c r="BP1125" s="25"/>
      <c r="BQ1125" s="25"/>
      <c r="BR1125" s="25"/>
      <c r="BS1125" s="25"/>
      <c r="BT1125" s="25"/>
      <c r="BU1125" s="25"/>
      <c r="BV1125" s="25"/>
      <c r="BW1125" s="25"/>
      <c r="BX1125" s="25"/>
      <c r="BY1125" s="25"/>
      <c r="BZ1125" s="25"/>
      <c r="CA1125" s="25"/>
      <c r="CB1125" s="25"/>
      <c r="CC1125" s="25"/>
    </row>
    <row r="1126" spans="8:81" ht="15.75" customHeight="1"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32"/>
      <c r="V1126" s="32"/>
      <c r="W1126" s="32"/>
      <c r="X1126" s="32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  <c r="AX1126" s="25"/>
      <c r="AY1126" s="25"/>
      <c r="AZ1126" s="25"/>
      <c r="BA1126" s="25"/>
      <c r="BB1126" s="25"/>
      <c r="BC1126" s="25"/>
      <c r="BD1126" s="25"/>
      <c r="BE1126" s="25"/>
      <c r="BF1126" s="25"/>
      <c r="BG1126" s="25"/>
      <c r="BH1126" s="25"/>
      <c r="BI1126" s="25"/>
      <c r="BJ1126" s="25"/>
      <c r="BK1126" s="25"/>
      <c r="BL1126" s="25"/>
      <c r="BM1126" s="25"/>
      <c r="BN1126" s="25"/>
      <c r="BO1126" s="25"/>
      <c r="BP1126" s="25"/>
      <c r="BQ1126" s="25"/>
      <c r="BR1126" s="25"/>
      <c r="BS1126" s="25"/>
      <c r="BT1126" s="25"/>
      <c r="BU1126" s="25"/>
      <c r="BV1126" s="25"/>
      <c r="BW1126" s="25"/>
      <c r="BX1126" s="25"/>
      <c r="BY1126" s="25"/>
      <c r="BZ1126" s="25"/>
      <c r="CA1126" s="25"/>
      <c r="CB1126" s="25"/>
      <c r="CC1126" s="25"/>
    </row>
    <row r="1127" spans="8:81" ht="15.75" customHeight="1"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32"/>
      <c r="V1127" s="32"/>
      <c r="W1127" s="32"/>
      <c r="X1127" s="32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  <c r="AX1127" s="25"/>
      <c r="AY1127" s="25"/>
      <c r="AZ1127" s="25"/>
      <c r="BA1127" s="25"/>
      <c r="BB1127" s="25"/>
      <c r="BC1127" s="25"/>
      <c r="BD1127" s="25"/>
      <c r="BE1127" s="25"/>
      <c r="BF1127" s="25"/>
      <c r="BG1127" s="25"/>
      <c r="BH1127" s="25"/>
      <c r="BI1127" s="25"/>
      <c r="BJ1127" s="25"/>
      <c r="BK1127" s="25"/>
      <c r="BL1127" s="25"/>
      <c r="BM1127" s="25"/>
      <c r="BN1127" s="25"/>
      <c r="BO1127" s="25"/>
      <c r="BP1127" s="25"/>
      <c r="BQ1127" s="25"/>
      <c r="BR1127" s="25"/>
      <c r="BS1127" s="25"/>
      <c r="BT1127" s="25"/>
      <c r="BU1127" s="25"/>
      <c r="BV1127" s="25"/>
      <c r="BW1127" s="25"/>
      <c r="BX1127" s="25"/>
      <c r="BY1127" s="25"/>
      <c r="BZ1127" s="25"/>
      <c r="CA1127" s="25"/>
      <c r="CB1127" s="25"/>
      <c r="CC1127" s="25"/>
    </row>
    <row r="1128" spans="8:81" ht="15.75" customHeight="1"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32"/>
      <c r="V1128" s="32"/>
      <c r="W1128" s="32"/>
      <c r="X1128" s="32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  <c r="BA1128" s="25"/>
      <c r="BB1128" s="25"/>
      <c r="BC1128" s="25"/>
      <c r="BD1128" s="25"/>
      <c r="BE1128" s="25"/>
      <c r="BF1128" s="25"/>
      <c r="BG1128" s="25"/>
      <c r="BH1128" s="25"/>
      <c r="BI1128" s="25"/>
      <c r="BJ1128" s="25"/>
      <c r="BK1128" s="25"/>
      <c r="BL1128" s="25"/>
      <c r="BM1128" s="25"/>
      <c r="BN1128" s="25"/>
      <c r="BO1128" s="25"/>
      <c r="BP1128" s="25"/>
      <c r="BQ1128" s="25"/>
      <c r="BR1128" s="25"/>
      <c r="BS1128" s="25"/>
      <c r="BT1128" s="25"/>
      <c r="BU1128" s="25"/>
      <c r="BV1128" s="25"/>
      <c r="BW1128" s="25"/>
      <c r="BX1128" s="25"/>
      <c r="BY1128" s="25"/>
      <c r="BZ1128" s="25"/>
      <c r="CA1128" s="25"/>
      <c r="CB1128" s="25"/>
      <c r="CC1128" s="25"/>
    </row>
    <row r="1129" spans="8:81" ht="15.75" customHeight="1"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32"/>
      <c r="V1129" s="32"/>
      <c r="W1129" s="32"/>
      <c r="X1129" s="32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  <c r="AX1129" s="25"/>
      <c r="AY1129" s="25"/>
      <c r="AZ1129" s="25"/>
      <c r="BA1129" s="25"/>
      <c r="BB1129" s="25"/>
      <c r="BC1129" s="25"/>
      <c r="BD1129" s="25"/>
      <c r="BE1129" s="25"/>
      <c r="BF1129" s="25"/>
      <c r="BG1129" s="25"/>
      <c r="BH1129" s="25"/>
      <c r="BI1129" s="25"/>
      <c r="BJ1129" s="25"/>
      <c r="BK1129" s="25"/>
      <c r="BL1129" s="25"/>
      <c r="BM1129" s="25"/>
      <c r="BN1129" s="25"/>
      <c r="BO1129" s="25"/>
      <c r="BP1129" s="25"/>
      <c r="BQ1129" s="25"/>
      <c r="BR1129" s="25"/>
      <c r="BS1129" s="25"/>
      <c r="BT1129" s="25"/>
      <c r="BU1129" s="25"/>
      <c r="BV1129" s="25"/>
      <c r="BW1129" s="25"/>
      <c r="BX1129" s="25"/>
      <c r="BY1129" s="25"/>
      <c r="BZ1129" s="25"/>
      <c r="CA1129" s="25"/>
      <c r="CB1129" s="25"/>
      <c r="CC1129" s="25"/>
    </row>
    <row r="1130" spans="8:81" ht="15.75" customHeight="1"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32"/>
      <c r="V1130" s="32"/>
      <c r="W1130" s="32"/>
      <c r="X1130" s="32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  <c r="BA1130" s="25"/>
      <c r="BB1130" s="25"/>
      <c r="BC1130" s="25"/>
      <c r="BD1130" s="25"/>
      <c r="BE1130" s="25"/>
      <c r="BF1130" s="25"/>
      <c r="BG1130" s="25"/>
      <c r="BH1130" s="25"/>
      <c r="BI1130" s="25"/>
      <c r="BJ1130" s="25"/>
      <c r="BK1130" s="25"/>
      <c r="BL1130" s="25"/>
      <c r="BM1130" s="25"/>
      <c r="BN1130" s="25"/>
      <c r="BO1130" s="25"/>
      <c r="BP1130" s="25"/>
      <c r="BQ1130" s="25"/>
      <c r="BR1130" s="25"/>
      <c r="BS1130" s="25"/>
      <c r="BT1130" s="25"/>
      <c r="BU1130" s="25"/>
      <c r="BV1130" s="25"/>
      <c r="BW1130" s="25"/>
      <c r="BX1130" s="25"/>
      <c r="BY1130" s="25"/>
      <c r="BZ1130" s="25"/>
      <c r="CA1130" s="25"/>
      <c r="CB1130" s="25"/>
      <c r="CC1130" s="25"/>
    </row>
    <row r="1131" spans="8:81" ht="15.75" customHeight="1"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32"/>
      <c r="V1131" s="32"/>
      <c r="W1131" s="32"/>
      <c r="X1131" s="32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  <c r="BA1131" s="25"/>
      <c r="BB1131" s="25"/>
      <c r="BC1131" s="25"/>
      <c r="BD1131" s="25"/>
      <c r="BE1131" s="25"/>
      <c r="BF1131" s="25"/>
      <c r="BG1131" s="25"/>
      <c r="BH1131" s="25"/>
      <c r="BI1131" s="25"/>
      <c r="BJ1131" s="25"/>
      <c r="BK1131" s="25"/>
      <c r="BL1131" s="25"/>
      <c r="BM1131" s="25"/>
      <c r="BN1131" s="25"/>
      <c r="BO1131" s="25"/>
      <c r="BP1131" s="25"/>
      <c r="BQ1131" s="25"/>
      <c r="BR1131" s="25"/>
      <c r="BS1131" s="25"/>
      <c r="BT1131" s="25"/>
      <c r="BU1131" s="25"/>
      <c r="BV1131" s="25"/>
      <c r="BW1131" s="25"/>
      <c r="BX1131" s="25"/>
      <c r="BY1131" s="25"/>
      <c r="BZ1131" s="25"/>
      <c r="CA1131" s="25"/>
      <c r="CB1131" s="25"/>
      <c r="CC1131" s="25"/>
    </row>
    <row r="1132" spans="8:81" ht="15.75" customHeight="1"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32"/>
      <c r="V1132" s="32"/>
      <c r="W1132" s="32"/>
      <c r="X1132" s="32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  <c r="AX1132" s="25"/>
      <c r="AY1132" s="25"/>
      <c r="AZ1132" s="25"/>
      <c r="BA1132" s="25"/>
      <c r="BB1132" s="25"/>
      <c r="BC1132" s="25"/>
      <c r="BD1132" s="25"/>
      <c r="BE1132" s="25"/>
      <c r="BF1132" s="25"/>
      <c r="BG1132" s="25"/>
      <c r="BH1132" s="25"/>
      <c r="BI1132" s="25"/>
      <c r="BJ1132" s="25"/>
      <c r="BK1132" s="25"/>
      <c r="BL1132" s="25"/>
      <c r="BM1132" s="25"/>
      <c r="BN1132" s="25"/>
      <c r="BO1132" s="25"/>
      <c r="BP1132" s="25"/>
      <c r="BQ1132" s="25"/>
      <c r="BR1132" s="25"/>
      <c r="BS1132" s="25"/>
      <c r="BT1132" s="25"/>
      <c r="BU1132" s="25"/>
      <c r="BV1132" s="25"/>
      <c r="BW1132" s="25"/>
      <c r="BX1132" s="25"/>
      <c r="BY1132" s="25"/>
      <c r="BZ1132" s="25"/>
      <c r="CA1132" s="25"/>
      <c r="CB1132" s="25"/>
      <c r="CC1132" s="25"/>
    </row>
    <row r="1133" spans="8:81" ht="15.75" customHeight="1"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32"/>
      <c r="V1133" s="32"/>
      <c r="W1133" s="32"/>
      <c r="X1133" s="32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  <c r="AX1133" s="25"/>
      <c r="AY1133" s="25"/>
      <c r="AZ1133" s="25"/>
      <c r="BA1133" s="25"/>
      <c r="BB1133" s="25"/>
      <c r="BC1133" s="25"/>
      <c r="BD1133" s="25"/>
      <c r="BE1133" s="25"/>
      <c r="BF1133" s="25"/>
      <c r="BG1133" s="25"/>
      <c r="BH1133" s="25"/>
      <c r="BI1133" s="25"/>
      <c r="BJ1133" s="25"/>
      <c r="BK1133" s="25"/>
      <c r="BL1133" s="25"/>
      <c r="BM1133" s="25"/>
      <c r="BN1133" s="25"/>
      <c r="BO1133" s="25"/>
      <c r="BP1133" s="25"/>
      <c r="BQ1133" s="25"/>
      <c r="BR1133" s="25"/>
      <c r="BS1133" s="25"/>
      <c r="BT1133" s="25"/>
      <c r="BU1133" s="25"/>
      <c r="BV1133" s="25"/>
      <c r="BW1133" s="25"/>
      <c r="BX1133" s="25"/>
      <c r="BY1133" s="25"/>
      <c r="BZ1133" s="25"/>
      <c r="CA1133" s="25"/>
      <c r="CB1133" s="25"/>
      <c r="CC1133" s="25"/>
    </row>
    <row r="1134" spans="8:81" ht="15.75" customHeight="1"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32"/>
      <c r="V1134" s="32"/>
      <c r="W1134" s="32"/>
      <c r="X1134" s="32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  <c r="AX1134" s="25"/>
      <c r="AY1134" s="25"/>
      <c r="AZ1134" s="25"/>
      <c r="BA1134" s="25"/>
      <c r="BB1134" s="25"/>
      <c r="BC1134" s="25"/>
      <c r="BD1134" s="25"/>
      <c r="BE1134" s="25"/>
      <c r="BF1134" s="25"/>
      <c r="BG1134" s="25"/>
      <c r="BH1134" s="25"/>
      <c r="BI1134" s="25"/>
      <c r="BJ1134" s="25"/>
      <c r="BK1134" s="25"/>
      <c r="BL1134" s="25"/>
      <c r="BM1134" s="25"/>
      <c r="BN1134" s="25"/>
      <c r="BO1134" s="25"/>
      <c r="BP1134" s="25"/>
      <c r="BQ1134" s="25"/>
      <c r="BR1134" s="25"/>
      <c r="BS1134" s="25"/>
      <c r="BT1134" s="25"/>
      <c r="BU1134" s="25"/>
      <c r="BV1134" s="25"/>
      <c r="BW1134" s="25"/>
      <c r="BX1134" s="25"/>
      <c r="BY1134" s="25"/>
      <c r="BZ1134" s="25"/>
      <c r="CA1134" s="25"/>
      <c r="CB1134" s="25"/>
      <c r="CC1134" s="25"/>
    </row>
    <row r="1135" spans="8:81" ht="15.75" customHeight="1"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32"/>
      <c r="V1135" s="32"/>
      <c r="W1135" s="32"/>
      <c r="X1135" s="32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  <c r="AX1135" s="25"/>
      <c r="AY1135" s="25"/>
      <c r="AZ1135" s="25"/>
      <c r="BA1135" s="25"/>
      <c r="BB1135" s="25"/>
      <c r="BC1135" s="25"/>
      <c r="BD1135" s="25"/>
      <c r="BE1135" s="25"/>
      <c r="BF1135" s="25"/>
      <c r="BG1135" s="25"/>
      <c r="BH1135" s="25"/>
      <c r="BI1135" s="25"/>
      <c r="BJ1135" s="25"/>
      <c r="BK1135" s="25"/>
      <c r="BL1135" s="25"/>
      <c r="BM1135" s="25"/>
      <c r="BN1135" s="25"/>
      <c r="BO1135" s="25"/>
      <c r="BP1135" s="25"/>
      <c r="BQ1135" s="25"/>
      <c r="BR1135" s="25"/>
      <c r="BS1135" s="25"/>
      <c r="BT1135" s="25"/>
      <c r="BU1135" s="25"/>
      <c r="BV1135" s="25"/>
      <c r="BW1135" s="25"/>
      <c r="BX1135" s="25"/>
      <c r="BY1135" s="25"/>
      <c r="BZ1135" s="25"/>
      <c r="CA1135" s="25"/>
      <c r="CB1135" s="25"/>
      <c r="CC1135" s="25"/>
    </row>
    <row r="1136" spans="8:81" ht="15.75" customHeight="1"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32"/>
      <c r="V1136" s="32"/>
      <c r="W1136" s="32"/>
      <c r="X1136" s="32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  <c r="AX1136" s="25"/>
      <c r="AY1136" s="25"/>
      <c r="AZ1136" s="25"/>
      <c r="BA1136" s="25"/>
      <c r="BB1136" s="25"/>
      <c r="BC1136" s="25"/>
      <c r="BD1136" s="25"/>
      <c r="BE1136" s="25"/>
      <c r="BF1136" s="25"/>
      <c r="BG1136" s="25"/>
      <c r="BH1136" s="25"/>
      <c r="BI1136" s="25"/>
      <c r="BJ1136" s="25"/>
      <c r="BK1136" s="25"/>
      <c r="BL1136" s="25"/>
      <c r="BM1136" s="25"/>
      <c r="BN1136" s="25"/>
      <c r="BO1136" s="25"/>
      <c r="BP1136" s="25"/>
      <c r="BQ1136" s="25"/>
      <c r="BR1136" s="25"/>
      <c r="BS1136" s="25"/>
      <c r="BT1136" s="25"/>
      <c r="BU1136" s="25"/>
      <c r="BV1136" s="25"/>
      <c r="BW1136" s="25"/>
      <c r="BX1136" s="25"/>
      <c r="BY1136" s="25"/>
      <c r="BZ1136" s="25"/>
      <c r="CA1136" s="25"/>
      <c r="CB1136" s="25"/>
      <c r="CC1136" s="25"/>
    </row>
    <row r="1137" spans="8:81" ht="15.75" customHeight="1"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32"/>
      <c r="V1137" s="32"/>
      <c r="W1137" s="32"/>
      <c r="X1137" s="32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  <c r="AX1137" s="25"/>
      <c r="AY1137" s="25"/>
      <c r="AZ1137" s="25"/>
      <c r="BA1137" s="25"/>
      <c r="BB1137" s="25"/>
      <c r="BC1137" s="25"/>
      <c r="BD1137" s="25"/>
      <c r="BE1137" s="25"/>
      <c r="BF1137" s="25"/>
      <c r="BG1137" s="25"/>
      <c r="BH1137" s="25"/>
      <c r="BI1137" s="25"/>
      <c r="BJ1137" s="25"/>
      <c r="BK1137" s="25"/>
      <c r="BL1137" s="25"/>
      <c r="BM1137" s="25"/>
      <c r="BN1137" s="25"/>
      <c r="BO1137" s="25"/>
      <c r="BP1137" s="25"/>
      <c r="BQ1137" s="25"/>
      <c r="BR1137" s="25"/>
      <c r="BS1137" s="25"/>
      <c r="BT1137" s="25"/>
      <c r="BU1137" s="25"/>
      <c r="BV1137" s="25"/>
      <c r="BW1137" s="25"/>
      <c r="BX1137" s="25"/>
      <c r="BY1137" s="25"/>
      <c r="BZ1137" s="25"/>
      <c r="CA1137" s="25"/>
      <c r="CB1137" s="25"/>
      <c r="CC1137" s="25"/>
    </row>
    <row r="1138" spans="8:81" ht="15.75" customHeight="1"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32"/>
      <c r="V1138" s="32"/>
      <c r="W1138" s="32"/>
      <c r="X1138" s="32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  <c r="AX1138" s="25"/>
      <c r="AY1138" s="25"/>
      <c r="AZ1138" s="25"/>
      <c r="BA1138" s="25"/>
      <c r="BB1138" s="25"/>
      <c r="BC1138" s="25"/>
      <c r="BD1138" s="25"/>
      <c r="BE1138" s="25"/>
      <c r="BF1138" s="25"/>
      <c r="BG1138" s="25"/>
      <c r="BH1138" s="25"/>
      <c r="BI1138" s="25"/>
      <c r="BJ1138" s="25"/>
      <c r="BK1138" s="25"/>
      <c r="BL1138" s="25"/>
      <c r="BM1138" s="25"/>
      <c r="BN1138" s="25"/>
      <c r="BO1138" s="25"/>
      <c r="BP1138" s="25"/>
      <c r="BQ1138" s="25"/>
      <c r="BR1138" s="25"/>
      <c r="BS1138" s="25"/>
      <c r="BT1138" s="25"/>
      <c r="BU1138" s="25"/>
      <c r="BV1138" s="25"/>
      <c r="BW1138" s="25"/>
      <c r="BX1138" s="25"/>
      <c r="BY1138" s="25"/>
      <c r="BZ1138" s="25"/>
      <c r="CA1138" s="25"/>
      <c r="CB1138" s="25"/>
      <c r="CC1138" s="25"/>
    </row>
    <row r="1139" spans="8:81" ht="15.75" customHeight="1"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32"/>
      <c r="V1139" s="32"/>
      <c r="W1139" s="32"/>
      <c r="X1139" s="32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  <c r="AX1139" s="25"/>
      <c r="AY1139" s="25"/>
      <c r="AZ1139" s="25"/>
      <c r="BA1139" s="25"/>
      <c r="BB1139" s="25"/>
      <c r="BC1139" s="25"/>
      <c r="BD1139" s="25"/>
      <c r="BE1139" s="25"/>
      <c r="BF1139" s="25"/>
      <c r="BG1139" s="25"/>
      <c r="BH1139" s="25"/>
      <c r="BI1139" s="25"/>
      <c r="BJ1139" s="25"/>
      <c r="BK1139" s="25"/>
      <c r="BL1139" s="25"/>
      <c r="BM1139" s="25"/>
      <c r="BN1139" s="25"/>
      <c r="BO1139" s="25"/>
      <c r="BP1139" s="25"/>
      <c r="BQ1139" s="25"/>
      <c r="BR1139" s="25"/>
      <c r="BS1139" s="25"/>
      <c r="BT1139" s="25"/>
      <c r="BU1139" s="25"/>
      <c r="BV1139" s="25"/>
      <c r="BW1139" s="25"/>
      <c r="BX1139" s="25"/>
      <c r="BY1139" s="25"/>
      <c r="BZ1139" s="25"/>
      <c r="CA1139" s="25"/>
      <c r="CB1139" s="25"/>
      <c r="CC1139" s="25"/>
    </row>
    <row r="1140" spans="8:81" ht="15.75" customHeight="1"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32"/>
      <c r="V1140" s="32"/>
      <c r="W1140" s="32"/>
      <c r="X1140" s="32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  <c r="AX1140" s="25"/>
      <c r="AY1140" s="25"/>
      <c r="AZ1140" s="25"/>
      <c r="BA1140" s="25"/>
      <c r="BB1140" s="25"/>
      <c r="BC1140" s="25"/>
      <c r="BD1140" s="25"/>
      <c r="BE1140" s="25"/>
      <c r="BF1140" s="25"/>
      <c r="BG1140" s="25"/>
      <c r="BH1140" s="25"/>
      <c r="BI1140" s="25"/>
      <c r="BJ1140" s="25"/>
      <c r="BK1140" s="25"/>
      <c r="BL1140" s="25"/>
      <c r="BM1140" s="25"/>
      <c r="BN1140" s="25"/>
      <c r="BO1140" s="25"/>
      <c r="BP1140" s="25"/>
      <c r="BQ1140" s="25"/>
      <c r="BR1140" s="25"/>
      <c r="BS1140" s="25"/>
      <c r="BT1140" s="25"/>
      <c r="BU1140" s="25"/>
      <c r="BV1140" s="25"/>
      <c r="BW1140" s="25"/>
      <c r="BX1140" s="25"/>
      <c r="BY1140" s="25"/>
      <c r="BZ1140" s="25"/>
      <c r="CA1140" s="25"/>
      <c r="CB1140" s="25"/>
      <c r="CC1140" s="25"/>
    </row>
    <row r="1141" spans="8:81" ht="15.75" customHeight="1"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32"/>
      <c r="V1141" s="32"/>
      <c r="W1141" s="32"/>
      <c r="X1141" s="32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  <c r="AX1141" s="25"/>
      <c r="AY1141" s="25"/>
      <c r="AZ1141" s="25"/>
      <c r="BA1141" s="25"/>
      <c r="BB1141" s="25"/>
      <c r="BC1141" s="25"/>
      <c r="BD1141" s="25"/>
      <c r="BE1141" s="25"/>
      <c r="BF1141" s="25"/>
      <c r="BG1141" s="25"/>
      <c r="BH1141" s="25"/>
      <c r="BI1141" s="25"/>
      <c r="BJ1141" s="25"/>
      <c r="BK1141" s="25"/>
      <c r="BL1141" s="25"/>
      <c r="BM1141" s="25"/>
      <c r="BN1141" s="25"/>
      <c r="BO1141" s="25"/>
      <c r="BP1141" s="25"/>
      <c r="BQ1141" s="25"/>
      <c r="BR1141" s="25"/>
      <c r="BS1141" s="25"/>
      <c r="BT1141" s="25"/>
      <c r="BU1141" s="25"/>
      <c r="BV1141" s="25"/>
      <c r="BW1141" s="25"/>
      <c r="BX1141" s="25"/>
      <c r="BY1141" s="25"/>
      <c r="BZ1141" s="25"/>
      <c r="CA1141" s="25"/>
      <c r="CB1141" s="25"/>
      <c r="CC1141" s="25"/>
    </row>
    <row r="1142" spans="8:81" ht="15.75" customHeight="1"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32"/>
      <c r="V1142" s="32"/>
      <c r="W1142" s="32"/>
      <c r="X1142" s="32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  <c r="AX1142" s="25"/>
      <c r="AY1142" s="25"/>
      <c r="AZ1142" s="25"/>
      <c r="BA1142" s="25"/>
      <c r="BB1142" s="25"/>
      <c r="BC1142" s="25"/>
      <c r="BD1142" s="25"/>
      <c r="BE1142" s="25"/>
      <c r="BF1142" s="25"/>
      <c r="BG1142" s="25"/>
      <c r="BH1142" s="25"/>
      <c r="BI1142" s="25"/>
      <c r="BJ1142" s="25"/>
      <c r="BK1142" s="25"/>
      <c r="BL1142" s="25"/>
      <c r="BM1142" s="25"/>
      <c r="BN1142" s="25"/>
      <c r="BO1142" s="25"/>
      <c r="BP1142" s="25"/>
      <c r="BQ1142" s="25"/>
      <c r="BR1142" s="25"/>
      <c r="BS1142" s="25"/>
      <c r="BT1142" s="25"/>
      <c r="BU1142" s="25"/>
      <c r="BV1142" s="25"/>
      <c r="BW1142" s="25"/>
      <c r="BX1142" s="25"/>
      <c r="BY1142" s="25"/>
      <c r="BZ1142" s="25"/>
      <c r="CA1142" s="25"/>
      <c r="CB1142" s="25"/>
      <c r="CC1142" s="25"/>
    </row>
    <row r="1143" spans="8:81" ht="15.75" customHeight="1"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32"/>
      <c r="V1143" s="32"/>
      <c r="W1143" s="32"/>
      <c r="X1143" s="32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  <c r="AX1143" s="25"/>
      <c r="AY1143" s="25"/>
      <c r="AZ1143" s="25"/>
      <c r="BA1143" s="25"/>
      <c r="BB1143" s="25"/>
      <c r="BC1143" s="25"/>
      <c r="BD1143" s="25"/>
      <c r="BE1143" s="25"/>
      <c r="BF1143" s="25"/>
      <c r="BG1143" s="25"/>
      <c r="BH1143" s="25"/>
      <c r="BI1143" s="25"/>
      <c r="BJ1143" s="25"/>
      <c r="BK1143" s="25"/>
      <c r="BL1143" s="25"/>
      <c r="BM1143" s="25"/>
      <c r="BN1143" s="25"/>
      <c r="BO1143" s="25"/>
      <c r="BP1143" s="25"/>
      <c r="BQ1143" s="25"/>
      <c r="BR1143" s="25"/>
      <c r="BS1143" s="25"/>
      <c r="BT1143" s="25"/>
      <c r="BU1143" s="25"/>
      <c r="BV1143" s="25"/>
      <c r="BW1143" s="25"/>
      <c r="BX1143" s="25"/>
      <c r="BY1143" s="25"/>
      <c r="BZ1143" s="25"/>
      <c r="CA1143" s="25"/>
      <c r="CB1143" s="25"/>
      <c r="CC1143" s="25"/>
    </row>
    <row r="1144" spans="8:81" ht="15.75" customHeight="1"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32"/>
      <c r="V1144" s="32"/>
      <c r="W1144" s="32"/>
      <c r="X1144" s="32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  <c r="AX1144" s="25"/>
      <c r="AY1144" s="25"/>
      <c r="AZ1144" s="25"/>
      <c r="BA1144" s="25"/>
      <c r="BB1144" s="25"/>
      <c r="BC1144" s="25"/>
      <c r="BD1144" s="25"/>
      <c r="BE1144" s="25"/>
      <c r="BF1144" s="25"/>
      <c r="BG1144" s="25"/>
      <c r="BH1144" s="25"/>
      <c r="BI1144" s="25"/>
      <c r="BJ1144" s="25"/>
      <c r="BK1144" s="25"/>
      <c r="BL1144" s="25"/>
      <c r="BM1144" s="25"/>
      <c r="BN1144" s="25"/>
      <c r="BO1144" s="25"/>
      <c r="BP1144" s="25"/>
      <c r="BQ1144" s="25"/>
      <c r="BR1144" s="25"/>
      <c r="BS1144" s="25"/>
      <c r="BT1144" s="25"/>
      <c r="BU1144" s="25"/>
      <c r="BV1144" s="25"/>
      <c r="BW1144" s="25"/>
      <c r="BX1144" s="25"/>
      <c r="BY1144" s="25"/>
      <c r="BZ1144" s="25"/>
      <c r="CA1144" s="25"/>
      <c r="CB1144" s="25"/>
      <c r="CC1144" s="25"/>
    </row>
    <row r="1145" spans="8:81" ht="15.75" customHeight="1"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32"/>
      <c r="V1145" s="32"/>
      <c r="W1145" s="32"/>
      <c r="X1145" s="32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  <c r="AX1145" s="25"/>
      <c r="AY1145" s="25"/>
      <c r="AZ1145" s="25"/>
      <c r="BA1145" s="25"/>
      <c r="BB1145" s="25"/>
      <c r="BC1145" s="25"/>
      <c r="BD1145" s="25"/>
      <c r="BE1145" s="25"/>
      <c r="BF1145" s="25"/>
      <c r="BG1145" s="25"/>
      <c r="BH1145" s="25"/>
      <c r="BI1145" s="25"/>
      <c r="BJ1145" s="25"/>
      <c r="BK1145" s="25"/>
      <c r="BL1145" s="25"/>
      <c r="BM1145" s="25"/>
      <c r="BN1145" s="25"/>
      <c r="BO1145" s="25"/>
      <c r="BP1145" s="25"/>
      <c r="BQ1145" s="25"/>
      <c r="BR1145" s="25"/>
      <c r="BS1145" s="25"/>
      <c r="BT1145" s="25"/>
      <c r="BU1145" s="25"/>
      <c r="BV1145" s="25"/>
      <c r="BW1145" s="25"/>
      <c r="BX1145" s="25"/>
      <c r="BY1145" s="25"/>
      <c r="BZ1145" s="25"/>
      <c r="CA1145" s="25"/>
      <c r="CB1145" s="25"/>
      <c r="CC1145" s="25"/>
    </row>
    <row r="1146" spans="8:81" ht="15.75" customHeight="1"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32"/>
      <c r="V1146" s="32"/>
      <c r="W1146" s="32"/>
      <c r="X1146" s="32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  <c r="AX1146" s="25"/>
      <c r="AY1146" s="25"/>
      <c r="AZ1146" s="25"/>
      <c r="BA1146" s="25"/>
      <c r="BB1146" s="25"/>
      <c r="BC1146" s="25"/>
      <c r="BD1146" s="25"/>
      <c r="BE1146" s="25"/>
      <c r="BF1146" s="25"/>
      <c r="BG1146" s="25"/>
      <c r="BH1146" s="25"/>
      <c r="BI1146" s="25"/>
      <c r="BJ1146" s="25"/>
      <c r="BK1146" s="25"/>
      <c r="BL1146" s="25"/>
      <c r="BM1146" s="25"/>
      <c r="BN1146" s="25"/>
      <c r="BO1146" s="25"/>
      <c r="BP1146" s="25"/>
      <c r="BQ1146" s="25"/>
      <c r="BR1146" s="25"/>
      <c r="BS1146" s="25"/>
      <c r="BT1146" s="25"/>
      <c r="BU1146" s="25"/>
      <c r="BV1146" s="25"/>
      <c r="BW1146" s="25"/>
      <c r="BX1146" s="25"/>
      <c r="BY1146" s="25"/>
      <c r="BZ1146" s="25"/>
      <c r="CA1146" s="25"/>
      <c r="CB1146" s="25"/>
      <c r="CC1146" s="25"/>
    </row>
    <row r="1147" spans="8:81" ht="15.75" customHeight="1"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32"/>
      <c r="V1147" s="32"/>
      <c r="W1147" s="32"/>
      <c r="X1147" s="32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  <c r="AX1147" s="25"/>
      <c r="AY1147" s="25"/>
      <c r="AZ1147" s="25"/>
      <c r="BA1147" s="25"/>
      <c r="BB1147" s="25"/>
      <c r="BC1147" s="25"/>
      <c r="BD1147" s="25"/>
      <c r="BE1147" s="25"/>
      <c r="BF1147" s="25"/>
      <c r="BG1147" s="25"/>
      <c r="BH1147" s="25"/>
      <c r="BI1147" s="25"/>
      <c r="BJ1147" s="25"/>
      <c r="BK1147" s="25"/>
      <c r="BL1147" s="25"/>
      <c r="BM1147" s="25"/>
      <c r="BN1147" s="25"/>
      <c r="BO1147" s="25"/>
      <c r="BP1147" s="25"/>
      <c r="BQ1147" s="25"/>
      <c r="BR1147" s="25"/>
      <c r="BS1147" s="25"/>
      <c r="BT1147" s="25"/>
      <c r="BU1147" s="25"/>
      <c r="BV1147" s="25"/>
      <c r="BW1147" s="25"/>
      <c r="BX1147" s="25"/>
      <c r="BY1147" s="25"/>
      <c r="BZ1147" s="25"/>
      <c r="CA1147" s="25"/>
      <c r="CB1147" s="25"/>
      <c r="CC1147" s="25"/>
    </row>
    <row r="1148" spans="8:81" ht="15.75" customHeight="1"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32"/>
      <c r="V1148" s="32"/>
      <c r="W1148" s="32"/>
      <c r="X1148" s="32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  <c r="BA1148" s="25"/>
      <c r="BB1148" s="25"/>
      <c r="BC1148" s="25"/>
      <c r="BD1148" s="25"/>
      <c r="BE1148" s="25"/>
      <c r="BF1148" s="25"/>
      <c r="BG1148" s="25"/>
      <c r="BH1148" s="25"/>
      <c r="BI1148" s="25"/>
      <c r="BJ1148" s="25"/>
      <c r="BK1148" s="25"/>
      <c r="BL1148" s="25"/>
      <c r="BM1148" s="25"/>
      <c r="BN1148" s="25"/>
      <c r="BO1148" s="25"/>
      <c r="BP1148" s="25"/>
      <c r="BQ1148" s="25"/>
      <c r="BR1148" s="25"/>
      <c r="BS1148" s="25"/>
      <c r="BT1148" s="25"/>
      <c r="BU1148" s="25"/>
      <c r="BV1148" s="25"/>
      <c r="BW1148" s="25"/>
      <c r="BX1148" s="25"/>
      <c r="BY1148" s="25"/>
      <c r="BZ1148" s="25"/>
      <c r="CA1148" s="25"/>
      <c r="CB1148" s="25"/>
      <c r="CC1148" s="25"/>
    </row>
    <row r="1149" spans="8:81" ht="15.75" customHeight="1"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32"/>
      <c r="V1149" s="32"/>
      <c r="W1149" s="32"/>
      <c r="X1149" s="32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  <c r="BA1149" s="25"/>
      <c r="BB1149" s="25"/>
      <c r="BC1149" s="25"/>
      <c r="BD1149" s="25"/>
      <c r="BE1149" s="25"/>
      <c r="BF1149" s="25"/>
      <c r="BG1149" s="25"/>
      <c r="BH1149" s="25"/>
      <c r="BI1149" s="25"/>
      <c r="BJ1149" s="25"/>
      <c r="BK1149" s="25"/>
      <c r="BL1149" s="25"/>
      <c r="BM1149" s="25"/>
      <c r="BN1149" s="25"/>
      <c r="BO1149" s="25"/>
      <c r="BP1149" s="25"/>
      <c r="BQ1149" s="25"/>
      <c r="BR1149" s="25"/>
      <c r="BS1149" s="25"/>
      <c r="BT1149" s="25"/>
      <c r="BU1149" s="25"/>
      <c r="BV1149" s="25"/>
      <c r="BW1149" s="25"/>
      <c r="BX1149" s="25"/>
      <c r="BY1149" s="25"/>
      <c r="BZ1149" s="25"/>
      <c r="CA1149" s="25"/>
      <c r="CB1149" s="25"/>
      <c r="CC1149" s="25"/>
    </row>
    <row r="1150" spans="8:81" ht="15.75" customHeight="1"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32"/>
      <c r="V1150" s="32"/>
      <c r="W1150" s="32"/>
      <c r="X1150" s="32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  <c r="AX1150" s="25"/>
      <c r="AY1150" s="25"/>
      <c r="AZ1150" s="25"/>
      <c r="BA1150" s="25"/>
      <c r="BB1150" s="25"/>
      <c r="BC1150" s="25"/>
      <c r="BD1150" s="25"/>
      <c r="BE1150" s="25"/>
      <c r="BF1150" s="25"/>
      <c r="BG1150" s="25"/>
      <c r="BH1150" s="25"/>
      <c r="BI1150" s="25"/>
      <c r="BJ1150" s="25"/>
      <c r="BK1150" s="25"/>
      <c r="BL1150" s="25"/>
      <c r="BM1150" s="25"/>
      <c r="BN1150" s="25"/>
      <c r="BO1150" s="25"/>
      <c r="BP1150" s="25"/>
      <c r="BQ1150" s="25"/>
      <c r="BR1150" s="25"/>
      <c r="BS1150" s="25"/>
      <c r="BT1150" s="25"/>
      <c r="BU1150" s="25"/>
      <c r="BV1150" s="25"/>
      <c r="BW1150" s="25"/>
      <c r="BX1150" s="25"/>
      <c r="BY1150" s="25"/>
      <c r="BZ1150" s="25"/>
      <c r="CA1150" s="25"/>
      <c r="CB1150" s="25"/>
      <c r="CC1150" s="25"/>
    </row>
    <row r="1151" spans="8:81" ht="15.75" customHeight="1"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32"/>
      <c r="V1151" s="32"/>
      <c r="W1151" s="32"/>
      <c r="X1151" s="32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  <c r="AX1151" s="25"/>
      <c r="AY1151" s="25"/>
      <c r="AZ1151" s="25"/>
      <c r="BA1151" s="25"/>
      <c r="BB1151" s="25"/>
      <c r="BC1151" s="25"/>
      <c r="BD1151" s="25"/>
      <c r="BE1151" s="25"/>
      <c r="BF1151" s="25"/>
      <c r="BG1151" s="25"/>
      <c r="BH1151" s="25"/>
      <c r="BI1151" s="25"/>
      <c r="BJ1151" s="25"/>
      <c r="BK1151" s="25"/>
      <c r="BL1151" s="25"/>
      <c r="BM1151" s="25"/>
      <c r="BN1151" s="25"/>
      <c r="BO1151" s="25"/>
      <c r="BP1151" s="25"/>
      <c r="BQ1151" s="25"/>
      <c r="BR1151" s="25"/>
      <c r="BS1151" s="25"/>
      <c r="BT1151" s="25"/>
      <c r="BU1151" s="25"/>
      <c r="BV1151" s="25"/>
      <c r="BW1151" s="25"/>
      <c r="BX1151" s="25"/>
      <c r="BY1151" s="25"/>
      <c r="BZ1151" s="25"/>
      <c r="CA1151" s="25"/>
      <c r="CB1151" s="25"/>
      <c r="CC1151" s="25"/>
    </row>
    <row r="1152" spans="8:81" ht="15.75" customHeight="1"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32"/>
      <c r="V1152" s="32"/>
      <c r="W1152" s="32"/>
      <c r="X1152" s="32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  <c r="AX1152" s="25"/>
      <c r="AY1152" s="25"/>
      <c r="AZ1152" s="25"/>
      <c r="BA1152" s="25"/>
      <c r="BB1152" s="25"/>
      <c r="BC1152" s="25"/>
      <c r="BD1152" s="25"/>
      <c r="BE1152" s="25"/>
      <c r="BF1152" s="25"/>
      <c r="BG1152" s="25"/>
      <c r="BH1152" s="25"/>
      <c r="BI1152" s="25"/>
      <c r="BJ1152" s="25"/>
      <c r="BK1152" s="25"/>
      <c r="BL1152" s="25"/>
      <c r="BM1152" s="25"/>
      <c r="BN1152" s="25"/>
      <c r="BO1152" s="25"/>
      <c r="BP1152" s="25"/>
      <c r="BQ1152" s="25"/>
      <c r="BR1152" s="25"/>
      <c r="BS1152" s="25"/>
      <c r="BT1152" s="25"/>
      <c r="BU1152" s="25"/>
      <c r="BV1152" s="25"/>
      <c r="BW1152" s="25"/>
      <c r="BX1152" s="25"/>
      <c r="BY1152" s="25"/>
      <c r="BZ1152" s="25"/>
      <c r="CA1152" s="25"/>
      <c r="CB1152" s="25"/>
      <c r="CC1152" s="25"/>
    </row>
    <row r="1153" spans="8:81" ht="15.75" customHeight="1"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32"/>
      <c r="V1153" s="32"/>
      <c r="W1153" s="32"/>
      <c r="X1153" s="32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  <c r="AX1153" s="25"/>
      <c r="AY1153" s="25"/>
      <c r="AZ1153" s="25"/>
      <c r="BA1153" s="25"/>
      <c r="BB1153" s="25"/>
      <c r="BC1153" s="25"/>
      <c r="BD1153" s="25"/>
      <c r="BE1153" s="25"/>
      <c r="BF1153" s="25"/>
      <c r="BG1153" s="25"/>
      <c r="BH1153" s="25"/>
      <c r="BI1153" s="25"/>
      <c r="BJ1153" s="25"/>
      <c r="BK1153" s="25"/>
      <c r="BL1153" s="25"/>
      <c r="BM1153" s="25"/>
      <c r="BN1153" s="25"/>
      <c r="BO1153" s="25"/>
      <c r="BP1153" s="25"/>
      <c r="BQ1153" s="25"/>
      <c r="BR1153" s="25"/>
      <c r="BS1153" s="25"/>
      <c r="BT1153" s="25"/>
      <c r="BU1153" s="25"/>
      <c r="BV1153" s="25"/>
      <c r="BW1153" s="25"/>
      <c r="BX1153" s="25"/>
      <c r="BY1153" s="25"/>
      <c r="BZ1153" s="25"/>
      <c r="CA1153" s="25"/>
      <c r="CB1153" s="25"/>
      <c r="CC1153" s="25"/>
    </row>
    <row r="1154" spans="8:81" ht="15.75" customHeight="1"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32"/>
      <c r="V1154" s="32"/>
      <c r="W1154" s="32"/>
      <c r="X1154" s="32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N1154" s="25"/>
      <c r="AO1154" s="25"/>
      <c r="AP1154" s="25"/>
      <c r="AQ1154" s="25"/>
      <c r="AR1154" s="25"/>
      <c r="AS1154" s="25"/>
      <c r="AT1154" s="25"/>
      <c r="AU1154" s="25"/>
      <c r="AV1154" s="25"/>
      <c r="AW1154" s="25"/>
      <c r="AX1154" s="25"/>
      <c r="AY1154" s="25"/>
      <c r="AZ1154" s="25"/>
      <c r="BA1154" s="25"/>
      <c r="BB1154" s="25"/>
      <c r="BC1154" s="25"/>
      <c r="BD1154" s="25"/>
      <c r="BE1154" s="25"/>
      <c r="BF1154" s="25"/>
      <c r="BG1154" s="25"/>
      <c r="BH1154" s="25"/>
      <c r="BI1154" s="25"/>
      <c r="BJ1154" s="25"/>
      <c r="BK1154" s="25"/>
      <c r="BL1154" s="25"/>
      <c r="BM1154" s="25"/>
      <c r="BN1154" s="25"/>
      <c r="BO1154" s="25"/>
      <c r="BP1154" s="25"/>
      <c r="BQ1154" s="25"/>
      <c r="BR1154" s="25"/>
      <c r="BS1154" s="25"/>
      <c r="BT1154" s="25"/>
      <c r="BU1154" s="25"/>
      <c r="BV1154" s="25"/>
      <c r="BW1154" s="25"/>
      <c r="BX1154" s="25"/>
      <c r="BY1154" s="25"/>
      <c r="BZ1154" s="25"/>
      <c r="CA1154" s="25"/>
      <c r="CB1154" s="25"/>
      <c r="CC1154" s="25"/>
    </row>
    <row r="1155" spans="8:81" ht="15.75" customHeight="1"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32"/>
      <c r="V1155" s="32"/>
      <c r="W1155" s="32"/>
      <c r="X1155" s="32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N1155" s="25"/>
      <c r="AO1155" s="25"/>
      <c r="AP1155" s="25"/>
      <c r="AQ1155" s="25"/>
      <c r="AR1155" s="25"/>
      <c r="AS1155" s="25"/>
      <c r="AT1155" s="25"/>
      <c r="AU1155" s="25"/>
      <c r="AV1155" s="25"/>
      <c r="AW1155" s="25"/>
      <c r="AX1155" s="25"/>
      <c r="AY1155" s="25"/>
      <c r="AZ1155" s="25"/>
      <c r="BA1155" s="25"/>
      <c r="BB1155" s="25"/>
      <c r="BC1155" s="25"/>
      <c r="BD1155" s="25"/>
      <c r="BE1155" s="25"/>
      <c r="BF1155" s="25"/>
      <c r="BG1155" s="25"/>
      <c r="BH1155" s="25"/>
      <c r="BI1155" s="25"/>
      <c r="BJ1155" s="25"/>
      <c r="BK1155" s="25"/>
      <c r="BL1155" s="25"/>
      <c r="BM1155" s="25"/>
      <c r="BN1155" s="25"/>
      <c r="BO1155" s="25"/>
      <c r="BP1155" s="25"/>
      <c r="BQ1155" s="25"/>
      <c r="BR1155" s="25"/>
      <c r="BS1155" s="25"/>
      <c r="BT1155" s="25"/>
      <c r="BU1155" s="25"/>
      <c r="BV1155" s="25"/>
      <c r="BW1155" s="25"/>
      <c r="BX1155" s="25"/>
      <c r="BY1155" s="25"/>
      <c r="BZ1155" s="25"/>
      <c r="CA1155" s="25"/>
      <c r="CB1155" s="25"/>
      <c r="CC1155" s="25"/>
    </row>
    <row r="1156" spans="8:81" ht="15.75" customHeight="1"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32"/>
      <c r="V1156" s="32"/>
      <c r="W1156" s="32"/>
      <c r="X1156" s="32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N1156" s="25"/>
      <c r="AO1156" s="25"/>
      <c r="AP1156" s="25"/>
      <c r="AQ1156" s="25"/>
      <c r="AR1156" s="25"/>
      <c r="AS1156" s="25"/>
      <c r="AT1156" s="25"/>
      <c r="AU1156" s="25"/>
      <c r="AV1156" s="25"/>
      <c r="AW1156" s="25"/>
      <c r="AX1156" s="25"/>
      <c r="AY1156" s="25"/>
      <c r="AZ1156" s="25"/>
      <c r="BA1156" s="25"/>
      <c r="BB1156" s="25"/>
      <c r="BC1156" s="25"/>
      <c r="BD1156" s="25"/>
      <c r="BE1156" s="25"/>
      <c r="BF1156" s="25"/>
      <c r="BG1156" s="25"/>
      <c r="BH1156" s="25"/>
      <c r="BI1156" s="25"/>
      <c r="BJ1156" s="25"/>
      <c r="BK1156" s="25"/>
      <c r="BL1156" s="25"/>
      <c r="BM1156" s="25"/>
      <c r="BN1156" s="25"/>
      <c r="BO1156" s="25"/>
      <c r="BP1156" s="25"/>
      <c r="BQ1156" s="25"/>
      <c r="BR1156" s="25"/>
      <c r="BS1156" s="25"/>
      <c r="BT1156" s="25"/>
      <c r="BU1156" s="25"/>
      <c r="BV1156" s="25"/>
      <c r="BW1156" s="25"/>
      <c r="BX1156" s="25"/>
      <c r="BY1156" s="25"/>
      <c r="BZ1156" s="25"/>
      <c r="CA1156" s="25"/>
      <c r="CB1156" s="25"/>
      <c r="CC1156" s="25"/>
    </row>
    <row r="1157" spans="8:81" ht="15.75" customHeight="1"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32"/>
      <c r="V1157" s="32"/>
      <c r="W1157" s="32"/>
      <c r="X1157" s="32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N1157" s="25"/>
      <c r="AO1157" s="25"/>
      <c r="AP1157" s="25"/>
      <c r="AQ1157" s="25"/>
      <c r="AR1157" s="25"/>
      <c r="AS1157" s="25"/>
      <c r="AT1157" s="25"/>
      <c r="AU1157" s="25"/>
      <c r="AV1157" s="25"/>
      <c r="AW1157" s="25"/>
      <c r="AX1157" s="25"/>
      <c r="AY1157" s="25"/>
      <c r="AZ1157" s="25"/>
      <c r="BA1157" s="25"/>
      <c r="BB1157" s="25"/>
      <c r="BC1157" s="25"/>
      <c r="BD1157" s="25"/>
      <c r="BE1157" s="25"/>
      <c r="BF1157" s="25"/>
      <c r="BG1157" s="25"/>
      <c r="BH1157" s="25"/>
      <c r="BI1157" s="25"/>
      <c r="BJ1157" s="25"/>
      <c r="BK1157" s="25"/>
      <c r="BL1157" s="25"/>
      <c r="BM1157" s="25"/>
      <c r="BN1157" s="25"/>
      <c r="BO1157" s="25"/>
      <c r="BP1157" s="25"/>
      <c r="BQ1157" s="25"/>
      <c r="BR1157" s="25"/>
      <c r="BS1157" s="25"/>
      <c r="BT1157" s="25"/>
      <c r="BU1157" s="25"/>
      <c r="BV1157" s="25"/>
      <c r="BW1157" s="25"/>
      <c r="BX1157" s="25"/>
      <c r="BY1157" s="25"/>
      <c r="BZ1157" s="25"/>
      <c r="CA1157" s="25"/>
      <c r="CB1157" s="25"/>
      <c r="CC1157" s="25"/>
    </row>
    <row r="1158" spans="8:81" ht="15.75" customHeight="1"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32"/>
      <c r="V1158" s="32"/>
      <c r="W1158" s="32"/>
      <c r="X1158" s="32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N1158" s="25"/>
      <c r="AO1158" s="25"/>
      <c r="AP1158" s="25"/>
      <c r="AQ1158" s="25"/>
      <c r="AR1158" s="25"/>
      <c r="AS1158" s="25"/>
      <c r="AT1158" s="25"/>
      <c r="AU1158" s="25"/>
      <c r="AV1158" s="25"/>
      <c r="AW1158" s="25"/>
      <c r="AX1158" s="25"/>
      <c r="AY1158" s="25"/>
      <c r="AZ1158" s="25"/>
      <c r="BA1158" s="25"/>
      <c r="BB1158" s="25"/>
      <c r="BC1158" s="25"/>
      <c r="BD1158" s="25"/>
      <c r="BE1158" s="25"/>
      <c r="BF1158" s="25"/>
      <c r="BG1158" s="25"/>
      <c r="BH1158" s="25"/>
      <c r="BI1158" s="25"/>
      <c r="BJ1158" s="25"/>
      <c r="BK1158" s="25"/>
      <c r="BL1158" s="25"/>
      <c r="BM1158" s="25"/>
      <c r="BN1158" s="25"/>
      <c r="BO1158" s="25"/>
      <c r="BP1158" s="25"/>
      <c r="BQ1158" s="25"/>
      <c r="BR1158" s="25"/>
      <c r="BS1158" s="25"/>
      <c r="BT1158" s="25"/>
      <c r="BU1158" s="25"/>
      <c r="BV1158" s="25"/>
      <c r="BW1158" s="25"/>
      <c r="BX1158" s="25"/>
      <c r="BY1158" s="25"/>
      <c r="BZ1158" s="25"/>
      <c r="CA1158" s="25"/>
      <c r="CB1158" s="25"/>
      <c r="CC1158" s="25"/>
    </row>
    <row r="1159" spans="8:81" ht="15.75" customHeight="1"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32"/>
      <c r="V1159" s="32"/>
      <c r="W1159" s="32"/>
      <c r="X1159" s="32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N1159" s="25"/>
      <c r="AO1159" s="25"/>
      <c r="AP1159" s="25"/>
      <c r="AQ1159" s="25"/>
      <c r="AR1159" s="25"/>
      <c r="AS1159" s="25"/>
      <c r="AT1159" s="25"/>
      <c r="AU1159" s="25"/>
      <c r="AV1159" s="25"/>
      <c r="AW1159" s="25"/>
      <c r="AX1159" s="25"/>
      <c r="AY1159" s="25"/>
      <c r="AZ1159" s="25"/>
      <c r="BA1159" s="25"/>
      <c r="BB1159" s="25"/>
      <c r="BC1159" s="25"/>
      <c r="BD1159" s="25"/>
      <c r="BE1159" s="25"/>
      <c r="BF1159" s="25"/>
      <c r="BG1159" s="25"/>
      <c r="BH1159" s="25"/>
      <c r="BI1159" s="25"/>
      <c r="BJ1159" s="25"/>
      <c r="BK1159" s="25"/>
      <c r="BL1159" s="25"/>
      <c r="BM1159" s="25"/>
      <c r="BN1159" s="25"/>
      <c r="BO1159" s="25"/>
      <c r="BP1159" s="25"/>
      <c r="BQ1159" s="25"/>
      <c r="BR1159" s="25"/>
      <c r="BS1159" s="25"/>
      <c r="BT1159" s="25"/>
      <c r="BU1159" s="25"/>
      <c r="BV1159" s="25"/>
      <c r="BW1159" s="25"/>
      <c r="BX1159" s="25"/>
      <c r="BY1159" s="25"/>
      <c r="BZ1159" s="25"/>
      <c r="CA1159" s="25"/>
      <c r="CB1159" s="25"/>
      <c r="CC1159" s="25"/>
    </row>
    <row r="1160" spans="8:81" ht="15.75" customHeight="1"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32"/>
      <c r="V1160" s="32"/>
      <c r="W1160" s="32"/>
      <c r="X1160" s="32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N1160" s="25"/>
      <c r="AO1160" s="25"/>
      <c r="AP1160" s="25"/>
      <c r="AQ1160" s="25"/>
      <c r="AR1160" s="25"/>
      <c r="AS1160" s="25"/>
      <c r="AT1160" s="25"/>
      <c r="AU1160" s="25"/>
      <c r="AV1160" s="25"/>
      <c r="AW1160" s="25"/>
      <c r="AX1160" s="25"/>
      <c r="AY1160" s="25"/>
      <c r="AZ1160" s="25"/>
      <c r="BA1160" s="25"/>
      <c r="BB1160" s="25"/>
      <c r="BC1160" s="25"/>
      <c r="BD1160" s="25"/>
      <c r="BE1160" s="25"/>
      <c r="BF1160" s="25"/>
      <c r="BG1160" s="25"/>
      <c r="BH1160" s="25"/>
      <c r="BI1160" s="25"/>
      <c r="BJ1160" s="25"/>
      <c r="BK1160" s="25"/>
      <c r="BL1160" s="25"/>
      <c r="BM1160" s="25"/>
      <c r="BN1160" s="25"/>
      <c r="BO1160" s="25"/>
      <c r="BP1160" s="25"/>
      <c r="BQ1160" s="25"/>
      <c r="BR1160" s="25"/>
      <c r="BS1160" s="25"/>
      <c r="BT1160" s="25"/>
      <c r="BU1160" s="25"/>
      <c r="BV1160" s="25"/>
      <c r="BW1160" s="25"/>
      <c r="BX1160" s="25"/>
      <c r="BY1160" s="25"/>
      <c r="BZ1160" s="25"/>
      <c r="CA1160" s="25"/>
      <c r="CB1160" s="25"/>
      <c r="CC1160" s="25"/>
    </row>
    <row r="1161" spans="8:81" ht="15.75" customHeight="1"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32"/>
      <c r="V1161" s="32"/>
      <c r="W1161" s="32"/>
      <c r="X1161" s="32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N1161" s="25"/>
      <c r="AO1161" s="25"/>
      <c r="AP1161" s="25"/>
      <c r="AQ1161" s="25"/>
      <c r="AR1161" s="25"/>
      <c r="AS1161" s="25"/>
      <c r="AT1161" s="25"/>
      <c r="AU1161" s="25"/>
      <c r="AV1161" s="25"/>
      <c r="AW1161" s="25"/>
      <c r="AX1161" s="25"/>
      <c r="AY1161" s="25"/>
      <c r="AZ1161" s="25"/>
      <c r="BA1161" s="25"/>
      <c r="BB1161" s="25"/>
      <c r="BC1161" s="25"/>
      <c r="BD1161" s="25"/>
      <c r="BE1161" s="25"/>
      <c r="BF1161" s="25"/>
      <c r="BG1161" s="25"/>
      <c r="BH1161" s="25"/>
      <c r="BI1161" s="25"/>
      <c r="BJ1161" s="25"/>
      <c r="BK1161" s="25"/>
      <c r="BL1161" s="25"/>
      <c r="BM1161" s="25"/>
      <c r="BN1161" s="25"/>
      <c r="BO1161" s="25"/>
      <c r="BP1161" s="25"/>
      <c r="BQ1161" s="25"/>
      <c r="BR1161" s="25"/>
      <c r="BS1161" s="25"/>
      <c r="BT1161" s="25"/>
      <c r="BU1161" s="25"/>
      <c r="BV1161" s="25"/>
      <c r="BW1161" s="25"/>
      <c r="BX1161" s="25"/>
      <c r="BY1161" s="25"/>
      <c r="BZ1161" s="25"/>
      <c r="CA1161" s="25"/>
      <c r="CB1161" s="25"/>
      <c r="CC1161" s="25"/>
    </row>
    <row r="1162" spans="8:81" ht="15.75" customHeight="1"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32"/>
      <c r="V1162" s="32"/>
      <c r="W1162" s="32"/>
      <c r="X1162" s="32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N1162" s="25"/>
      <c r="AO1162" s="25"/>
      <c r="AP1162" s="25"/>
      <c r="AQ1162" s="25"/>
      <c r="AR1162" s="25"/>
      <c r="AS1162" s="25"/>
      <c r="AT1162" s="25"/>
      <c r="AU1162" s="25"/>
      <c r="AV1162" s="25"/>
      <c r="AW1162" s="25"/>
      <c r="AX1162" s="25"/>
      <c r="AY1162" s="25"/>
      <c r="AZ1162" s="25"/>
      <c r="BA1162" s="25"/>
      <c r="BB1162" s="25"/>
      <c r="BC1162" s="25"/>
      <c r="BD1162" s="25"/>
      <c r="BE1162" s="25"/>
      <c r="BF1162" s="25"/>
      <c r="BG1162" s="25"/>
      <c r="BH1162" s="25"/>
      <c r="BI1162" s="25"/>
      <c r="BJ1162" s="25"/>
      <c r="BK1162" s="25"/>
      <c r="BL1162" s="25"/>
      <c r="BM1162" s="25"/>
      <c r="BN1162" s="25"/>
      <c r="BO1162" s="25"/>
      <c r="BP1162" s="25"/>
      <c r="BQ1162" s="25"/>
      <c r="BR1162" s="25"/>
      <c r="BS1162" s="25"/>
      <c r="BT1162" s="25"/>
      <c r="BU1162" s="25"/>
      <c r="BV1162" s="25"/>
      <c r="BW1162" s="25"/>
      <c r="BX1162" s="25"/>
      <c r="BY1162" s="25"/>
      <c r="BZ1162" s="25"/>
      <c r="CA1162" s="25"/>
      <c r="CB1162" s="25"/>
      <c r="CC1162" s="25"/>
    </row>
    <row r="1163" spans="8:81" ht="15.75" customHeight="1"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32"/>
      <c r="V1163" s="32"/>
      <c r="W1163" s="32"/>
      <c r="X1163" s="32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N1163" s="25"/>
      <c r="AO1163" s="25"/>
      <c r="AP1163" s="25"/>
      <c r="AQ1163" s="25"/>
      <c r="AR1163" s="25"/>
      <c r="AS1163" s="25"/>
      <c r="AT1163" s="25"/>
      <c r="AU1163" s="25"/>
      <c r="AV1163" s="25"/>
      <c r="AW1163" s="25"/>
      <c r="AX1163" s="25"/>
      <c r="AY1163" s="25"/>
      <c r="AZ1163" s="25"/>
      <c r="BA1163" s="25"/>
      <c r="BB1163" s="25"/>
      <c r="BC1163" s="25"/>
      <c r="BD1163" s="25"/>
      <c r="BE1163" s="25"/>
      <c r="BF1163" s="25"/>
      <c r="BG1163" s="25"/>
      <c r="BH1163" s="25"/>
      <c r="BI1163" s="25"/>
      <c r="BJ1163" s="25"/>
      <c r="BK1163" s="25"/>
      <c r="BL1163" s="25"/>
      <c r="BM1163" s="25"/>
      <c r="BN1163" s="25"/>
      <c r="BO1163" s="25"/>
      <c r="BP1163" s="25"/>
      <c r="BQ1163" s="25"/>
      <c r="BR1163" s="25"/>
      <c r="BS1163" s="25"/>
      <c r="BT1163" s="25"/>
      <c r="BU1163" s="25"/>
      <c r="BV1163" s="25"/>
      <c r="BW1163" s="25"/>
      <c r="BX1163" s="25"/>
      <c r="BY1163" s="25"/>
      <c r="BZ1163" s="25"/>
      <c r="CA1163" s="25"/>
      <c r="CB1163" s="25"/>
      <c r="CC1163" s="25"/>
    </row>
    <row r="1164" spans="8:81" ht="15.75" customHeight="1"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32"/>
      <c r="V1164" s="32"/>
      <c r="W1164" s="32"/>
      <c r="X1164" s="32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N1164" s="25"/>
      <c r="AO1164" s="25"/>
      <c r="AP1164" s="25"/>
      <c r="AQ1164" s="25"/>
      <c r="AR1164" s="25"/>
      <c r="AS1164" s="25"/>
      <c r="AT1164" s="25"/>
      <c r="AU1164" s="25"/>
      <c r="AV1164" s="25"/>
      <c r="AW1164" s="25"/>
      <c r="AX1164" s="25"/>
      <c r="AY1164" s="25"/>
      <c r="AZ1164" s="25"/>
      <c r="BA1164" s="25"/>
      <c r="BB1164" s="25"/>
      <c r="BC1164" s="25"/>
      <c r="BD1164" s="25"/>
      <c r="BE1164" s="25"/>
      <c r="BF1164" s="25"/>
      <c r="BG1164" s="25"/>
      <c r="BH1164" s="25"/>
      <c r="BI1164" s="25"/>
      <c r="BJ1164" s="25"/>
      <c r="BK1164" s="25"/>
      <c r="BL1164" s="25"/>
      <c r="BM1164" s="25"/>
      <c r="BN1164" s="25"/>
      <c r="BO1164" s="25"/>
      <c r="BP1164" s="25"/>
      <c r="BQ1164" s="25"/>
      <c r="BR1164" s="25"/>
      <c r="BS1164" s="25"/>
      <c r="BT1164" s="25"/>
      <c r="BU1164" s="25"/>
      <c r="BV1164" s="25"/>
      <c r="BW1164" s="25"/>
      <c r="BX1164" s="25"/>
      <c r="BY1164" s="25"/>
      <c r="BZ1164" s="25"/>
      <c r="CA1164" s="25"/>
      <c r="CB1164" s="25"/>
      <c r="CC1164" s="25"/>
    </row>
    <row r="1165" spans="8:81" ht="15.75" customHeight="1"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32"/>
      <c r="V1165" s="32"/>
      <c r="W1165" s="32"/>
      <c r="X1165" s="32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N1165" s="25"/>
      <c r="AO1165" s="25"/>
      <c r="AP1165" s="25"/>
      <c r="AQ1165" s="25"/>
      <c r="AR1165" s="25"/>
      <c r="AS1165" s="25"/>
      <c r="AT1165" s="25"/>
      <c r="AU1165" s="25"/>
      <c r="AV1165" s="25"/>
      <c r="AW1165" s="25"/>
      <c r="AX1165" s="25"/>
      <c r="AY1165" s="25"/>
      <c r="AZ1165" s="25"/>
      <c r="BA1165" s="25"/>
      <c r="BB1165" s="25"/>
      <c r="BC1165" s="25"/>
      <c r="BD1165" s="25"/>
      <c r="BE1165" s="25"/>
      <c r="BF1165" s="25"/>
      <c r="BG1165" s="25"/>
      <c r="BH1165" s="25"/>
      <c r="BI1165" s="25"/>
      <c r="BJ1165" s="25"/>
      <c r="BK1165" s="25"/>
      <c r="BL1165" s="25"/>
      <c r="BM1165" s="25"/>
      <c r="BN1165" s="25"/>
      <c r="BO1165" s="25"/>
      <c r="BP1165" s="25"/>
      <c r="BQ1165" s="25"/>
      <c r="BR1165" s="25"/>
      <c r="BS1165" s="25"/>
      <c r="BT1165" s="25"/>
      <c r="BU1165" s="25"/>
      <c r="BV1165" s="25"/>
      <c r="BW1165" s="25"/>
      <c r="BX1165" s="25"/>
      <c r="BY1165" s="25"/>
      <c r="BZ1165" s="25"/>
      <c r="CA1165" s="25"/>
      <c r="CB1165" s="25"/>
      <c r="CC1165" s="25"/>
    </row>
    <row r="1166" spans="8:81" ht="15.75" customHeight="1"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32"/>
      <c r="V1166" s="32"/>
      <c r="W1166" s="32"/>
      <c r="X1166" s="32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N1166" s="25"/>
      <c r="AO1166" s="25"/>
      <c r="AP1166" s="25"/>
      <c r="AQ1166" s="25"/>
      <c r="AR1166" s="25"/>
      <c r="AS1166" s="25"/>
      <c r="AT1166" s="25"/>
      <c r="AU1166" s="25"/>
      <c r="AV1166" s="25"/>
      <c r="AW1166" s="25"/>
      <c r="AX1166" s="25"/>
      <c r="AY1166" s="25"/>
      <c r="AZ1166" s="25"/>
      <c r="BA1166" s="25"/>
      <c r="BB1166" s="25"/>
      <c r="BC1166" s="25"/>
      <c r="BD1166" s="25"/>
      <c r="BE1166" s="25"/>
      <c r="BF1166" s="25"/>
      <c r="BG1166" s="25"/>
      <c r="BH1166" s="25"/>
      <c r="BI1166" s="25"/>
      <c r="BJ1166" s="25"/>
      <c r="BK1166" s="25"/>
      <c r="BL1166" s="25"/>
      <c r="BM1166" s="25"/>
      <c r="BN1166" s="25"/>
      <c r="BO1166" s="25"/>
      <c r="BP1166" s="25"/>
      <c r="BQ1166" s="25"/>
      <c r="BR1166" s="25"/>
      <c r="BS1166" s="25"/>
      <c r="BT1166" s="25"/>
      <c r="BU1166" s="25"/>
      <c r="BV1166" s="25"/>
      <c r="BW1166" s="25"/>
      <c r="BX1166" s="25"/>
      <c r="BY1166" s="25"/>
      <c r="BZ1166" s="25"/>
      <c r="CA1166" s="25"/>
      <c r="CB1166" s="25"/>
      <c r="CC1166" s="25"/>
    </row>
    <row r="1167" spans="8:81" ht="15.75" customHeight="1"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32"/>
      <c r="V1167" s="32"/>
      <c r="W1167" s="32"/>
      <c r="X1167" s="32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N1167" s="25"/>
      <c r="AO1167" s="25"/>
      <c r="AP1167" s="25"/>
      <c r="AQ1167" s="25"/>
      <c r="AR1167" s="25"/>
      <c r="AS1167" s="25"/>
      <c r="AT1167" s="25"/>
      <c r="AU1167" s="25"/>
      <c r="AV1167" s="25"/>
      <c r="AW1167" s="25"/>
      <c r="AX1167" s="25"/>
      <c r="AY1167" s="25"/>
      <c r="AZ1167" s="25"/>
      <c r="BA1167" s="25"/>
      <c r="BB1167" s="25"/>
      <c r="BC1167" s="25"/>
      <c r="BD1167" s="25"/>
      <c r="BE1167" s="25"/>
      <c r="BF1167" s="25"/>
      <c r="BG1167" s="25"/>
      <c r="BH1167" s="25"/>
      <c r="BI1167" s="25"/>
      <c r="BJ1167" s="25"/>
      <c r="BK1167" s="25"/>
      <c r="BL1167" s="25"/>
      <c r="BM1167" s="25"/>
      <c r="BN1167" s="25"/>
      <c r="BO1167" s="25"/>
      <c r="BP1167" s="25"/>
      <c r="BQ1167" s="25"/>
      <c r="BR1167" s="25"/>
      <c r="BS1167" s="25"/>
      <c r="BT1167" s="25"/>
      <c r="BU1167" s="25"/>
      <c r="BV1167" s="25"/>
      <c r="BW1167" s="25"/>
      <c r="BX1167" s="25"/>
      <c r="BY1167" s="25"/>
      <c r="BZ1167" s="25"/>
      <c r="CA1167" s="25"/>
      <c r="CB1167" s="25"/>
      <c r="CC1167" s="25"/>
    </row>
    <row r="1168" spans="8:81" ht="15.75" customHeight="1"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32"/>
      <c r="V1168" s="32"/>
      <c r="W1168" s="32"/>
      <c r="X1168" s="32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N1168" s="25"/>
      <c r="AO1168" s="25"/>
      <c r="AP1168" s="25"/>
      <c r="AQ1168" s="25"/>
      <c r="AR1168" s="25"/>
      <c r="AS1168" s="25"/>
      <c r="AT1168" s="25"/>
      <c r="AU1168" s="25"/>
      <c r="AV1168" s="25"/>
      <c r="AW1168" s="25"/>
      <c r="AX1168" s="25"/>
      <c r="AY1168" s="25"/>
      <c r="AZ1168" s="25"/>
      <c r="BA1168" s="25"/>
      <c r="BB1168" s="25"/>
      <c r="BC1168" s="25"/>
      <c r="BD1168" s="25"/>
      <c r="BE1168" s="25"/>
      <c r="BF1168" s="25"/>
      <c r="BG1168" s="25"/>
      <c r="BH1168" s="25"/>
      <c r="BI1168" s="25"/>
      <c r="BJ1168" s="25"/>
      <c r="BK1168" s="25"/>
      <c r="BL1168" s="25"/>
      <c r="BM1168" s="25"/>
      <c r="BN1168" s="25"/>
      <c r="BO1168" s="25"/>
      <c r="BP1168" s="25"/>
      <c r="BQ1168" s="25"/>
      <c r="BR1168" s="25"/>
      <c r="BS1168" s="25"/>
      <c r="BT1168" s="25"/>
      <c r="BU1168" s="25"/>
      <c r="BV1168" s="25"/>
      <c r="BW1168" s="25"/>
      <c r="BX1168" s="25"/>
      <c r="BY1168" s="25"/>
      <c r="BZ1168" s="25"/>
      <c r="CA1168" s="25"/>
      <c r="CB1168" s="25"/>
      <c r="CC1168" s="25"/>
    </row>
    <row r="1169" spans="8:81" ht="15.75" customHeight="1"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32"/>
      <c r="V1169" s="32"/>
      <c r="W1169" s="32"/>
      <c r="X1169" s="32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N1169" s="25"/>
      <c r="AO1169" s="25"/>
      <c r="AP1169" s="25"/>
      <c r="AQ1169" s="25"/>
      <c r="AR1169" s="25"/>
      <c r="AS1169" s="25"/>
      <c r="AT1169" s="25"/>
      <c r="AU1169" s="25"/>
      <c r="AV1169" s="25"/>
      <c r="AW1169" s="25"/>
      <c r="AX1169" s="25"/>
      <c r="AY1169" s="25"/>
      <c r="AZ1169" s="25"/>
      <c r="BA1169" s="25"/>
      <c r="BB1169" s="25"/>
      <c r="BC1169" s="25"/>
      <c r="BD1169" s="25"/>
      <c r="BE1169" s="25"/>
      <c r="BF1169" s="25"/>
      <c r="BG1169" s="25"/>
      <c r="BH1169" s="25"/>
      <c r="BI1169" s="25"/>
      <c r="BJ1169" s="25"/>
      <c r="BK1169" s="25"/>
      <c r="BL1169" s="25"/>
      <c r="BM1169" s="25"/>
      <c r="BN1169" s="25"/>
      <c r="BO1169" s="25"/>
      <c r="BP1169" s="25"/>
      <c r="BQ1169" s="25"/>
      <c r="BR1169" s="25"/>
      <c r="BS1169" s="25"/>
      <c r="BT1169" s="25"/>
      <c r="BU1169" s="25"/>
      <c r="BV1169" s="25"/>
      <c r="BW1169" s="25"/>
      <c r="BX1169" s="25"/>
      <c r="BY1169" s="25"/>
      <c r="BZ1169" s="25"/>
      <c r="CA1169" s="25"/>
      <c r="CB1169" s="25"/>
      <c r="CC1169" s="25"/>
    </row>
    <row r="1170" spans="8:81" ht="15.75" customHeight="1"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32"/>
      <c r="V1170" s="32"/>
      <c r="W1170" s="32"/>
      <c r="X1170" s="32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N1170" s="25"/>
      <c r="AO1170" s="25"/>
      <c r="AP1170" s="25"/>
      <c r="AQ1170" s="25"/>
      <c r="AR1170" s="25"/>
      <c r="AS1170" s="25"/>
      <c r="AT1170" s="25"/>
      <c r="AU1170" s="25"/>
      <c r="AV1170" s="25"/>
      <c r="AW1170" s="25"/>
      <c r="AX1170" s="25"/>
      <c r="AY1170" s="25"/>
      <c r="AZ1170" s="25"/>
      <c r="BA1170" s="25"/>
      <c r="BB1170" s="25"/>
      <c r="BC1170" s="25"/>
      <c r="BD1170" s="25"/>
      <c r="BE1170" s="25"/>
      <c r="BF1170" s="25"/>
      <c r="BG1170" s="25"/>
      <c r="BH1170" s="25"/>
      <c r="BI1170" s="25"/>
      <c r="BJ1170" s="25"/>
      <c r="BK1170" s="25"/>
      <c r="BL1170" s="25"/>
      <c r="BM1170" s="25"/>
      <c r="BN1170" s="25"/>
      <c r="BO1170" s="25"/>
      <c r="BP1170" s="25"/>
      <c r="BQ1170" s="25"/>
      <c r="BR1170" s="25"/>
      <c r="BS1170" s="25"/>
      <c r="BT1170" s="25"/>
      <c r="BU1170" s="25"/>
      <c r="BV1170" s="25"/>
      <c r="BW1170" s="25"/>
      <c r="BX1170" s="25"/>
      <c r="BY1170" s="25"/>
      <c r="BZ1170" s="25"/>
      <c r="CA1170" s="25"/>
      <c r="CB1170" s="25"/>
      <c r="CC1170" s="25"/>
    </row>
    <row r="1171" spans="8:81" ht="15.75" customHeight="1"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32"/>
      <c r="V1171" s="32"/>
      <c r="W1171" s="32"/>
      <c r="X1171" s="32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N1171" s="25"/>
      <c r="AO1171" s="25"/>
      <c r="AP1171" s="25"/>
      <c r="AQ1171" s="25"/>
      <c r="AR1171" s="25"/>
      <c r="AS1171" s="25"/>
      <c r="AT1171" s="25"/>
      <c r="AU1171" s="25"/>
      <c r="AV1171" s="25"/>
      <c r="AW1171" s="25"/>
      <c r="AX1171" s="25"/>
      <c r="AY1171" s="25"/>
      <c r="AZ1171" s="25"/>
      <c r="BA1171" s="25"/>
      <c r="BB1171" s="25"/>
      <c r="BC1171" s="25"/>
      <c r="BD1171" s="25"/>
      <c r="BE1171" s="25"/>
      <c r="BF1171" s="25"/>
      <c r="BG1171" s="25"/>
      <c r="BH1171" s="25"/>
      <c r="BI1171" s="25"/>
      <c r="BJ1171" s="25"/>
      <c r="BK1171" s="25"/>
      <c r="BL1171" s="25"/>
      <c r="BM1171" s="25"/>
      <c r="BN1171" s="25"/>
      <c r="BO1171" s="25"/>
      <c r="BP1171" s="25"/>
      <c r="BQ1171" s="25"/>
      <c r="BR1171" s="25"/>
      <c r="BS1171" s="25"/>
      <c r="BT1171" s="25"/>
      <c r="BU1171" s="25"/>
      <c r="BV1171" s="25"/>
      <c r="BW1171" s="25"/>
      <c r="BX1171" s="25"/>
      <c r="BY1171" s="25"/>
      <c r="BZ1171" s="25"/>
      <c r="CA1171" s="25"/>
      <c r="CB1171" s="25"/>
      <c r="CC1171" s="25"/>
    </row>
    <row r="1172" spans="8:81" ht="15.75" customHeight="1"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32"/>
      <c r="V1172" s="32"/>
      <c r="W1172" s="32"/>
      <c r="X1172" s="32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N1172" s="25"/>
      <c r="AO1172" s="25"/>
      <c r="AP1172" s="25"/>
      <c r="AQ1172" s="25"/>
      <c r="AR1172" s="25"/>
      <c r="AS1172" s="25"/>
      <c r="AT1172" s="25"/>
      <c r="AU1172" s="25"/>
      <c r="AV1172" s="25"/>
      <c r="AW1172" s="25"/>
      <c r="AX1172" s="25"/>
      <c r="AY1172" s="25"/>
      <c r="AZ1172" s="25"/>
      <c r="BA1172" s="25"/>
      <c r="BB1172" s="25"/>
      <c r="BC1172" s="25"/>
      <c r="BD1172" s="25"/>
      <c r="BE1172" s="25"/>
      <c r="BF1172" s="25"/>
      <c r="BG1172" s="25"/>
      <c r="BH1172" s="25"/>
      <c r="BI1172" s="25"/>
      <c r="BJ1172" s="25"/>
      <c r="BK1172" s="25"/>
      <c r="BL1172" s="25"/>
      <c r="BM1172" s="25"/>
      <c r="BN1172" s="25"/>
      <c r="BO1172" s="25"/>
      <c r="BP1172" s="25"/>
      <c r="BQ1172" s="25"/>
      <c r="BR1172" s="25"/>
      <c r="BS1172" s="25"/>
      <c r="BT1172" s="25"/>
      <c r="BU1172" s="25"/>
      <c r="BV1172" s="25"/>
      <c r="BW1172" s="25"/>
      <c r="BX1172" s="25"/>
      <c r="BY1172" s="25"/>
      <c r="BZ1172" s="25"/>
      <c r="CA1172" s="25"/>
      <c r="CB1172" s="25"/>
      <c r="CC1172" s="25"/>
    </row>
    <row r="1173" spans="8:81" ht="15.75" customHeight="1"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32"/>
      <c r="V1173" s="32"/>
      <c r="W1173" s="32"/>
      <c r="X1173" s="32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N1173" s="25"/>
      <c r="AO1173" s="25"/>
      <c r="AP1173" s="25"/>
      <c r="AQ1173" s="25"/>
      <c r="AR1173" s="25"/>
      <c r="AS1173" s="25"/>
      <c r="AT1173" s="25"/>
      <c r="AU1173" s="25"/>
      <c r="AV1173" s="25"/>
      <c r="AW1173" s="25"/>
      <c r="AX1173" s="25"/>
      <c r="AY1173" s="25"/>
      <c r="AZ1173" s="25"/>
      <c r="BA1173" s="25"/>
      <c r="BB1173" s="25"/>
      <c r="BC1173" s="25"/>
      <c r="BD1173" s="25"/>
      <c r="BE1173" s="25"/>
      <c r="BF1173" s="25"/>
      <c r="BG1173" s="25"/>
      <c r="BH1173" s="25"/>
      <c r="BI1173" s="25"/>
      <c r="BJ1173" s="25"/>
      <c r="BK1173" s="25"/>
      <c r="BL1173" s="25"/>
      <c r="BM1173" s="25"/>
      <c r="BN1173" s="25"/>
      <c r="BO1173" s="25"/>
      <c r="BP1173" s="25"/>
      <c r="BQ1173" s="25"/>
      <c r="BR1173" s="25"/>
      <c r="BS1173" s="25"/>
      <c r="BT1173" s="25"/>
      <c r="BU1173" s="25"/>
      <c r="BV1173" s="25"/>
      <c r="BW1173" s="25"/>
      <c r="BX1173" s="25"/>
      <c r="BY1173" s="25"/>
      <c r="BZ1173" s="25"/>
      <c r="CA1173" s="25"/>
      <c r="CB1173" s="25"/>
      <c r="CC1173" s="25"/>
    </row>
    <row r="1174" spans="8:81" ht="15.75" customHeight="1"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32"/>
      <c r="V1174" s="32"/>
      <c r="W1174" s="32"/>
      <c r="X1174" s="32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N1174" s="25"/>
      <c r="AO1174" s="25"/>
      <c r="AP1174" s="25"/>
      <c r="AQ1174" s="25"/>
      <c r="AR1174" s="25"/>
      <c r="AS1174" s="25"/>
      <c r="AT1174" s="25"/>
      <c r="AU1174" s="25"/>
      <c r="AV1174" s="25"/>
      <c r="AW1174" s="25"/>
      <c r="AX1174" s="25"/>
      <c r="AY1174" s="25"/>
      <c r="AZ1174" s="25"/>
      <c r="BA1174" s="25"/>
      <c r="BB1174" s="25"/>
      <c r="BC1174" s="25"/>
      <c r="BD1174" s="25"/>
      <c r="BE1174" s="25"/>
      <c r="BF1174" s="25"/>
      <c r="BG1174" s="25"/>
      <c r="BH1174" s="25"/>
      <c r="BI1174" s="25"/>
      <c r="BJ1174" s="25"/>
      <c r="BK1174" s="25"/>
      <c r="BL1174" s="25"/>
      <c r="BM1174" s="25"/>
      <c r="BN1174" s="25"/>
      <c r="BO1174" s="25"/>
      <c r="BP1174" s="25"/>
      <c r="BQ1174" s="25"/>
      <c r="BR1174" s="25"/>
      <c r="BS1174" s="25"/>
      <c r="BT1174" s="25"/>
      <c r="BU1174" s="25"/>
      <c r="BV1174" s="25"/>
      <c r="BW1174" s="25"/>
      <c r="BX1174" s="25"/>
      <c r="BY1174" s="25"/>
      <c r="BZ1174" s="25"/>
      <c r="CA1174" s="25"/>
      <c r="CB1174" s="25"/>
      <c r="CC1174" s="25"/>
    </row>
    <row r="1175" spans="8:81" ht="15.75" customHeight="1"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32"/>
      <c r="V1175" s="32"/>
      <c r="W1175" s="32"/>
      <c r="X1175" s="32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N1175" s="25"/>
      <c r="AO1175" s="25"/>
      <c r="AP1175" s="25"/>
      <c r="AQ1175" s="25"/>
      <c r="AR1175" s="25"/>
      <c r="AS1175" s="25"/>
      <c r="AT1175" s="25"/>
      <c r="AU1175" s="25"/>
      <c r="AV1175" s="25"/>
      <c r="AW1175" s="25"/>
      <c r="AX1175" s="25"/>
      <c r="AY1175" s="25"/>
      <c r="AZ1175" s="25"/>
      <c r="BA1175" s="25"/>
      <c r="BB1175" s="25"/>
      <c r="BC1175" s="25"/>
      <c r="BD1175" s="25"/>
      <c r="BE1175" s="25"/>
      <c r="BF1175" s="25"/>
      <c r="BG1175" s="25"/>
      <c r="BH1175" s="25"/>
      <c r="BI1175" s="25"/>
      <c r="BJ1175" s="25"/>
      <c r="BK1175" s="25"/>
      <c r="BL1175" s="25"/>
      <c r="BM1175" s="25"/>
      <c r="BN1175" s="25"/>
      <c r="BO1175" s="25"/>
      <c r="BP1175" s="25"/>
      <c r="BQ1175" s="25"/>
      <c r="BR1175" s="25"/>
      <c r="BS1175" s="25"/>
      <c r="BT1175" s="25"/>
      <c r="BU1175" s="25"/>
      <c r="BV1175" s="25"/>
      <c r="BW1175" s="25"/>
      <c r="BX1175" s="25"/>
      <c r="BY1175" s="25"/>
      <c r="BZ1175" s="25"/>
      <c r="CA1175" s="25"/>
      <c r="CB1175" s="25"/>
      <c r="CC1175" s="25"/>
    </row>
    <row r="1176" spans="8:81" ht="15.75" customHeight="1"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32"/>
      <c r="V1176" s="32"/>
      <c r="W1176" s="32"/>
      <c r="X1176" s="32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N1176" s="25"/>
      <c r="AO1176" s="25"/>
      <c r="AP1176" s="25"/>
      <c r="AQ1176" s="25"/>
      <c r="AR1176" s="25"/>
      <c r="AS1176" s="25"/>
      <c r="AT1176" s="25"/>
      <c r="AU1176" s="25"/>
      <c r="AV1176" s="25"/>
      <c r="AW1176" s="25"/>
      <c r="AX1176" s="25"/>
      <c r="AY1176" s="25"/>
      <c r="AZ1176" s="25"/>
      <c r="BA1176" s="25"/>
      <c r="BB1176" s="25"/>
      <c r="BC1176" s="25"/>
      <c r="BD1176" s="25"/>
      <c r="BE1176" s="25"/>
      <c r="BF1176" s="25"/>
      <c r="BG1176" s="25"/>
      <c r="BH1176" s="25"/>
      <c r="BI1176" s="25"/>
      <c r="BJ1176" s="25"/>
      <c r="BK1176" s="25"/>
      <c r="BL1176" s="25"/>
      <c r="BM1176" s="25"/>
      <c r="BN1176" s="25"/>
      <c r="BO1176" s="25"/>
      <c r="BP1176" s="25"/>
      <c r="BQ1176" s="25"/>
      <c r="BR1176" s="25"/>
      <c r="BS1176" s="25"/>
      <c r="BT1176" s="25"/>
      <c r="BU1176" s="25"/>
      <c r="BV1176" s="25"/>
      <c r="BW1176" s="25"/>
      <c r="BX1176" s="25"/>
      <c r="BY1176" s="25"/>
      <c r="BZ1176" s="25"/>
      <c r="CA1176" s="25"/>
      <c r="CB1176" s="25"/>
      <c r="CC1176" s="25"/>
    </row>
    <row r="1177" spans="8:81" ht="15.75" customHeight="1"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32"/>
      <c r="V1177" s="32"/>
      <c r="W1177" s="32"/>
      <c r="X1177" s="32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N1177" s="25"/>
      <c r="AO1177" s="25"/>
      <c r="AP1177" s="25"/>
      <c r="AQ1177" s="25"/>
      <c r="AR1177" s="25"/>
      <c r="AS1177" s="25"/>
      <c r="AT1177" s="25"/>
      <c r="AU1177" s="25"/>
      <c r="AV1177" s="25"/>
      <c r="AW1177" s="25"/>
      <c r="AX1177" s="25"/>
      <c r="AY1177" s="25"/>
      <c r="AZ1177" s="25"/>
      <c r="BA1177" s="25"/>
      <c r="BB1177" s="25"/>
      <c r="BC1177" s="25"/>
      <c r="BD1177" s="25"/>
      <c r="BE1177" s="25"/>
      <c r="BF1177" s="25"/>
      <c r="BG1177" s="25"/>
      <c r="BH1177" s="25"/>
      <c r="BI1177" s="25"/>
      <c r="BJ1177" s="25"/>
      <c r="BK1177" s="25"/>
      <c r="BL1177" s="25"/>
      <c r="BM1177" s="25"/>
      <c r="BN1177" s="25"/>
      <c r="BO1177" s="25"/>
      <c r="BP1177" s="25"/>
      <c r="BQ1177" s="25"/>
      <c r="BR1177" s="25"/>
      <c r="BS1177" s="25"/>
      <c r="BT1177" s="25"/>
      <c r="BU1177" s="25"/>
      <c r="BV1177" s="25"/>
      <c r="BW1177" s="25"/>
      <c r="BX1177" s="25"/>
      <c r="BY1177" s="25"/>
      <c r="BZ1177" s="25"/>
      <c r="CA1177" s="25"/>
      <c r="CB1177" s="25"/>
      <c r="CC1177" s="25"/>
    </row>
    <row r="1178" spans="8:81" ht="15.75" customHeight="1"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32"/>
      <c r="V1178" s="32"/>
      <c r="W1178" s="32"/>
      <c r="X1178" s="32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N1178" s="25"/>
      <c r="AO1178" s="25"/>
      <c r="AP1178" s="25"/>
      <c r="AQ1178" s="25"/>
      <c r="AR1178" s="25"/>
      <c r="AS1178" s="25"/>
      <c r="AT1178" s="25"/>
      <c r="AU1178" s="25"/>
      <c r="AV1178" s="25"/>
      <c r="AW1178" s="25"/>
      <c r="AX1178" s="25"/>
      <c r="AY1178" s="25"/>
      <c r="AZ1178" s="25"/>
      <c r="BA1178" s="25"/>
      <c r="BB1178" s="25"/>
      <c r="BC1178" s="25"/>
      <c r="BD1178" s="25"/>
      <c r="BE1178" s="25"/>
      <c r="BF1178" s="25"/>
      <c r="BG1178" s="25"/>
      <c r="BH1178" s="25"/>
      <c r="BI1178" s="25"/>
      <c r="BJ1178" s="25"/>
      <c r="BK1178" s="25"/>
      <c r="BL1178" s="25"/>
      <c r="BM1178" s="25"/>
      <c r="BN1178" s="25"/>
      <c r="BO1178" s="25"/>
      <c r="BP1178" s="25"/>
      <c r="BQ1178" s="25"/>
      <c r="BR1178" s="25"/>
      <c r="BS1178" s="25"/>
      <c r="BT1178" s="25"/>
      <c r="BU1178" s="25"/>
      <c r="BV1178" s="25"/>
      <c r="BW1178" s="25"/>
      <c r="BX1178" s="25"/>
      <c r="BY1178" s="25"/>
      <c r="BZ1178" s="25"/>
      <c r="CA1178" s="25"/>
      <c r="CB1178" s="25"/>
      <c r="CC1178" s="25"/>
    </row>
    <row r="1179" spans="8:81" ht="15.75" customHeight="1"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32"/>
      <c r="V1179" s="32"/>
      <c r="W1179" s="32"/>
      <c r="X1179" s="32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N1179" s="25"/>
      <c r="AO1179" s="25"/>
      <c r="AP1179" s="25"/>
      <c r="AQ1179" s="25"/>
      <c r="AR1179" s="25"/>
      <c r="AS1179" s="25"/>
      <c r="AT1179" s="25"/>
      <c r="AU1179" s="25"/>
      <c r="AV1179" s="25"/>
      <c r="AW1179" s="25"/>
      <c r="AX1179" s="25"/>
      <c r="AY1179" s="25"/>
      <c r="AZ1179" s="25"/>
      <c r="BA1179" s="25"/>
      <c r="BB1179" s="25"/>
      <c r="BC1179" s="25"/>
      <c r="BD1179" s="25"/>
      <c r="BE1179" s="25"/>
      <c r="BF1179" s="25"/>
      <c r="BG1179" s="25"/>
      <c r="BH1179" s="25"/>
      <c r="BI1179" s="25"/>
      <c r="BJ1179" s="25"/>
      <c r="BK1179" s="25"/>
      <c r="BL1179" s="25"/>
      <c r="BM1179" s="25"/>
      <c r="BN1179" s="25"/>
      <c r="BO1179" s="25"/>
      <c r="BP1179" s="25"/>
      <c r="BQ1179" s="25"/>
      <c r="BR1179" s="25"/>
      <c r="BS1179" s="25"/>
      <c r="BT1179" s="25"/>
      <c r="BU1179" s="25"/>
      <c r="BV1179" s="25"/>
      <c r="BW1179" s="25"/>
      <c r="BX1179" s="25"/>
      <c r="BY1179" s="25"/>
      <c r="BZ1179" s="25"/>
      <c r="CA1179" s="25"/>
      <c r="CB1179" s="25"/>
      <c r="CC1179" s="25"/>
    </row>
    <row r="1180" spans="8:81" ht="15.75" customHeight="1"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32"/>
      <c r="V1180" s="32"/>
      <c r="W1180" s="32"/>
      <c r="X1180" s="32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N1180" s="25"/>
      <c r="AO1180" s="25"/>
      <c r="AP1180" s="25"/>
      <c r="AQ1180" s="25"/>
      <c r="AR1180" s="25"/>
      <c r="AS1180" s="25"/>
      <c r="AT1180" s="25"/>
      <c r="AU1180" s="25"/>
      <c r="AV1180" s="25"/>
      <c r="AW1180" s="25"/>
      <c r="AX1180" s="25"/>
      <c r="AY1180" s="25"/>
      <c r="AZ1180" s="25"/>
      <c r="BA1180" s="25"/>
      <c r="BB1180" s="25"/>
      <c r="BC1180" s="25"/>
      <c r="BD1180" s="25"/>
      <c r="BE1180" s="25"/>
      <c r="BF1180" s="25"/>
      <c r="BG1180" s="25"/>
      <c r="BH1180" s="25"/>
      <c r="BI1180" s="25"/>
      <c r="BJ1180" s="25"/>
      <c r="BK1180" s="25"/>
      <c r="BL1180" s="25"/>
      <c r="BM1180" s="25"/>
      <c r="BN1180" s="25"/>
      <c r="BO1180" s="25"/>
      <c r="BP1180" s="25"/>
      <c r="BQ1180" s="25"/>
      <c r="BR1180" s="25"/>
      <c r="BS1180" s="25"/>
      <c r="BT1180" s="25"/>
      <c r="BU1180" s="25"/>
      <c r="BV1180" s="25"/>
      <c r="BW1180" s="25"/>
      <c r="BX1180" s="25"/>
      <c r="BY1180" s="25"/>
      <c r="BZ1180" s="25"/>
      <c r="CA1180" s="25"/>
      <c r="CB1180" s="25"/>
      <c r="CC1180" s="25"/>
    </row>
    <row r="1181" spans="8:81" ht="15.75" customHeight="1"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32"/>
      <c r="V1181" s="32"/>
      <c r="W1181" s="32"/>
      <c r="X1181" s="32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N1181" s="25"/>
      <c r="AO1181" s="25"/>
      <c r="AP1181" s="25"/>
      <c r="AQ1181" s="25"/>
      <c r="AR1181" s="25"/>
      <c r="AS1181" s="25"/>
      <c r="AT1181" s="25"/>
      <c r="AU1181" s="25"/>
      <c r="AV1181" s="25"/>
      <c r="AW1181" s="25"/>
      <c r="AX1181" s="25"/>
      <c r="AY1181" s="25"/>
      <c r="AZ1181" s="25"/>
      <c r="BA1181" s="25"/>
      <c r="BB1181" s="25"/>
      <c r="BC1181" s="25"/>
      <c r="BD1181" s="25"/>
      <c r="BE1181" s="25"/>
      <c r="BF1181" s="25"/>
      <c r="BG1181" s="25"/>
      <c r="BH1181" s="25"/>
      <c r="BI1181" s="25"/>
      <c r="BJ1181" s="25"/>
      <c r="BK1181" s="25"/>
      <c r="BL1181" s="25"/>
      <c r="BM1181" s="25"/>
      <c r="BN1181" s="25"/>
      <c r="BO1181" s="25"/>
      <c r="BP1181" s="25"/>
      <c r="BQ1181" s="25"/>
      <c r="BR1181" s="25"/>
      <c r="BS1181" s="25"/>
      <c r="BT1181" s="25"/>
      <c r="BU1181" s="25"/>
      <c r="BV1181" s="25"/>
      <c r="BW1181" s="25"/>
      <c r="BX1181" s="25"/>
      <c r="BY1181" s="25"/>
      <c r="BZ1181" s="25"/>
      <c r="CA1181" s="25"/>
      <c r="CB1181" s="25"/>
      <c r="CC1181" s="25"/>
    </row>
    <row r="1182" spans="8:81" ht="15.75" customHeight="1"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32"/>
      <c r="V1182" s="32"/>
      <c r="W1182" s="32"/>
      <c r="X1182" s="32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N1182" s="25"/>
      <c r="AO1182" s="25"/>
      <c r="AP1182" s="25"/>
      <c r="AQ1182" s="25"/>
      <c r="AR1182" s="25"/>
      <c r="AS1182" s="25"/>
      <c r="AT1182" s="25"/>
      <c r="AU1182" s="25"/>
      <c r="AV1182" s="25"/>
      <c r="AW1182" s="25"/>
      <c r="AX1182" s="25"/>
      <c r="AY1182" s="25"/>
      <c r="AZ1182" s="25"/>
      <c r="BA1182" s="25"/>
      <c r="BB1182" s="25"/>
      <c r="BC1182" s="25"/>
      <c r="BD1182" s="25"/>
      <c r="BE1182" s="25"/>
      <c r="BF1182" s="25"/>
      <c r="BG1182" s="25"/>
      <c r="BH1182" s="25"/>
      <c r="BI1182" s="25"/>
      <c r="BJ1182" s="25"/>
      <c r="BK1182" s="25"/>
      <c r="BL1182" s="25"/>
      <c r="BM1182" s="25"/>
      <c r="BN1182" s="25"/>
      <c r="BO1182" s="25"/>
      <c r="BP1182" s="25"/>
      <c r="BQ1182" s="25"/>
      <c r="BR1182" s="25"/>
      <c r="BS1182" s="25"/>
      <c r="BT1182" s="25"/>
      <c r="BU1182" s="25"/>
      <c r="BV1182" s="25"/>
      <c r="BW1182" s="25"/>
      <c r="BX1182" s="25"/>
      <c r="BY1182" s="25"/>
      <c r="BZ1182" s="25"/>
      <c r="CA1182" s="25"/>
      <c r="CB1182" s="25"/>
      <c r="CC1182" s="25"/>
    </row>
    <row r="1183" spans="8:81" ht="15.75" customHeight="1"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32"/>
      <c r="V1183" s="32"/>
      <c r="W1183" s="32"/>
      <c r="X1183" s="32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N1183" s="25"/>
      <c r="AO1183" s="25"/>
      <c r="AP1183" s="25"/>
      <c r="AQ1183" s="25"/>
      <c r="AR1183" s="25"/>
      <c r="AS1183" s="25"/>
      <c r="AT1183" s="25"/>
      <c r="AU1183" s="25"/>
      <c r="AV1183" s="25"/>
      <c r="AW1183" s="25"/>
      <c r="AX1183" s="25"/>
      <c r="AY1183" s="25"/>
      <c r="AZ1183" s="25"/>
      <c r="BA1183" s="25"/>
      <c r="BB1183" s="25"/>
      <c r="BC1183" s="25"/>
      <c r="BD1183" s="25"/>
      <c r="BE1183" s="25"/>
      <c r="BF1183" s="25"/>
      <c r="BG1183" s="25"/>
      <c r="BH1183" s="25"/>
      <c r="BI1183" s="25"/>
      <c r="BJ1183" s="25"/>
      <c r="BK1183" s="25"/>
      <c r="BL1183" s="25"/>
      <c r="BM1183" s="25"/>
      <c r="BN1183" s="25"/>
      <c r="BO1183" s="25"/>
      <c r="BP1183" s="25"/>
      <c r="BQ1183" s="25"/>
      <c r="BR1183" s="25"/>
      <c r="BS1183" s="25"/>
      <c r="BT1183" s="25"/>
      <c r="BU1183" s="25"/>
      <c r="BV1183" s="25"/>
      <c r="BW1183" s="25"/>
      <c r="BX1183" s="25"/>
      <c r="BY1183" s="25"/>
      <c r="BZ1183" s="25"/>
      <c r="CA1183" s="25"/>
      <c r="CB1183" s="25"/>
      <c r="CC1183" s="25"/>
    </row>
    <row r="1184" spans="8:81" ht="15.75" customHeight="1"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32"/>
      <c r="V1184" s="32"/>
      <c r="W1184" s="32"/>
      <c r="X1184" s="32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N1184" s="25"/>
      <c r="AO1184" s="25"/>
      <c r="AP1184" s="25"/>
      <c r="AQ1184" s="25"/>
      <c r="AR1184" s="25"/>
      <c r="AS1184" s="25"/>
      <c r="AT1184" s="25"/>
      <c r="AU1184" s="25"/>
      <c r="AV1184" s="25"/>
      <c r="AW1184" s="25"/>
      <c r="AX1184" s="25"/>
      <c r="AY1184" s="25"/>
      <c r="AZ1184" s="25"/>
      <c r="BA1184" s="25"/>
      <c r="BB1184" s="25"/>
      <c r="BC1184" s="25"/>
      <c r="BD1184" s="25"/>
      <c r="BE1184" s="25"/>
      <c r="BF1184" s="25"/>
      <c r="BG1184" s="25"/>
      <c r="BH1184" s="25"/>
      <c r="BI1184" s="25"/>
      <c r="BJ1184" s="25"/>
      <c r="BK1184" s="25"/>
      <c r="BL1184" s="25"/>
      <c r="BM1184" s="25"/>
      <c r="BN1184" s="25"/>
      <c r="BO1184" s="25"/>
      <c r="BP1184" s="25"/>
      <c r="BQ1184" s="25"/>
      <c r="BR1184" s="25"/>
      <c r="BS1184" s="25"/>
      <c r="BT1184" s="25"/>
      <c r="BU1184" s="25"/>
      <c r="BV1184" s="25"/>
      <c r="BW1184" s="25"/>
      <c r="BX1184" s="25"/>
      <c r="BY1184" s="25"/>
      <c r="BZ1184" s="25"/>
      <c r="CA1184" s="25"/>
      <c r="CB1184" s="25"/>
      <c r="CC1184" s="25"/>
    </row>
    <row r="1185" spans="8:81" ht="15.75" customHeight="1"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32"/>
      <c r="V1185" s="32"/>
      <c r="W1185" s="32"/>
      <c r="X1185" s="32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N1185" s="25"/>
      <c r="AO1185" s="25"/>
      <c r="AP1185" s="25"/>
      <c r="AQ1185" s="25"/>
      <c r="AR1185" s="25"/>
      <c r="AS1185" s="25"/>
      <c r="AT1185" s="25"/>
      <c r="AU1185" s="25"/>
      <c r="AV1185" s="25"/>
      <c r="AW1185" s="25"/>
      <c r="AX1185" s="25"/>
      <c r="AY1185" s="25"/>
      <c r="AZ1185" s="25"/>
      <c r="BA1185" s="25"/>
      <c r="BB1185" s="25"/>
      <c r="BC1185" s="25"/>
      <c r="BD1185" s="25"/>
      <c r="BE1185" s="25"/>
      <c r="BF1185" s="25"/>
      <c r="BG1185" s="25"/>
      <c r="BH1185" s="25"/>
      <c r="BI1185" s="25"/>
      <c r="BJ1185" s="25"/>
      <c r="BK1185" s="25"/>
      <c r="BL1185" s="25"/>
      <c r="BM1185" s="25"/>
      <c r="BN1185" s="25"/>
      <c r="BO1185" s="25"/>
      <c r="BP1185" s="25"/>
      <c r="BQ1185" s="25"/>
      <c r="BR1185" s="25"/>
      <c r="BS1185" s="25"/>
      <c r="BT1185" s="25"/>
      <c r="BU1185" s="25"/>
      <c r="BV1185" s="25"/>
      <c r="BW1185" s="25"/>
      <c r="BX1185" s="25"/>
      <c r="BY1185" s="25"/>
      <c r="BZ1185" s="25"/>
      <c r="CA1185" s="25"/>
      <c r="CB1185" s="25"/>
      <c r="CC1185" s="25"/>
    </row>
    <row r="1186" spans="8:81" ht="15.75" customHeight="1"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32"/>
      <c r="V1186" s="32"/>
      <c r="W1186" s="32"/>
      <c r="X1186" s="32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N1186" s="25"/>
      <c r="AO1186" s="25"/>
      <c r="AP1186" s="25"/>
      <c r="AQ1186" s="25"/>
      <c r="AR1186" s="25"/>
      <c r="AS1186" s="25"/>
      <c r="AT1186" s="25"/>
      <c r="AU1186" s="25"/>
      <c r="AV1186" s="25"/>
      <c r="AW1186" s="25"/>
      <c r="AX1186" s="25"/>
      <c r="AY1186" s="25"/>
      <c r="AZ1186" s="25"/>
      <c r="BA1186" s="25"/>
      <c r="BB1186" s="25"/>
      <c r="BC1186" s="25"/>
      <c r="BD1186" s="25"/>
      <c r="BE1186" s="25"/>
      <c r="BF1186" s="25"/>
      <c r="BG1186" s="25"/>
      <c r="BH1186" s="25"/>
      <c r="BI1186" s="25"/>
      <c r="BJ1186" s="25"/>
      <c r="BK1186" s="25"/>
      <c r="BL1186" s="25"/>
      <c r="BM1186" s="25"/>
      <c r="BN1186" s="25"/>
      <c r="BO1186" s="25"/>
      <c r="BP1186" s="25"/>
      <c r="BQ1186" s="25"/>
      <c r="BR1186" s="25"/>
      <c r="BS1186" s="25"/>
      <c r="BT1186" s="25"/>
      <c r="BU1186" s="25"/>
      <c r="BV1186" s="25"/>
      <c r="BW1186" s="25"/>
      <c r="BX1186" s="25"/>
      <c r="BY1186" s="25"/>
      <c r="BZ1186" s="25"/>
      <c r="CA1186" s="25"/>
      <c r="CB1186" s="25"/>
      <c r="CC1186" s="25"/>
    </row>
    <row r="1187" spans="8:81" ht="15.75" customHeight="1"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32"/>
      <c r="V1187" s="32"/>
      <c r="W1187" s="32"/>
      <c r="X1187" s="32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N1187" s="25"/>
      <c r="AO1187" s="25"/>
      <c r="AP1187" s="25"/>
      <c r="AQ1187" s="25"/>
      <c r="AR1187" s="25"/>
      <c r="AS1187" s="25"/>
      <c r="AT1187" s="25"/>
      <c r="AU1187" s="25"/>
      <c r="AV1187" s="25"/>
      <c r="AW1187" s="25"/>
      <c r="AX1187" s="25"/>
      <c r="AY1187" s="25"/>
      <c r="AZ1187" s="25"/>
      <c r="BA1187" s="25"/>
      <c r="BB1187" s="25"/>
      <c r="BC1187" s="25"/>
      <c r="BD1187" s="25"/>
      <c r="BE1187" s="25"/>
      <c r="BF1187" s="25"/>
      <c r="BG1187" s="25"/>
      <c r="BH1187" s="25"/>
      <c r="BI1187" s="25"/>
      <c r="BJ1187" s="25"/>
      <c r="BK1187" s="25"/>
      <c r="BL1187" s="25"/>
      <c r="BM1187" s="25"/>
      <c r="BN1187" s="25"/>
      <c r="BO1187" s="25"/>
      <c r="BP1187" s="25"/>
      <c r="BQ1187" s="25"/>
      <c r="BR1187" s="25"/>
      <c r="BS1187" s="25"/>
      <c r="BT1187" s="25"/>
      <c r="BU1187" s="25"/>
      <c r="BV1187" s="25"/>
      <c r="BW1187" s="25"/>
      <c r="BX1187" s="25"/>
      <c r="BY1187" s="25"/>
      <c r="BZ1187" s="25"/>
      <c r="CA1187" s="25"/>
      <c r="CB1187" s="25"/>
      <c r="CC1187" s="25"/>
    </row>
    <row r="1188" spans="8:81" ht="15.75" customHeight="1"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32"/>
      <c r="V1188" s="32"/>
      <c r="W1188" s="32"/>
      <c r="X1188" s="32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N1188" s="25"/>
      <c r="AO1188" s="25"/>
      <c r="AP1188" s="25"/>
      <c r="AQ1188" s="25"/>
      <c r="AR1188" s="25"/>
      <c r="AS1188" s="25"/>
      <c r="AT1188" s="25"/>
      <c r="AU1188" s="25"/>
      <c r="AV1188" s="25"/>
      <c r="AW1188" s="25"/>
      <c r="AX1188" s="25"/>
      <c r="AY1188" s="25"/>
      <c r="AZ1188" s="25"/>
      <c r="BA1188" s="25"/>
      <c r="BB1188" s="25"/>
      <c r="BC1188" s="25"/>
      <c r="BD1188" s="25"/>
      <c r="BE1188" s="25"/>
      <c r="BF1188" s="25"/>
      <c r="BG1188" s="25"/>
      <c r="BH1188" s="25"/>
      <c r="BI1188" s="25"/>
      <c r="BJ1188" s="25"/>
      <c r="BK1188" s="25"/>
      <c r="BL1188" s="25"/>
      <c r="BM1188" s="25"/>
      <c r="BN1188" s="25"/>
      <c r="BO1188" s="25"/>
      <c r="BP1188" s="25"/>
      <c r="BQ1188" s="25"/>
      <c r="BR1188" s="25"/>
      <c r="BS1188" s="25"/>
      <c r="BT1188" s="25"/>
      <c r="BU1188" s="25"/>
      <c r="BV1188" s="25"/>
      <c r="BW1188" s="25"/>
      <c r="BX1188" s="25"/>
      <c r="BY1188" s="25"/>
      <c r="BZ1188" s="25"/>
      <c r="CA1188" s="25"/>
      <c r="CB1188" s="25"/>
      <c r="CC1188" s="25"/>
    </row>
    <row r="1189" spans="8:81" ht="15.75" customHeight="1"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32"/>
      <c r="V1189" s="32"/>
      <c r="W1189" s="32"/>
      <c r="X1189" s="32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N1189" s="25"/>
      <c r="AO1189" s="25"/>
      <c r="AP1189" s="25"/>
      <c r="AQ1189" s="25"/>
      <c r="AR1189" s="25"/>
      <c r="AS1189" s="25"/>
      <c r="AT1189" s="25"/>
      <c r="AU1189" s="25"/>
      <c r="AV1189" s="25"/>
      <c r="AW1189" s="25"/>
      <c r="AX1189" s="25"/>
      <c r="AY1189" s="25"/>
      <c r="AZ1189" s="25"/>
      <c r="BA1189" s="25"/>
      <c r="BB1189" s="25"/>
      <c r="BC1189" s="25"/>
      <c r="BD1189" s="25"/>
      <c r="BE1189" s="25"/>
      <c r="BF1189" s="25"/>
      <c r="BG1189" s="25"/>
      <c r="BH1189" s="25"/>
      <c r="BI1189" s="25"/>
      <c r="BJ1189" s="25"/>
      <c r="BK1189" s="25"/>
      <c r="BL1189" s="25"/>
      <c r="BM1189" s="25"/>
      <c r="BN1189" s="25"/>
      <c r="BO1189" s="25"/>
      <c r="BP1189" s="25"/>
      <c r="BQ1189" s="25"/>
      <c r="BR1189" s="25"/>
      <c r="BS1189" s="25"/>
      <c r="BT1189" s="25"/>
      <c r="BU1189" s="25"/>
      <c r="BV1189" s="25"/>
      <c r="BW1189" s="25"/>
      <c r="BX1189" s="25"/>
      <c r="BY1189" s="25"/>
      <c r="BZ1189" s="25"/>
      <c r="CA1189" s="25"/>
      <c r="CB1189" s="25"/>
      <c r="CC1189" s="25"/>
    </row>
    <row r="1190" spans="8:81" ht="15.75" customHeight="1"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32"/>
      <c r="V1190" s="32"/>
      <c r="W1190" s="32"/>
      <c r="X1190" s="32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N1190" s="25"/>
      <c r="AO1190" s="25"/>
      <c r="AP1190" s="25"/>
      <c r="AQ1190" s="25"/>
      <c r="AR1190" s="25"/>
      <c r="AS1190" s="25"/>
      <c r="AT1190" s="25"/>
      <c r="AU1190" s="25"/>
      <c r="AV1190" s="25"/>
      <c r="AW1190" s="25"/>
      <c r="AX1190" s="25"/>
      <c r="AY1190" s="25"/>
      <c r="AZ1190" s="25"/>
      <c r="BA1190" s="25"/>
      <c r="BB1190" s="25"/>
      <c r="BC1190" s="25"/>
      <c r="BD1190" s="25"/>
      <c r="BE1190" s="25"/>
      <c r="BF1190" s="25"/>
      <c r="BG1190" s="25"/>
      <c r="BH1190" s="25"/>
      <c r="BI1190" s="25"/>
      <c r="BJ1190" s="25"/>
      <c r="BK1190" s="25"/>
      <c r="BL1190" s="25"/>
      <c r="BM1190" s="25"/>
      <c r="BN1190" s="25"/>
      <c r="BO1190" s="25"/>
      <c r="BP1190" s="25"/>
      <c r="BQ1190" s="25"/>
      <c r="BR1190" s="25"/>
      <c r="BS1190" s="25"/>
      <c r="BT1190" s="25"/>
      <c r="BU1190" s="25"/>
      <c r="BV1190" s="25"/>
      <c r="BW1190" s="25"/>
      <c r="BX1190" s="25"/>
      <c r="BY1190" s="25"/>
      <c r="BZ1190" s="25"/>
      <c r="CA1190" s="25"/>
      <c r="CB1190" s="25"/>
      <c r="CC1190" s="25"/>
    </row>
    <row r="1191" spans="8:81" ht="15.75" customHeight="1"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32"/>
      <c r="V1191" s="32"/>
      <c r="W1191" s="32"/>
      <c r="X1191" s="32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N1191" s="25"/>
      <c r="AO1191" s="25"/>
      <c r="AP1191" s="25"/>
      <c r="AQ1191" s="25"/>
      <c r="AR1191" s="25"/>
      <c r="AS1191" s="25"/>
      <c r="AT1191" s="25"/>
      <c r="AU1191" s="25"/>
      <c r="AV1191" s="25"/>
      <c r="AW1191" s="25"/>
      <c r="AX1191" s="25"/>
      <c r="AY1191" s="25"/>
      <c r="AZ1191" s="25"/>
      <c r="BA1191" s="25"/>
      <c r="BB1191" s="25"/>
      <c r="BC1191" s="25"/>
      <c r="BD1191" s="25"/>
      <c r="BE1191" s="25"/>
      <c r="BF1191" s="25"/>
      <c r="BG1191" s="25"/>
      <c r="BH1191" s="25"/>
      <c r="BI1191" s="25"/>
      <c r="BJ1191" s="25"/>
      <c r="BK1191" s="25"/>
      <c r="BL1191" s="25"/>
      <c r="BM1191" s="25"/>
      <c r="BN1191" s="25"/>
      <c r="BO1191" s="25"/>
      <c r="BP1191" s="25"/>
      <c r="BQ1191" s="25"/>
      <c r="BR1191" s="25"/>
      <c r="BS1191" s="25"/>
      <c r="BT1191" s="25"/>
      <c r="BU1191" s="25"/>
      <c r="BV1191" s="25"/>
      <c r="BW1191" s="25"/>
      <c r="BX1191" s="25"/>
      <c r="BY1191" s="25"/>
      <c r="BZ1191" s="25"/>
      <c r="CA1191" s="25"/>
      <c r="CB1191" s="25"/>
      <c r="CC1191" s="25"/>
    </row>
    <row r="1192" spans="8:81" ht="15.75" customHeight="1"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32"/>
      <c r="V1192" s="32"/>
      <c r="W1192" s="32"/>
      <c r="X1192" s="32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N1192" s="25"/>
      <c r="AO1192" s="25"/>
      <c r="AP1192" s="25"/>
      <c r="AQ1192" s="25"/>
      <c r="AR1192" s="25"/>
      <c r="AS1192" s="25"/>
      <c r="AT1192" s="25"/>
      <c r="AU1192" s="25"/>
      <c r="AV1192" s="25"/>
      <c r="AW1192" s="25"/>
      <c r="AX1192" s="25"/>
      <c r="AY1192" s="25"/>
      <c r="AZ1192" s="25"/>
      <c r="BA1192" s="25"/>
      <c r="BB1192" s="25"/>
      <c r="BC1192" s="25"/>
      <c r="BD1192" s="25"/>
      <c r="BE1192" s="25"/>
      <c r="BF1192" s="25"/>
      <c r="BG1192" s="25"/>
      <c r="BH1192" s="25"/>
      <c r="BI1192" s="25"/>
      <c r="BJ1192" s="25"/>
      <c r="BK1192" s="25"/>
      <c r="BL1192" s="25"/>
      <c r="BM1192" s="25"/>
      <c r="BN1192" s="25"/>
      <c r="BO1192" s="25"/>
      <c r="BP1192" s="25"/>
      <c r="BQ1192" s="25"/>
      <c r="BR1192" s="25"/>
      <c r="BS1192" s="25"/>
      <c r="BT1192" s="25"/>
      <c r="BU1192" s="25"/>
      <c r="BV1192" s="25"/>
      <c r="BW1192" s="25"/>
      <c r="BX1192" s="25"/>
      <c r="BY1192" s="25"/>
      <c r="BZ1192" s="25"/>
      <c r="CA1192" s="25"/>
      <c r="CB1192" s="25"/>
      <c r="CC1192" s="25"/>
    </row>
    <row r="1193" spans="8:81" ht="15.75" customHeight="1"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32"/>
      <c r="V1193" s="32"/>
      <c r="W1193" s="32"/>
      <c r="X1193" s="32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N1193" s="25"/>
      <c r="AO1193" s="25"/>
      <c r="AP1193" s="25"/>
      <c r="AQ1193" s="25"/>
      <c r="AR1193" s="25"/>
      <c r="AS1193" s="25"/>
      <c r="AT1193" s="25"/>
      <c r="AU1193" s="25"/>
      <c r="AV1193" s="25"/>
      <c r="AW1193" s="25"/>
      <c r="AX1193" s="25"/>
      <c r="AY1193" s="25"/>
      <c r="AZ1193" s="25"/>
      <c r="BA1193" s="25"/>
      <c r="BB1193" s="25"/>
      <c r="BC1193" s="25"/>
      <c r="BD1193" s="25"/>
      <c r="BE1193" s="25"/>
      <c r="BF1193" s="25"/>
      <c r="BG1193" s="25"/>
      <c r="BH1193" s="25"/>
      <c r="BI1193" s="25"/>
      <c r="BJ1193" s="25"/>
      <c r="BK1193" s="25"/>
      <c r="BL1193" s="25"/>
      <c r="BM1193" s="25"/>
      <c r="BN1193" s="25"/>
      <c r="BO1193" s="25"/>
      <c r="BP1193" s="25"/>
      <c r="BQ1193" s="25"/>
      <c r="BR1193" s="25"/>
      <c r="BS1193" s="25"/>
      <c r="BT1193" s="25"/>
      <c r="BU1193" s="25"/>
      <c r="BV1193" s="25"/>
      <c r="BW1193" s="25"/>
      <c r="BX1193" s="25"/>
      <c r="BY1193" s="25"/>
      <c r="BZ1193" s="25"/>
      <c r="CA1193" s="25"/>
      <c r="CB1193" s="25"/>
      <c r="CC1193" s="25"/>
    </row>
    <row r="1194" spans="8:81" ht="15.75" customHeight="1"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32"/>
      <c r="V1194" s="32"/>
      <c r="W1194" s="32"/>
      <c r="X1194" s="32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N1194" s="25"/>
      <c r="AO1194" s="25"/>
      <c r="AP1194" s="25"/>
      <c r="AQ1194" s="25"/>
      <c r="AR1194" s="25"/>
      <c r="AS1194" s="25"/>
      <c r="AT1194" s="25"/>
      <c r="AU1194" s="25"/>
      <c r="AV1194" s="25"/>
      <c r="AW1194" s="25"/>
      <c r="AX1194" s="25"/>
      <c r="AY1194" s="25"/>
      <c r="AZ1194" s="25"/>
      <c r="BA1194" s="25"/>
      <c r="BB1194" s="25"/>
      <c r="BC1194" s="25"/>
      <c r="BD1194" s="25"/>
      <c r="BE1194" s="25"/>
      <c r="BF1194" s="25"/>
      <c r="BG1194" s="25"/>
      <c r="BH1194" s="25"/>
      <c r="BI1194" s="25"/>
      <c r="BJ1194" s="25"/>
      <c r="BK1194" s="25"/>
      <c r="BL1194" s="25"/>
      <c r="BM1194" s="25"/>
      <c r="BN1194" s="25"/>
      <c r="BO1194" s="25"/>
      <c r="BP1194" s="25"/>
      <c r="BQ1194" s="25"/>
      <c r="BR1194" s="25"/>
      <c r="BS1194" s="25"/>
      <c r="BT1194" s="25"/>
      <c r="BU1194" s="25"/>
      <c r="BV1194" s="25"/>
      <c r="BW1194" s="25"/>
      <c r="BX1194" s="25"/>
      <c r="BY1194" s="25"/>
      <c r="BZ1194" s="25"/>
      <c r="CA1194" s="25"/>
      <c r="CB1194" s="25"/>
      <c r="CC1194" s="25"/>
    </row>
    <row r="1195" spans="8:81" ht="15.75" customHeight="1"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32"/>
      <c r="V1195" s="32"/>
      <c r="W1195" s="32"/>
      <c r="X1195" s="32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N1195" s="25"/>
      <c r="AO1195" s="25"/>
      <c r="AP1195" s="25"/>
      <c r="AQ1195" s="25"/>
      <c r="AR1195" s="25"/>
      <c r="AS1195" s="25"/>
      <c r="AT1195" s="25"/>
      <c r="AU1195" s="25"/>
      <c r="AV1195" s="25"/>
      <c r="AW1195" s="25"/>
      <c r="AX1195" s="25"/>
      <c r="AY1195" s="25"/>
      <c r="AZ1195" s="25"/>
      <c r="BA1195" s="25"/>
      <c r="BB1195" s="25"/>
      <c r="BC1195" s="25"/>
      <c r="BD1195" s="25"/>
      <c r="BE1195" s="25"/>
      <c r="BF1195" s="25"/>
      <c r="BG1195" s="25"/>
      <c r="BH1195" s="25"/>
      <c r="BI1195" s="25"/>
      <c r="BJ1195" s="25"/>
      <c r="BK1195" s="25"/>
      <c r="BL1195" s="25"/>
      <c r="BM1195" s="25"/>
      <c r="BN1195" s="25"/>
      <c r="BO1195" s="25"/>
      <c r="BP1195" s="25"/>
      <c r="BQ1195" s="25"/>
      <c r="BR1195" s="25"/>
      <c r="BS1195" s="25"/>
      <c r="BT1195" s="25"/>
      <c r="BU1195" s="25"/>
      <c r="BV1195" s="25"/>
      <c r="BW1195" s="25"/>
      <c r="BX1195" s="25"/>
      <c r="BY1195" s="25"/>
      <c r="BZ1195" s="25"/>
      <c r="CA1195" s="25"/>
      <c r="CB1195" s="25"/>
      <c r="CC1195" s="25"/>
    </row>
    <row r="1196" spans="8:81" ht="15.75" customHeight="1"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32"/>
      <c r="V1196" s="32"/>
      <c r="W1196" s="32"/>
      <c r="X1196" s="32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N1196" s="25"/>
      <c r="AO1196" s="25"/>
      <c r="AP1196" s="25"/>
      <c r="AQ1196" s="25"/>
      <c r="AR1196" s="25"/>
      <c r="AS1196" s="25"/>
      <c r="AT1196" s="25"/>
      <c r="AU1196" s="25"/>
      <c r="AV1196" s="25"/>
      <c r="AW1196" s="25"/>
      <c r="AX1196" s="25"/>
      <c r="AY1196" s="25"/>
      <c r="AZ1196" s="25"/>
      <c r="BA1196" s="25"/>
      <c r="BB1196" s="25"/>
      <c r="BC1196" s="25"/>
      <c r="BD1196" s="25"/>
      <c r="BE1196" s="25"/>
      <c r="BF1196" s="25"/>
      <c r="BG1196" s="25"/>
      <c r="BH1196" s="25"/>
      <c r="BI1196" s="25"/>
      <c r="BJ1196" s="25"/>
      <c r="BK1196" s="25"/>
      <c r="BL1196" s="25"/>
      <c r="BM1196" s="25"/>
      <c r="BN1196" s="25"/>
      <c r="BO1196" s="25"/>
      <c r="BP1196" s="25"/>
      <c r="BQ1196" s="25"/>
      <c r="BR1196" s="25"/>
      <c r="BS1196" s="25"/>
      <c r="BT1196" s="25"/>
      <c r="BU1196" s="25"/>
      <c r="BV1196" s="25"/>
      <c r="BW1196" s="25"/>
      <c r="BX1196" s="25"/>
      <c r="BY1196" s="25"/>
      <c r="BZ1196" s="25"/>
      <c r="CA1196" s="25"/>
      <c r="CB1196" s="25"/>
      <c r="CC1196" s="25"/>
    </row>
    <row r="1197" spans="8:81" ht="15.75" customHeight="1"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32"/>
      <c r="V1197" s="32"/>
      <c r="W1197" s="32"/>
      <c r="X1197" s="32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N1197" s="25"/>
      <c r="AO1197" s="25"/>
      <c r="AP1197" s="25"/>
      <c r="AQ1197" s="25"/>
      <c r="AR1197" s="25"/>
      <c r="AS1197" s="25"/>
      <c r="AT1197" s="25"/>
      <c r="AU1197" s="25"/>
      <c r="AV1197" s="25"/>
      <c r="AW1197" s="25"/>
      <c r="AX1197" s="25"/>
      <c r="AY1197" s="25"/>
      <c r="AZ1197" s="25"/>
      <c r="BA1197" s="25"/>
      <c r="BB1197" s="25"/>
      <c r="BC1197" s="25"/>
      <c r="BD1197" s="25"/>
      <c r="BE1197" s="25"/>
      <c r="BF1197" s="25"/>
      <c r="BG1197" s="25"/>
      <c r="BH1197" s="25"/>
      <c r="BI1197" s="25"/>
      <c r="BJ1197" s="25"/>
      <c r="BK1197" s="25"/>
      <c r="BL1197" s="25"/>
      <c r="BM1197" s="25"/>
      <c r="BN1197" s="25"/>
      <c r="BO1197" s="25"/>
      <c r="BP1197" s="25"/>
      <c r="BQ1197" s="25"/>
      <c r="BR1197" s="25"/>
      <c r="BS1197" s="25"/>
      <c r="BT1197" s="25"/>
      <c r="BU1197" s="25"/>
      <c r="BV1197" s="25"/>
      <c r="BW1197" s="25"/>
      <c r="BX1197" s="25"/>
      <c r="BY1197" s="25"/>
      <c r="BZ1197" s="25"/>
      <c r="CA1197" s="25"/>
      <c r="CB1197" s="25"/>
      <c r="CC1197" s="25"/>
    </row>
    <row r="1198" spans="8:81" ht="15.75" customHeight="1"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32"/>
      <c r="V1198" s="32"/>
      <c r="W1198" s="32"/>
      <c r="X1198" s="32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  <c r="AP1198" s="25"/>
      <c r="AQ1198" s="25"/>
      <c r="AR1198" s="25"/>
      <c r="AS1198" s="25"/>
      <c r="AT1198" s="25"/>
      <c r="AU1198" s="25"/>
      <c r="AV1198" s="25"/>
      <c r="AW1198" s="25"/>
      <c r="AX1198" s="25"/>
      <c r="AY1198" s="25"/>
      <c r="AZ1198" s="25"/>
      <c r="BA1198" s="25"/>
      <c r="BB1198" s="25"/>
      <c r="BC1198" s="25"/>
      <c r="BD1198" s="25"/>
      <c r="BE1198" s="25"/>
      <c r="BF1198" s="25"/>
      <c r="BG1198" s="25"/>
      <c r="BH1198" s="25"/>
      <c r="BI1198" s="25"/>
      <c r="BJ1198" s="25"/>
      <c r="BK1198" s="25"/>
      <c r="BL1198" s="25"/>
      <c r="BM1198" s="25"/>
      <c r="BN1198" s="25"/>
      <c r="BO1198" s="25"/>
      <c r="BP1198" s="25"/>
      <c r="BQ1198" s="25"/>
      <c r="BR1198" s="25"/>
      <c r="BS1198" s="25"/>
      <c r="BT1198" s="25"/>
      <c r="BU1198" s="25"/>
      <c r="BV1198" s="25"/>
      <c r="BW1198" s="25"/>
      <c r="BX1198" s="25"/>
      <c r="BY1198" s="25"/>
      <c r="BZ1198" s="25"/>
      <c r="CA1198" s="25"/>
      <c r="CB1198" s="25"/>
      <c r="CC1198" s="25"/>
    </row>
    <row r="1199" spans="8:81" ht="15.75" customHeight="1"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32"/>
      <c r="V1199" s="32"/>
      <c r="W1199" s="32"/>
      <c r="X1199" s="32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N1199" s="25"/>
      <c r="AO1199" s="25"/>
      <c r="AP1199" s="25"/>
      <c r="AQ1199" s="25"/>
      <c r="AR1199" s="25"/>
      <c r="AS1199" s="25"/>
      <c r="AT1199" s="25"/>
      <c r="AU1199" s="25"/>
      <c r="AV1199" s="25"/>
      <c r="AW1199" s="25"/>
      <c r="AX1199" s="25"/>
      <c r="AY1199" s="25"/>
      <c r="AZ1199" s="25"/>
      <c r="BA1199" s="25"/>
      <c r="BB1199" s="25"/>
      <c r="BC1199" s="25"/>
      <c r="BD1199" s="25"/>
      <c r="BE1199" s="25"/>
      <c r="BF1199" s="25"/>
      <c r="BG1199" s="25"/>
      <c r="BH1199" s="25"/>
      <c r="BI1199" s="25"/>
      <c r="BJ1199" s="25"/>
      <c r="BK1199" s="25"/>
      <c r="BL1199" s="25"/>
      <c r="BM1199" s="25"/>
      <c r="BN1199" s="25"/>
      <c r="BO1199" s="25"/>
      <c r="BP1199" s="25"/>
      <c r="BQ1199" s="25"/>
      <c r="BR1199" s="25"/>
      <c r="BS1199" s="25"/>
      <c r="BT1199" s="25"/>
      <c r="BU1199" s="25"/>
      <c r="BV1199" s="25"/>
      <c r="BW1199" s="25"/>
      <c r="BX1199" s="25"/>
      <c r="BY1199" s="25"/>
      <c r="BZ1199" s="25"/>
      <c r="CA1199" s="25"/>
      <c r="CB1199" s="25"/>
      <c r="CC1199" s="25"/>
    </row>
    <row r="1200" spans="8:81" ht="15.75" customHeight="1"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32"/>
      <c r="V1200" s="32"/>
      <c r="W1200" s="32"/>
      <c r="X1200" s="32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N1200" s="25"/>
      <c r="AO1200" s="25"/>
      <c r="AP1200" s="25"/>
      <c r="AQ1200" s="25"/>
      <c r="AR1200" s="25"/>
      <c r="AS1200" s="25"/>
      <c r="AT1200" s="25"/>
      <c r="AU1200" s="25"/>
      <c r="AV1200" s="25"/>
      <c r="AW1200" s="25"/>
      <c r="AX1200" s="25"/>
      <c r="AY1200" s="25"/>
      <c r="AZ1200" s="25"/>
      <c r="BA1200" s="25"/>
      <c r="BB1200" s="25"/>
      <c r="BC1200" s="25"/>
      <c r="BD1200" s="25"/>
      <c r="BE1200" s="25"/>
      <c r="BF1200" s="25"/>
      <c r="BG1200" s="25"/>
      <c r="BH1200" s="25"/>
      <c r="BI1200" s="25"/>
      <c r="BJ1200" s="25"/>
      <c r="BK1200" s="25"/>
      <c r="BL1200" s="25"/>
      <c r="BM1200" s="25"/>
      <c r="BN1200" s="25"/>
      <c r="BO1200" s="25"/>
      <c r="BP1200" s="25"/>
      <c r="BQ1200" s="25"/>
      <c r="BR1200" s="25"/>
      <c r="BS1200" s="25"/>
      <c r="BT1200" s="25"/>
      <c r="BU1200" s="25"/>
      <c r="BV1200" s="25"/>
      <c r="BW1200" s="25"/>
      <c r="BX1200" s="25"/>
      <c r="BY1200" s="25"/>
      <c r="BZ1200" s="25"/>
      <c r="CA1200" s="25"/>
      <c r="CB1200" s="25"/>
      <c r="CC1200" s="25"/>
    </row>
    <row r="1201" spans="8:81" ht="15.75" customHeight="1"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32"/>
      <c r="V1201" s="32"/>
      <c r="W1201" s="32"/>
      <c r="X1201" s="32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N1201" s="25"/>
      <c r="AO1201" s="25"/>
      <c r="AP1201" s="25"/>
      <c r="AQ1201" s="25"/>
      <c r="AR1201" s="25"/>
      <c r="AS1201" s="25"/>
      <c r="AT1201" s="25"/>
      <c r="AU1201" s="25"/>
      <c r="AV1201" s="25"/>
      <c r="AW1201" s="25"/>
      <c r="AX1201" s="25"/>
      <c r="AY1201" s="25"/>
      <c r="AZ1201" s="25"/>
      <c r="BA1201" s="25"/>
      <c r="BB1201" s="25"/>
      <c r="BC1201" s="25"/>
      <c r="BD1201" s="25"/>
      <c r="BE1201" s="25"/>
      <c r="BF1201" s="25"/>
      <c r="BG1201" s="25"/>
      <c r="BH1201" s="25"/>
      <c r="BI1201" s="25"/>
      <c r="BJ1201" s="25"/>
      <c r="BK1201" s="25"/>
      <c r="BL1201" s="25"/>
      <c r="BM1201" s="25"/>
      <c r="BN1201" s="25"/>
      <c r="BO1201" s="25"/>
      <c r="BP1201" s="25"/>
      <c r="BQ1201" s="25"/>
      <c r="BR1201" s="25"/>
      <c r="BS1201" s="25"/>
      <c r="BT1201" s="25"/>
      <c r="BU1201" s="25"/>
      <c r="BV1201" s="25"/>
      <c r="BW1201" s="25"/>
      <c r="BX1201" s="25"/>
      <c r="BY1201" s="25"/>
      <c r="BZ1201" s="25"/>
      <c r="CA1201" s="25"/>
      <c r="CB1201" s="25"/>
      <c r="CC1201" s="25"/>
    </row>
    <row r="1202" spans="8:81" ht="15.75" customHeight="1"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32"/>
      <c r="V1202" s="32"/>
      <c r="W1202" s="32"/>
      <c r="X1202" s="32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N1202" s="25"/>
      <c r="AO1202" s="25"/>
      <c r="AP1202" s="25"/>
      <c r="AQ1202" s="25"/>
      <c r="AR1202" s="25"/>
      <c r="AS1202" s="25"/>
      <c r="AT1202" s="25"/>
      <c r="AU1202" s="25"/>
      <c r="AV1202" s="25"/>
      <c r="AW1202" s="25"/>
      <c r="AX1202" s="25"/>
      <c r="AY1202" s="25"/>
      <c r="AZ1202" s="25"/>
      <c r="BA1202" s="25"/>
      <c r="BB1202" s="25"/>
      <c r="BC1202" s="25"/>
      <c r="BD1202" s="25"/>
      <c r="BE1202" s="25"/>
      <c r="BF1202" s="25"/>
      <c r="BG1202" s="25"/>
      <c r="BH1202" s="25"/>
      <c r="BI1202" s="25"/>
      <c r="BJ1202" s="25"/>
      <c r="BK1202" s="25"/>
      <c r="BL1202" s="25"/>
      <c r="BM1202" s="25"/>
      <c r="BN1202" s="25"/>
      <c r="BO1202" s="25"/>
      <c r="BP1202" s="25"/>
      <c r="BQ1202" s="25"/>
      <c r="BR1202" s="25"/>
      <c r="BS1202" s="25"/>
      <c r="BT1202" s="25"/>
      <c r="BU1202" s="25"/>
      <c r="BV1202" s="25"/>
      <c r="BW1202" s="25"/>
      <c r="BX1202" s="25"/>
      <c r="BY1202" s="25"/>
      <c r="BZ1202" s="25"/>
      <c r="CA1202" s="25"/>
      <c r="CB1202" s="25"/>
      <c r="CC1202" s="25"/>
    </row>
    <row r="1203" spans="8:81" ht="15.75" customHeight="1"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32"/>
      <c r="V1203" s="32"/>
      <c r="W1203" s="32"/>
      <c r="X1203" s="32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N1203" s="25"/>
      <c r="AO1203" s="25"/>
      <c r="AP1203" s="25"/>
      <c r="AQ1203" s="25"/>
      <c r="AR1203" s="25"/>
      <c r="AS1203" s="25"/>
      <c r="AT1203" s="25"/>
      <c r="AU1203" s="25"/>
      <c r="AV1203" s="25"/>
      <c r="AW1203" s="25"/>
      <c r="AX1203" s="25"/>
      <c r="AY1203" s="25"/>
      <c r="AZ1203" s="25"/>
      <c r="BA1203" s="25"/>
      <c r="BB1203" s="25"/>
      <c r="BC1203" s="25"/>
      <c r="BD1203" s="25"/>
      <c r="BE1203" s="25"/>
      <c r="BF1203" s="25"/>
      <c r="BG1203" s="25"/>
      <c r="BH1203" s="25"/>
      <c r="BI1203" s="25"/>
      <c r="BJ1203" s="25"/>
      <c r="BK1203" s="25"/>
      <c r="BL1203" s="25"/>
      <c r="BM1203" s="25"/>
      <c r="BN1203" s="25"/>
      <c r="BO1203" s="25"/>
      <c r="BP1203" s="25"/>
      <c r="BQ1203" s="25"/>
      <c r="BR1203" s="25"/>
      <c r="BS1203" s="25"/>
      <c r="BT1203" s="25"/>
      <c r="BU1203" s="25"/>
      <c r="BV1203" s="25"/>
      <c r="BW1203" s="25"/>
      <c r="BX1203" s="25"/>
      <c r="BY1203" s="25"/>
      <c r="BZ1203" s="25"/>
      <c r="CA1203" s="25"/>
      <c r="CB1203" s="25"/>
      <c r="CC1203" s="25"/>
    </row>
    <row r="1204" spans="8:81" ht="15.75" customHeight="1"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32"/>
      <c r="V1204" s="32"/>
      <c r="W1204" s="32"/>
      <c r="X1204" s="32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N1204" s="25"/>
      <c r="AO1204" s="25"/>
      <c r="AP1204" s="25"/>
      <c r="AQ1204" s="25"/>
      <c r="AR1204" s="25"/>
      <c r="AS1204" s="25"/>
      <c r="AT1204" s="25"/>
      <c r="AU1204" s="25"/>
      <c r="AV1204" s="25"/>
      <c r="AW1204" s="25"/>
      <c r="AX1204" s="25"/>
      <c r="AY1204" s="25"/>
      <c r="AZ1204" s="25"/>
      <c r="BA1204" s="25"/>
      <c r="BB1204" s="25"/>
      <c r="BC1204" s="25"/>
      <c r="BD1204" s="25"/>
      <c r="BE1204" s="25"/>
      <c r="BF1204" s="25"/>
      <c r="BG1204" s="25"/>
      <c r="BH1204" s="25"/>
      <c r="BI1204" s="25"/>
      <c r="BJ1204" s="25"/>
      <c r="BK1204" s="25"/>
      <c r="BL1204" s="25"/>
      <c r="BM1204" s="25"/>
      <c r="BN1204" s="25"/>
      <c r="BO1204" s="25"/>
      <c r="BP1204" s="25"/>
      <c r="BQ1204" s="25"/>
      <c r="BR1204" s="25"/>
      <c r="BS1204" s="25"/>
      <c r="BT1204" s="25"/>
      <c r="BU1204" s="25"/>
      <c r="BV1204" s="25"/>
      <c r="BW1204" s="25"/>
      <c r="BX1204" s="25"/>
      <c r="BY1204" s="25"/>
      <c r="BZ1204" s="25"/>
      <c r="CA1204" s="25"/>
      <c r="CB1204" s="25"/>
      <c r="CC1204" s="25"/>
    </row>
    <row r="1205" spans="8:81" ht="15.75" customHeight="1"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32"/>
      <c r="V1205" s="32"/>
      <c r="W1205" s="32"/>
      <c r="X1205" s="32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N1205" s="25"/>
      <c r="AO1205" s="25"/>
      <c r="AP1205" s="25"/>
      <c r="AQ1205" s="25"/>
      <c r="AR1205" s="25"/>
      <c r="AS1205" s="25"/>
      <c r="AT1205" s="25"/>
      <c r="AU1205" s="25"/>
      <c r="AV1205" s="25"/>
      <c r="AW1205" s="25"/>
      <c r="AX1205" s="25"/>
      <c r="AY1205" s="25"/>
      <c r="AZ1205" s="25"/>
      <c r="BA1205" s="25"/>
      <c r="BB1205" s="25"/>
      <c r="BC1205" s="25"/>
      <c r="BD1205" s="25"/>
      <c r="BE1205" s="25"/>
      <c r="BF1205" s="25"/>
      <c r="BG1205" s="25"/>
      <c r="BH1205" s="25"/>
      <c r="BI1205" s="25"/>
      <c r="BJ1205" s="25"/>
      <c r="BK1205" s="25"/>
      <c r="BL1205" s="25"/>
      <c r="BM1205" s="25"/>
      <c r="BN1205" s="25"/>
      <c r="BO1205" s="25"/>
      <c r="BP1205" s="25"/>
      <c r="BQ1205" s="25"/>
      <c r="BR1205" s="25"/>
      <c r="BS1205" s="25"/>
      <c r="BT1205" s="25"/>
      <c r="BU1205" s="25"/>
      <c r="BV1205" s="25"/>
      <c r="BW1205" s="25"/>
      <c r="BX1205" s="25"/>
      <c r="BY1205" s="25"/>
      <c r="BZ1205" s="25"/>
      <c r="CA1205" s="25"/>
      <c r="CB1205" s="25"/>
      <c r="CC1205" s="25"/>
    </row>
    <row r="1206" spans="8:81" ht="15.75" customHeight="1"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32"/>
      <c r="V1206" s="32"/>
      <c r="W1206" s="32"/>
      <c r="X1206" s="32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N1206" s="25"/>
      <c r="AO1206" s="25"/>
      <c r="AP1206" s="25"/>
      <c r="AQ1206" s="25"/>
      <c r="AR1206" s="25"/>
      <c r="AS1206" s="25"/>
      <c r="AT1206" s="25"/>
      <c r="AU1206" s="25"/>
      <c r="AV1206" s="25"/>
      <c r="AW1206" s="25"/>
      <c r="AX1206" s="25"/>
      <c r="AY1206" s="25"/>
      <c r="AZ1206" s="25"/>
      <c r="BA1206" s="25"/>
      <c r="BB1206" s="25"/>
      <c r="BC1206" s="25"/>
      <c r="BD1206" s="25"/>
      <c r="BE1206" s="25"/>
      <c r="BF1206" s="25"/>
      <c r="BG1206" s="25"/>
      <c r="BH1206" s="25"/>
      <c r="BI1206" s="25"/>
      <c r="BJ1206" s="25"/>
      <c r="BK1206" s="25"/>
      <c r="BL1206" s="25"/>
      <c r="BM1206" s="25"/>
      <c r="BN1206" s="25"/>
      <c r="BO1206" s="25"/>
      <c r="BP1206" s="25"/>
      <c r="BQ1206" s="25"/>
      <c r="BR1206" s="25"/>
      <c r="BS1206" s="25"/>
      <c r="BT1206" s="25"/>
      <c r="BU1206" s="25"/>
      <c r="BV1206" s="25"/>
      <c r="BW1206" s="25"/>
      <c r="BX1206" s="25"/>
      <c r="BY1206" s="25"/>
      <c r="BZ1206" s="25"/>
      <c r="CA1206" s="25"/>
      <c r="CB1206" s="25"/>
      <c r="CC1206" s="25"/>
    </row>
    <row r="1207" spans="8:81" ht="15.75" customHeight="1"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32"/>
      <c r="V1207" s="32"/>
      <c r="W1207" s="32"/>
      <c r="X1207" s="32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N1207" s="25"/>
      <c r="AO1207" s="25"/>
      <c r="AP1207" s="25"/>
      <c r="AQ1207" s="25"/>
      <c r="AR1207" s="25"/>
      <c r="AS1207" s="25"/>
      <c r="AT1207" s="25"/>
      <c r="AU1207" s="25"/>
      <c r="AV1207" s="25"/>
      <c r="AW1207" s="25"/>
      <c r="AX1207" s="25"/>
      <c r="AY1207" s="25"/>
      <c r="AZ1207" s="25"/>
      <c r="BA1207" s="25"/>
      <c r="BB1207" s="25"/>
      <c r="BC1207" s="25"/>
      <c r="BD1207" s="25"/>
      <c r="BE1207" s="25"/>
      <c r="BF1207" s="25"/>
      <c r="BG1207" s="25"/>
      <c r="BH1207" s="25"/>
      <c r="BI1207" s="25"/>
      <c r="BJ1207" s="25"/>
      <c r="BK1207" s="25"/>
      <c r="BL1207" s="25"/>
      <c r="BM1207" s="25"/>
      <c r="BN1207" s="25"/>
      <c r="BO1207" s="25"/>
      <c r="BP1207" s="25"/>
      <c r="BQ1207" s="25"/>
      <c r="BR1207" s="25"/>
      <c r="BS1207" s="25"/>
      <c r="BT1207" s="25"/>
      <c r="BU1207" s="25"/>
      <c r="BV1207" s="25"/>
      <c r="BW1207" s="25"/>
      <c r="BX1207" s="25"/>
      <c r="BY1207" s="25"/>
      <c r="BZ1207" s="25"/>
      <c r="CA1207" s="25"/>
      <c r="CB1207" s="25"/>
      <c r="CC1207" s="25"/>
    </row>
    <row r="1208" spans="8:81" ht="15.75" customHeight="1"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32"/>
      <c r="V1208" s="32"/>
      <c r="W1208" s="32"/>
      <c r="X1208" s="32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N1208" s="25"/>
      <c r="AO1208" s="25"/>
      <c r="AP1208" s="25"/>
      <c r="AQ1208" s="25"/>
      <c r="AR1208" s="25"/>
      <c r="AS1208" s="25"/>
      <c r="AT1208" s="25"/>
      <c r="AU1208" s="25"/>
      <c r="AV1208" s="25"/>
      <c r="AW1208" s="25"/>
      <c r="AX1208" s="25"/>
      <c r="AY1208" s="25"/>
      <c r="AZ1208" s="25"/>
      <c r="BA1208" s="25"/>
      <c r="BB1208" s="25"/>
      <c r="BC1208" s="25"/>
      <c r="BD1208" s="25"/>
      <c r="BE1208" s="25"/>
      <c r="BF1208" s="25"/>
      <c r="BG1208" s="25"/>
      <c r="BH1208" s="25"/>
      <c r="BI1208" s="25"/>
      <c r="BJ1208" s="25"/>
      <c r="BK1208" s="25"/>
      <c r="BL1208" s="25"/>
      <c r="BM1208" s="25"/>
      <c r="BN1208" s="25"/>
      <c r="BO1208" s="25"/>
      <c r="BP1208" s="25"/>
      <c r="BQ1208" s="25"/>
      <c r="BR1208" s="25"/>
      <c r="BS1208" s="25"/>
      <c r="BT1208" s="25"/>
      <c r="BU1208" s="25"/>
      <c r="BV1208" s="25"/>
      <c r="BW1208" s="25"/>
      <c r="BX1208" s="25"/>
      <c r="BY1208" s="25"/>
      <c r="BZ1208" s="25"/>
      <c r="CA1208" s="25"/>
      <c r="CB1208" s="25"/>
      <c r="CC1208" s="25"/>
    </row>
    <row r="1209" spans="8:81" ht="15.75" customHeight="1"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32"/>
      <c r="V1209" s="32"/>
      <c r="W1209" s="32"/>
      <c r="X1209" s="32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  <c r="AP1209" s="25"/>
      <c r="AQ1209" s="25"/>
      <c r="AR1209" s="25"/>
      <c r="AS1209" s="25"/>
      <c r="AT1209" s="25"/>
      <c r="AU1209" s="25"/>
      <c r="AV1209" s="25"/>
      <c r="AW1209" s="25"/>
      <c r="AX1209" s="25"/>
      <c r="AY1209" s="25"/>
      <c r="AZ1209" s="25"/>
      <c r="BA1209" s="25"/>
      <c r="BB1209" s="25"/>
      <c r="BC1209" s="25"/>
      <c r="BD1209" s="25"/>
      <c r="BE1209" s="25"/>
      <c r="BF1209" s="25"/>
      <c r="BG1209" s="25"/>
      <c r="BH1209" s="25"/>
      <c r="BI1209" s="25"/>
      <c r="BJ1209" s="25"/>
      <c r="BK1209" s="25"/>
      <c r="BL1209" s="25"/>
      <c r="BM1209" s="25"/>
      <c r="BN1209" s="25"/>
      <c r="BO1209" s="25"/>
      <c r="BP1209" s="25"/>
      <c r="BQ1209" s="25"/>
      <c r="BR1209" s="25"/>
      <c r="BS1209" s="25"/>
      <c r="BT1209" s="25"/>
      <c r="BU1209" s="25"/>
      <c r="BV1209" s="25"/>
      <c r="BW1209" s="25"/>
      <c r="BX1209" s="25"/>
      <c r="BY1209" s="25"/>
      <c r="BZ1209" s="25"/>
      <c r="CA1209" s="25"/>
      <c r="CB1209" s="25"/>
      <c r="CC1209" s="25"/>
    </row>
    <row r="1210" spans="8:81" ht="15.75" customHeight="1"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32"/>
      <c r="V1210" s="32"/>
      <c r="W1210" s="32"/>
      <c r="X1210" s="32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N1210" s="25"/>
      <c r="AO1210" s="25"/>
      <c r="AP1210" s="25"/>
      <c r="AQ1210" s="25"/>
      <c r="AR1210" s="25"/>
      <c r="AS1210" s="25"/>
      <c r="AT1210" s="25"/>
      <c r="AU1210" s="25"/>
      <c r="AV1210" s="25"/>
      <c r="AW1210" s="25"/>
      <c r="AX1210" s="25"/>
      <c r="AY1210" s="25"/>
      <c r="AZ1210" s="25"/>
      <c r="BA1210" s="25"/>
      <c r="BB1210" s="25"/>
      <c r="BC1210" s="25"/>
      <c r="BD1210" s="25"/>
      <c r="BE1210" s="25"/>
      <c r="BF1210" s="25"/>
      <c r="BG1210" s="25"/>
      <c r="BH1210" s="25"/>
      <c r="BI1210" s="25"/>
      <c r="BJ1210" s="25"/>
      <c r="BK1210" s="25"/>
      <c r="BL1210" s="25"/>
      <c r="BM1210" s="25"/>
      <c r="BN1210" s="25"/>
      <c r="BO1210" s="25"/>
      <c r="BP1210" s="25"/>
      <c r="BQ1210" s="25"/>
      <c r="BR1210" s="25"/>
      <c r="BS1210" s="25"/>
      <c r="BT1210" s="25"/>
      <c r="BU1210" s="25"/>
      <c r="BV1210" s="25"/>
      <c r="BW1210" s="25"/>
      <c r="BX1210" s="25"/>
      <c r="BY1210" s="25"/>
      <c r="BZ1210" s="25"/>
      <c r="CA1210" s="25"/>
      <c r="CB1210" s="25"/>
      <c r="CC1210" s="25"/>
    </row>
    <row r="1211" spans="8:81" ht="15.75" customHeight="1"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32"/>
      <c r="V1211" s="32"/>
      <c r="W1211" s="32"/>
      <c r="X1211" s="32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N1211" s="25"/>
      <c r="AO1211" s="25"/>
      <c r="AP1211" s="25"/>
      <c r="AQ1211" s="25"/>
      <c r="AR1211" s="25"/>
      <c r="AS1211" s="25"/>
      <c r="AT1211" s="25"/>
      <c r="AU1211" s="25"/>
      <c r="AV1211" s="25"/>
      <c r="AW1211" s="25"/>
      <c r="AX1211" s="25"/>
      <c r="AY1211" s="25"/>
      <c r="AZ1211" s="25"/>
      <c r="BA1211" s="25"/>
      <c r="BB1211" s="25"/>
      <c r="BC1211" s="25"/>
      <c r="BD1211" s="25"/>
      <c r="BE1211" s="25"/>
      <c r="BF1211" s="25"/>
      <c r="BG1211" s="25"/>
      <c r="BH1211" s="25"/>
      <c r="BI1211" s="25"/>
      <c r="BJ1211" s="25"/>
      <c r="BK1211" s="25"/>
      <c r="BL1211" s="25"/>
      <c r="BM1211" s="25"/>
      <c r="BN1211" s="25"/>
      <c r="BO1211" s="25"/>
      <c r="BP1211" s="25"/>
      <c r="BQ1211" s="25"/>
      <c r="BR1211" s="25"/>
      <c r="BS1211" s="25"/>
      <c r="BT1211" s="25"/>
      <c r="BU1211" s="25"/>
      <c r="BV1211" s="25"/>
      <c r="BW1211" s="25"/>
      <c r="BX1211" s="25"/>
      <c r="BY1211" s="25"/>
      <c r="BZ1211" s="25"/>
      <c r="CA1211" s="25"/>
      <c r="CB1211" s="25"/>
      <c r="CC1211" s="25"/>
    </row>
    <row r="1212" spans="8:81" ht="15.75" customHeight="1"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32"/>
      <c r="V1212" s="32"/>
      <c r="W1212" s="32"/>
      <c r="X1212" s="32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N1212" s="25"/>
      <c r="AO1212" s="25"/>
      <c r="AP1212" s="25"/>
      <c r="AQ1212" s="25"/>
      <c r="AR1212" s="25"/>
      <c r="AS1212" s="25"/>
      <c r="AT1212" s="25"/>
      <c r="AU1212" s="25"/>
      <c r="AV1212" s="25"/>
      <c r="AW1212" s="25"/>
      <c r="AX1212" s="25"/>
      <c r="AY1212" s="25"/>
      <c r="AZ1212" s="25"/>
      <c r="BA1212" s="25"/>
      <c r="BB1212" s="25"/>
      <c r="BC1212" s="25"/>
      <c r="BD1212" s="25"/>
      <c r="BE1212" s="25"/>
      <c r="BF1212" s="25"/>
      <c r="BG1212" s="25"/>
      <c r="BH1212" s="25"/>
      <c r="BI1212" s="25"/>
      <c r="BJ1212" s="25"/>
      <c r="BK1212" s="25"/>
      <c r="BL1212" s="25"/>
      <c r="BM1212" s="25"/>
      <c r="BN1212" s="25"/>
      <c r="BO1212" s="25"/>
      <c r="BP1212" s="25"/>
      <c r="BQ1212" s="25"/>
      <c r="BR1212" s="25"/>
      <c r="BS1212" s="25"/>
      <c r="BT1212" s="25"/>
      <c r="BU1212" s="25"/>
      <c r="BV1212" s="25"/>
      <c r="BW1212" s="25"/>
      <c r="BX1212" s="25"/>
      <c r="BY1212" s="25"/>
      <c r="BZ1212" s="25"/>
      <c r="CA1212" s="25"/>
      <c r="CB1212" s="25"/>
      <c r="CC1212" s="25"/>
    </row>
    <row r="1213" spans="8:81" ht="15.75" customHeight="1"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32"/>
      <c r="V1213" s="32"/>
      <c r="W1213" s="32"/>
      <c r="X1213" s="32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N1213" s="25"/>
      <c r="AO1213" s="25"/>
      <c r="AP1213" s="25"/>
      <c r="AQ1213" s="25"/>
      <c r="AR1213" s="25"/>
      <c r="AS1213" s="25"/>
      <c r="AT1213" s="25"/>
      <c r="AU1213" s="25"/>
      <c r="AV1213" s="25"/>
      <c r="AW1213" s="25"/>
      <c r="AX1213" s="25"/>
      <c r="AY1213" s="25"/>
      <c r="AZ1213" s="25"/>
      <c r="BA1213" s="25"/>
      <c r="BB1213" s="25"/>
      <c r="BC1213" s="25"/>
      <c r="BD1213" s="25"/>
      <c r="BE1213" s="25"/>
      <c r="BF1213" s="25"/>
      <c r="BG1213" s="25"/>
      <c r="BH1213" s="25"/>
      <c r="BI1213" s="25"/>
      <c r="BJ1213" s="25"/>
      <c r="BK1213" s="25"/>
      <c r="BL1213" s="25"/>
      <c r="BM1213" s="25"/>
      <c r="BN1213" s="25"/>
      <c r="BO1213" s="25"/>
      <c r="BP1213" s="25"/>
      <c r="BQ1213" s="25"/>
      <c r="BR1213" s="25"/>
      <c r="BS1213" s="25"/>
      <c r="BT1213" s="25"/>
      <c r="BU1213" s="25"/>
      <c r="BV1213" s="25"/>
      <c r="BW1213" s="25"/>
      <c r="BX1213" s="25"/>
      <c r="BY1213" s="25"/>
      <c r="BZ1213" s="25"/>
      <c r="CA1213" s="25"/>
      <c r="CB1213" s="25"/>
      <c r="CC1213" s="25"/>
    </row>
    <row r="1214" spans="8:81" ht="15.75" customHeight="1"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32"/>
      <c r="V1214" s="32"/>
      <c r="W1214" s="32"/>
      <c r="X1214" s="32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N1214" s="25"/>
      <c r="AO1214" s="25"/>
      <c r="AP1214" s="25"/>
      <c r="AQ1214" s="25"/>
      <c r="AR1214" s="25"/>
      <c r="AS1214" s="25"/>
      <c r="AT1214" s="25"/>
      <c r="AU1214" s="25"/>
      <c r="AV1214" s="25"/>
      <c r="AW1214" s="25"/>
      <c r="AX1214" s="25"/>
      <c r="AY1214" s="25"/>
      <c r="AZ1214" s="25"/>
      <c r="BA1214" s="25"/>
      <c r="BB1214" s="25"/>
      <c r="BC1214" s="25"/>
      <c r="BD1214" s="25"/>
      <c r="BE1214" s="25"/>
      <c r="BF1214" s="25"/>
      <c r="BG1214" s="25"/>
      <c r="BH1214" s="25"/>
      <c r="BI1214" s="25"/>
      <c r="BJ1214" s="25"/>
      <c r="BK1214" s="25"/>
      <c r="BL1214" s="25"/>
      <c r="BM1214" s="25"/>
      <c r="BN1214" s="25"/>
      <c r="BO1214" s="25"/>
      <c r="BP1214" s="25"/>
      <c r="BQ1214" s="25"/>
      <c r="BR1214" s="25"/>
      <c r="BS1214" s="25"/>
      <c r="BT1214" s="25"/>
      <c r="BU1214" s="25"/>
      <c r="BV1214" s="25"/>
      <c r="BW1214" s="25"/>
      <c r="BX1214" s="25"/>
      <c r="BY1214" s="25"/>
      <c r="BZ1214" s="25"/>
      <c r="CA1214" s="25"/>
      <c r="CB1214" s="25"/>
      <c r="CC1214" s="25"/>
    </row>
    <row r="1215" spans="8:81" ht="15.75" customHeight="1"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32"/>
      <c r="V1215" s="32"/>
      <c r="W1215" s="32"/>
      <c r="X1215" s="32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N1215" s="25"/>
      <c r="AO1215" s="25"/>
      <c r="AP1215" s="25"/>
      <c r="AQ1215" s="25"/>
      <c r="AR1215" s="25"/>
      <c r="AS1215" s="25"/>
      <c r="AT1215" s="25"/>
      <c r="AU1215" s="25"/>
      <c r="AV1215" s="25"/>
      <c r="AW1215" s="25"/>
      <c r="AX1215" s="25"/>
      <c r="AY1215" s="25"/>
      <c r="AZ1215" s="25"/>
      <c r="BA1215" s="25"/>
      <c r="BB1215" s="25"/>
      <c r="BC1215" s="25"/>
      <c r="BD1215" s="25"/>
      <c r="BE1215" s="25"/>
      <c r="BF1215" s="25"/>
      <c r="BG1215" s="25"/>
      <c r="BH1215" s="25"/>
      <c r="BI1215" s="25"/>
      <c r="BJ1215" s="25"/>
      <c r="BK1215" s="25"/>
      <c r="BL1215" s="25"/>
      <c r="BM1215" s="25"/>
      <c r="BN1215" s="25"/>
      <c r="BO1215" s="25"/>
      <c r="BP1215" s="25"/>
      <c r="BQ1215" s="25"/>
      <c r="BR1215" s="25"/>
      <c r="BS1215" s="25"/>
      <c r="BT1215" s="25"/>
      <c r="BU1215" s="25"/>
      <c r="BV1215" s="25"/>
      <c r="BW1215" s="25"/>
      <c r="BX1215" s="25"/>
      <c r="BY1215" s="25"/>
      <c r="BZ1215" s="25"/>
      <c r="CA1215" s="25"/>
      <c r="CB1215" s="25"/>
      <c r="CC1215" s="25"/>
    </row>
    <row r="1216" spans="8:81" ht="15.75" customHeight="1"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32"/>
      <c r="V1216" s="32"/>
      <c r="W1216" s="32"/>
      <c r="X1216" s="32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N1216" s="25"/>
      <c r="AO1216" s="25"/>
      <c r="AP1216" s="25"/>
      <c r="AQ1216" s="25"/>
      <c r="AR1216" s="25"/>
      <c r="AS1216" s="25"/>
      <c r="AT1216" s="25"/>
      <c r="AU1216" s="25"/>
      <c r="AV1216" s="25"/>
      <c r="AW1216" s="25"/>
      <c r="AX1216" s="25"/>
      <c r="AY1216" s="25"/>
      <c r="AZ1216" s="25"/>
      <c r="BA1216" s="25"/>
      <c r="BB1216" s="25"/>
      <c r="BC1216" s="25"/>
      <c r="BD1216" s="25"/>
      <c r="BE1216" s="25"/>
      <c r="BF1216" s="25"/>
      <c r="BG1216" s="25"/>
      <c r="BH1216" s="25"/>
      <c r="BI1216" s="25"/>
      <c r="BJ1216" s="25"/>
      <c r="BK1216" s="25"/>
      <c r="BL1216" s="25"/>
      <c r="BM1216" s="25"/>
      <c r="BN1216" s="25"/>
      <c r="BO1216" s="25"/>
      <c r="BP1216" s="25"/>
      <c r="BQ1216" s="25"/>
      <c r="BR1216" s="25"/>
      <c r="BS1216" s="25"/>
      <c r="BT1216" s="25"/>
      <c r="BU1216" s="25"/>
      <c r="BV1216" s="25"/>
      <c r="BW1216" s="25"/>
      <c r="BX1216" s="25"/>
      <c r="BY1216" s="25"/>
      <c r="BZ1216" s="25"/>
      <c r="CA1216" s="25"/>
      <c r="CB1216" s="25"/>
      <c r="CC1216" s="25"/>
    </row>
    <row r="1217" spans="8:81" ht="15.75" customHeight="1"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32"/>
      <c r="V1217" s="32"/>
      <c r="W1217" s="32"/>
      <c r="X1217" s="32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N1217" s="25"/>
      <c r="AO1217" s="25"/>
      <c r="AP1217" s="25"/>
      <c r="AQ1217" s="25"/>
      <c r="AR1217" s="25"/>
      <c r="AS1217" s="25"/>
      <c r="AT1217" s="25"/>
      <c r="AU1217" s="25"/>
      <c r="AV1217" s="25"/>
      <c r="AW1217" s="25"/>
      <c r="AX1217" s="25"/>
      <c r="AY1217" s="25"/>
      <c r="AZ1217" s="25"/>
      <c r="BA1217" s="25"/>
      <c r="BB1217" s="25"/>
      <c r="BC1217" s="25"/>
      <c r="BD1217" s="25"/>
      <c r="BE1217" s="25"/>
      <c r="BF1217" s="25"/>
      <c r="BG1217" s="25"/>
      <c r="BH1217" s="25"/>
      <c r="BI1217" s="25"/>
      <c r="BJ1217" s="25"/>
      <c r="BK1217" s="25"/>
      <c r="BL1217" s="25"/>
      <c r="BM1217" s="25"/>
      <c r="BN1217" s="25"/>
      <c r="BO1217" s="25"/>
      <c r="BP1217" s="25"/>
      <c r="BQ1217" s="25"/>
      <c r="BR1217" s="25"/>
      <c r="BS1217" s="25"/>
      <c r="BT1217" s="25"/>
      <c r="BU1217" s="25"/>
      <c r="BV1217" s="25"/>
      <c r="BW1217" s="25"/>
      <c r="BX1217" s="25"/>
      <c r="BY1217" s="25"/>
      <c r="BZ1217" s="25"/>
      <c r="CA1217" s="25"/>
      <c r="CB1217" s="25"/>
      <c r="CC1217" s="25"/>
    </row>
    <row r="1218" spans="8:81" ht="15.75" customHeight="1"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32"/>
      <c r="V1218" s="32"/>
      <c r="W1218" s="32"/>
      <c r="X1218" s="32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N1218" s="25"/>
      <c r="AO1218" s="25"/>
      <c r="AP1218" s="25"/>
      <c r="AQ1218" s="25"/>
      <c r="AR1218" s="25"/>
      <c r="AS1218" s="25"/>
      <c r="AT1218" s="25"/>
      <c r="AU1218" s="25"/>
      <c r="AV1218" s="25"/>
      <c r="AW1218" s="25"/>
      <c r="AX1218" s="25"/>
      <c r="AY1218" s="25"/>
      <c r="AZ1218" s="25"/>
      <c r="BA1218" s="25"/>
      <c r="BB1218" s="25"/>
      <c r="BC1218" s="25"/>
      <c r="BD1218" s="25"/>
      <c r="BE1218" s="25"/>
      <c r="BF1218" s="25"/>
      <c r="BG1218" s="25"/>
      <c r="BH1218" s="25"/>
      <c r="BI1218" s="25"/>
      <c r="BJ1218" s="25"/>
      <c r="BK1218" s="25"/>
      <c r="BL1218" s="25"/>
      <c r="BM1218" s="25"/>
      <c r="BN1218" s="25"/>
      <c r="BO1218" s="25"/>
      <c r="BP1218" s="25"/>
      <c r="BQ1218" s="25"/>
      <c r="BR1218" s="25"/>
      <c r="BS1218" s="25"/>
      <c r="BT1218" s="25"/>
      <c r="BU1218" s="25"/>
      <c r="BV1218" s="25"/>
      <c r="BW1218" s="25"/>
      <c r="BX1218" s="25"/>
      <c r="BY1218" s="25"/>
      <c r="BZ1218" s="25"/>
      <c r="CA1218" s="25"/>
      <c r="CB1218" s="25"/>
      <c r="CC1218" s="25"/>
    </row>
    <row r="1219" spans="8:81" ht="15.75" customHeight="1"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32"/>
      <c r="V1219" s="32"/>
      <c r="W1219" s="32"/>
      <c r="X1219" s="32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N1219" s="25"/>
      <c r="AO1219" s="25"/>
      <c r="AP1219" s="25"/>
      <c r="AQ1219" s="25"/>
      <c r="AR1219" s="25"/>
      <c r="AS1219" s="25"/>
      <c r="AT1219" s="25"/>
      <c r="AU1219" s="25"/>
      <c r="AV1219" s="25"/>
      <c r="AW1219" s="25"/>
      <c r="AX1219" s="25"/>
      <c r="AY1219" s="25"/>
      <c r="AZ1219" s="25"/>
      <c r="BA1219" s="25"/>
      <c r="BB1219" s="25"/>
      <c r="BC1219" s="25"/>
      <c r="BD1219" s="25"/>
      <c r="BE1219" s="25"/>
      <c r="BF1219" s="25"/>
      <c r="BG1219" s="25"/>
      <c r="BH1219" s="25"/>
      <c r="BI1219" s="25"/>
      <c r="BJ1219" s="25"/>
      <c r="BK1219" s="25"/>
      <c r="BL1219" s="25"/>
      <c r="BM1219" s="25"/>
      <c r="BN1219" s="25"/>
      <c r="BO1219" s="25"/>
      <c r="BP1219" s="25"/>
      <c r="BQ1219" s="25"/>
      <c r="BR1219" s="25"/>
      <c r="BS1219" s="25"/>
      <c r="BT1219" s="25"/>
      <c r="BU1219" s="25"/>
      <c r="BV1219" s="25"/>
      <c r="BW1219" s="25"/>
      <c r="BX1219" s="25"/>
      <c r="BY1219" s="25"/>
      <c r="BZ1219" s="25"/>
      <c r="CA1219" s="25"/>
      <c r="CB1219" s="25"/>
      <c r="CC1219" s="25"/>
    </row>
    <row r="1220" spans="8:81" ht="15.75" customHeight="1"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32"/>
      <c r="V1220" s="32"/>
      <c r="W1220" s="32"/>
      <c r="X1220" s="32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N1220" s="25"/>
      <c r="AO1220" s="25"/>
      <c r="AP1220" s="25"/>
      <c r="AQ1220" s="25"/>
      <c r="AR1220" s="25"/>
      <c r="AS1220" s="25"/>
      <c r="AT1220" s="25"/>
      <c r="AU1220" s="25"/>
      <c r="AV1220" s="25"/>
      <c r="AW1220" s="25"/>
      <c r="AX1220" s="25"/>
      <c r="AY1220" s="25"/>
      <c r="AZ1220" s="25"/>
      <c r="BA1220" s="25"/>
      <c r="BB1220" s="25"/>
      <c r="BC1220" s="25"/>
      <c r="BD1220" s="25"/>
      <c r="BE1220" s="25"/>
      <c r="BF1220" s="25"/>
      <c r="BG1220" s="25"/>
      <c r="BH1220" s="25"/>
      <c r="BI1220" s="25"/>
      <c r="BJ1220" s="25"/>
      <c r="BK1220" s="25"/>
      <c r="BL1220" s="25"/>
      <c r="BM1220" s="25"/>
      <c r="BN1220" s="25"/>
      <c r="BO1220" s="25"/>
      <c r="BP1220" s="25"/>
      <c r="BQ1220" s="25"/>
      <c r="BR1220" s="25"/>
      <c r="BS1220" s="25"/>
      <c r="BT1220" s="25"/>
      <c r="BU1220" s="25"/>
      <c r="BV1220" s="25"/>
      <c r="BW1220" s="25"/>
      <c r="BX1220" s="25"/>
      <c r="BY1220" s="25"/>
      <c r="BZ1220" s="25"/>
      <c r="CA1220" s="25"/>
      <c r="CB1220" s="25"/>
      <c r="CC1220" s="25"/>
    </row>
    <row r="1221" spans="8:81" ht="15.75" customHeight="1"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32"/>
      <c r="V1221" s="32"/>
      <c r="W1221" s="32"/>
      <c r="X1221" s="32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N1221" s="25"/>
      <c r="AO1221" s="25"/>
      <c r="AP1221" s="25"/>
      <c r="AQ1221" s="25"/>
      <c r="AR1221" s="25"/>
      <c r="AS1221" s="25"/>
      <c r="AT1221" s="25"/>
      <c r="AU1221" s="25"/>
      <c r="AV1221" s="25"/>
      <c r="AW1221" s="25"/>
      <c r="AX1221" s="25"/>
      <c r="AY1221" s="25"/>
      <c r="AZ1221" s="25"/>
      <c r="BA1221" s="25"/>
      <c r="BB1221" s="25"/>
      <c r="BC1221" s="25"/>
      <c r="BD1221" s="25"/>
      <c r="BE1221" s="25"/>
      <c r="BF1221" s="25"/>
      <c r="BG1221" s="25"/>
      <c r="BH1221" s="25"/>
      <c r="BI1221" s="25"/>
      <c r="BJ1221" s="25"/>
      <c r="BK1221" s="25"/>
      <c r="BL1221" s="25"/>
      <c r="BM1221" s="25"/>
      <c r="BN1221" s="25"/>
      <c r="BO1221" s="25"/>
      <c r="BP1221" s="25"/>
      <c r="BQ1221" s="25"/>
      <c r="BR1221" s="25"/>
      <c r="BS1221" s="25"/>
      <c r="BT1221" s="25"/>
      <c r="BU1221" s="25"/>
      <c r="BV1221" s="25"/>
      <c r="BW1221" s="25"/>
      <c r="BX1221" s="25"/>
      <c r="BY1221" s="25"/>
      <c r="BZ1221" s="25"/>
      <c r="CA1221" s="25"/>
      <c r="CB1221" s="25"/>
      <c r="CC1221" s="25"/>
    </row>
    <row r="1222" spans="8:81" ht="15.75" customHeight="1"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32"/>
      <c r="V1222" s="32"/>
      <c r="W1222" s="32"/>
      <c r="X1222" s="32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N1222" s="25"/>
      <c r="AO1222" s="25"/>
      <c r="AP1222" s="25"/>
      <c r="AQ1222" s="25"/>
      <c r="AR1222" s="25"/>
      <c r="AS1222" s="25"/>
      <c r="AT1222" s="25"/>
      <c r="AU1222" s="25"/>
      <c r="AV1222" s="25"/>
      <c r="AW1222" s="25"/>
      <c r="AX1222" s="25"/>
      <c r="AY1222" s="25"/>
      <c r="AZ1222" s="25"/>
      <c r="BA1222" s="25"/>
      <c r="BB1222" s="25"/>
      <c r="BC1222" s="25"/>
      <c r="BD1222" s="25"/>
      <c r="BE1222" s="25"/>
      <c r="BF1222" s="25"/>
      <c r="BG1222" s="25"/>
      <c r="BH1222" s="25"/>
      <c r="BI1222" s="25"/>
      <c r="BJ1222" s="25"/>
      <c r="BK1222" s="25"/>
      <c r="BL1222" s="25"/>
      <c r="BM1222" s="25"/>
      <c r="BN1222" s="25"/>
      <c r="BO1222" s="25"/>
      <c r="BP1222" s="25"/>
      <c r="BQ1222" s="25"/>
      <c r="BR1222" s="25"/>
      <c r="BS1222" s="25"/>
      <c r="BT1222" s="25"/>
      <c r="BU1222" s="25"/>
      <c r="BV1222" s="25"/>
      <c r="BW1222" s="25"/>
      <c r="BX1222" s="25"/>
      <c r="BY1222" s="25"/>
      <c r="BZ1222" s="25"/>
      <c r="CA1222" s="25"/>
      <c r="CB1222" s="25"/>
      <c r="CC1222" s="25"/>
    </row>
    <row r="1223" spans="8:81" ht="15.75" customHeight="1"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32"/>
      <c r="V1223" s="32"/>
      <c r="W1223" s="32"/>
      <c r="X1223" s="32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  <c r="AP1223" s="25"/>
      <c r="AQ1223" s="25"/>
      <c r="AR1223" s="25"/>
      <c r="AS1223" s="25"/>
      <c r="AT1223" s="25"/>
      <c r="AU1223" s="25"/>
      <c r="AV1223" s="25"/>
      <c r="AW1223" s="25"/>
      <c r="AX1223" s="25"/>
      <c r="AY1223" s="25"/>
      <c r="AZ1223" s="25"/>
      <c r="BA1223" s="25"/>
      <c r="BB1223" s="25"/>
      <c r="BC1223" s="25"/>
      <c r="BD1223" s="25"/>
      <c r="BE1223" s="25"/>
      <c r="BF1223" s="25"/>
      <c r="BG1223" s="25"/>
      <c r="BH1223" s="25"/>
      <c r="BI1223" s="25"/>
      <c r="BJ1223" s="25"/>
      <c r="BK1223" s="25"/>
      <c r="BL1223" s="25"/>
      <c r="BM1223" s="25"/>
      <c r="BN1223" s="25"/>
      <c r="BO1223" s="25"/>
      <c r="BP1223" s="25"/>
      <c r="BQ1223" s="25"/>
      <c r="BR1223" s="25"/>
      <c r="BS1223" s="25"/>
      <c r="BT1223" s="25"/>
      <c r="BU1223" s="25"/>
      <c r="BV1223" s="25"/>
      <c r="BW1223" s="25"/>
      <c r="BX1223" s="25"/>
      <c r="BY1223" s="25"/>
      <c r="BZ1223" s="25"/>
      <c r="CA1223" s="25"/>
      <c r="CB1223" s="25"/>
      <c r="CC1223" s="25"/>
    </row>
    <row r="1224" spans="8:81" ht="15.75" customHeight="1"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32"/>
      <c r="V1224" s="32"/>
      <c r="W1224" s="32"/>
      <c r="X1224" s="32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N1224" s="25"/>
      <c r="AO1224" s="25"/>
      <c r="AP1224" s="25"/>
      <c r="AQ1224" s="25"/>
      <c r="AR1224" s="25"/>
      <c r="AS1224" s="25"/>
      <c r="AT1224" s="25"/>
      <c r="AU1224" s="25"/>
      <c r="AV1224" s="25"/>
      <c r="AW1224" s="25"/>
      <c r="AX1224" s="25"/>
      <c r="AY1224" s="25"/>
      <c r="AZ1224" s="25"/>
      <c r="BA1224" s="25"/>
      <c r="BB1224" s="25"/>
      <c r="BC1224" s="25"/>
      <c r="BD1224" s="25"/>
      <c r="BE1224" s="25"/>
      <c r="BF1224" s="25"/>
      <c r="BG1224" s="25"/>
      <c r="BH1224" s="25"/>
      <c r="BI1224" s="25"/>
      <c r="BJ1224" s="25"/>
      <c r="BK1224" s="25"/>
      <c r="BL1224" s="25"/>
      <c r="BM1224" s="25"/>
      <c r="BN1224" s="25"/>
      <c r="BO1224" s="25"/>
      <c r="BP1224" s="25"/>
      <c r="BQ1224" s="25"/>
      <c r="BR1224" s="25"/>
      <c r="BS1224" s="25"/>
      <c r="BT1224" s="25"/>
      <c r="BU1224" s="25"/>
      <c r="BV1224" s="25"/>
      <c r="BW1224" s="25"/>
      <c r="BX1224" s="25"/>
      <c r="BY1224" s="25"/>
      <c r="BZ1224" s="25"/>
      <c r="CA1224" s="25"/>
      <c r="CB1224" s="25"/>
      <c r="CC1224" s="25"/>
    </row>
    <row r="1225" spans="8:81" ht="15.75" customHeight="1"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32"/>
      <c r="V1225" s="32"/>
      <c r="W1225" s="32"/>
      <c r="X1225" s="32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N1225" s="25"/>
      <c r="AO1225" s="25"/>
      <c r="AP1225" s="25"/>
      <c r="AQ1225" s="25"/>
      <c r="AR1225" s="25"/>
      <c r="AS1225" s="25"/>
      <c r="AT1225" s="25"/>
      <c r="AU1225" s="25"/>
      <c r="AV1225" s="25"/>
      <c r="AW1225" s="25"/>
      <c r="AX1225" s="25"/>
      <c r="AY1225" s="25"/>
      <c r="AZ1225" s="25"/>
      <c r="BA1225" s="25"/>
      <c r="BB1225" s="25"/>
      <c r="BC1225" s="25"/>
      <c r="BD1225" s="25"/>
      <c r="BE1225" s="25"/>
      <c r="BF1225" s="25"/>
      <c r="BG1225" s="25"/>
      <c r="BH1225" s="25"/>
      <c r="BI1225" s="25"/>
      <c r="BJ1225" s="25"/>
      <c r="BK1225" s="25"/>
      <c r="BL1225" s="25"/>
      <c r="BM1225" s="25"/>
      <c r="BN1225" s="25"/>
      <c r="BO1225" s="25"/>
      <c r="BP1225" s="25"/>
      <c r="BQ1225" s="25"/>
      <c r="BR1225" s="25"/>
      <c r="BS1225" s="25"/>
      <c r="BT1225" s="25"/>
      <c r="BU1225" s="25"/>
      <c r="BV1225" s="25"/>
      <c r="BW1225" s="25"/>
      <c r="BX1225" s="25"/>
      <c r="BY1225" s="25"/>
      <c r="BZ1225" s="25"/>
      <c r="CA1225" s="25"/>
      <c r="CB1225" s="25"/>
      <c r="CC1225" s="25"/>
    </row>
    <row r="1226" spans="8:81" ht="15.75" customHeight="1"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32"/>
      <c r="V1226" s="32"/>
      <c r="W1226" s="32"/>
      <c r="X1226" s="32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N1226" s="25"/>
      <c r="AO1226" s="25"/>
      <c r="AP1226" s="25"/>
      <c r="AQ1226" s="25"/>
      <c r="AR1226" s="25"/>
      <c r="AS1226" s="25"/>
      <c r="AT1226" s="25"/>
      <c r="AU1226" s="25"/>
      <c r="AV1226" s="25"/>
      <c r="AW1226" s="25"/>
      <c r="AX1226" s="25"/>
      <c r="AY1226" s="25"/>
      <c r="AZ1226" s="25"/>
      <c r="BA1226" s="25"/>
      <c r="BB1226" s="25"/>
      <c r="BC1226" s="25"/>
      <c r="BD1226" s="25"/>
      <c r="BE1226" s="25"/>
      <c r="BF1226" s="25"/>
      <c r="BG1226" s="25"/>
      <c r="BH1226" s="25"/>
      <c r="BI1226" s="25"/>
      <c r="BJ1226" s="25"/>
      <c r="BK1226" s="25"/>
      <c r="BL1226" s="25"/>
      <c r="BM1226" s="25"/>
      <c r="BN1226" s="25"/>
      <c r="BO1226" s="25"/>
      <c r="BP1226" s="25"/>
      <c r="BQ1226" s="25"/>
      <c r="BR1226" s="25"/>
      <c r="BS1226" s="25"/>
      <c r="BT1226" s="25"/>
      <c r="BU1226" s="25"/>
      <c r="BV1226" s="25"/>
      <c r="BW1226" s="25"/>
      <c r="BX1226" s="25"/>
      <c r="BY1226" s="25"/>
      <c r="BZ1226" s="25"/>
      <c r="CA1226" s="25"/>
      <c r="CB1226" s="25"/>
      <c r="CC1226" s="25"/>
    </row>
    <row r="1227" spans="8:81" ht="15.75" customHeight="1"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32"/>
      <c r="V1227" s="32"/>
      <c r="W1227" s="32"/>
      <c r="X1227" s="32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N1227" s="25"/>
      <c r="AO1227" s="25"/>
      <c r="AP1227" s="25"/>
      <c r="AQ1227" s="25"/>
      <c r="AR1227" s="25"/>
      <c r="AS1227" s="25"/>
      <c r="AT1227" s="25"/>
      <c r="AU1227" s="25"/>
      <c r="AV1227" s="25"/>
      <c r="AW1227" s="25"/>
      <c r="AX1227" s="25"/>
      <c r="AY1227" s="25"/>
      <c r="AZ1227" s="25"/>
      <c r="BA1227" s="25"/>
      <c r="BB1227" s="25"/>
      <c r="BC1227" s="25"/>
      <c r="BD1227" s="25"/>
      <c r="BE1227" s="25"/>
      <c r="BF1227" s="25"/>
      <c r="BG1227" s="25"/>
      <c r="BH1227" s="25"/>
      <c r="BI1227" s="25"/>
      <c r="BJ1227" s="25"/>
      <c r="BK1227" s="25"/>
      <c r="BL1227" s="25"/>
      <c r="BM1227" s="25"/>
      <c r="BN1227" s="25"/>
      <c r="BO1227" s="25"/>
      <c r="BP1227" s="25"/>
      <c r="BQ1227" s="25"/>
      <c r="BR1227" s="25"/>
      <c r="BS1227" s="25"/>
      <c r="BT1227" s="25"/>
      <c r="BU1227" s="25"/>
      <c r="BV1227" s="25"/>
      <c r="BW1227" s="25"/>
      <c r="BX1227" s="25"/>
      <c r="BY1227" s="25"/>
      <c r="BZ1227" s="25"/>
      <c r="CA1227" s="25"/>
      <c r="CB1227" s="25"/>
      <c r="CC1227" s="25"/>
    </row>
    <row r="1228" spans="8:81" ht="15.75" customHeight="1"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32"/>
      <c r="V1228" s="32"/>
      <c r="W1228" s="32"/>
      <c r="X1228" s="32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N1228" s="25"/>
      <c r="AO1228" s="25"/>
      <c r="AP1228" s="25"/>
      <c r="AQ1228" s="25"/>
      <c r="AR1228" s="25"/>
      <c r="AS1228" s="25"/>
      <c r="AT1228" s="25"/>
      <c r="AU1228" s="25"/>
      <c r="AV1228" s="25"/>
      <c r="AW1228" s="25"/>
      <c r="AX1228" s="25"/>
      <c r="AY1228" s="25"/>
      <c r="AZ1228" s="25"/>
      <c r="BA1228" s="25"/>
      <c r="BB1228" s="25"/>
      <c r="BC1228" s="25"/>
      <c r="BD1228" s="25"/>
      <c r="BE1228" s="25"/>
      <c r="BF1228" s="25"/>
      <c r="BG1228" s="25"/>
      <c r="BH1228" s="25"/>
      <c r="BI1228" s="25"/>
      <c r="BJ1228" s="25"/>
      <c r="BK1228" s="25"/>
      <c r="BL1228" s="25"/>
      <c r="BM1228" s="25"/>
      <c r="BN1228" s="25"/>
      <c r="BO1228" s="25"/>
      <c r="BP1228" s="25"/>
      <c r="BQ1228" s="25"/>
      <c r="BR1228" s="25"/>
      <c r="BS1228" s="25"/>
      <c r="BT1228" s="25"/>
      <c r="BU1228" s="25"/>
      <c r="BV1228" s="25"/>
      <c r="BW1228" s="25"/>
      <c r="BX1228" s="25"/>
      <c r="BY1228" s="25"/>
      <c r="BZ1228" s="25"/>
      <c r="CA1228" s="25"/>
      <c r="CB1228" s="25"/>
      <c r="CC1228" s="25"/>
    </row>
    <row r="1229" spans="8:81" ht="15.75" customHeight="1"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32"/>
      <c r="V1229" s="32"/>
      <c r="W1229" s="32"/>
      <c r="X1229" s="32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N1229" s="25"/>
      <c r="AO1229" s="25"/>
      <c r="AP1229" s="25"/>
      <c r="AQ1229" s="25"/>
      <c r="AR1229" s="25"/>
      <c r="AS1229" s="25"/>
      <c r="AT1229" s="25"/>
      <c r="AU1229" s="25"/>
      <c r="AV1229" s="25"/>
      <c r="AW1229" s="25"/>
      <c r="AX1229" s="25"/>
      <c r="AY1229" s="25"/>
      <c r="AZ1229" s="25"/>
      <c r="BA1229" s="25"/>
      <c r="BB1229" s="25"/>
      <c r="BC1229" s="25"/>
      <c r="BD1229" s="25"/>
      <c r="BE1229" s="25"/>
      <c r="BF1229" s="25"/>
      <c r="BG1229" s="25"/>
      <c r="BH1229" s="25"/>
      <c r="BI1229" s="25"/>
      <c r="BJ1229" s="25"/>
      <c r="BK1229" s="25"/>
      <c r="BL1229" s="25"/>
      <c r="BM1229" s="25"/>
      <c r="BN1229" s="25"/>
      <c r="BO1229" s="25"/>
      <c r="BP1229" s="25"/>
      <c r="BQ1229" s="25"/>
      <c r="BR1229" s="25"/>
      <c r="BS1229" s="25"/>
      <c r="BT1229" s="25"/>
      <c r="BU1229" s="25"/>
      <c r="BV1229" s="25"/>
      <c r="BW1229" s="25"/>
      <c r="BX1229" s="25"/>
      <c r="BY1229" s="25"/>
      <c r="BZ1229" s="25"/>
      <c r="CA1229" s="25"/>
      <c r="CB1229" s="25"/>
      <c r="CC1229" s="25"/>
    </row>
    <row r="1230" spans="8:81" ht="15.75" customHeight="1"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32"/>
      <c r="V1230" s="32"/>
      <c r="W1230" s="32"/>
      <c r="X1230" s="32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N1230" s="25"/>
      <c r="AO1230" s="25"/>
      <c r="AP1230" s="25"/>
      <c r="AQ1230" s="25"/>
      <c r="AR1230" s="25"/>
      <c r="AS1230" s="25"/>
      <c r="AT1230" s="25"/>
      <c r="AU1230" s="25"/>
      <c r="AV1230" s="25"/>
      <c r="AW1230" s="25"/>
      <c r="AX1230" s="25"/>
      <c r="AY1230" s="25"/>
      <c r="AZ1230" s="25"/>
      <c r="BA1230" s="25"/>
      <c r="BB1230" s="25"/>
      <c r="BC1230" s="25"/>
      <c r="BD1230" s="25"/>
      <c r="BE1230" s="25"/>
      <c r="BF1230" s="25"/>
      <c r="BG1230" s="25"/>
      <c r="BH1230" s="25"/>
      <c r="BI1230" s="25"/>
      <c r="BJ1230" s="25"/>
      <c r="BK1230" s="25"/>
      <c r="BL1230" s="25"/>
      <c r="BM1230" s="25"/>
      <c r="BN1230" s="25"/>
      <c r="BO1230" s="25"/>
      <c r="BP1230" s="25"/>
      <c r="BQ1230" s="25"/>
      <c r="BR1230" s="25"/>
      <c r="BS1230" s="25"/>
      <c r="BT1230" s="25"/>
      <c r="BU1230" s="25"/>
      <c r="BV1230" s="25"/>
      <c r="BW1230" s="25"/>
      <c r="BX1230" s="25"/>
      <c r="BY1230" s="25"/>
      <c r="BZ1230" s="25"/>
      <c r="CA1230" s="25"/>
      <c r="CB1230" s="25"/>
      <c r="CC1230" s="25"/>
    </row>
    <row r="1231" spans="8:81" ht="15.75" customHeight="1"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32"/>
      <c r="V1231" s="32"/>
      <c r="W1231" s="32"/>
      <c r="X1231" s="32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N1231" s="25"/>
      <c r="AO1231" s="25"/>
      <c r="AP1231" s="25"/>
      <c r="AQ1231" s="25"/>
      <c r="AR1231" s="25"/>
      <c r="AS1231" s="25"/>
      <c r="AT1231" s="25"/>
      <c r="AU1231" s="25"/>
      <c r="AV1231" s="25"/>
      <c r="AW1231" s="25"/>
      <c r="AX1231" s="25"/>
      <c r="AY1231" s="25"/>
      <c r="AZ1231" s="25"/>
      <c r="BA1231" s="25"/>
      <c r="BB1231" s="25"/>
      <c r="BC1231" s="25"/>
      <c r="BD1231" s="25"/>
      <c r="BE1231" s="25"/>
      <c r="BF1231" s="25"/>
      <c r="BG1231" s="25"/>
      <c r="BH1231" s="25"/>
      <c r="BI1231" s="25"/>
      <c r="BJ1231" s="25"/>
      <c r="BK1231" s="25"/>
      <c r="BL1231" s="25"/>
      <c r="BM1231" s="25"/>
      <c r="BN1231" s="25"/>
      <c r="BO1231" s="25"/>
      <c r="BP1231" s="25"/>
      <c r="BQ1231" s="25"/>
      <c r="BR1231" s="25"/>
      <c r="BS1231" s="25"/>
      <c r="BT1231" s="25"/>
      <c r="BU1231" s="25"/>
      <c r="BV1231" s="25"/>
      <c r="BW1231" s="25"/>
      <c r="BX1231" s="25"/>
      <c r="BY1231" s="25"/>
      <c r="BZ1231" s="25"/>
      <c r="CA1231" s="25"/>
      <c r="CB1231" s="25"/>
      <c r="CC1231" s="25"/>
    </row>
    <row r="1232" spans="8:81" ht="15.75" customHeight="1"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32"/>
      <c r="V1232" s="32"/>
      <c r="W1232" s="32"/>
      <c r="X1232" s="32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N1232" s="25"/>
      <c r="AO1232" s="25"/>
      <c r="AP1232" s="25"/>
      <c r="AQ1232" s="25"/>
      <c r="AR1232" s="25"/>
      <c r="AS1232" s="25"/>
      <c r="AT1232" s="25"/>
      <c r="AU1232" s="25"/>
      <c r="AV1232" s="25"/>
      <c r="AW1232" s="25"/>
      <c r="AX1232" s="25"/>
      <c r="AY1232" s="25"/>
      <c r="AZ1232" s="25"/>
      <c r="BA1232" s="25"/>
      <c r="BB1232" s="25"/>
      <c r="BC1232" s="25"/>
      <c r="BD1232" s="25"/>
      <c r="BE1232" s="25"/>
      <c r="BF1232" s="25"/>
      <c r="BG1232" s="25"/>
      <c r="BH1232" s="25"/>
      <c r="BI1232" s="25"/>
      <c r="BJ1232" s="25"/>
      <c r="BK1232" s="25"/>
      <c r="BL1232" s="25"/>
      <c r="BM1232" s="25"/>
      <c r="BN1232" s="25"/>
      <c r="BO1232" s="25"/>
      <c r="BP1232" s="25"/>
      <c r="BQ1232" s="25"/>
      <c r="BR1232" s="25"/>
      <c r="BS1232" s="25"/>
      <c r="BT1232" s="25"/>
      <c r="BU1232" s="25"/>
      <c r="BV1232" s="25"/>
      <c r="BW1232" s="25"/>
      <c r="BX1232" s="25"/>
      <c r="BY1232" s="25"/>
      <c r="BZ1232" s="25"/>
      <c r="CA1232" s="25"/>
      <c r="CB1232" s="25"/>
      <c r="CC1232" s="25"/>
    </row>
    <row r="1233" spans="8:81" ht="15.75" customHeight="1"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32"/>
      <c r="V1233" s="32"/>
      <c r="W1233" s="32"/>
      <c r="X1233" s="32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N1233" s="25"/>
      <c r="AO1233" s="25"/>
      <c r="AP1233" s="25"/>
      <c r="AQ1233" s="25"/>
      <c r="AR1233" s="25"/>
      <c r="AS1233" s="25"/>
      <c r="AT1233" s="25"/>
      <c r="AU1233" s="25"/>
      <c r="AV1233" s="25"/>
      <c r="AW1233" s="25"/>
      <c r="AX1233" s="25"/>
      <c r="AY1233" s="25"/>
      <c r="AZ1233" s="25"/>
      <c r="BA1233" s="25"/>
      <c r="BB1233" s="25"/>
      <c r="BC1233" s="25"/>
      <c r="BD1233" s="25"/>
      <c r="BE1233" s="25"/>
      <c r="BF1233" s="25"/>
      <c r="BG1233" s="25"/>
      <c r="BH1233" s="25"/>
      <c r="BI1233" s="25"/>
      <c r="BJ1233" s="25"/>
      <c r="BK1233" s="25"/>
      <c r="BL1233" s="25"/>
      <c r="BM1233" s="25"/>
      <c r="BN1233" s="25"/>
      <c r="BO1233" s="25"/>
      <c r="BP1233" s="25"/>
      <c r="BQ1233" s="25"/>
      <c r="BR1233" s="25"/>
      <c r="BS1233" s="25"/>
      <c r="BT1233" s="25"/>
      <c r="BU1233" s="25"/>
      <c r="BV1233" s="25"/>
      <c r="BW1233" s="25"/>
      <c r="BX1233" s="25"/>
      <c r="BY1233" s="25"/>
      <c r="BZ1233" s="25"/>
      <c r="CA1233" s="25"/>
      <c r="CB1233" s="25"/>
      <c r="CC1233" s="25"/>
    </row>
    <row r="1234" spans="8:81" ht="15.75" customHeight="1"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32"/>
      <c r="V1234" s="32"/>
      <c r="W1234" s="32"/>
      <c r="X1234" s="32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N1234" s="25"/>
      <c r="AO1234" s="25"/>
      <c r="AP1234" s="25"/>
      <c r="AQ1234" s="25"/>
      <c r="AR1234" s="25"/>
      <c r="AS1234" s="25"/>
      <c r="AT1234" s="25"/>
      <c r="AU1234" s="25"/>
      <c r="AV1234" s="25"/>
      <c r="AW1234" s="25"/>
      <c r="AX1234" s="25"/>
      <c r="AY1234" s="25"/>
      <c r="AZ1234" s="25"/>
      <c r="BA1234" s="25"/>
      <c r="BB1234" s="25"/>
      <c r="BC1234" s="25"/>
      <c r="BD1234" s="25"/>
      <c r="BE1234" s="25"/>
      <c r="BF1234" s="25"/>
      <c r="BG1234" s="25"/>
      <c r="BH1234" s="25"/>
      <c r="BI1234" s="25"/>
      <c r="BJ1234" s="25"/>
      <c r="BK1234" s="25"/>
      <c r="BL1234" s="25"/>
      <c r="BM1234" s="25"/>
      <c r="BN1234" s="25"/>
      <c r="BO1234" s="25"/>
      <c r="BP1234" s="25"/>
      <c r="BQ1234" s="25"/>
      <c r="BR1234" s="25"/>
      <c r="BS1234" s="25"/>
      <c r="BT1234" s="25"/>
      <c r="BU1234" s="25"/>
      <c r="BV1234" s="25"/>
      <c r="BW1234" s="25"/>
      <c r="BX1234" s="25"/>
      <c r="BY1234" s="25"/>
      <c r="BZ1234" s="25"/>
      <c r="CA1234" s="25"/>
      <c r="CB1234" s="25"/>
      <c r="CC1234" s="25"/>
    </row>
    <row r="1235" spans="8:81" ht="15.75" customHeight="1"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32"/>
      <c r="V1235" s="32"/>
      <c r="W1235" s="32"/>
      <c r="X1235" s="32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N1235" s="25"/>
      <c r="AO1235" s="25"/>
      <c r="AP1235" s="25"/>
      <c r="AQ1235" s="25"/>
      <c r="AR1235" s="25"/>
      <c r="AS1235" s="25"/>
      <c r="AT1235" s="25"/>
      <c r="AU1235" s="25"/>
      <c r="AV1235" s="25"/>
      <c r="AW1235" s="25"/>
      <c r="AX1235" s="25"/>
      <c r="AY1235" s="25"/>
      <c r="AZ1235" s="25"/>
      <c r="BA1235" s="25"/>
      <c r="BB1235" s="25"/>
      <c r="BC1235" s="25"/>
      <c r="BD1235" s="25"/>
      <c r="BE1235" s="25"/>
      <c r="BF1235" s="25"/>
      <c r="BG1235" s="25"/>
      <c r="BH1235" s="25"/>
      <c r="BI1235" s="25"/>
      <c r="BJ1235" s="25"/>
      <c r="BK1235" s="25"/>
      <c r="BL1235" s="25"/>
      <c r="BM1235" s="25"/>
      <c r="BN1235" s="25"/>
      <c r="BO1235" s="25"/>
      <c r="BP1235" s="25"/>
      <c r="BQ1235" s="25"/>
      <c r="BR1235" s="25"/>
      <c r="BS1235" s="25"/>
      <c r="BT1235" s="25"/>
      <c r="BU1235" s="25"/>
      <c r="BV1235" s="25"/>
      <c r="BW1235" s="25"/>
      <c r="BX1235" s="25"/>
      <c r="BY1235" s="25"/>
      <c r="BZ1235" s="25"/>
      <c r="CA1235" s="25"/>
      <c r="CB1235" s="25"/>
      <c r="CC1235" s="25"/>
    </row>
    <row r="1236" spans="8:81" ht="15.75" customHeight="1"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32"/>
      <c r="V1236" s="32"/>
      <c r="W1236" s="32"/>
      <c r="X1236" s="32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N1236" s="25"/>
      <c r="AO1236" s="25"/>
      <c r="AP1236" s="25"/>
      <c r="AQ1236" s="25"/>
      <c r="AR1236" s="25"/>
      <c r="AS1236" s="25"/>
      <c r="AT1236" s="25"/>
      <c r="AU1236" s="25"/>
      <c r="AV1236" s="25"/>
      <c r="AW1236" s="25"/>
      <c r="AX1236" s="25"/>
      <c r="AY1236" s="25"/>
      <c r="AZ1236" s="25"/>
      <c r="BA1236" s="25"/>
      <c r="BB1236" s="25"/>
      <c r="BC1236" s="25"/>
      <c r="BD1236" s="25"/>
      <c r="BE1236" s="25"/>
      <c r="BF1236" s="25"/>
      <c r="BG1236" s="25"/>
      <c r="BH1236" s="25"/>
      <c r="BI1236" s="25"/>
      <c r="BJ1236" s="25"/>
      <c r="BK1236" s="25"/>
      <c r="BL1236" s="25"/>
      <c r="BM1236" s="25"/>
      <c r="BN1236" s="25"/>
      <c r="BO1236" s="25"/>
      <c r="BP1236" s="25"/>
      <c r="BQ1236" s="25"/>
      <c r="BR1236" s="25"/>
      <c r="BS1236" s="25"/>
      <c r="BT1236" s="25"/>
      <c r="BU1236" s="25"/>
      <c r="BV1236" s="25"/>
      <c r="BW1236" s="25"/>
      <c r="BX1236" s="25"/>
      <c r="BY1236" s="25"/>
      <c r="BZ1236" s="25"/>
      <c r="CA1236" s="25"/>
      <c r="CB1236" s="25"/>
      <c r="CC1236" s="25"/>
    </row>
    <row r="1237" spans="8:81" ht="15.75" customHeight="1"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32"/>
      <c r="V1237" s="32"/>
      <c r="W1237" s="32"/>
      <c r="X1237" s="32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N1237" s="25"/>
      <c r="AO1237" s="25"/>
      <c r="AP1237" s="25"/>
      <c r="AQ1237" s="25"/>
      <c r="AR1237" s="25"/>
      <c r="AS1237" s="25"/>
      <c r="AT1237" s="25"/>
      <c r="AU1237" s="25"/>
      <c r="AV1237" s="25"/>
      <c r="AW1237" s="25"/>
      <c r="AX1237" s="25"/>
      <c r="AY1237" s="25"/>
      <c r="AZ1237" s="25"/>
      <c r="BA1237" s="25"/>
      <c r="BB1237" s="25"/>
      <c r="BC1237" s="25"/>
      <c r="BD1237" s="25"/>
      <c r="BE1237" s="25"/>
      <c r="BF1237" s="25"/>
      <c r="BG1237" s="25"/>
      <c r="BH1237" s="25"/>
      <c r="BI1237" s="25"/>
      <c r="BJ1237" s="25"/>
      <c r="BK1237" s="25"/>
      <c r="BL1237" s="25"/>
      <c r="BM1237" s="25"/>
      <c r="BN1237" s="25"/>
      <c r="BO1237" s="25"/>
      <c r="BP1237" s="25"/>
      <c r="BQ1237" s="25"/>
      <c r="BR1237" s="25"/>
      <c r="BS1237" s="25"/>
      <c r="BT1237" s="25"/>
      <c r="BU1237" s="25"/>
      <c r="BV1237" s="25"/>
      <c r="BW1237" s="25"/>
      <c r="BX1237" s="25"/>
      <c r="BY1237" s="25"/>
      <c r="BZ1237" s="25"/>
      <c r="CA1237" s="25"/>
      <c r="CB1237" s="25"/>
      <c r="CC1237" s="25"/>
    </row>
    <row r="1238" spans="8:81" ht="15.75" customHeight="1"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32"/>
      <c r="V1238" s="32"/>
      <c r="W1238" s="32"/>
      <c r="X1238" s="32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N1238" s="25"/>
      <c r="AO1238" s="25"/>
      <c r="AP1238" s="25"/>
      <c r="AQ1238" s="25"/>
      <c r="AR1238" s="25"/>
      <c r="AS1238" s="25"/>
      <c r="AT1238" s="25"/>
      <c r="AU1238" s="25"/>
      <c r="AV1238" s="25"/>
      <c r="AW1238" s="25"/>
      <c r="AX1238" s="25"/>
      <c r="AY1238" s="25"/>
      <c r="AZ1238" s="25"/>
      <c r="BA1238" s="25"/>
      <c r="BB1238" s="25"/>
      <c r="BC1238" s="25"/>
      <c r="BD1238" s="25"/>
      <c r="BE1238" s="25"/>
      <c r="BF1238" s="25"/>
      <c r="BG1238" s="25"/>
      <c r="BH1238" s="25"/>
      <c r="BI1238" s="25"/>
      <c r="BJ1238" s="25"/>
      <c r="BK1238" s="25"/>
      <c r="BL1238" s="25"/>
      <c r="BM1238" s="25"/>
      <c r="BN1238" s="25"/>
      <c r="BO1238" s="25"/>
      <c r="BP1238" s="25"/>
      <c r="BQ1238" s="25"/>
      <c r="BR1238" s="25"/>
      <c r="BS1238" s="25"/>
      <c r="BT1238" s="25"/>
      <c r="BU1238" s="25"/>
      <c r="BV1238" s="25"/>
      <c r="BW1238" s="25"/>
      <c r="BX1238" s="25"/>
      <c r="BY1238" s="25"/>
      <c r="BZ1238" s="25"/>
      <c r="CA1238" s="25"/>
      <c r="CB1238" s="25"/>
      <c r="CC1238" s="25"/>
    </row>
    <row r="1239" spans="8:81" ht="15.75" customHeight="1"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32"/>
      <c r="V1239" s="32"/>
      <c r="W1239" s="32"/>
      <c r="X1239" s="32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N1239" s="25"/>
      <c r="AO1239" s="25"/>
      <c r="AP1239" s="25"/>
      <c r="AQ1239" s="25"/>
      <c r="AR1239" s="25"/>
      <c r="AS1239" s="25"/>
      <c r="AT1239" s="25"/>
      <c r="AU1239" s="25"/>
      <c r="AV1239" s="25"/>
      <c r="AW1239" s="25"/>
      <c r="AX1239" s="25"/>
      <c r="AY1239" s="25"/>
      <c r="AZ1239" s="25"/>
      <c r="BA1239" s="25"/>
      <c r="BB1239" s="25"/>
      <c r="BC1239" s="25"/>
      <c r="BD1239" s="25"/>
      <c r="BE1239" s="25"/>
      <c r="BF1239" s="25"/>
      <c r="BG1239" s="25"/>
      <c r="BH1239" s="25"/>
      <c r="BI1239" s="25"/>
      <c r="BJ1239" s="25"/>
      <c r="BK1239" s="25"/>
      <c r="BL1239" s="25"/>
      <c r="BM1239" s="25"/>
      <c r="BN1239" s="25"/>
      <c r="BO1239" s="25"/>
      <c r="BP1239" s="25"/>
      <c r="BQ1239" s="25"/>
      <c r="BR1239" s="25"/>
      <c r="BS1239" s="25"/>
      <c r="BT1239" s="25"/>
      <c r="BU1239" s="25"/>
      <c r="BV1239" s="25"/>
      <c r="BW1239" s="25"/>
      <c r="BX1239" s="25"/>
      <c r="BY1239" s="25"/>
      <c r="BZ1239" s="25"/>
      <c r="CA1239" s="25"/>
      <c r="CB1239" s="25"/>
      <c r="CC1239" s="25"/>
    </row>
    <row r="1240" spans="8:81" ht="15.75" customHeight="1"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32"/>
      <c r="V1240" s="32"/>
      <c r="W1240" s="32"/>
      <c r="X1240" s="32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N1240" s="25"/>
      <c r="AO1240" s="25"/>
      <c r="AP1240" s="25"/>
      <c r="AQ1240" s="25"/>
      <c r="AR1240" s="25"/>
      <c r="AS1240" s="25"/>
      <c r="AT1240" s="25"/>
      <c r="AU1240" s="25"/>
      <c r="AV1240" s="25"/>
      <c r="AW1240" s="25"/>
      <c r="AX1240" s="25"/>
      <c r="AY1240" s="25"/>
      <c r="AZ1240" s="25"/>
      <c r="BA1240" s="25"/>
      <c r="BB1240" s="25"/>
      <c r="BC1240" s="25"/>
      <c r="BD1240" s="25"/>
      <c r="BE1240" s="25"/>
      <c r="BF1240" s="25"/>
      <c r="BG1240" s="25"/>
      <c r="BH1240" s="25"/>
      <c r="BI1240" s="25"/>
      <c r="BJ1240" s="25"/>
      <c r="BK1240" s="25"/>
      <c r="BL1240" s="25"/>
      <c r="BM1240" s="25"/>
      <c r="BN1240" s="25"/>
      <c r="BO1240" s="25"/>
      <c r="BP1240" s="25"/>
      <c r="BQ1240" s="25"/>
      <c r="BR1240" s="25"/>
      <c r="BS1240" s="25"/>
      <c r="BT1240" s="25"/>
      <c r="BU1240" s="25"/>
      <c r="BV1240" s="25"/>
      <c r="BW1240" s="25"/>
      <c r="BX1240" s="25"/>
      <c r="BY1240" s="25"/>
      <c r="BZ1240" s="25"/>
      <c r="CA1240" s="25"/>
      <c r="CB1240" s="25"/>
      <c r="CC1240" s="25"/>
    </row>
    <row r="1241" spans="8:81" ht="15.75" customHeight="1"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32"/>
      <c r="V1241" s="32"/>
      <c r="W1241" s="32"/>
      <c r="X1241" s="32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N1241" s="25"/>
      <c r="AO1241" s="25"/>
      <c r="AP1241" s="25"/>
      <c r="AQ1241" s="25"/>
      <c r="AR1241" s="25"/>
      <c r="AS1241" s="25"/>
      <c r="AT1241" s="25"/>
      <c r="AU1241" s="25"/>
      <c r="AV1241" s="25"/>
      <c r="AW1241" s="25"/>
      <c r="AX1241" s="25"/>
      <c r="AY1241" s="25"/>
      <c r="AZ1241" s="25"/>
      <c r="BA1241" s="25"/>
      <c r="BB1241" s="25"/>
      <c r="BC1241" s="25"/>
      <c r="BD1241" s="25"/>
      <c r="BE1241" s="25"/>
      <c r="BF1241" s="25"/>
      <c r="BG1241" s="25"/>
      <c r="BH1241" s="25"/>
      <c r="BI1241" s="25"/>
      <c r="BJ1241" s="25"/>
      <c r="BK1241" s="25"/>
      <c r="BL1241" s="25"/>
      <c r="BM1241" s="25"/>
      <c r="BN1241" s="25"/>
      <c r="BO1241" s="25"/>
      <c r="BP1241" s="25"/>
      <c r="BQ1241" s="25"/>
      <c r="BR1241" s="25"/>
      <c r="BS1241" s="25"/>
      <c r="BT1241" s="25"/>
      <c r="BU1241" s="25"/>
      <c r="BV1241" s="25"/>
      <c r="BW1241" s="25"/>
      <c r="BX1241" s="25"/>
      <c r="BY1241" s="25"/>
      <c r="BZ1241" s="25"/>
      <c r="CA1241" s="25"/>
      <c r="CB1241" s="25"/>
      <c r="CC1241" s="25"/>
    </row>
    <row r="1242" spans="8:81" ht="15.75" customHeight="1"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32"/>
      <c r="V1242" s="32"/>
      <c r="W1242" s="32"/>
      <c r="X1242" s="32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N1242" s="25"/>
      <c r="AO1242" s="25"/>
      <c r="AP1242" s="25"/>
      <c r="AQ1242" s="25"/>
      <c r="AR1242" s="25"/>
      <c r="AS1242" s="25"/>
      <c r="AT1242" s="25"/>
      <c r="AU1242" s="25"/>
      <c r="AV1242" s="25"/>
      <c r="AW1242" s="25"/>
      <c r="AX1242" s="25"/>
      <c r="AY1242" s="25"/>
      <c r="AZ1242" s="25"/>
      <c r="BA1242" s="25"/>
      <c r="BB1242" s="25"/>
      <c r="BC1242" s="25"/>
      <c r="BD1242" s="25"/>
      <c r="BE1242" s="25"/>
      <c r="BF1242" s="25"/>
      <c r="BG1242" s="25"/>
      <c r="BH1242" s="25"/>
      <c r="BI1242" s="25"/>
      <c r="BJ1242" s="25"/>
      <c r="BK1242" s="25"/>
      <c r="BL1242" s="25"/>
      <c r="BM1242" s="25"/>
      <c r="BN1242" s="25"/>
      <c r="BO1242" s="25"/>
      <c r="BP1242" s="25"/>
      <c r="BQ1242" s="25"/>
      <c r="BR1242" s="25"/>
      <c r="BS1242" s="25"/>
      <c r="BT1242" s="25"/>
      <c r="BU1242" s="25"/>
      <c r="BV1242" s="25"/>
      <c r="BW1242" s="25"/>
      <c r="BX1242" s="25"/>
      <c r="BY1242" s="25"/>
      <c r="BZ1242" s="25"/>
      <c r="CA1242" s="25"/>
      <c r="CB1242" s="25"/>
      <c r="CC1242" s="25"/>
    </row>
    <row r="1243" spans="8:81" ht="15.75" customHeight="1"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32"/>
      <c r="V1243" s="32"/>
      <c r="W1243" s="32"/>
      <c r="X1243" s="32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N1243" s="25"/>
      <c r="AO1243" s="25"/>
      <c r="AP1243" s="25"/>
      <c r="AQ1243" s="25"/>
      <c r="AR1243" s="25"/>
      <c r="AS1243" s="25"/>
      <c r="AT1243" s="25"/>
      <c r="AU1243" s="25"/>
      <c r="AV1243" s="25"/>
      <c r="AW1243" s="25"/>
      <c r="AX1243" s="25"/>
      <c r="AY1243" s="25"/>
      <c r="AZ1243" s="25"/>
      <c r="BA1243" s="25"/>
      <c r="BB1243" s="25"/>
      <c r="BC1243" s="25"/>
      <c r="BD1243" s="25"/>
      <c r="BE1243" s="25"/>
      <c r="BF1243" s="25"/>
      <c r="BG1243" s="25"/>
      <c r="BH1243" s="25"/>
      <c r="BI1243" s="25"/>
      <c r="BJ1243" s="25"/>
      <c r="BK1243" s="25"/>
      <c r="BL1243" s="25"/>
      <c r="BM1243" s="25"/>
      <c r="BN1243" s="25"/>
      <c r="BO1243" s="25"/>
      <c r="BP1243" s="25"/>
      <c r="BQ1243" s="25"/>
      <c r="BR1243" s="25"/>
      <c r="BS1243" s="25"/>
      <c r="BT1243" s="25"/>
      <c r="BU1243" s="25"/>
      <c r="BV1243" s="25"/>
      <c r="BW1243" s="25"/>
      <c r="BX1243" s="25"/>
      <c r="BY1243" s="25"/>
      <c r="BZ1243" s="25"/>
      <c r="CA1243" s="25"/>
      <c r="CB1243" s="25"/>
      <c r="CC1243" s="25"/>
    </row>
    <row r="1244" spans="8:81" ht="15.75" customHeight="1"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32"/>
      <c r="V1244" s="32"/>
      <c r="W1244" s="32"/>
      <c r="X1244" s="32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N1244" s="25"/>
      <c r="AO1244" s="25"/>
      <c r="AP1244" s="25"/>
      <c r="AQ1244" s="25"/>
      <c r="AR1244" s="25"/>
      <c r="AS1244" s="25"/>
      <c r="AT1244" s="25"/>
      <c r="AU1244" s="25"/>
      <c r="AV1244" s="25"/>
      <c r="AW1244" s="25"/>
      <c r="AX1244" s="25"/>
      <c r="AY1244" s="25"/>
      <c r="AZ1244" s="25"/>
      <c r="BA1244" s="25"/>
      <c r="BB1244" s="25"/>
      <c r="BC1244" s="25"/>
      <c r="BD1244" s="25"/>
      <c r="BE1244" s="25"/>
      <c r="BF1244" s="25"/>
      <c r="BG1244" s="25"/>
      <c r="BH1244" s="25"/>
      <c r="BI1244" s="25"/>
      <c r="BJ1244" s="25"/>
      <c r="BK1244" s="25"/>
      <c r="BL1244" s="25"/>
      <c r="BM1244" s="25"/>
      <c r="BN1244" s="25"/>
      <c r="BO1244" s="25"/>
      <c r="BP1244" s="25"/>
      <c r="BQ1244" s="25"/>
      <c r="BR1244" s="25"/>
      <c r="BS1244" s="25"/>
      <c r="BT1244" s="25"/>
      <c r="BU1244" s="25"/>
      <c r="BV1244" s="25"/>
      <c r="BW1244" s="25"/>
      <c r="BX1244" s="25"/>
      <c r="BY1244" s="25"/>
      <c r="BZ1244" s="25"/>
      <c r="CA1244" s="25"/>
      <c r="CB1244" s="25"/>
      <c r="CC1244" s="25"/>
    </row>
    <row r="1245" spans="8:81" ht="15.75" customHeight="1"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32"/>
      <c r="V1245" s="32"/>
      <c r="W1245" s="32"/>
      <c r="X1245" s="32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N1245" s="25"/>
      <c r="AO1245" s="25"/>
      <c r="AP1245" s="25"/>
      <c r="AQ1245" s="25"/>
      <c r="AR1245" s="25"/>
      <c r="AS1245" s="25"/>
      <c r="AT1245" s="25"/>
      <c r="AU1245" s="25"/>
      <c r="AV1245" s="25"/>
      <c r="AW1245" s="25"/>
      <c r="AX1245" s="25"/>
      <c r="AY1245" s="25"/>
      <c r="AZ1245" s="25"/>
      <c r="BA1245" s="25"/>
      <c r="BB1245" s="25"/>
      <c r="BC1245" s="25"/>
      <c r="BD1245" s="25"/>
      <c r="BE1245" s="25"/>
      <c r="BF1245" s="25"/>
      <c r="BG1245" s="25"/>
      <c r="BH1245" s="25"/>
      <c r="BI1245" s="25"/>
      <c r="BJ1245" s="25"/>
      <c r="BK1245" s="25"/>
      <c r="BL1245" s="25"/>
      <c r="BM1245" s="25"/>
      <c r="BN1245" s="25"/>
      <c r="BO1245" s="25"/>
      <c r="BP1245" s="25"/>
      <c r="BQ1245" s="25"/>
      <c r="BR1245" s="25"/>
      <c r="BS1245" s="25"/>
      <c r="BT1245" s="25"/>
      <c r="BU1245" s="25"/>
      <c r="BV1245" s="25"/>
      <c r="BW1245" s="25"/>
      <c r="BX1245" s="25"/>
      <c r="BY1245" s="25"/>
      <c r="BZ1245" s="25"/>
      <c r="CA1245" s="25"/>
      <c r="CB1245" s="25"/>
      <c r="CC1245" s="25"/>
    </row>
    <row r="1246" spans="8:81" ht="15.75" customHeight="1"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32"/>
      <c r="V1246" s="32"/>
      <c r="W1246" s="32"/>
      <c r="X1246" s="32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N1246" s="25"/>
      <c r="AO1246" s="25"/>
      <c r="AP1246" s="25"/>
      <c r="AQ1246" s="25"/>
      <c r="AR1246" s="25"/>
      <c r="AS1246" s="25"/>
      <c r="AT1246" s="25"/>
      <c r="AU1246" s="25"/>
      <c r="AV1246" s="25"/>
      <c r="AW1246" s="25"/>
      <c r="AX1246" s="25"/>
      <c r="AY1246" s="25"/>
      <c r="AZ1246" s="25"/>
      <c r="BA1246" s="25"/>
      <c r="BB1246" s="25"/>
      <c r="BC1246" s="25"/>
      <c r="BD1246" s="25"/>
      <c r="BE1246" s="25"/>
      <c r="BF1246" s="25"/>
      <c r="BG1246" s="25"/>
      <c r="BH1246" s="25"/>
      <c r="BI1246" s="25"/>
      <c r="BJ1246" s="25"/>
      <c r="BK1246" s="25"/>
      <c r="BL1246" s="25"/>
      <c r="BM1246" s="25"/>
      <c r="BN1246" s="25"/>
      <c r="BO1246" s="25"/>
      <c r="BP1246" s="25"/>
      <c r="BQ1246" s="25"/>
      <c r="BR1246" s="25"/>
      <c r="BS1246" s="25"/>
      <c r="BT1246" s="25"/>
      <c r="BU1246" s="25"/>
      <c r="BV1246" s="25"/>
      <c r="BW1246" s="25"/>
      <c r="BX1246" s="25"/>
      <c r="BY1246" s="25"/>
      <c r="BZ1246" s="25"/>
      <c r="CA1246" s="25"/>
      <c r="CB1246" s="25"/>
      <c r="CC1246" s="25"/>
    </row>
    <row r="1247" spans="8:81" ht="15.75" customHeight="1"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32"/>
      <c r="V1247" s="32"/>
      <c r="W1247" s="32"/>
      <c r="X1247" s="32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N1247" s="25"/>
      <c r="AO1247" s="25"/>
      <c r="AP1247" s="25"/>
      <c r="AQ1247" s="25"/>
      <c r="AR1247" s="25"/>
      <c r="AS1247" s="25"/>
      <c r="AT1247" s="25"/>
      <c r="AU1247" s="25"/>
      <c r="AV1247" s="25"/>
      <c r="AW1247" s="25"/>
      <c r="AX1247" s="25"/>
      <c r="AY1247" s="25"/>
      <c r="AZ1247" s="25"/>
      <c r="BA1247" s="25"/>
      <c r="BB1247" s="25"/>
      <c r="BC1247" s="25"/>
      <c r="BD1247" s="25"/>
      <c r="BE1247" s="25"/>
      <c r="BF1247" s="25"/>
      <c r="BG1247" s="25"/>
      <c r="BH1247" s="25"/>
      <c r="BI1247" s="25"/>
      <c r="BJ1247" s="25"/>
      <c r="BK1247" s="25"/>
      <c r="BL1247" s="25"/>
      <c r="BM1247" s="25"/>
      <c r="BN1247" s="25"/>
      <c r="BO1247" s="25"/>
      <c r="BP1247" s="25"/>
      <c r="BQ1247" s="25"/>
      <c r="BR1247" s="25"/>
      <c r="BS1247" s="25"/>
      <c r="BT1247" s="25"/>
      <c r="BU1247" s="25"/>
      <c r="BV1247" s="25"/>
      <c r="BW1247" s="25"/>
      <c r="BX1247" s="25"/>
      <c r="BY1247" s="25"/>
      <c r="BZ1247" s="25"/>
      <c r="CA1247" s="25"/>
      <c r="CB1247" s="25"/>
      <c r="CC1247" s="25"/>
    </row>
    <row r="1248" spans="8:81" ht="15.75" customHeight="1"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32"/>
      <c r="V1248" s="32"/>
      <c r="W1248" s="32"/>
      <c r="X1248" s="32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N1248" s="25"/>
      <c r="AO1248" s="25"/>
      <c r="AP1248" s="25"/>
      <c r="AQ1248" s="25"/>
      <c r="AR1248" s="25"/>
      <c r="AS1248" s="25"/>
      <c r="AT1248" s="25"/>
      <c r="AU1248" s="25"/>
      <c r="AV1248" s="25"/>
      <c r="AW1248" s="25"/>
      <c r="AX1248" s="25"/>
      <c r="AY1248" s="25"/>
      <c r="AZ1248" s="25"/>
      <c r="BA1248" s="25"/>
      <c r="BB1248" s="25"/>
      <c r="BC1248" s="25"/>
      <c r="BD1248" s="25"/>
      <c r="BE1248" s="25"/>
      <c r="BF1248" s="25"/>
      <c r="BG1248" s="25"/>
      <c r="BH1248" s="25"/>
      <c r="BI1248" s="25"/>
      <c r="BJ1248" s="25"/>
      <c r="BK1248" s="25"/>
      <c r="BL1248" s="25"/>
      <c r="BM1248" s="25"/>
      <c r="BN1248" s="25"/>
      <c r="BO1248" s="25"/>
      <c r="BP1248" s="25"/>
      <c r="BQ1248" s="25"/>
      <c r="BR1248" s="25"/>
      <c r="BS1248" s="25"/>
      <c r="BT1248" s="25"/>
      <c r="BU1248" s="25"/>
      <c r="BV1248" s="25"/>
      <c r="BW1248" s="25"/>
      <c r="BX1248" s="25"/>
      <c r="BY1248" s="25"/>
      <c r="BZ1248" s="25"/>
      <c r="CA1248" s="25"/>
      <c r="CB1248" s="25"/>
      <c r="CC1248" s="25"/>
    </row>
    <row r="1249" spans="8:81" ht="15.75" customHeight="1"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32"/>
      <c r="V1249" s="32"/>
      <c r="W1249" s="32"/>
      <c r="X1249" s="32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N1249" s="25"/>
      <c r="AO1249" s="25"/>
      <c r="AP1249" s="25"/>
      <c r="AQ1249" s="25"/>
      <c r="AR1249" s="25"/>
      <c r="AS1249" s="25"/>
      <c r="AT1249" s="25"/>
      <c r="AU1249" s="25"/>
      <c r="AV1249" s="25"/>
      <c r="AW1249" s="25"/>
      <c r="AX1249" s="25"/>
      <c r="AY1249" s="25"/>
      <c r="AZ1249" s="25"/>
      <c r="BA1249" s="25"/>
      <c r="BB1249" s="25"/>
      <c r="BC1249" s="25"/>
      <c r="BD1249" s="25"/>
      <c r="BE1249" s="25"/>
      <c r="BF1249" s="25"/>
      <c r="BG1249" s="25"/>
      <c r="BH1249" s="25"/>
      <c r="BI1249" s="25"/>
      <c r="BJ1249" s="25"/>
      <c r="BK1249" s="25"/>
      <c r="BL1249" s="25"/>
      <c r="BM1249" s="25"/>
      <c r="BN1249" s="25"/>
      <c r="BO1249" s="25"/>
      <c r="BP1249" s="25"/>
      <c r="BQ1249" s="25"/>
      <c r="BR1249" s="25"/>
      <c r="BS1249" s="25"/>
      <c r="BT1249" s="25"/>
      <c r="BU1249" s="25"/>
      <c r="BV1249" s="25"/>
      <c r="BW1249" s="25"/>
      <c r="BX1249" s="25"/>
      <c r="BY1249" s="25"/>
      <c r="BZ1249" s="25"/>
      <c r="CA1249" s="25"/>
      <c r="CB1249" s="25"/>
      <c r="CC1249" s="25"/>
    </row>
    <row r="1250" spans="8:81" ht="15.75" customHeight="1"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32"/>
      <c r="V1250" s="32"/>
      <c r="W1250" s="32"/>
      <c r="X1250" s="32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N1250" s="25"/>
      <c r="AO1250" s="25"/>
      <c r="AP1250" s="25"/>
      <c r="AQ1250" s="25"/>
      <c r="AR1250" s="25"/>
      <c r="AS1250" s="25"/>
      <c r="AT1250" s="25"/>
      <c r="AU1250" s="25"/>
      <c r="AV1250" s="25"/>
      <c r="AW1250" s="25"/>
      <c r="AX1250" s="25"/>
      <c r="AY1250" s="25"/>
      <c r="AZ1250" s="25"/>
      <c r="BA1250" s="25"/>
      <c r="BB1250" s="25"/>
      <c r="BC1250" s="25"/>
      <c r="BD1250" s="25"/>
      <c r="BE1250" s="25"/>
      <c r="BF1250" s="25"/>
      <c r="BG1250" s="25"/>
      <c r="BH1250" s="25"/>
      <c r="BI1250" s="25"/>
      <c r="BJ1250" s="25"/>
      <c r="BK1250" s="25"/>
      <c r="BL1250" s="25"/>
      <c r="BM1250" s="25"/>
      <c r="BN1250" s="25"/>
      <c r="BO1250" s="25"/>
      <c r="BP1250" s="25"/>
      <c r="BQ1250" s="25"/>
      <c r="BR1250" s="25"/>
      <c r="BS1250" s="25"/>
      <c r="BT1250" s="25"/>
      <c r="BU1250" s="25"/>
      <c r="BV1250" s="25"/>
      <c r="BW1250" s="25"/>
      <c r="BX1250" s="25"/>
      <c r="BY1250" s="25"/>
      <c r="BZ1250" s="25"/>
      <c r="CA1250" s="25"/>
      <c r="CB1250" s="25"/>
      <c r="CC1250" s="25"/>
    </row>
    <row r="1251" spans="8:81" ht="15.75" customHeight="1"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32"/>
      <c r="V1251" s="32"/>
      <c r="W1251" s="32"/>
      <c r="X1251" s="32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N1251" s="25"/>
      <c r="AO1251" s="25"/>
      <c r="AP1251" s="25"/>
      <c r="AQ1251" s="25"/>
      <c r="AR1251" s="25"/>
      <c r="AS1251" s="25"/>
      <c r="AT1251" s="25"/>
      <c r="AU1251" s="25"/>
      <c r="AV1251" s="25"/>
      <c r="AW1251" s="25"/>
      <c r="AX1251" s="25"/>
      <c r="AY1251" s="25"/>
      <c r="AZ1251" s="25"/>
      <c r="BA1251" s="25"/>
      <c r="BB1251" s="25"/>
      <c r="BC1251" s="25"/>
      <c r="BD1251" s="25"/>
      <c r="BE1251" s="25"/>
      <c r="BF1251" s="25"/>
      <c r="BG1251" s="25"/>
      <c r="BH1251" s="25"/>
      <c r="BI1251" s="25"/>
      <c r="BJ1251" s="25"/>
      <c r="BK1251" s="25"/>
      <c r="BL1251" s="25"/>
      <c r="BM1251" s="25"/>
      <c r="BN1251" s="25"/>
      <c r="BO1251" s="25"/>
      <c r="BP1251" s="25"/>
      <c r="BQ1251" s="25"/>
      <c r="BR1251" s="25"/>
      <c r="BS1251" s="25"/>
      <c r="BT1251" s="25"/>
      <c r="BU1251" s="25"/>
      <c r="BV1251" s="25"/>
      <c r="BW1251" s="25"/>
      <c r="BX1251" s="25"/>
      <c r="BY1251" s="25"/>
      <c r="BZ1251" s="25"/>
      <c r="CA1251" s="25"/>
      <c r="CB1251" s="25"/>
      <c r="CC1251" s="25"/>
    </row>
    <row r="1252" spans="8:81" ht="15.75" customHeight="1"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32"/>
      <c r="V1252" s="32"/>
      <c r="W1252" s="32"/>
      <c r="X1252" s="32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N1252" s="25"/>
      <c r="AO1252" s="25"/>
      <c r="AP1252" s="25"/>
      <c r="AQ1252" s="25"/>
      <c r="AR1252" s="25"/>
      <c r="AS1252" s="25"/>
      <c r="AT1252" s="25"/>
      <c r="AU1252" s="25"/>
      <c r="AV1252" s="25"/>
      <c r="AW1252" s="25"/>
      <c r="AX1252" s="25"/>
      <c r="AY1252" s="25"/>
      <c r="AZ1252" s="25"/>
      <c r="BA1252" s="25"/>
      <c r="BB1252" s="25"/>
      <c r="BC1252" s="25"/>
      <c r="BD1252" s="25"/>
      <c r="BE1252" s="25"/>
      <c r="BF1252" s="25"/>
      <c r="BG1252" s="25"/>
      <c r="BH1252" s="25"/>
      <c r="BI1252" s="25"/>
      <c r="BJ1252" s="25"/>
      <c r="BK1252" s="25"/>
      <c r="BL1252" s="25"/>
      <c r="BM1252" s="25"/>
      <c r="BN1252" s="25"/>
      <c r="BO1252" s="25"/>
      <c r="BP1252" s="25"/>
      <c r="BQ1252" s="25"/>
      <c r="BR1252" s="25"/>
      <c r="BS1252" s="25"/>
      <c r="BT1252" s="25"/>
      <c r="BU1252" s="25"/>
      <c r="BV1252" s="25"/>
      <c r="BW1252" s="25"/>
      <c r="BX1252" s="25"/>
      <c r="BY1252" s="25"/>
      <c r="BZ1252" s="25"/>
      <c r="CA1252" s="25"/>
      <c r="CB1252" s="25"/>
      <c r="CC1252" s="25"/>
    </row>
    <row r="1253" spans="8:81" ht="15.75" customHeight="1"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32"/>
      <c r="V1253" s="32"/>
      <c r="W1253" s="32"/>
      <c r="X1253" s="32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N1253" s="25"/>
      <c r="AO1253" s="25"/>
      <c r="AP1253" s="25"/>
      <c r="AQ1253" s="25"/>
      <c r="AR1253" s="25"/>
      <c r="AS1253" s="25"/>
      <c r="AT1253" s="25"/>
      <c r="AU1253" s="25"/>
      <c r="AV1253" s="25"/>
      <c r="AW1253" s="25"/>
      <c r="AX1253" s="25"/>
      <c r="AY1253" s="25"/>
      <c r="AZ1253" s="25"/>
      <c r="BA1253" s="25"/>
      <c r="BB1253" s="25"/>
      <c r="BC1253" s="25"/>
      <c r="BD1253" s="25"/>
      <c r="BE1253" s="25"/>
      <c r="BF1253" s="25"/>
      <c r="BG1253" s="25"/>
      <c r="BH1253" s="25"/>
      <c r="BI1253" s="25"/>
      <c r="BJ1253" s="25"/>
      <c r="BK1253" s="25"/>
      <c r="BL1253" s="25"/>
      <c r="BM1253" s="25"/>
      <c r="BN1253" s="25"/>
      <c r="BO1253" s="25"/>
      <c r="BP1253" s="25"/>
      <c r="BQ1253" s="25"/>
      <c r="BR1253" s="25"/>
      <c r="BS1253" s="25"/>
      <c r="BT1253" s="25"/>
      <c r="BU1253" s="25"/>
      <c r="BV1253" s="25"/>
      <c r="BW1253" s="25"/>
      <c r="BX1253" s="25"/>
      <c r="BY1253" s="25"/>
      <c r="BZ1253" s="25"/>
      <c r="CA1253" s="25"/>
      <c r="CB1253" s="25"/>
      <c r="CC1253" s="25"/>
    </row>
    <row r="1254" spans="8:81" ht="15.75" customHeight="1"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32"/>
      <c r="V1254" s="32"/>
      <c r="W1254" s="32"/>
      <c r="X1254" s="32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N1254" s="25"/>
      <c r="AO1254" s="25"/>
      <c r="AP1254" s="25"/>
      <c r="AQ1254" s="25"/>
      <c r="AR1254" s="25"/>
      <c r="AS1254" s="25"/>
      <c r="AT1254" s="25"/>
      <c r="AU1254" s="25"/>
      <c r="AV1254" s="25"/>
      <c r="AW1254" s="25"/>
      <c r="AX1254" s="25"/>
      <c r="AY1254" s="25"/>
      <c r="AZ1254" s="25"/>
      <c r="BA1254" s="25"/>
      <c r="BB1254" s="25"/>
      <c r="BC1254" s="25"/>
      <c r="BD1254" s="25"/>
      <c r="BE1254" s="25"/>
      <c r="BF1254" s="25"/>
      <c r="BG1254" s="25"/>
      <c r="BH1254" s="25"/>
      <c r="BI1254" s="25"/>
      <c r="BJ1254" s="25"/>
      <c r="BK1254" s="25"/>
      <c r="BL1254" s="25"/>
      <c r="BM1254" s="25"/>
      <c r="BN1254" s="25"/>
      <c r="BO1254" s="25"/>
      <c r="BP1254" s="25"/>
      <c r="BQ1254" s="25"/>
      <c r="BR1254" s="25"/>
      <c r="BS1254" s="25"/>
      <c r="BT1254" s="25"/>
      <c r="BU1254" s="25"/>
      <c r="BV1254" s="25"/>
      <c r="BW1254" s="25"/>
      <c r="BX1254" s="25"/>
      <c r="BY1254" s="25"/>
      <c r="BZ1254" s="25"/>
      <c r="CA1254" s="25"/>
      <c r="CB1254" s="25"/>
      <c r="CC1254" s="25"/>
    </row>
    <row r="1255" spans="8:81" ht="15.75" customHeight="1"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32"/>
      <c r="V1255" s="32"/>
      <c r="W1255" s="32"/>
      <c r="X1255" s="32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N1255" s="25"/>
      <c r="AO1255" s="25"/>
      <c r="AP1255" s="25"/>
      <c r="AQ1255" s="25"/>
      <c r="AR1255" s="25"/>
      <c r="AS1255" s="25"/>
      <c r="AT1255" s="25"/>
      <c r="AU1255" s="25"/>
      <c r="AV1255" s="25"/>
      <c r="AW1255" s="25"/>
      <c r="AX1255" s="25"/>
      <c r="AY1255" s="25"/>
      <c r="AZ1255" s="25"/>
      <c r="BA1255" s="25"/>
      <c r="BB1255" s="25"/>
      <c r="BC1255" s="25"/>
      <c r="BD1255" s="25"/>
      <c r="BE1255" s="25"/>
      <c r="BF1255" s="25"/>
      <c r="BG1255" s="25"/>
      <c r="BH1255" s="25"/>
      <c r="BI1255" s="25"/>
      <c r="BJ1255" s="25"/>
      <c r="BK1255" s="25"/>
      <c r="BL1255" s="25"/>
      <c r="BM1255" s="25"/>
      <c r="BN1255" s="25"/>
      <c r="BO1255" s="25"/>
      <c r="BP1255" s="25"/>
      <c r="BQ1255" s="25"/>
      <c r="BR1255" s="25"/>
      <c r="BS1255" s="25"/>
      <c r="BT1255" s="25"/>
      <c r="BU1255" s="25"/>
      <c r="BV1255" s="25"/>
      <c r="BW1255" s="25"/>
      <c r="BX1255" s="25"/>
      <c r="BY1255" s="25"/>
      <c r="BZ1255" s="25"/>
      <c r="CA1255" s="25"/>
      <c r="CB1255" s="25"/>
      <c r="CC1255" s="25"/>
    </row>
    <row r="1256" spans="8:81" ht="15.75" customHeight="1"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32"/>
      <c r="V1256" s="32"/>
      <c r="W1256" s="32"/>
      <c r="X1256" s="32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N1256" s="25"/>
      <c r="AO1256" s="25"/>
      <c r="AP1256" s="25"/>
      <c r="AQ1256" s="25"/>
      <c r="AR1256" s="25"/>
      <c r="AS1256" s="25"/>
      <c r="AT1256" s="25"/>
      <c r="AU1256" s="25"/>
      <c r="AV1256" s="25"/>
      <c r="AW1256" s="25"/>
      <c r="AX1256" s="25"/>
      <c r="AY1256" s="25"/>
      <c r="AZ1256" s="25"/>
      <c r="BA1256" s="25"/>
      <c r="BB1256" s="25"/>
      <c r="BC1256" s="25"/>
      <c r="BD1256" s="25"/>
      <c r="BE1256" s="25"/>
      <c r="BF1256" s="25"/>
      <c r="BG1256" s="25"/>
      <c r="BH1256" s="25"/>
      <c r="BI1256" s="25"/>
      <c r="BJ1256" s="25"/>
      <c r="BK1256" s="25"/>
      <c r="BL1256" s="25"/>
      <c r="BM1256" s="25"/>
      <c r="BN1256" s="25"/>
      <c r="BO1256" s="25"/>
      <c r="BP1256" s="25"/>
      <c r="BQ1256" s="25"/>
      <c r="BR1256" s="25"/>
      <c r="BS1256" s="25"/>
      <c r="BT1256" s="25"/>
      <c r="BU1256" s="25"/>
      <c r="BV1256" s="25"/>
      <c r="BW1256" s="25"/>
      <c r="BX1256" s="25"/>
      <c r="BY1256" s="25"/>
      <c r="BZ1256" s="25"/>
      <c r="CA1256" s="25"/>
      <c r="CB1256" s="25"/>
      <c r="CC1256" s="25"/>
    </row>
    <row r="1257" spans="8:81" ht="15.75" customHeight="1"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32"/>
      <c r="V1257" s="32"/>
      <c r="W1257" s="32"/>
      <c r="X1257" s="32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N1257" s="25"/>
      <c r="AO1257" s="25"/>
      <c r="AP1257" s="25"/>
      <c r="AQ1257" s="25"/>
      <c r="AR1257" s="25"/>
      <c r="AS1257" s="25"/>
      <c r="AT1257" s="25"/>
      <c r="AU1257" s="25"/>
      <c r="AV1257" s="25"/>
      <c r="AW1257" s="25"/>
      <c r="AX1257" s="25"/>
      <c r="AY1257" s="25"/>
      <c r="AZ1257" s="25"/>
      <c r="BA1257" s="25"/>
      <c r="BB1257" s="25"/>
      <c r="BC1257" s="25"/>
      <c r="BD1257" s="25"/>
      <c r="BE1257" s="25"/>
      <c r="BF1257" s="25"/>
      <c r="BG1257" s="25"/>
      <c r="BH1257" s="25"/>
      <c r="BI1257" s="25"/>
      <c r="BJ1257" s="25"/>
      <c r="BK1257" s="25"/>
      <c r="BL1257" s="25"/>
      <c r="BM1257" s="25"/>
      <c r="BN1257" s="25"/>
      <c r="BO1257" s="25"/>
      <c r="BP1257" s="25"/>
      <c r="BQ1257" s="25"/>
      <c r="BR1257" s="25"/>
      <c r="BS1257" s="25"/>
      <c r="BT1257" s="25"/>
      <c r="BU1257" s="25"/>
      <c r="BV1257" s="25"/>
      <c r="BW1257" s="25"/>
      <c r="BX1257" s="25"/>
      <c r="BY1257" s="25"/>
      <c r="BZ1257" s="25"/>
      <c r="CA1257" s="25"/>
      <c r="CB1257" s="25"/>
      <c r="CC1257" s="25"/>
    </row>
    <row r="1258" spans="8:81" ht="15.75" customHeight="1"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32"/>
      <c r="V1258" s="32"/>
      <c r="W1258" s="32"/>
      <c r="X1258" s="32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N1258" s="25"/>
      <c r="AO1258" s="25"/>
      <c r="AP1258" s="25"/>
      <c r="AQ1258" s="25"/>
      <c r="AR1258" s="25"/>
      <c r="AS1258" s="25"/>
      <c r="AT1258" s="25"/>
      <c r="AU1258" s="25"/>
      <c r="AV1258" s="25"/>
      <c r="AW1258" s="25"/>
      <c r="AX1258" s="25"/>
      <c r="AY1258" s="25"/>
      <c r="AZ1258" s="25"/>
      <c r="BA1258" s="25"/>
      <c r="BB1258" s="25"/>
      <c r="BC1258" s="25"/>
      <c r="BD1258" s="25"/>
      <c r="BE1258" s="25"/>
      <c r="BF1258" s="25"/>
      <c r="BG1258" s="25"/>
      <c r="BH1258" s="25"/>
      <c r="BI1258" s="25"/>
      <c r="BJ1258" s="25"/>
      <c r="BK1258" s="25"/>
      <c r="BL1258" s="25"/>
      <c r="BM1258" s="25"/>
      <c r="BN1258" s="25"/>
      <c r="BO1258" s="25"/>
      <c r="BP1258" s="25"/>
      <c r="BQ1258" s="25"/>
      <c r="BR1258" s="25"/>
      <c r="BS1258" s="25"/>
      <c r="BT1258" s="25"/>
      <c r="BU1258" s="25"/>
      <c r="BV1258" s="25"/>
      <c r="BW1258" s="25"/>
      <c r="BX1258" s="25"/>
      <c r="BY1258" s="25"/>
      <c r="BZ1258" s="25"/>
      <c r="CA1258" s="25"/>
      <c r="CB1258" s="25"/>
      <c r="CC1258" s="25"/>
    </row>
    <row r="1259" spans="8:81" ht="15.75" customHeight="1"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32"/>
      <c r="V1259" s="32"/>
      <c r="W1259" s="32"/>
      <c r="X1259" s="32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N1259" s="25"/>
      <c r="AO1259" s="25"/>
      <c r="AP1259" s="25"/>
      <c r="AQ1259" s="25"/>
      <c r="AR1259" s="25"/>
      <c r="AS1259" s="25"/>
      <c r="AT1259" s="25"/>
      <c r="AU1259" s="25"/>
      <c r="AV1259" s="25"/>
      <c r="AW1259" s="25"/>
      <c r="AX1259" s="25"/>
      <c r="AY1259" s="25"/>
      <c r="AZ1259" s="25"/>
      <c r="BA1259" s="25"/>
      <c r="BB1259" s="25"/>
      <c r="BC1259" s="25"/>
      <c r="BD1259" s="25"/>
      <c r="BE1259" s="25"/>
      <c r="BF1259" s="25"/>
      <c r="BG1259" s="25"/>
      <c r="BH1259" s="25"/>
      <c r="BI1259" s="25"/>
      <c r="BJ1259" s="25"/>
      <c r="BK1259" s="25"/>
      <c r="BL1259" s="25"/>
      <c r="BM1259" s="25"/>
      <c r="BN1259" s="25"/>
      <c r="BO1259" s="25"/>
      <c r="BP1259" s="25"/>
      <c r="BQ1259" s="25"/>
      <c r="BR1259" s="25"/>
      <c r="BS1259" s="25"/>
      <c r="BT1259" s="25"/>
      <c r="BU1259" s="25"/>
      <c r="BV1259" s="25"/>
      <c r="BW1259" s="25"/>
      <c r="BX1259" s="25"/>
      <c r="BY1259" s="25"/>
      <c r="BZ1259" s="25"/>
      <c r="CA1259" s="25"/>
      <c r="CB1259" s="25"/>
      <c r="CC1259" s="25"/>
    </row>
    <row r="1260" spans="8:81" ht="15.75" customHeight="1"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32"/>
      <c r="V1260" s="32"/>
      <c r="W1260" s="32"/>
      <c r="X1260" s="32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N1260" s="25"/>
      <c r="AO1260" s="25"/>
      <c r="AP1260" s="25"/>
      <c r="AQ1260" s="25"/>
      <c r="AR1260" s="25"/>
      <c r="AS1260" s="25"/>
      <c r="AT1260" s="25"/>
      <c r="AU1260" s="25"/>
      <c r="AV1260" s="25"/>
      <c r="AW1260" s="25"/>
      <c r="AX1260" s="25"/>
      <c r="AY1260" s="25"/>
      <c r="AZ1260" s="25"/>
      <c r="BA1260" s="25"/>
      <c r="BB1260" s="25"/>
      <c r="BC1260" s="25"/>
      <c r="BD1260" s="25"/>
      <c r="BE1260" s="25"/>
      <c r="BF1260" s="25"/>
      <c r="BG1260" s="25"/>
      <c r="BH1260" s="25"/>
      <c r="BI1260" s="25"/>
      <c r="BJ1260" s="25"/>
      <c r="BK1260" s="25"/>
      <c r="BL1260" s="25"/>
      <c r="BM1260" s="25"/>
      <c r="BN1260" s="25"/>
      <c r="BO1260" s="25"/>
      <c r="BP1260" s="25"/>
      <c r="BQ1260" s="25"/>
      <c r="BR1260" s="25"/>
      <c r="BS1260" s="25"/>
      <c r="BT1260" s="25"/>
      <c r="BU1260" s="25"/>
      <c r="BV1260" s="25"/>
      <c r="BW1260" s="25"/>
      <c r="BX1260" s="25"/>
      <c r="BY1260" s="25"/>
      <c r="BZ1260" s="25"/>
      <c r="CA1260" s="25"/>
      <c r="CB1260" s="25"/>
      <c r="CC1260" s="25"/>
    </row>
    <row r="1261" spans="8:81" ht="15.75" customHeight="1"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32"/>
      <c r="V1261" s="32"/>
      <c r="W1261" s="32"/>
      <c r="X1261" s="32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N1261" s="25"/>
      <c r="AO1261" s="25"/>
      <c r="AP1261" s="25"/>
      <c r="AQ1261" s="25"/>
      <c r="AR1261" s="25"/>
      <c r="AS1261" s="25"/>
      <c r="AT1261" s="25"/>
      <c r="AU1261" s="25"/>
      <c r="AV1261" s="25"/>
      <c r="AW1261" s="25"/>
      <c r="AX1261" s="25"/>
      <c r="AY1261" s="25"/>
      <c r="AZ1261" s="25"/>
      <c r="BA1261" s="25"/>
      <c r="BB1261" s="25"/>
      <c r="BC1261" s="25"/>
      <c r="BD1261" s="25"/>
      <c r="BE1261" s="25"/>
      <c r="BF1261" s="25"/>
      <c r="BG1261" s="25"/>
      <c r="BH1261" s="25"/>
      <c r="BI1261" s="25"/>
      <c r="BJ1261" s="25"/>
      <c r="BK1261" s="25"/>
      <c r="BL1261" s="25"/>
      <c r="BM1261" s="25"/>
      <c r="BN1261" s="25"/>
      <c r="BO1261" s="25"/>
      <c r="BP1261" s="25"/>
      <c r="BQ1261" s="25"/>
      <c r="BR1261" s="25"/>
      <c r="BS1261" s="25"/>
      <c r="BT1261" s="25"/>
      <c r="BU1261" s="25"/>
      <c r="BV1261" s="25"/>
      <c r="BW1261" s="25"/>
      <c r="BX1261" s="25"/>
      <c r="BY1261" s="25"/>
      <c r="BZ1261" s="25"/>
      <c r="CA1261" s="25"/>
      <c r="CB1261" s="25"/>
      <c r="CC1261" s="25"/>
    </row>
    <row r="1262" spans="8:81" ht="15.75" customHeight="1"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32"/>
      <c r="V1262" s="32"/>
      <c r="W1262" s="32"/>
      <c r="X1262" s="32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N1262" s="25"/>
      <c r="AO1262" s="25"/>
      <c r="AP1262" s="25"/>
      <c r="AQ1262" s="25"/>
      <c r="AR1262" s="25"/>
      <c r="AS1262" s="25"/>
      <c r="AT1262" s="25"/>
      <c r="AU1262" s="25"/>
      <c r="AV1262" s="25"/>
      <c r="AW1262" s="25"/>
      <c r="AX1262" s="25"/>
      <c r="AY1262" s="25"/>
      <c r="AZ1262" s="25"/>
      <c r="BA1262" s="25"/>
      <c r="BB1262" s="25"/>
      <c r="BC1262" s="25"/>
      <c r="BD1262" s="25"/>
      <c r="BE1262" s="25"/>
      <c r="BF1262" s="25"/>
      <c r="BG1262" s="25"/>
      <c r="BH1262" s="25"/>
      <c r="BI1262" s="25"/>
      <c r="BJ1262" s="25"/>
      <c r="BK1262" s="25"/>
      <c r="BL1262" s="25"/>
      <c r="BM1262" s="25"/>
      <c r="BN1262" s="25"/>
      <c r="BO1262" s="25"/>
      <c r="BP1262" s="25"/>
      <c r="BQ1262" s="25"/>
      <c r="BR1262" s="25"/>
      <c r="BS1262" s="25"/>
      <c r="BT1262" s="25"/>
      <c r="BU1262" s="25"/>
      <c r="BV1262" s="25"/>
      <c r="BW1262" s="25"/>
      <c r="BX1262" s="25"/>
      <c r="BY1262" s="25"/>
      <c r="BZ1262" s="25"/>
      <c r="CA1262" s="25"/>
      <c r="CB1262" s="25"/>
      <c r="CC1262" s="25"/>
    </row>
    <row r="1263" spans="8:81" ht="15.75" customHeight="1"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32"/>
      <c r="V1263" s="32"/>
      <c r="W1263" s="32"/>
      <c r="X1263" s="32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N1263" s="25"/>
      <c r="AO1263" s="25"/>
      <c r="AP1263" s="25"/>
      <c r="AQ1263" s="25"/>
      <c r="AR1263" s="25"/>
      <c r="AS1263" s="25"/>
      <c r="AT1263" s="25"/>
      <c r="AU1263" s="25"/>
      <c r="AV1263" s="25"/>
      <c r="AW1263" s="25"/>
      <c r="AX1263" s="25"/>
      <c r="AY1263" s="25"/>
      <c r="AZ1263" s="25"/>
      <c r="BA1263" s="25"/>
      <c r="BB1263" s="25"/>
      <c r="BC1263" s="25"/>
      <c r="BD1263" s="25"/>
      <c r="BE1263" s="25"/>
      <c r="BF1263" s="25"/>
      <c r="BG1263" s="25"/>
      <c r="BH1263" s="25"/>
      <c r="BI1263" s="25"/>
      <c r="BJ1263" s="25"/>
      <c r="BK1263" s="25"/>
      <c r="BL1263" s="25"/>
      <c r="BM1263" s="25"/>
      <c r="BN1263" s="25"/>
      <c r="BO1263" s="25"/>
      <c r="BP1263" s="25"/>
      <c r="BQ1263" s="25"/>
      <c r="BR1263" s="25"/>
      <c r="BS1263" s="25"/>
      <c r="BT1263" s="25"/>
      <c r="BU1263" s="25"/>
      <c r="BV1263" s="25"/>
      <c r="BW1263" s="25"/>
      <c r="BX1263" s="25"/>
      <c r="BY1263" s="25"/>
      <c r="BZ1263" s="25"/>
      <c r="CA1263" s="25"/>
      <c r="CB1263" s="25"/>
      <c r="CC1263" s="25"/>
    </row>
    <row r="1264" spans="8:81" ht="15.75" customHeight="1"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32"/>
      <c r="V1264" s="32"/>
      <c r="W1264" s="32"/>
      <c r="X1264" s="32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N1264" s="25"/>
      <c r="AO1264" s="25"/>
      <c r="AP1264" s="25"/>
      <c r="AQ1264" s="25"/>
      <c r="AR1264" s="25"/>
      <c r="AS1264" s="25"/>
      <c r="AT1264" s="25"/>
      <c r="AU1264" s="25"/>
      <c r="AV1264" s="25"/>
      <c r="AW1264" s="25"/>
      <c r="AX1264" s="25"/>
      <c r="AY1264" s="25"/>
      <c r="AZ1264" s="25"/>
      <c r="BA1264" s="25"/>
      <c r="BB1264" s="25"/>
      <c r="BC1264" s="25"/>
      <c r="BD1264" s="25"/>
      <c r="BE1264" s="25"/>
      <c r="BF1264" s="25"/>
      <c r="BG1264" s="25"/>
      <c r="BH1264" s="25"/>
      <c r="BI1264" s="25"/>
      <c r="BJ1264" s="25"/>
      <c r="BK1264" s="25"/>
      <c r="BL1264" s="25"/>
      <c r="BM1264" s="25"/>
      <c r="BN1264" s="25"/>
      <c r="BO1264" s="25"/>
      <c r="BP1264" s="25"/>
      <c r="BQ1264" s="25"/>
      <c r="BR1264" s="25"/>
      <c r="BS1264" s="25"/>
      <c r="BT1264" s="25"/>
      <c r="BU1264" s="25"/>
      <c r="BV1264" s="25"/>
      <c r="BW1264" s="25"/>
      <c r="BX1264" s="25"/>
      <c r="BY1264" s="25"/>
      <c r="BZ1264" s="25"/>
      <c r="CA1264" s="25"/>
      <c r="CB1264" s="25"/>
      <c r="CC1264" s="25"/>
    </row>
    <row r="1265" spans="8:81" ht="15.75" customHeight="1"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32"/>
      <c r="V1265" s="32"/>
      <c r="W1265" s="32"/>
      <c r="X1265" s="32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N1265" s="25"/>
      <c r="AO1265" s="25"/>
      <c r="AP1265" s="25"/>
      <c r="AQ1265" s="25"/>
      <c r="AR1265" s="25"/>
      <c r="AS1265" s="25"/>
      <c r="AT1265" s="25"/>
      <c r="AU1265" s="25"/>
      <c r="AV1265" s="25"/>
      <c r="AW1265" s="25"/>
      <c r="AX1265" s="25"/>
      <c r="AY1265" s="25"/>
      <c r="AZ1265" s="25"/>
      <c r="BA1265" s="25"/>
      <c r="BB1265" s="25"/>
      <c r="BC1265" s="25"/>
      <c r="BD1265" s="25"/>
      <c r="BE1265" s="25"/>
      <c r="BF1265" s="25"/>
      <c r="BG1265" s="25"/>
      <c r="BH1265" s="25"/>
      <c r="BI1265" s="25"/>
      <c r="BJ1265" s="25"/>
      <c r="BK1265" s="25"/>
      <c r="BL1265" s="25"/>
      <c r="BM1265" s="25"/>
      <c r="BN1265" s="25"/>
      <c r="BO1265" s="25"/>
      <c r="BP1265" s="25"/>
      <c r="BQ1265" s="25"/>
      <c r="BR1265" s="25"/>
      <c r="BS1265" s="25"/>
      <c r="BT1265" s="25"/>
      <c r="BU1265" s="25"/>
      <c r="BV1265" s="25"/>
      <c r="BW1265" s="25"/>
      <c r="BX1265" s="25"/>
      <c r="BY1265" s="25"/>
      <c r="BZ1265" s="25"/>
      <c r="CA1265" s="25"/>
      <c r="CB1265" s="25"/>
      <c r="CC1265" s="25"/>
    </row>
    <row r="1266" spans="8:81" ht="15.75" customHeight="1"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32"/>
      <c r="V1266" s="32"/>
      <c r="W1266" s="32"/>
      <c r="X1266" s="32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  <c r="AP1266" s="25"/>
      <c r="AQ1266" s="25"/>
      <c r="AR1266" s="25"/>
      <c r="AS1266" s="25"/>
      <c r="AT1266" s="25"/>
      <c r="AU1266" s="25"/>
      <c r="AV1266" s="25"/>
      <c r="AW1266" s="25"/>
      <c r="AX1266" s="25"/>
      <c r="AY1266" s="25"/>
      <c r="AZ1266" s="25"/>
      <c r="BA1266" s="25"/>
      <c r="BB1266" s="25"/>
      <c r="BC1266" s="25"/>
      <c r="BD1266" s="25"/>
      <c r="BE1266" s="25"/>
      <c r="BF1266" s="25"/>
      <c r="BG1266" s="25"/>
      <c r="BH1266" s="25"/>
      <c r="BI1266" s="25"/>
      <c r="BJ1266" s="25"/>
      <c r="BK1266" s="25"/>
      <c r="BL1266" s="25"/>
      <c r="BM1266" s="25"/>
      <c r="BN1266" s="25"/>
      <c r="BO1266" s="25"/>
      <c r="BP1266" s="25"/>
      <c r="BQ1266" s="25"/>
      <c r="BR1266" s="25"/>
      <c r="BS1266" s="25"/>
      <c r="BT1266" s="25"/>
      <c r="BU1266" s="25"/>
      <c r="BV1266" s="25"/>
      <c r="BW1266" s="25"/>
      <c r="BX1266" s="25"/>
      <c r="BY1266" s="25"/>
      <c r="BZ1266" s="25"/>
      <c r="CA1266" s="25"/>
      <c r="CB1266" s="25"/>
      <c r="CC1266" s="25"/>
    </row>
    <row r="1267" spans="8:81" ht="15.75" customHeight="1"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32"/>
      <c r="V1267" s="32"/>
      <c r="W1267" s="32"/>
      <c r="X1267" s="32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N1267" s="25"/>
      <c r="AO1267" s="25"/>
      <c r="AP1267" s="25"/>
      <c r="AQ1267" s="25"/>
      <c r="AR1267" s="25"/>
      <c r="AS1267" s="25"/>
      <c r="AT1267" s="25"/>
      <c r="AU1267" s="25"/>
      <c r="AV1267" s="25"/>
      <c r="AW1267" s="25"/>
      <c r="AX1267" s="25"/>
      <c r="AY1267" s="25"/>
      <c r="AZ1267" s="25"/>
      <c r="BA1267" s="25"/>
      <c r="BB1267" s="25"/>
      <c r="BC1267" s="25"/>
      <c r="BD1267" s="25"/>
      <c r="BE1267" s="25"/>
      <c r="BF1267" s="25"/>
      <c r="BG1267" s="25"/>
      <c r="BH1267" s="25"/>
      <c r="BI1267" s="25"/>
      <c r="BJ1267" s="25"/>
      <c r="BK1267" s="25"/>
      <c r="BL1267" s="25"/>
      <c r="BM1267" s="25"/>
      <c r="BN1267" s="25"/>
      <c r="BO1267" s="25"/>
      <c r="BP1267" s="25"/>
      <c r="BQ1267" s="25"/>
      <c r="BR1267" s="25"/>
      <c r="BS1267" s="25"/>
      <c r="BT1267" s="25"/>
      <c r="BU1267" s="25"/>
      <c r="BV1267" s="25"/>
      <c r="BW1267" s="25"/>
      <c r="BX1267" s="25"/>
      <c r="BY1267" s="25"/>
      <c r="BZ1267" s="25"/>
      <c r="CA1267" s="25"/>
      <c r="CB1267" s="25"/>
      <c r="CC1267" s="25"/>
    </row>
    <row r="1268" spans="8:81" ht="15.75" customHeight="1"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32"/>
      <c r="V1268" s="32"/>
      <c r="W1268" s="32"/>
      <c r="X1268" s="32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N1268" s="25"/>
      <c r="AO1268" s="25"/>
      <c r="AP1268" s="25"/>
      <c r="AQ1268" s="25"/>
      <c r="AR1268" s="25"/>
      <c r="AS1268" s="25"/>
      <c r="AT1268" s="25"/>
      <c r="AU1268" s="25"/>
      <c r="AV1268" s="25"/>
      <c r="AW1268" s="25"/>
      <c r="AX1268" s="25"/>
      <c r="AY1268" s="25"/>
      <c r="AZ1268" s="25"/>
      <c r="BA1268" s="25"/>
      <c r="BB1268" s="25"/>
      <c r="BC1268" s="25"/>
      <c r="BD1268" s="25"/>
      <c r="BE1268" s="25"/>
      <c r="BF1268" s="25"/>
      <c r="BG1268" s="25"/>
      <c r="BH1268" s="25"/>
      <c r="BI1268" s="25"/>
      <c r="BJ1268" s="25"/>
      <c r="BK1268" s="25"/>
      <c r="BL1268" s="25"/>
      <c r="BM1268" s="25"/>
      <c r="BN1268" s="25"/>
      <c r="BO1268" s="25"/>
      <c r="BP1268" s="25"/>
      <c r="BQ1268" s="25"/>
      <c r="BR1268" s="25"/>
      <c r="BS1268" s="25"/>
      <c r="BT1268" s="25"/>
      <c r="BU1268" s="25"/>
      <c r="BV1268" s="25"/>
      <c r="BW1268" s="25"/>
      <c r="BX1268" s="25"/>
      <c r="BY1268" s="25"/>
      <c r="BZ1268" s="25"/>
      <c r="CA1268" s="25"/>
      <c r="CB1268" s="25"/>
      <c r="CC1268" s="25"/>
    </row>
    <row r="1269" spans="8:81" ht="15.75" customHeight="1"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32"/>
      <c r="V1269" s="32"/>
      <c r="W1269" s="32"/>
      <c r="X1269" s="32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N1269" s="25"/>
      <c r="AO1269" s="25"/>
      <c r="AP1269" s="25"/>
      <c r="AQ1269" s="25"/>
      <c r="AR1269" s="25"/>
      <c r="AS1269" s="25"/>
      <c r="AT1269" s="25"/>
      <c r="AU1269" s="25"/>
      <c r="AV1269" s="25"/>
      <c r="AW1269" s="25"/>
      <c r="AX1269" s="25"/>
      <c r="AY1269" s="25"/>
      <c r="AZ1269" s="25"/>
      <c r="BA1269" s="25"/>
      <c r="BB1269" s="25"/>
      <c r="BC1269" s="25"/>
      <c r="BD1269" s="25"/>
      <c r="BE1269" s="25"/>
      <c r="BF1269" s="25"/>
      <c r="BG1269" s="25"/>
      <c r="BH1269" s="25"/>
      <c r="BI1269" s="25"/>
      <c r="BJ1269" s="25"/>
      <c r="BK1269" s="25"/>
      <c r="BL1269" s="25"/>
      <c r="BM1269" s="25"/>
      <c r="BN1269" s="25"/>
      <c r="BO1269" s="25"/>
      <c r="BP1269" s="25"/>
      <c r="BQ1269" s="25"/>
      <c r="BR1269" s="25"/>
      <c r="BS1269" s="25"/>
      <c r="BT1269" s="25"/>
      <c r="BU1269" s="25"/>
      <c r="BV1269" s="25"/>
      <c r="BW1269" s="25"/>
      <c r="BX1269" s="25"/>
      <c r="BY1269" s="25"/>
      <c r="BZ1269" s="25"/>
      <c r="CA1269" s="25"/>
      <c r="CB1269" s="25"/>
      <c r="CC1269" s="25"/>
    </row>
    <row r="1270" spans="8:81" ht="15.75" customHeight="1"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32"/>
      <c r="V1270" s="32"/>
      <c r="W1270" s="32"/>
      <c r="X1270" s="32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N1270" s="25"/>
      <c r="AO1270" s="25"/>
      <c r="AP1270" s="25"/>
      <c r="AQ1270" s="25"/>
      <c r="AR1270" s="25"/>
      <c r="AS1270" s="25"/>
      <c r="AT1270" s="25"/>
      <c r="AU1270" s="25"/>
      <c r="AV1270" s="25"/>
      <c r="AW1270" s="25"/>
      <c r="AX1270" s="25"/>
      <c r="AY1270" s="25"/>
      <c r="AZ1270" s="25"/>
      <c r="BA1270" s="25"/>
      <c r="BB1270" s="25"/>
      <c r="BC1270" s="25"/>
      <c r="BD1270" s="25"/>
      <c r="BE1270" s="25"/>
      <c r="BF1270" s="25"/>
      <c r="BG1270" s="25"/>
      <c r="BH1270" s="25"/>
      <c r="BI1270" s="25"/>
      <c r="BJ1270" s="25"/>
      <c r="BK1270" s="25"/>
      <c r="BL1270" s="25"/>
      <c r="BM1270" s="25"/>
      <c r="BN1270" s="25"/>
      <c r="BO1270" s="25"/>
      <c r="BP1270" s="25"/>
      <c r="BQ1270" s="25"/>
      <c r="BR1270" s="25"/>
      <c r="BS1270" s="25"/>
      <c r="BT1270" s="25"/>
      <c r="BU1270" s="25"/>
      <c r="BV1270" s="25"/>
      <c r="BW1270" s="25"/>
      <c r="BX1270" s="25"/>
      <c r="BY1270" s="25"/>
      <c r="BZ1270" s="25"/>
      <c r="CA1270" s="25"/>
      <c r="CB1270" s="25"/>
      <c r="CC1270" s="25"/>
    </row>
    <row r="1271" spans="8:81" ht="15.75" customHeight="1"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32"/>
      <c r="V1271" s="32"/>
      <c r="W1271" s="32"/>
      <c r="X1271" s="32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N1271" s="25"/>
      <c r="AO1271" s="25"/>
      <c r="AP1271" s="25"/>
      <c r="AQ1271" s="25"/>
      <c r="AR1271" s="25"/>
      <c r="AS1271" s="25"/>
      <c r="AT1271" s="25"/>
      <c r="AU1271" s="25"/>
      <c r="AV1271" s="25"/>
      <c r="AW1271" s="25"/>
      <c r="AX1271" s="25"/>
      <c r="AY1271" s="25"/>
      <c r="AZ1271" s="25"/>
      <c r="BA1271" s="25"/>
      <c r="BB1271" s="25"/>
      <c r="BC1271" s="25"/>
      <c r="BD1271" s="25"/>
      <c r="BE1271" s="25"/>
      <c r="BF1271" s="25"/>
      <c r="BG1271" s="25"/>
      <c r="BH1271" s="25"/>
      <c r="BI1271" s="25"/>
      <c r="BJ1271" s="25"/>
      <c r="BK1271" s="25"/>
      <c r="BL1271" s="25"/>
      <c r="BM1271" s="25"/>
      <c r="BN1271" s="25"/>
      <c r="BO1271" s="25"/>
      <c r="BP1271" s="25"/>
      <c r="BQ1271" s="25"/>
      <c r="BR1271" s="25"/>
      <c r="BS1271" s="25"/>
      <c r="BT1271" s="25"/>
      <c r="BU1271" s="25"/>
      <c r="BV1271" s="25"/>
      <c r="BW1271" s="25"/>
      <c r="BX1271" s="25"/>
      <c r="BY1271" s="25"/>
      <c r="BZ1271" s="25"/>
      <c r="CA1271" s="25"/>
      <c r="CB1271" s="25"/>
      <c r="CC1271" s="25"/>
    </row>
    <row r="1272" spans="8:81" ht="15.75" customHeight="1"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32"/>
      <c r="V1272" s="32"/>
      <c r="W1272" s="32"/>
      <c r="X1272" s="32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N1272" s="25"/>
      <c r="AO1272" s="25"/>
      <c r="AP1272" s="25"/>
      <c r="AQ1272" s="25"/>
      <c r="AR1272" s="25"/>
      <c r="AS1272" s="25"/>
      <c r="AT1272" s="25"/>
      <c r="AU1272" s="25"/>
      <c r="AV1272" s="25"/>
      <c r="AW1272" s="25"/>
      <c r="AX1272" s="25"/>
      <c r="AY1272" s="25"/>
      <c r="AZ1272" s="25"/>
      <c r="BA1272" s="25"/>
      <c r="BB1272" s="25"/>
      <c r="BC1272" s="25"/>
      <c r="BD1272" s="25"/>
      <c r="BE1272" s="25"/>
      <c r="BF1272" s="25"/>
      <c r="BG1272" s="25"/>
      <c r="BH1272" s="25"/>
      <c r="BI1272" s="25"/>
      <c r="BJ1272" s="25"/>
      <c r="BK1272" s="25"/>
      <c r="BL1272" s="25"/>
      <c r="BM1272" s="25"/>
      <c r="BN1272" s="25"/>
      <c r="BO1272" s="25"/>
      <c r="BP1272" s="25"/>
      <c r="BQ1272" s="25"/>
      <c r="BR1272" s="25"/>
      <c r="BS1272" s="25"/>
      <c r="BT1272" s="25"/>
      <c r="BU1272" s="25"/>
      <c r="BV1272" s="25"/>
      <c r="BW1272" s="25"/>
      <c r="BX1272" s="25"/>
      <c r="BY1272" s="25"/>
      <c r="BZ1272" s="25"/>
      <c r="CA1272" s="25"/>
      <c r="CB1272" s="25"/>
      <c r="CC1272" s="25"/>
    </row>
    <row r="1273" spans="8:81" ht="15.75" customHeight="1"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32"/>
      <c r="V1273" s="32"/>
      <c r="W1273" s="32"/>
      <c r="X1273" s="32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N1273" s="25"/>
      <c r="AO1273" s="25"/>
      <c r="AP1273" s="25"/>
      <c r="AQ1273" s="25"/>
      <c r="AR1273" s="25"/>
      <c r="AS1273" s="25"/>
      <c r="AT1273" s="25"/>
      <c r="AU1273" s="25"/>
      <c r="AV1273" s="25"/>
      <c r="AW1273" s="25"/>
      <c r="AX1273" s="25"/>
      <c r="AY1273" s="25"/>
      <c r="AZ1273" s="25"/>
      <c r="BA1273" s="25"/>
      <c r="BB1273" s="25"/>
      <c r="BC1273" s="25"/>
      <c r="BD1273" s="25"/>
      <c r="BE1273" s="25"/>
      <c r="BF1273" s="25"/>
      <c r="BG1273" s="25"/>
      <c r="BH1273" s="25"/>
      <c r="BI1273" s="25"/>
      <c r="BJ1273" s="25"/>
      <c r="BK1273" s="25"/>
      <c r="BL1273" s="25"/>
      <c r="BM1273" s="25"/>
      <c r="BN1273" s="25"/>
      <c r="BO1273" s="25"/>
      <c r="BP1273" s="25"/>
      <c r="BQ1273" s="25"/>
      <c r="BR1273" s="25"/>
      <c r="BS1273" s="25"/>
      <c r="BT1273" s="25"/>
      <c r="BU1273" s="25"/>
      <c r="BV1273" s="25"/>
      <c r="BW1273" s="25"/>
      <c r="BX1273" s="25"/>
      <c r="BY1273" s="25"/>
      <c r="BZ1273" s="25"/>
      <c r="CA1273" s="25"/>
      <c r="CB1273" s="25"/>
      <c r="CC1273" s="25"/>
    </row>
    <row r="1274" spans="8:81" ht="15.75" customHeight="1"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32"/>
      <c r="V1274" s="32"/>
      <c r="W1274" s="32"/>
      <c r="X1274" s="32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N1274" s="25"/>
      <c r="AO1274" s="25"/>
      <c r="AP1274" s="25"/>
      <c r="AQ1274" s="25"/>
      <c r="AR1274" s="25"/>
      <c r="AS1274" s="25"/>
      <c r="AT1274" s="25"/>
      <c r="AU1274" s="25"/>
      <c r="AV1274" s="25"/>
      <c r="AW1274" s="25"/>
      <c r="AX1274" s="25"/>
      <c r="AY1274" s="25"/>
      <c r="AZ1274" s="25"/>
      <c r="BA1274" s="25"/>
      <c r="BB1274" s="25"/>
      <c r="BC1274" s="25"/>
      <c r="BD1274" s="25"/>
      <c r="BE1274" s="25"/>
      <c r="BF1274" s="25"/>
      <c r="BG1274" s="25"/>
      <c r="BH1274" s="25"/>
      <c r="BI1274" s="25"/>
      <c r="BJ1274" s="25"/>
      <c r="BK1274" s="25"/>
      <c r="BL1274" s="25"/>
      <c r="BM1274" s="25"/>
      <c r="BN1274" s="25"/>
      <c r="BO1274" s="25"/>
      <c r="BP1274" s="25"/>
      <c r="BQ1274" s="25"/>
      <c r="BR1274" s="25"/>
      <c r="BS1274" s="25"/>
      <c r="BT1274" s="25"/>
      <c r="BU1274" s="25"/>
      <c r="BV1274" s="25"/>
      <c r="BW1274" s="25"/>
      <c r="BX1274" s="25"/>
      <c r="BY1274" s="25"/>
      <c r="BZ1274" s="25"/>
      <c r="CA1274" s="25"/>
      <c r="CB1274" s="25"/>
      <c r="CC1274" s="25"/>
    </row>
    <row r="1275" spans="8:81" ht="15.75" customHeight="1"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32"/>
      <c r="V1275" s="32"/>
      <c r="W1275" s="32"/>
      <c r="X1275" s="32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N1275" s="25"/>
      <c r="AO1275" s="25"/>
      <c r="AP1275" s="25"/>
      <c r="AQ1275" s="25"/>
      <c r="AR1275" s="25"/>
      <c r="AS1275" s="25"/>
      <c r="AT1275" s="25"/>
      <c r="AU1275" s="25"/>
      <c r="AV1275" s="25"/>
      <c r="AW1275" s="25"/>
      <c r="AX1275" s="25"/>
      <c r="AY1275" s="25"/>
      <c r="AZ1275" s="25"/>
      <c r="BA1275" s="25"/>
      <c r="BB1275" s="25"/>
      <c r="BC1275" s="25"/>
      <c r="BD1275" s="25"/>
      <c r="BE1275" s="25"/>
      <c r="BF1275" s="25"/>
      <c r="BG1275" s="25"/>
      <c r="BH1275" s="25"/>
      <c r="BI1275" s="25"/>
      <c r="BJ1275" s="25"/>
      <c r="BK1275" s="25"/>
      <c r="BL1275" s="25"/>
      <c r="BM1275" s="25"/>
      <c r="BN1275" s="25"/>
      <c r="BO1275" s="25"/>
      <c r="BP1275" s="25"/>
      <c r="BQ1275" s="25"/>
      <c r="BR1275" s="25"/>
      <c r="BS1275" s="25"/>
      <c r="BT1275" s="25"/>
      <c r="BU1275" s="25"/>
      <c r="BV1275" s="25"/>
      <c r="BW1275" s="25"/>
      <c r="BX1275" s="25"/>
      <c r="BY1275" s="25"/>
      <c r="BZ1275" s="25"/>
      <c r="CA1275" s="25"/>
      <c r="CB1275" s="25"/>
      <c r="CC1275" s="25"/>
    </row>
    <row r="1276" spans="8:81" ht="15.75" customHeight="1"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32"/>
      <c r="V1276" s="32"/>
      <c r="W1276" s="32"/>
      <c r="X1276" s="32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N1276" s="25"/>
      <c r="AO1276" s="25"/>
      <c r="AP1276" s="25"/>
      <c r="AQ1276" s="25"/>
      <c r="AR1276" s="25"/>
      <c r="AS1276" s="25"/>
      <c r="AT1276" s="25"/>
      <c r="AU1276" s="25"/>
      <c r="AV1276" s="25"/>
      <c r="AW1276" s="25"/>
      <c r="AX1276" s="25"/>
      <c r="AY1276" s="25"/>
      <c r="AZ1276" s="25"/>
      <c r="BA1276" s="25"/>
      <c r="BB1276" s="25"/>
      <c r="BC1276" s="25"/>
      <c r="BD1276" s="25"/>
      <c r="BE1276" s="25"/>
      <c r="BF1276" s="25"/>
      <c r="BG1276" s="25"/>
      <c r="BH1276" s="25"/>
      <c r="BI1276" s="25"/>
      <c r="BJ1276" s="25"/>
      <c r="BK1276" s="25"/>
      <c r="BL1276" s="25"/>
      <c r="BM1276" s="25"/>
      <c r="BN1276" s="25"/>
      <c r="BO1276" s="25"/>
      <c r="BP1276" s="25"/>
      <c r="BQ1276" s="25"/>
      <c r="BR1276" s="25"/>
      <c r="BS1276" s="25"/>
      <c r="BT1276" s="25"/>
      <c r="BU1276" s="25"/>
      <c r="BV1276" s="25"/>
      <c r="BW1276" s="25"/>
      <c r="BX1276" s="25"/>
      <c r="BY1276" s="25"/>
      <c r="BZ1276" s="25"/>
      <c r="CA1276" s="25"/>
      <c r="CB1276" s="25"/>
      <c r="CC1276" s="25"/>
    </row>
    <row r="1277" spans="8:81" ht="15.75" customHeight="1"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32"/>
      <c r="V1277" s="32"/>
      <c r="W1277" s="32"/>
      <c r="X1277" s="32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N1277" s="25"/>
      <c r="AO1277" s="25"/>
      <c r="AP1277" s="25"/>
      <c r="AQ1277" s="25"/>
      <c r="AR1277" s="25"/>
      <c r="AS1277" s="25"/>
      <c r="AT1277" s="25"/>
      <c r="AU1277" s="25"/>
      <c r="AV1277" s="25"/>
      <c r="AW1277" s="25"/>
      <c r="AX1277" s="25"/>
      <c r="AY1277" s="25"/>
      <c r="AZ1277" s="25"/>
      <c r="BA1277" s="25"/>
      <c r="BB1277" s="25"/>
      <c r="BC1277" s="25"/>
      <c r="BD1277" s="25"/>
      <c r="BE1277" s="25"/>
      <c r="BF1277" s="25"/>
      <c r="BG1277" s="25"/>
      <c r="BH1277" s="25"/>
      <c r="BI1277" s="25"/>
      <c r="BJ1277" s="25"/>
      <c r="BK1277" s="25"/>
      <c r="BL1277" s="25"/>
      <c r="BM1277" s="25"/>
      <c r="BN1277" s="25"/>
      <c r="BO1277" s="25"/>
      <c r="BP1277" s="25"/>
      <c r="BQ1277" s="25"/>
      <c r="BR1277" s="25"/>
      <c r="BS1277" s="25"/>
      <c r="BT1277" s="25"/>
      <c r="BU1277" s="25"/>
      <c r="BV1277" s="25"/>
      <c r="BW1277" s="25"/>
      <c r="BX1277" s="25"/>
      <c r="BY1277" s="25"/>
      <c r="BZ1277" s="25"/>
      <c r="CA1277" s="25"/>
      <c r="CB1277" s="25"/>
      <c r="CC1277" s="25"/>
    </row>
    <row r="1278" spans="8:81" ht="15.75" customHeight="1"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32"/>
      <c r="V1278" s="32"/>
      <c r="W1278" s="32"/>
      <c r="X1278" s="32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N1278" s="25"/>
      <c r="AO1278" s="25"/>
      <c r="AP1278" s="25"/>
      <c r="AQ1278" s="25"/>
      <c r="AR1278" s="25"/>
      <c r="AS1278" s="25"/>
      <c r="AT1278" s="25"/>
      <c r="AU1278" s="25"/>
      <c r="AV1278" s="25"/>
      <c r="AW1278" s="25"/>
      <c r="AX1278" s="25"/>
      <c r="AY1278" s="25"/>
      <c r="AZ1278" s="25"/>
      <c r="BA1278" s="25"/>
      <c r="BB1278" s="25"/>
      <c r="BC1278" s="25"/>
      <c r="BD1278" s="25"/>
      <c r="BE1278" s="25"/>
      <c r="BF1278" s="25"/>
      <c r="BG1278" s="25"/>
      <c r="BH1278" s="25"/>
      <c r="BI1278" s="25"/>
      <c r="BJ1278" s="25"/>
      <c r="BK1278" s="25"/>
      <c r="BL1278" s="25"/>
      <c r="BM1278" s="25"/>
      <c r="BN1278" s="25"/>
      <c r="BO1278" s="25"/>
      <c r="BP1278" s="25"/>
      <c r="BQ1278" s="25"/>
      <c r="BR1278" s="25"/>
      <c r="BS1278" s="25"/>
      <c r="BT1278" s="25"/>
      <c r="BU1278" s="25"/>
      <c r="BV1278" s="25"/>
      <c r="BW1278" s="25"/>
      <c r="BX1278" s="25"/>
      <c r="BY1278" s="25"/>
      <c r="BZ1278" s="25"/>
      <c r="CA1278" s="25"/>
      <c r="CB1278" s="25"/>
      <c r="CC1278" s="25"/>
    </row>
    <row r="1279" spans="8:81" ht="15.75" customHeight="1"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32"/>
      <c r="V1279" s="32"/>
      <c r="W1279" s="32"/>
      <c r="X1279" s="32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N1279" s="25"/>
      <c r="AO1279" s="25"/>
      <c r="AP1279" s="25"/>
      <c r="AQ1279" s="25"/>
      <c r="AR1279" s="25"/>
      <c r="AS1279" s="25"/>
      <c r="AT1279" s="25"/>
      <c r="AU1279" s="25"/>
      <c r="AV1279" s="25"/>
      <c r="AW1279" s="25"/>
      <c r="AX1279" s="25"/>
      <c r="AY1279" s="25"/>
      <c r="AZ1279" s="25"/>
      <c r="BA1279" s="25"/>
      <c r="BB1279" s="25"/>
      <c r="BC1279" s="25"/>
      <c r="BD1279" s="25"/>
      <c r="BE1279" s="25"/>
      <c r="BF1279" s="25"/>
      <c r="BG1279" s="25"/>
      <c r="BH1279" s="25"/>
      <c r="BI1279" s="25"/>
      <c r="BJ1279" s="25"/>
      <c r="BK1279" s="25"/>
      <c r="BL1279" s="25"/>
      <c r="BM1279" s="25"/>
      <c r="BN1279" s="25"/>
      <c r="BO1279" s="25"/>
      <c r="BP1279" s="25"/>
      <c r="BQ1279" s="25"/>
      <c r="BR1279" s="25"/>
      <c r="BS1279" s="25"/>
      <c r="BT1279" s="25"/>
      <c r="BU1279" s="25"/>
      <c r="BV1279" s="25"/>
      <c r="BW1279" s="25"/>
      <c r="BX1279" s="25"/>
      <c r="BY1279" s="25"/>
      <c r="BZ1279" s="25"/>
      <c r="CA1279" s="25"/>
      <c r="CB1279" s="25"/>
      <c r="CC1279" s="25"/>
    </row>
    <row r="1280" spans="8:81" ht="15.75" customHeight="1"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32"/>
      <c r="V1280" s="32"/>
      <c r="W1280" s="32"/>
      <c r="X1280" s="32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N1280" s="25"/>
      <c r="AO1280" s="25"/>
      <c r="AP1280" s="25"/>
      <c r="AQ1280" s="25"/>
      <c r="AR1280" s="25"/>
      <c r="AS1280" s="25"/>
      <c r="AT1280" s="25"/>
      <c r="AU1280" s="25"/>
      <c r="AV1280" s="25"/>
      <c r="AW1280" s="25"/>
      <c r="AX1280" s="25"/>
      <c r="AY1280" s="25"/>
      <c r="AZ1280" s="25"/>
      <c r="BA1280" s="25"/>
      <c r="BB1280" s="25"/>
      <c r="BC1280" s="25"/>
      <c r="BD1280" s="25"/>
      <c r="BE1280" s="25"/>
      <c r="BF1280" s="25"/>
      <c r="BG1280" s="25"/>
      <c r="BH1280" s="25"/>
      <c r="BI1280" s="25"/>
      <c r="BJ1280" s="25"/>
      <c r="BK1280" s="25"/>
      <c r="BL1280" s="25"/>
      <c r="BM1280" s="25"/>
      <c r="BN1280" s="25"/>
      <c r="BO1280" s="25"/>
      <c r="BP1280" s="25"/>
      <c r="BQ1280" s="25"/>
      <c r="BR1280" s="25"/>
      <c r="BS1280" s="25"/>
      <c r="BT1280" s="25"/>
      <c r="BU1280" s="25"/>
      <c r="BV1280" s="25"/>
      <c r="BW1280" s="25"/>
      <c r="BX1280" s="25"/>
      <c r="BY1280" s="25"/>
      <c r="BZ1280" s="25"/>
      <c r="CA1280" s="25"/>
      <c r="CB1280" s="25"/>
      <c r="CC1280" s="25"/>
    </row>
    <row r="1281" spans="8:81" ht="15.75" customHeight="1"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32"/>
      <c r="V1281" s="32"/>
      <c r="W1281" s="32"/>
      <c r="X1281" s="32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N1281" s="25"/>
      <c r="AO1281" s="25"/>
      <c r="AP1281" s="25"/>
      <c r="AQ1281" s="25"/>
      <c r="AR1281" s="25"/>
      <c r="AS1281" s="25"/>
      <c r="AT1281" s="25"/>
      <c r="AU1281" s="25"/>
      <c r="AV1281" s="25"/>
      <c r="AW1281" s="25"/>
      <c r="AX1281" s="25"/>
      <c r="AY1281" s="25"/>
      <c r="AZ1281" s="25"/>
      <c r="BA1281" s="25"/>
      <c r="BB1281" s="25"/>
      <c r="BC1281" s="25"/>
      <c r="BD1281" s="25"/>
      <c r="BE1281" s="25"/>
      <c r="BF1281" s="25"/>
      <c r="BG1281" s="25"/>
      <c r="BH1281" s="25"/>
      <c r="BI1281" s="25"/>
      <c r="BJ1281" s="25"/>
      <c r="BK1281" s="25"/>
      <c r="BL1281" s="25"/>
      <c r="BM1281" s="25"/>
      <c r="BN1281" s="25"/>
      <c r="BO1281" s="25"/>
      <c r="BP1281" s="25"/>
      <c r="BQ1281" s="25"/>
      <c r="BR1281" s="25"/>
      <c r="BS1281" s="25"/>
      <c r="BT1281" s="25"/>
      <c r="BU1281" s="25"/>
      <c r="BV1281" s="25"/>
      <c r="BW1281" s="25"/>
      <c r="BX1281" s="25"/>
      <c r="BY1281" s="25"/>
      <c r="BZ1281" s="25"/>
      <c r="CA1281" s="25"/>
      <c r="CB1281" s="25"/>
      <c r="CC1281" s="25"/>
    </row>
    <row r="1282" spans="8:81" ht="15.75" customHeight="1"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32"/>
      <c r="V1282" s="32"/>
      <c r="W1282" s="32"/>
      <c r="X1282" s="32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N1282" s="25"/>
      <c r="AO1282" s="25"/>
      <c r="AP1282" s="25"/>
      <c r="AQ1282" s="25"/>
      <c r="AR1282" s="25"/>
      <c r="AS1282" s="25"/>
      <c r="AT1282" s="25"/>
      <c r="AU1282" s="25"/>
      <c r="AV1282" s="25"/>
      <c r="AW1282" s="25"/>
      <c r="AX1282" s="25"/>
      <c r="AY1282" s="25"/>
      <c r="AZ1282" s="25"/>
      <c r="BA1282" s="25"/>
      <c r="BB1282" s="25"/>
      <c r="BC1282" s="25"/>
      <c r="BD1282" s="25"/>
      <c r="BE1282" s="25"/>
      <c r="BF1282" s="25"/>
      <c r="BG1282" s="25"/>
      <c r="BH1282" s="25"/>
      <c r="BI1282" s="25"/>
      <c r="BJ1282" s="25"/>
      <c r="BK1282" s="25"/>
      <c r="BL1282" s="25"/>
      <c r="BM1282" s="25"/>
      <c r="BN1282" s="25"/>
      <c r="BO1282" s="25"/>
      <c r="BP1282" s="25"/>
      <c r="BQ1282" s="25"/>
      <c r="BR1282" s="25"/>
      <c r="BS1282" s="25"/>
      <c r="BT1282" s="25"/>
      <c r="BU1282" s="25"/>
      <c r="BV1282" s="25"/>
      <c r="BW1282" s="25"/>
      <c r="BX1282" s="25"/>
      <c r="BY1282" s="25"/>
      <c r="BZ1282" s="25"/>
      <c r="CA1282" s="25"/>
      <c r="CB1282" s="25"/>
      <c r="CC1282" s="25"/>
    </row>
    <row r="1283" spans="8:81" ht="15.75" customHeight="1"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32"/>
      <c r="V1283" s="32"/>
      <c r="W1283" s="32"/>
      <c r="X1283" s="32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N1283" s="25"/>
      <c r="AO1283" s="25"/>
      <c r="AP1283" s="25"/>
      <c r="AQ1283" s="25"/>
      <c r="AR1283" s="25"/>
      <c r="AS1283" s="25"/>
      <c r="AT1283" s="25"/>
      <c r="AU1283" s="25"/>
      <c r="AV1283" s="25"/>
      <c r="AW1283" s="25"/>
      <c r="AX1283" s="25"/>
      <c r="AY1283" s="25"/>
      <c r="AZ1283" s="25"/>
      <c r="BA1283" s="25"/>
      <c r="BB1283" s="25"/>
      <c r="BC1283" s="25"/>
      <c r="BD1283" s="25"/>
      <c r="BE1283" s="25"/>
      <c r="BF1283" s="25"/>
      <c r="BG1283" s="25"/>
      <c r="BH1283" s="25"/>
      <c r="BI1283" s="25"/>
      <c r="BJ1283" s="25"/>
      <c r="BK1283" s="25"/>
      <c r="BL1283" s="25"/>
      <c r="BM1283" s="25"/>
      <c r="BN1283" s="25"/>
      <c r="BO1283" s="25"/>
      <c r="BP1283" s="25"/>
      <c r="BQ1283" s="25"/>
      <c r="BR1283" s="25"/>
      <c r="BS1283" s="25"/>
      <c r="BT1283" s="25"/>
      <c r="BU1283" s="25"/>
      <c r="BV1283" s="25"/>
      <c r="BW1283" s="25"/>
      <c r="BX1283" s="25"/>
      <c r="BY1283" s="25"/>
      <c r="BZ1283" s="25"/>
      <c r="CA1283" s="25"/>
      <c r="CB1283" s="25"/>
      <c r="CC1283" s="25"/>
    </row>
    <row r="1284" spans="8:81" ht="15.75" customHeight="1"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32"/>
      <c r="V1284" s="32"/>
      <c r="W1284" s="32"/>
      <c r="X1284" s="32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N1284" s="25"/>
      <c r="AO1284" s="25"/>
      <c r="AP1284" s="25"/>
      <c r="AQ1284" s="25"/>
      <c r="AR1284" s="25"/>
      <c r="AS1284" s="25"/>
      <c r="AT1284" s="25"/>
      <c r="AU1284" s="25"/>
      <c r="AV1284" s="25"/>
      <c r="AW1284" s="25"/>
      <c r="AX1284" s="25"/>
      <c r="AY1284" s="25"/>
      <c r="AZ1284" s="25"/>
      <c r="BA1284" s="25"/>
      <c r="BB1284" s="25"/>
      <c r="BC1284" s="25"/>
      <c r="BD1284" s="25"/>
      <c r="BE1284" s="25"/>
      <c r="BF1284" s="25"/>
      <c r="BG1284" s="25"/>
      <c r="BH1284" s="25"/>
      <c r="BI1284" s="25"/>
      <c r="BJ1284" s="25"/>
      <c r="BK1284" s="25"/>
      <c r="BL1284" s="25"/>
      <c r="BM1284" s="25"/>
      <c r="BN1284" s="25"/>
      <c r="BO1284" s="25"/>
      <c r="BP1284" s="25"/>
      <c r="BQ1284" s="25"/>
      <c r="BR1284" s="25"/>
      <c r="BS1284" s="25"/>
      <c r="BT1284" s="25"/>
      <c r="BU1284" s="25"/>
      <c r="BV1284" s="25"/>
      <c r="BW1284" s="25"/>
      <c r="BX1284" s="25"/>
      <c r="BY1284" s="25"/>
      <c r="BZ1284" s="25"/>
      <c r="CA1284" s="25"/>
      <c r="CB1284" s="25"/>
      <c r="CC1284" s="25"/>
    </row>
    <row r="1285" spans="8:81" ht="15.75" customHeight="1"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32"/>
      <c r="V1285" s="32"/>
      <c r="W1285" s="32"/>
      <c r="X1285" s="32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N1285" s="25"/>
      <c r="AO1285" s="25"/>
      <c r="AP1285" s="25"/>
      <c r="AQ1285" s="25"/>
      <c r="AR1285" s="25"/>
      <c r="AS1285" s="25"/>
      <c r="AT1285" s="25"/>
      <c r="AU1285" s="25"/>
      <c r="AV1285" s="25"/>
      <c r="AW1285" s="25"/>
      <c r="AX1285" s="25"/>
      <c r="AY1285" s="25"/>
      <c r="AZ1285" s="25"/>
      <c r="BA1285" s="25"/>
      <c r="BB1285" s="25"/>
      <c r="BC1285" s="25"/>
      <c r="BD1285" s="25"/>
      <c r="BE1285" s="25"/>
      <c r="BF1285" s="25"/>
      <c r="BG1285" s="25"/>
      <c r="BH1285" s="25"/>
      <c r="BI1285" s="25"/>
      <c r="BJ1285" s="25"/>
      <c r="BK1285" s="25"/>
      <c r="BL1285" s="25"/>
      <c r="BM1285" s="25"/>
      <c r="BN1285" s="25"/>
      <c r="BO1285" s="25"/>
      <c r="BP1285" s="25"/>
      <c r="BQ1285" s="25"/>
      <c r="BR1285" s="25"/>
      <c r="BS1285" s="25"/>
      <c r="BT1285" s="25"/>
      <c r="BU1285" s="25"/>
      <c r="BV1285" s="25"/>
      <c r="BW1285" s="25"/>
      <c r="BX1285" s="25"/>
      <c r="BY1285" s="25"/>
      <c r="BZ1285" s="25"/>
      <c r="CA1285" s="25"/>
      <c r="CB1285" s="25"/>
      <c r="CC1285" s="25"/>
    </row>
    <row r="1286" spans="8:81" ht="15.75" customHeight="1"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32"/>
      <c r="V1286" s="32"/>
      <c r="W1286" s="32"/>
      <c r="X1286" s="32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N1286" s="25"/>
      <c r="AO1286" s="25"/>
      <c r="AP1286" s="25"/>
      <c r="AQ1286" s="25"/>
      <c r="AR1286" s="25"/>
      <c r="AS1286" s="25"/>
      <c r="AT1286" s="25"/>
      <c r="AU1286" s="25"/>
      <c r="AV1286" s="25"/>
      <c r="AW1286" s="25"/>
      <c r="AX1286" s="25"/>
      <c r="AY1286" s="25"/>
      <c r="AZ1286" s="25"/>
      <c r="BA1286" s="25"/>
      <c r="BB1286" s="25"/>
      <c r="BC1286" s="25"/>
      <c r="BD1286" s="25"/>
      <c r="BE1286" s="25"/>
      <c r="BF1286" s="25"/>
      <c r="BG1286" s="25"/>
      <c r="BH1286" s="25"/>
      <c r="BI1286" s="25"/>
      <c r="BJ1286" s="25"/>
      <c r="BK1286" s="25"/>
      <c r="BL1286" s="25"/>
      <c r="BM1286" s="25"/>
      <c r="BN1286" s="25"/>
      <c r="BO1286" s="25"/>
      <c r="BP1286" s="25"/>
      <c r="BQ1286" s="25"/>
      <c r="BR1286" s="25"/>
      <c r="BS1286" s="25"/>
      <c r="BT1286" s="25"/>
      <c r="BU1286" s="25"/>
      <c r="BV1286" s="25"/>
      <c r="BW1286" s="25"/>
      <c r="BX1286" s="25"/>
      <c r="BY1286" s="25"/>
      <c r="BZ1286" s="25"/>
      <c r="CA1286" s="25"/>
      <c r="CB1286" s="25"/>
      <c r="CC1286" s="25"/>
    </row>
    <row r="1287" spans="8:81" ht="15.75" customHeight="1"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32"/>
      <c r="V1287" s="32"/>
      <c r="W1287" s="32"/>
      <c r="X1287" s="32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N1287" s="25"/>
      <c r="AO1287" s="25"/>
      <c r="AP1287" s="25"/>
      <c r="AQ1287" s="25"/>
      <c r="AR1287" s="25"/>
      <c r="AS1287" s="25"/>
      <c r="AT1287" s="25"/>
      <c r="AU1287" s="25"/>
      <c r="AV1287" s="25"/>
      <c r="AW1287" s="25"/>
      <c r="AX1287" s="25"/>
      <c r="AY1287" s="25"/>
      <c r="AZ1287" s="25"/>
      <c r="BA1287" s="25"/>
      <c r="BB1287" s="25"/>
      <c r="BC1287" s="25"/>
      <c r="BD1287" s="25"/>
      <c r="BE1287" s="25"/>
      <c r="BF1287" s="25"/>
      <c r="BG1287" s="25"/>
      <c r="BH1287" s="25"/>
      <c r="BI1287" s="25"/>
      <c r="BJ1287" s="25"/>
      <c r="BK1287" s="25"/>
      <c r="BL1287" s="25"/>
      <c r="BM1287" s="25"/>
      <c r="BN1287" s="25"/>
      <c r="BO1287" s="25"/>
      <c r="BP1287" s="25"/>
      <c r="BQ1287" s="25"/>
      <c r="BR1287" s="25"/>
      <c r="BS1287" s="25"/>
      <c r="BT1287" s="25"/>
      <c r="BU1287" s="25"/>
      <c r="BV1287" s="25"/>
      <c r="BW1287" s="25"/>
      <c r="BX1287" s="25"/>
      <c r="BY1287" s="25"/>
      <c r="BZ1287" s="25"/>
      <c r="CA1287" s="25"/>
      <c r="CB1287" s="25"/>
      <c r="CC1287" s="25"/>
    </row>
    <row r="1288" spans="8:81" ht="15.75" customHeight="1"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32"/>
      <c r="V1288" s="32"/>
      <c r="W1288" s="32"/>
      <c r="X1288" s="32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N1288" s="25"/>
      <c r="AO1288" s="25"/>
      <c r="AP1288" s="25"/>
      <c r="AQ1288" s="25"/>
      <c r="AR1288" s="25"/>
      <c r="AS1288" s="25"/>
      <c r="AT1288" s="25"/>
      <c r="AU1288" s="25"/>
      <c r="AV1288" s="25"/>
      <c r="AW1288" s="25"/>
      <c r="AX1288" s="25"/>
      <c r="AY1288" s="25"/>
      <c r="AZ1288" s="25"/>
      <c r="BA1288" s="25"/>
      <c r="BB1288" s="25"/>
      <c r="BC1288" s="25"/>
      <c r="BD1288" s="25"/>
      <c r="BE1288" s="25"/>
      <c r="BF1288" s="25"/>
      <c r="BG1288" s="25"/>
      <c r="BH1288" s="25"/>
      <c r="BI1288" s="25"/>
      <c r="BJ1288" s="25"/>
      <c r="BK1288" s="25"/>
      <c r="BL1288" s="25"/>
      <c r="BM1288" s="25"/>
      <c r="BN1288" s="25"/>
      <c r="BO1288" s="25"/>
      <c r="BP1288" s="25"/>
      <c r="BQ1288" s="25"/>
      <c r="BR1288" s="25"/>
      <c r="BS1288" s="25"/>
      <c r="BT1288" s="25"/>
      <c r="BU1288" s="25"/>
      <c r="BV1288" s="25"/>
      <c r="BW1288" s="25"/>
      <c r="BX1288" s="25"/>
      <c r="BY1288" s="25"/>
      <c r="BZ1288" s="25"/>
      <c r="CA1288" s="25"/>
      <c r="CB1288" s="25"/>
      <c r="CC1288" s="25"/>
    </row>
    <row r="1289" spans="8:81" ht="15.75" customHeight="1"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32"/>
      <c r="V1289" s="32"/>
      <c r="W1289" s="32"/>
      <c r="X1289" s="32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N1289" s="25"/>
      <c r="AO1289" s="25"/>
      <c r="AP1289" s="25"/>
      <c r="AQ1289" s="25"/>
      <c r="AR1289" s="25"/>
      <c r="AS1289" s="25"/>
      <c r="AT1289" s="25"/>
      <c r="AU1289" s="25"/>
      <c r="AV1289" s="25"/>
      <c r="AW1289" s="25"/>
      <c r="AX1289" s="25"/>
      <c r="AY1289" s="25"/>
      <c r="AZ1289" s="25"/>
      <c r="BA1289" s="25"/>
      <c r="BB1289" s="25"/>
      <c r="BC1289" s="25"/>
      <c r="BD1289" s="25"/>
      <c r="BE1289" s="25"/>
      <c r="BF1289" s="25"/>
      <c r="BG1289" s="25"/>
      <c r="BH1289" s="25"/>
      <c r="BI1289" s="25"/>
      <c r="BJ1289" s="25"/>
      <c r="BK1289" s="25"/>
      <c r="BL1289" s="25"/>
      <c r="BM1289" s="25"/>
      <c r="BN1289" s="25"/>
      <c r="BO1289" s="25"/>
      <c r="BP1289" s="25"/>
      <c r="BQ1289" s="25"/>
      <c r="BR1289" s="25"/>
      <c r="BS1289" s="25"/>
      <c r="BT1289" s="25"/>
      <c r="BU1289" s="25"/>
      <c r="BV1289" s="25"/>
      <c r="BW1289" s="25"/>
      <c r="BX1289" s="25"/>
      <c r="BY1289" s="25"/>
      <c r="BZ1289" s="25"/>
      <c r="CA1289" s="25"/>
      <c r="CB1289" s="25"/>
      <c r="CC1289" s="25"/>
    </row>
    <row r="1290" spans="8:81" ht="15.75" customHeight="1"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32"/>
      <c r="V1290" s="32"/>
      <c r="W1290" s="32"/>
      <c r="X1290" s="32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N1290" s="25"/>
      <c r="AO1290" s="25"/>
      <c r="AP1290" s="25"/>
      <c r="AQ1290" s="25"/>
      <c r="AR1290" s="25"/>
      <c r="AS1290" s="25"/>
      <c r="AT1290" s="25"/>
      <c r="AU1290" s="25"/>
      <c r="AV1290" s="25"/>
      <c r="AW1290" s="25"/>
      <c r="AX1290" s="25"/>
      <c r="AY1290" s="25"/>
      <c r="AZ1290" s="25"/>
      <c r="BA1290" s="25"/>
      <c r="BB1290" s="25"/>
      <c r="BC1290" s="25"/>
      <c r="BD1290" s="25"/>
      <c r="BE1290" s="25"/>
      <c r="BF1290" s="25"/>
      <c r="BG1290" s="25"/>
      <c r="BH1290" s="25"/>
      <c r="BI1290" s="25"/>
      <c r="BJ1290" s="25"/>
      <c r="BK1290" s="25"/>
      <c r="BL1290" s="25"/>
      <c r="BM1290" s="25"/>
      <c r="BN1290" s="25"/>
      <c r="BO1290" s="25"/>
      <c r="BP1290" s="25"/>
      <c r="BQ1290" s="25"/>
      <c r="BR1290" s="25"/>
      <c r="BS1290" s="25"/>
      <c r="BT1290" s="25"/>
      <c r="BU1290" s="25"/>
      <c r="BV1290" s="25"/>
      <c r="BW1290" s="25"/>
      <c r="BX1290" s="25"/>
      <c r="BY1290" s="25"/>
      <c r="BZ1290" s="25"/>
      <c r="CA1290" s="25"/>
      <c r="CB1290" s="25"/>
      <c r="CC1290" s="25"/>
    </row>
    <row r="1291" spans="8:81" ht="15.75" customHeight="1"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32"/>
      <c r="V1291" s="32"/>
      <c r="W1291" s="32"/>
      <c r="X1291" s="32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N1291" s="25"/>
      <c r="AO1291" s="25"/>
      <c r="AP1291" s="25"/>
      <c r="AQ1291" s="25"/>
      <c r="AR1291" s="25"/>
      <c r="AS1291" s="25"/>
      <c r="AT1291" s="25"/>
      <c r="AU1291" s="25"/>
      <c r="AV1291" s="25"/>
      <c r="AW1291" s="25"/>
      <c r="AX1291" s="25"/>
      <c r="AY1291" s="25"/>
      <c r="AZ1291" s="25"/>
      <c r="BA1291" s="25"/>
      <c r="BB1291" s="25"/>
      <c r="BC1291" s="25"/>
      <c r="BD1291" s="25"/>
      <c r="BE1291" s="25"/>
      <c r="BF1291" s="25"/>
      <c r="BG1291" s="25"/>
      <c r="BH1291" s="25"/>
      <c r="BI1291" s="25"/>
      <c r="BJ1291" s="25"/>
      <c r="BK1291" s="25"/>
      <c r="BL1291" s="25"/>
      <c r="BM1291" s="25"/>
      <c r="BN1291" s="25"/>
      <c r="BO1291" s="25"/>
      <c r="BP1291" s="25"/>
      <c r="BQ1291" s="25"/>
      <c r="BR1291" s="25"/>
      <c r="BS1291" s="25"/>
      <c r="BT1291" s="25"/>
      <c r="BU1291" s="25"/>
      <c r="BV1291" s="25"/>
      <c r="BW1291" s="25"/>
      <c r="BX1291" s="25"/>
      <c r="BY1291" s="25"/>
      <c r="BZ1291" s="25"/>
      <c r="CA1291" s="25"/>
      <c r="CB1291" s="25"/>
      <c r="CC1291" s="25"/>
    </row>
    <row r="1292" spans="8:81" ht="15.75" customHeight="1"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32"/>
      <c r="V1292" s="32"/>
      <c r="W1292" s="32"/>
      <c r="X1292" s="32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N1292" s="25"/>
      <c r="AO1292" s="25"/>
      <c r="AP1292" s="25"/>
      <c r="AQ1292" s="25"/>
      <c r="AR1292" s="25"/>
      <c r="AS1292" s="25"/>
      <c r="AT1292" s="25"/>
      <c r="AU1292" s="25"/>
      <c r="AV1292" s="25"/>
      <c r="AW1292" s="25"/>
      <c r="AX1292" s="25"/>
      <c r="AY1292" s="25"/>
      <c r="AZ1292" s="25"/>
      <c r="BA1292" s="25"/>
      <c r="BB1292" s="25"/>
      <c r="BC1292" s="25"/>
      <c r="BD1292" s="25"/>
      <c r="BE1292" s="25"/>
      <c r="BF1292" s="25"/>
      <c r="BG1292" s="25"/>
      <c r="BH1292" s="25"/>
      <c r="BI1292" s="25"/>
      <c r="BJ1292" s="25"/>
      <c r="BK1292" s="25"/>
      <c r="BL1292" s="25"/>
      <c r="BM1292" s="25"/>
      <c r="BN1292" s="25"/>
      <c r="BO1292" s="25"/>
      <c r="BP1292" s="25"/>
      <c r="BQ1292" s="25"/>
      <c r="BR1292" s="25"/>
      <c r="BS1292" s="25"/>
      <c r="BT1292" s="25"/>
      <c r="BU1292" s="25"/>
      <c r="BV1292" s="25"/>
      <c r="BW1292" s="25"/>
      <c r="BX1292" s="25"/>
      <c r="BY1292" s="25"/>
      <c r="BZ1292" s="25"/>
      <c r="CA1292" s="25"/>
      <c r="CB1292" s="25"/>
      <c r="CC1292" s="25"/>
    </row>
    <row r="1293" spans="8:81" ht="15.75" customHeight="1"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32"/>
      <c r="V1293" s="32"/>
      <c r="W1293" s="32"/>
      <c r="X1293" s="32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N1293" s="25"/>
      <c r="AO1293" s="25"/>
      <c r="AP1293" s="25"/>
      <c r="AQ1293" s="25"/>
      <c r="AR1293" s="25"/>
      <c r="AS1293" s="25"/>
      <c r="AT1293" s="25"/>
      <c r="AU1293" s="25"/>
      <c r="AV1293" s="25"/>
      <c r="AW1293" s="25"/>
      <c r="AX1293" s="25"/>
      <c r="AY1293" s="25"/>
      <c r="AZ1293" s="25"/>
      <c r="BA1293" s="25"/>
      <c r="BB1293" s="25"/>
      <c r="BC1293" s="25"/>
      <c r="BD1293" s="25"/>
      <c r="BE1293" s="25"/>
      <c r="BF1293" s="25"/>
      <c r="BG1293" s="25"/>
      <c r="BH1293" s="25"/>
      <c r="BI1293" s="25"/>
      <c r="BJ1293" s="25"/>
      <c r="BK1293" s="25"/>
      <c r="BL1293" s="25"/>
      <c r="BM1293" s="25"/>
      <c r="BN1293" s="25"/>
      <c r="BO1293" s="25"/>
      <c r="BP1293" s="25"/>
      <c r="BQ1293" s="25"/>
      <c r="BR1293" s="25"/>
      <c r="BS1293" s="25"/>
      <c r="BT1293" s="25"/>
      <c r="BU1293" s="25"/>
      <c r="BV1293" s="25"/>
      <c r="BW1293" s="25"/>
      <c r="BX1293" s="25"/>
      <c r="BY1293" s="25"/>
      <c r="BZ1293" s="25"/>
      <c r="CA1293" s="25"/>
      <c r="CB1293" s="25"/>
      <c r="CC1293" s="25"/>
    </row>
    <row r="1294" spans="8:81" ht="15.75" customHeight="1"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32"/>
      <c r="V1294" s="32"/>
      <c r="W1294" s="32"/>
      <c r="X1294" s="32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N1294" s="25"/>
      <c r="AO1294" s="25"/>
      <c r="AP1294" s="25"/>
      <c r="AQ1294" s="25"/>
      <c r="AR1294" s="25"/>
      <c r="AS1294" s="25"/>
      <c r="AT1294" s="25"/>
      <c r="AU1294" s="25"/>
      <c r="AV1294" s="25"/>
      <c r="AW1294" s="25"/>
      <c r="AX1294" s="25"/>
      <c r="AY1294" s="25"/>
      <c r="AZ1294" s="25"/>
      <c r="BA1294" s="25"/>
      <c r="BB1294" s="25"/>
      <c r="BC1294" s="25"/>
      <c r="BD1294" s="25"/>
      <c r="BE1294" s="25"/>
      <c r="BF1294" s="25"/>
      <c r="BG1294" s="25"/>
      <c r="BH1294" s="25"/>
      <c r="BI1294" s="25"/>
      <c r="BJ1294" s="25"/>
      <c r="BK1294" s="25"/>
      <c r="BL1294" s="25"/>
      <c r="BM1294" s="25"/>
      <c r="BN1294" s="25"/>
      <c r="BO1294" s="25"/>
      <c r="BP1294" s="25"/>
      <c r="BQ1294" s="25"/>
      <c r="BR1294" s="25"/>
      <c r="BS1294" s="25"/>
      <c r="BT1294" s="25"/>
      <c r="BU1294" s="25"/>
      <c r="BV1294" s="25"/>
      <c r="BW1294" s="25"/>
      <c r="BX1294" s="25"/>
      <c r="BY1294" s="25"/>
      <c r="BZ1294" s="25"/>
      <c r="CA1294" s="25"/>
      <c r="CB1294" s="25"/>
      <c r="CC1294" s="25"/>
    </row>
    <row r="1295" spans="8:81" ht="15.75" customHeight="1"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32"/>
      <c r="V1295" s="32"/>
      <c r="W1295" s="32"/>
      <c r="X1295" s="32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N1295" s="25"/>
      <c r="AO1295" s="25"/>
      <c r="AP1295" s="25"/>
      <c r="AQ1295" s="25"/>
      <c r="AR1295" s="25"/>
      <c r="AS1295" s="25"/>
      <c r="AT1295" s="25"/>
      <c r="AU1295" s="25"/>
      <c r="AV1295" s="25"/>
      <c r="AW1295" s="25"/>
      <c r="AX1295" s="25"/>
      <c r="AY1295" s="25"/>
      <c r="AZ1295" s="25"/>
      <c r="BA1295" s="25"/>
      <c r="BB1295" s="25"/>
      <c r="BC1295" s="25"/>
      <c r="BD1295" s="25"/>
      <c r="BE1295" s="25"/>
      <c r="BF1295" s="25"/>
      <c r="BG1295" s="25"/>
      <c r="BH1295" s="25"/>
      <c r="BI1295" s="25"/>
      <c r="BJ1295" s="25"/>
      <c r="BK1295" s="25"/>
      <c r="BL1295" s="25"/>
      <c r="BM1295" s="25"/>
      <c r="BN1295" s="25"/>
      <c r="BO1295" s="25"/>
      <c r="BP1295" s="25"/>
      <c r="BQ1295" s="25"/>
      <c r="BR1295" s="25"/>
      <c r="BS1295" s="25"/>
      <c r="BT1295" s="25"/>
      <c r="BU1295" s="25"/>
      <c r="BV1295" s="25"/>
      <c r="BW1295" s="25"/>
      <c r="BX1295" s="25"/>
      <c r="BY1295" s="25"/>
      <c r="BZ1295" s="25"/>
      <c r="CA1295" s="25"/>
      <c r="CB1295" s="25"/>
      <c r="CC1295" s="25"/>
    </row>
    <row r="1296" spans="8:81" ht="15.75" customHeight="1"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32"/>
      <c r="V1296" s="32"/>
      <c r="W1296" s="32"/>
      <c r="X1296" s="32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N1296" s="25"/>
      <c r="AO1296" s="25"/>
      <c r="AP1296" s="25"/>
      <c r="AQ1296" s="25"/>
      <c r="AR1296" s="25"/>
      <c r="AS1296" s="25"/>
      <c r="AT1296" s="25"/>
      <c r="AU1296" s="25"/>
      <c r="AV1296" s="25"/>
      <c r="AW1296" s="25"/>
      <c r="AX1296" s="25"/>
      <c r="AY1296" s="25"/>
      <c r="AZ1296" s="25"/>
      <c r="BA1296" s="25"/>
      <c r="BB1296" s="25"/>
      <c r="BC1296" s="25"/>
      <c r="BD1296" s="25"/>
      <c r="BE1296" s="25"/>
      <c r="BF1296" s="25"/>
      <c r="BG1296" s="25"/>
      <c r="BH1296" s="25"/>
      <c r="BI1296" s="25"/>
      <c r="BJ1296" s="25"/>
      <c r="BK1296" s="25"/>
      <c r="BL1296" s="25"/>
      <c r="BM1296" s="25"/>
      <c r="BN1296" s="25"/>
      <c r="BO1296" s="25"/>
      <c r="BP1296" s="25"/>
      <c r="BQ1296" s="25"/>
      <c r="BR1296" s="25"/>
      <c r="BS1296" s="25"/>
      <c r="BT1296" s="25"/>
      <c r="BU1296" s="25"/>
      <c r="BV1296" s="25"/>
      <c r="BW1296" s="25"/>
      <c r="BX1296" s="25"/>
      <c r="BY1296" s="25"/>
      <c r="BZ1296" s="25"/>
      <c r="CA1296" s="25"/>
      <c r="CB1296" s="25"/>
      <c r="CC1296" s="25"/>
    </row>
    <row r="1297" spans="8:81" ht="15.75" customHeight="1"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32"/>
      <c r="V1297" s="32"/>
      <c r="W1297" s="32"/>
      <c r="X1297" s="32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N1297" s="25"/>
      <c r="AO1297" s="25"/>
      <c r="AP1297" s="25"/>
      <c r="AQ1297" s="25"/>
      <c r="AR1297" s="25"/>
      <c r="AS1297" s="25"/>
      <c r="AT1297" s="25"/>
      <c r="AU1297" s="25"/>
      <c r="AV1297" s="25"/>
      <c r="AW1297" s="25"/>
      <c r="AX1297" s="25"/>
      <c r="AY1297" s="25"/>
      <c r="AZ1297" s="25"/>
      <c r="BA1297" s="25"/>
      <c r="BB1297" s="25"/>
      <c r="BC1297" s="25"/>
      <c r="BD1297" s="25"/>
      <c r="BE1297" s="25"/>
      <c r="BF1297" s="25"/>
      <c r="BG1297" s="25"/>
      <c r="BH1297" s="25"/>
      <c r="BI1297" s="25"/>
      <c r="BJ1297" s="25"/>
      <c r="BK1297" s="25"/>
      <c r="BL1297" s="25"/>
      <c r="BM1297" s="25"/>
      <c r="BN1297" s="25"/>
      <c r="BO1297" s="25"/>
      <c r="BP1297" s="25"/>
      <c r="BQ1297" s="25"/>
      <c r="BR1297" s="25"/>
      <c r="BS1297" s="25"/>
      <c r="BT1297" s="25"/>
      <c r="BU1297" s="25"/>
      <c r="BV1297" s="25"/>
      <c r="BW1297" s="25"/>
      <c r="BX1297" s="25"/>
      <c r="BY1297" s="25"/>
      <c r="BZ1297" s="25"/>
      <c r="CA1297" s="25"/>
      <c r="CB1297" s="25"/>
      <c r="CC1297" s="25"/>
    </row>
    <row r="1298" spans="8:81" ht="15.75" customHeight="1"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32"/>
      <c r="V1298" s="32"/>
      <c r="W1298" s="32"/>
      <c r="X1298" s="32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N1298" s="25"/>
      <c r="AO1298" s="25"/>
      <c r="AP1298" s="25"/>
      <c r="AQ1298" s="25"/>
      <c r="AR1298" s="25"/>
      <c r="AS1298" s="25"/>
      <c r="AT1298" s="25"/>
      <c r="AU1298" s="25"/>
      <c r="AV1298" s="25"/>
      <c r="AW1298" s="25"/>
      <c r="AX1298" s="25"/>
      <c r="AY1298" s="25"/>
      <c r="AZ1298" s="25"/>
      <c r="BA1298" s="25"/>
      <c r="BB1298" s="25"/>
      <c r="BC1298" s="25"/>
      <c r="BD1298" s="25"/>
      <c r="BE1298" s="25"/>
      <c r="BF1298" s="25"/>
      <c r="BG1298" s="25"/>
      <c r="BH1298" s="25"/>
      <c r="BI1298" s="25"/>
      <c r="BJ1298" s="25"/>
      <c r="BK1298" s="25"/>
      <c r="BL1298" s="25"/>
      <c r="BM1298" s="25"/>
      <c r="BN1298" s="25"/>
      <c r="BO1298" s="25"/>
      <c r="BP1298" s="25"/>
      <c r="BQ1298" s="25"/>
      <c r="BR1298" s="25"/>
      <c r="BS1298" s="25"/>
      <c r="BT1298" s="25"/>
      <c r="BU1298" s="25"/>
      <c r="BV1298" s="25"/>
      <c r="BW1298" s="25"/>
      <c r="BX1298" s="25"/>
      <c r="BY1298" s="25"/>
      <c r="BZ1298" s="25"/>
      <c r="CA1298" s="25"/>
      <c r="CB1298" s="25"/>
      <c r="CC1298" s="25"/>
    </row>
    <row r="1299" spans="8:81" ht="15.75" customHeight="1"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32"/>
      <c r="V1299" s="32"/>
      <c r="W1299" s="32"/>
      <c r="X1299" s="32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  <c r="AP1299" s="25"/>
      <c r="AQ1299" s="25"/>
      <c r="AR1299" s="25"/>
      <c r="AS1299" s="25"/>
      <c r="AT1299" s="25"/>
      <c r="AU1299" s="25"/>
      <c r="AV1299" s="25"/>
      <c r="AW1299" s="25"/>
      <c r="AX1299" s="25"/>
      <c r="AY1299" s="25"/>
      <c r="AZ1299" s="25"/>
      <c r="BA1299" s="25"/>
      <c r="BB1299" s="25"/>
      <c r="BC1299" s="25"/>
      <c r="BD1299" s="25"/>
      <c r="BE1299" s="25"/>
      <c r="BF1299" s="25"/>
      <c r="BG1299" s="25"/>
      <c r="BH1299" s="25"/>
      <c r="BI1299" s="25"/>
      <c r="BJ1299" s="25"/>
      <c r="BK1299" s="25"/>
      <c r="BL1299" s="25"/>
      <c r="BM1299" s="25"/>
      <c r="BN1299" s="25"/>
      <c r="BO1299" s="25"/>
      <c r="BP1299" s="25"/>
      <c r="BQ1299" s="25"/>
      <c r="BR1299" s="25"/>
      <c r="BS1299" s="25"/>
      <c r="BT1299" s="25"/>
      <c r="BU1299" s="25"/>
      <c r="BV1299" s="25"/>
      <c r="BW1299" s="25"/>
      <c r="BX1299" s="25"/>
      <c r="BY1299" s="25"/>
      <c r="BZ1299" s="25"/>
      <c r="CA1299" s="25"/>
      <c r="CB1299" s="25"/>
      <c r="CC1299" s="25"/>
    </row>
    <row r="1300" spans="8:81" ht="15.75" customHeight="1"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32"/>
      <c r="V1300" s="32"/>
      <c r="W1300" s="32"/>
      <c r="X1300" s="32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N1300" s="25"/>
      <c r="AO1300" s="25"/>
      <c r="AP1300" s="25"/>
      <c r="AQ1300" s="25"/>
      <c r="AR1300" s="25"/>
      <c r="AS1300" s="25"/>
      <c r="AT1300" s="25"/>
      <c r="AU1300" s="25"/>
      <c r="AV1300" s="25"/>
      <c r="AW1300" s="25"/>
      <c r="AX1300" s="25"/>
      <c r="AY1300" s="25"/>
      <c r="AZ1300" s="25"/>
      <c r="BA1300" s="25"/>
      <c r="BB1300" s="25"/>
      <c r="BC1300" s="25"/>
      <c r="BD1300" s="25"/>
      <c r="BE1300" s="25"/>
      <c r="BF1300" s="25"/>
      <c r="BG1300" s="25"/>
      <c r="BH1300" s="25"/>
      <c r="BI1300" s="25"/>
      <c r="BJ1300" s="25"/>
      <c r="BK1300" s="25"/>
      <c r="BL1300" s="25"/>
      <c r="BM1300" s="25"/>
      <c r="BN1300" s="25"/>
      <c r="BO1300" s="25"/>
      <c r="BP1300" s="25"/>
      <c r="BQ1300" s="25"/>
      <c r="BR1300" s="25"/>
      <c r="BS1300" s="25"/>
      <c r="BT1300" s="25"/>
      <c r="BU1300" s="25"/>
      <c r="BV1300" s="25"/>
      <c r="BW1300" s="25"/>
      <c r="BX1300" s="25"/>
      <c r="BY1300" s="25"/>
      <c r="BZ1300" s="25"/>
      <c r="CA1300" s="25"/>
      <c r="CB1300" s="25"/>
      <c r="CC1300" s="25"/>
    </row>
    <row r="1301" spans="8:81" ht="15.75" customHeight="1"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32"/>
      <c r="V1301" s="32"/>
      <c r="W1301" s="32"/>
      <c r="X1301" s="32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N1301" s="25"/>
      <c r="AO1301" s="25"/>
      <c r="AP1301" s="25"/>
      <c r="AQ1301" s="25"/>
      <c r="AR1301" s="25"/>
      <c r="AS1301" s="25"/>
      <c r="AT1301" s="25"/>
      <c r="AU1301" s="25"/>
      <c r="AV1301" s="25"/>
      <c r="AW1301" s="25"/>
      <c r="AX1301" s="25"/>
      <c r="AY1301" s="25"/>
      <c r="AZ1301" s="25"/>
      <c r="BA1301" s="25"/>
      <c r="BB1301" s="25"/>
      <c r="BC1301" s="25"/>
      <c r="BD1301" s="25"/>
      <c r="BE1301" s="25"/>
      <c r="BF1301" s="25"/>
      <c r="BG1301" s="25"/>
      <c r="BH1301" s="25"/>
      <c r="BI1301" s="25"/>
      <c r="BJ1301" s="25"/>
      <c r="BK1301" s="25"/>
      <c r="BL1301" s="25"/>
      <c r="BM1301" s="25"/>
      <c r="BN1301" s="25"/>
      <c r="BO1301" s="25"/>
      <c r="BP1301" s="25"/>
      <c r="BQ1301" s="25"/>
      <c r="BR1301" s="25"/>
      <c r="BS1301" s="25"/>
      <c r="BT1301" s="25"/>
      <c r="BU1301" s="25"/>
      <c r="BV1301" s="25"/>
      <c r="BW1301" s="25"/>
      <c r="BX1301" s="25"/>
      <c r="BY1301" s="25"/>
      <c r="BZ1301" s="25"/>
      <c r="CA1301" s="25"/>
      <c r="CB1301" s="25"/>
      <c r="CC1301" s="25"/>
    </row>
    <row r="1302" spans="8:81" ht="15.75" customHeight="1"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32"/>
      <c r="V1302" s="32"/>
      <c r="W1302" s="32"/>
      <c r="X1302" s="32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N1302" s="25"/>
      <c r="AO1302" s="25"/>
      <c r="AP1302" s="25"/>
      <c r="AQ1302" s="25"/>
      <c r="AR1302" s="25"/>
      <c r="AS1302" s="25"/>
      <c r="AT1302" s="25"/>
      <c r="AU1302" s="25"/>
      <c r="AV1302" s="25"/>
      <c r="AW1302" s="25"/>
      <c r="AX1302" s="25"/>
      <c r="AY1302" s="25"/>
      <c r="AZ1302" s="25"/>
      <c r="BA1302" s="25"/>
      <c r="BB1302" s="25"/>
      <c r="BC1302" s="25"/>
      <c r="BD1302" s="25"/>
      <c r="BE1302" s="25"/>
      <c r="BF1302" s="25"/>
      <c r="BG1302" s="25"/>
      <c r="BH1302" s="25"/>
      <c r="BI1302" s="25"/>
      <c r="BJ1302" s="25"/>
      <c r="BK1302" s="25"/>
      <c r="BL1302" s="25"/>
      <c r="BM1302" s="25"/>
      <c r="BN1302" s="25"/>
      <c r="BO1302" s="25"/>
      <c r="BP1302" s="25"/>
      <c r="BQ1302" s="25"/>
      <c r="BR1302" s="25"/>
      <c r="BS1302" s="25"/>
      <c r="BT1302" s="25"/>
      <c r="BU1302" s="25"/>
      <c r="BV1302" s="25"/>
      <c r="BW1302" s="25"/>
      <c r="BX1302" s="25"/>
      <c r="BY1302" s="25"/>
      <c r="BZ1302" s="25"/>
      <c r="CA1302" s="25"/>
      <c r="CB1302" s="25"/>
      <c r="CC1302" s="25"/>
    </row>
    <row r="1303" spans="8:81" ht="15.75" customHeight="1"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32"/>
      <c r="V1303" s="32"/>
      <c r="W1303" s="32"/>
      <c r="X1303" s="32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N1303" s="25"/>
      <c r="AO1303" s="25"/>
      <c r="AP1303" s="25"/>
      <c r="AQ1303" s="25"/>
      <c r="AR1303" s="25"/>
      <c r="AS1303" s="25"/>
      <c r="AT1303" s="25"/>
      <c r="AU1303" s="25"/>
      <c r="AV1303" s="25"/>
      <c r="AW1303" s="25"/>
      <c r="AX1303" s="25"/>
      <c r="AY1303" s="25"/>
      <c r="AZ1303" s="25"/>
      <c r="BA1303" s="25"/>
      <c r="BB1303" s="25"/>
      <c r="BC1303" s="25"/>
      <c r="BD1303" s="25"/>
      <c r="BE1303" s="25"/>
      <c r="BF1303" s="25"/>
      <c r="BG1303" s="25"/>
      <c r="BH1303" s="25"/>
      <c r="BI1303" s="25"/>
      <c r="BJ1303" s="25"/>
      <c r="BK1303" s="25"/>
      <c r="BL1303" s="25"/>
      <c r="BM1303" s="25"/>
      <c r="BN1303" s="25"/>
      <c r="BO1303" s="25"/>
      <c r="BP1303" s="25"/>
      <c r="BQ1303" s="25"/>
      <c r="BR1303" s="25"/>
      <c r="BS1303" s="25"/>
      <c r="BT1303" s="25"/>
      <c r="BU1303" s="25"/>
      <c r="BV1303" s="25"/>
      <c r="BW1303" s="25"/>
      <c r="BX1303" s="25"/>
      <c r="BY1303" s="25"/>
      <c r="BZ1303" s="25"/>
      <c r="CA1303" s="25"/>
      <c r="CB1303" s="25"/>
      <c r="CC1303" s="25"/>
    </row>
    <row r="1304" spans="8:81" ht="15.75" customHeight="1"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32"/>
      <c r="V1304" s="32"/>
      <c r="W1304" s="32"/>
      <c r="X1304" s="32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N1304" s="25"/>
      <c r="AO1304" s="25"/>
      <c r="AP1304" s="25"/>
      <c r="AQ1304" s="25"/>
      <c r="AR1304" s="25"/>
      <c r="AS1304" s="25"/>
      <c r="AT1304" s="25"/>
      <c r="AU1304" s="25"/>
      <c r="AV1304" s="25"/>
      <c r="AW1304" s="25"/>
      <c r="AX1304" s="25"/>
      <c r="AY1304" s="25"/>
      <c r="AZ1304" s="25"/>
      <c r="BA1304" s="25"/>
      <c r="BB1304" s="25"/>
      <c r="BC1304" s="25"/>
      <c r="BD1304" s="25"/>
      <c r="BE1304" s="25"/>
      <c r="BF1304" s="25"/>
      <c r="BG1304" s="25"/>
      <c r="BH1304" s="25"/>
      <c r="BI1304" s="25"/>
      <c r="BJ1304" s="25"/>
      <c r="BK1304" s="25"/>
      <c r="BL1304" s="25"/>
      <c r="BM1304" s="25"/>
      <c r="BN1304" s="25"/>
      <c r="BO1304" s="25"/>
      <c r="BP1304" s="25"/>
      <c r="BQ1304" s="25"/>
      <c r="BR1304" s="25"/>
      <c r="BS1304" s="25"/>
      <c r="BT1304" s="25"/>
      <c r="BU1304" s="25"/>
      <c r="BV1304" s="25"/>
      <c r="BW1304" s="25"/>
      <c r="BX1304" s="25"/>
      <c r="BY1304" s="25"/>
      <c r="BZ1304" s="25"/>
      <c r="CA1304" s="25"/>
      <c r="CB1304" s="25"/>
      <c r="CC1304" s="25"/>
    </row>
    <row r="1305" spans="8:81" ht="15.75" customHeight="1"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32"/>
      <c r="V1305" s="32"/>
      <c r="W1305" s="32"/>
      <c r="X1305" s="32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N1305" s="25"/>
      <c r="AO1305" s="25"/>
      <c r="AP1305" s="25"/>
      <c r="AQ1305" s="25"/>
      <c r="AR1305" s="25"/>
      <c r="AS1305" s="25"/>
      <c r="AT1305" s="25"/>
      <c r="AU1305" s="25"/>
      <c r="AV1305" s="25"/>
      <c r="AW1305" s="25"/>
      <c r="AX1305" s="25"/>
      <c r="AY1305" s="25"/>
      <c r="AZ1305" s="25"/>
      <c r="BA1305" s="25"/>
      <c r="BB1305" s="25"/>
      <c r="BC1305" s="25"/>
      <c r="BD1305" s="25"/>
      <c r="BE1305" s="25"/>
      <c r="BF1305" s="25"/>
      <c r="BG1305" s="25"/>
      <c r="BH1305" s="25"/>
      <c r="BI1305" s="25"/>
      <c r="BJ1305" s="25"/>
      <c r="BK1305" s="25"/>
      <c r="BL1305" s="25"/>
      <c r="BM1305" s="25"/>
      <c r="BN1305" s="25"/>
      <c r="BO1305" s="25"/>
      <c r="BP1305" s="25"/>
      <c r="BQ1305" s="25"/>
      <c r="BR1305" s="25"/>
      <c r="BS1305" s="25"/>
      <c r="BT1305" s="25"/>
      <c r="BU1305" s="25"/>
      <c r="BV1305" s="25"/>
      <c r="BW1305" s="25"/>
      <c r="BX1305" s="25"/>
      <c r="BY1305" s="25"/>
      <c r="BZ1305" s="25"/>
      <c r="CA1305" s="25"/>
      <c r="CB1305" s="25"/>
      <c r="CC1305" s="25"/>
    </row>
    <row r="1306" spans="8:81" ht="15.75" customHeight="1"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32"/>
      <c r="V1306" s="32"/>
      <c r="W1306" s="32"/>
      <c r="X1306" s="32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N1306" s="25"/>
      <c r="AO1306" s="25"/>
      <c r="AP1306" s="25"/>
      <c r="AQ1306" s="25"/>
      <c r="AR1306" s="25"/>
      <c r="AS1306" s="25"/>
      <c r="AT1306" s="25"/>
      <c r="AU1306" s="25"/>
      <c r="AV1306" s="25"/>
      <c r="AW1306" s="25"/>
      <c r="AX1306" s="25"/>
      <c r="AY1306" s="25"/>
      <c r="AZ1306" s="25"/>
      <c r="BA1306" s="25"/>
      <c r="BB1306" s="25"/>
      <c r="BC1306" s="25"/>
      <c r="BD1306" s="25"/>
      <c r="BE1306" s="25"/>
      <c r="BF1306" s="25"/>
      <c r="BG1306" s="25"/>
      <c r="BH1306" s="25"/>
      <c r="BI1306" s="25"/>
      <c r="BJ1306" s="25"/>
      <c r="BK1306" s="25"/>
      <c r="BL1306" s="25"/>
      <c r="BM1306" s="25"/>
      <c r="BN1306" s="25"/>
      <c r="BO1306" s="25"/>
      <c r="BP1306" s="25"/>
      <c r="BQ1306" s="25"/>
      <c r="BR1306" s="25"/>
      <c r="BS1306" s="25"/>
      <c r="BT1306" s="25"/>
      <c r="BU1306" s="25"/>
      <c r="BV1306" s="25"/>
      <c r="BW1306" s="25"/>
      <c r="BX1306" s="25"/>
      <c r="BY1306" s="25"/>
      <c r="BZ1306" s="25"/>
      <c r="CA1306" s="25"/>
      <c r="CB1306" s="25"/>
      <c r="CC1306" s="25"/>
    </row>
    <row r="1307" spans="8:81" ht="15.75" customHeight="1"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32"/>
      <c r="V1307" s="32"/>
      <c r="W1307" s="32"/>
      <c r="X1307" s="32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N1307" s="25"/>
      <c r="AO1307" s="25"/>
      <c r="AP1307" s="25"/>
      <c r="AQ1307" s="25"/>
      <c r="AR1307" s="25"/>
      <c r="AS1307" s="25"/>
      <c r="AT1307" s="25"/>
      <c r="AU1307" s="25"/>
      <c r="AV1307" s="25"/>
      <c r="AW1307" s="25"/>
      <c r="AX1307" s="25"/>
      <c r="AY1307" s="25"/>
      <c r="AZ1307" s="25"/>
      <c r="BA1307" s="25"/>
      <c r="BB1307" s="25"/>
      <c r="BC1307" s="25"/>
      <c r="BD1307" s="25"/>
      <c r="BE1307" s="25"/>
      <c r="BF1307" s="25"/>
      <c r="BG1307" s="25"/>
      <c r="BH1307" s="25"/>
      <c r="BI1307" s="25"/>
      <c r="BJ1307" s="25"/>
      <c r="BK1307" s="25"/>
      <c r="BL1307" s="25"/>
      <c r="BM1307" s="25"/>
      <c r="BN1307" s="25"/>
      <c r="BO1307" s="25"/>
      <c r="BP1307" s="25"/>
      <c r="BQ1307" s="25"/>
      <c r="BR1307" s="25"/>
      <c r="BS1307" s="25"/>
      <c r="BT1307" s="25"/>
      <c r="BU1307" s="25"/>
      <c r="BV1307" s="25"/>
      <c r="BW1307" s="25"/>
      <c r="BX1307" s="25"/>
      <c r="BY1307" s="25"/>
      <c r="BZ1307" s="25"/>
      <c r="CA1307" s="25"/>
      <c r="CB1307" s="25"/>
      <c r="CC1307" s="25"/>
    </row>
    <row r="1308" spans="8:81" ht="15.75" customHeight="1"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32"/>
      <c r="V1308" s="32"/>
      <c r="W1308" s="32"/>
      <c r="X1308" s="32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N1308" s="25"/>
      <c r="AO1308" s="25"/>
      <c r="AP1308" s="25"/>
      <c r="AQ1308" s="25"/>
      <c r="AR1308" s="25"/>
      <c r="AS1308" s="25"/>
      <c r="AT1308" s="25"/>
      <c r="AU1308" s="25"/>
      <c r="AV1308" s="25"/>
      <c r="AW1308" s="25"/>
      <c r="AX1308" s="25"/>
      <c r="AY1308" s="25"/>
      <c r="AZ1308" s="25"/>
      <c r="BA1308" s="25"/>
      <c r="BB1308" s="25"/>
      <c r="BC1308" s="25"/>
      <c r="BD1308" s="25"/>
      <c r="BE1308" s="25"/>
      <c r="BF1308" s="25"/>
      <c r="BG1308" s="25"/>
      <c r="BH1308" s="25"/>
      <c r="BI1308" s="25"/>
      <c r="BJ1308" s="25"/>
      <c r="BK1308" s="25"/>
      <c r="BL1308" s="25"/>
      <c r="BM1308" s="25"/>
      <c r="BN1308" s="25"/>
      <c r="BO1308" s="25"/>
      <c r="BP1308" s="25"/>
      <c r="BQ1308" s="25"/>
      <c r="BR1308" s="25"/>
      <c r="BS1308" s="25"/>
      <c r="BT1308" s="25"/>
      <c r="BU1308" s="25"/>
      <c r="BV1308" s="25"/>
      <c r="BW1308" s="25"/>
      <c r="BX1308" s="25"/>
      <c r="BY1308" s="25"/>
      <c r="BZ1308" s="25"/>
      <c r="CA1308" s="25"/>
      <c r="CB1308" s="25"/>
      <c r="CC1308" s="25"/>
    </row>
    <row r="1309" spans="8:81" ht="15.75" customHeight="1"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32"/>
      <c r="V1309" s="32"/>
      <c r="W1309" s="32"/>
      <c r="X1309" s="32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N1309" s="25"/>
      <c r="AO1309" s="25"/>
      <c r="AP1309" s="25"/>
      <c r="AQ1309" s="25"/>
      <c r="AR1309" s="25"/>
      <c r="AS1309" s="25"/>
      <c r="AT1309" s="25"/>
      <c r="AU1309" s="25"/>
      <c r="AV1309" s="25"/>
      <c r="AW1309" s="25"/>
      <c r="AX1309" s="25"/>
      <c r="AY1309" s="25"/>
      <c r="AZ1309" s="25"/>
      <c r="BA1309" s="25"/>
      <c r="BB1309" s="25"/>
      <c r="BC1309" s="25"/>
      <c r="BD1309" s="25"/>
      <c r="BE1309" s="25"/>
      <c r="BF1309" s="25"/>
      <c r="BG1309" s="25"/>
      <c r="BH1309" s="25"/>
      <c r="BI1309" s="25"/>
      <c r="BJ1309" s="25"/>
      <c r="BK1309" s="25"/>
      <c r="BL1309" s="25"/>
      <c r="BM1309" s="25"/>
      <c r="BN1309" s="25"/>
      <c r="BO1309" s="25"/>
      <c r="BP1309" s="25"/>
      <c r="BQ1309" s="25"/>
      <c r="BR1309" s="25"/>
      <c r="BS1309" s="25"/>
      <c r="BT1309" s="25"/>
      <c r="BU1309" s="25"/>
      <c r="BV1309" s="25"/>
      <c r="BW1309" s="25"/>
      <c r="BX1309" s="25"/>
      <c r="BY1309" s="25"/>
      <c r="BZ1309" s="25"/>
      <c r="CA1309" s="25"/>
      <c r="CB1309" s="25"/>
      <c r="CC1309" s="25"/>
    </row>
    <row r="1310" spans="8:81" ht="15.75" customHeight="1"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32"/>
      <c r="V1310" s="32"/>
      <c r="W1310" s="32"/>
      <c r="X1310" s="32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N1310" s="25"/>
      <c r="AO1310" s="25"/>
      <c r="AP1310" s="25"/>
      <c r="AQ1310" s="25"/>
      <c r="AR1310" s="25"/>
      <c r="AS1310" s="25"/>
      <c r="AT1310" s="25"/>
      <c r="AU1310" s="25"/>
      <c r="AV1310" s="25"/>
      <c r="AW1310" s="25"/>
      <c r="AX1310" s="25"/>
      <c r="AY1310" s="25"/>
      <c r="AZ1310" s="25"/>
      <c r="BA1310" s="25"/>
      <c r="BB1310" s="25"/>
      <c r="BC1310" s="25"/>
      <c r="BD1310" s="25"/>
      <c r="BE1310" s="25"/>
      <c r="BF1310" s="25"/>
      <c r="BG1310" s="25"/>
      <c r="BH1310" s="25"/>
      <c r="BI1310" s="25"/>
      <c r="BJ1310" s="25"/>
      <c r="BK1310" s="25"/>
      <c r="BL1310" s="25"/>
      <c r="BM1310" s="25"/>
      <c r="BN1310" s="25"/>
      <c r="BO1310" s="25"/>
      <c r="BP1310" s="25"/>
      <c r="BQ1310" s="25"/>
      <c r="BR1310" s="25"/>
      <c r="BS1310" s="25"/>
      <c r="BT1310" s="25"/>
      <c r="BU1310" s="25"/>
      <c r="BV1310" s="25"/>
      <c r="BW1310" s="25"/>
      <c r="BX1310" s="25"/>
      <c r="BY1310" s="25"/>
      <c r="BZ1310" s="25"/>
      <c r="CA1310" s="25"/>
      <c r="CB1310" s="25"/>
      <c r="CC1310" s="25"/>
    </row>
    <row r="1311" spans="8:81" ht="15.75" customHeight="1"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32"/>
      <c r="V1311" s="32"/>
      <c r="W1311" s="32"/>
      <c r="X1311" s="32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N1311" s="25"/>
      <c r="AO1311" s="25"/>
      <c r="AP1311" s="25"/>
      <c r="AQ1311" s="25"/>
      <c r="AR1311" s="25"/>
      <c r="AS1311" s="25"/>
      <c r="AT1311" s="25"/>
      <c r="AU1311" s="25"/>
      <c r="AV1311" s="25"/>
      <c r="AW1311" s="25"/>
      <c r="AX1311" s="25"/>
      <c r="AY1311" s="25"/>
      <c r="AZ1311" s="25"/>
      <c r="BA1311" s="25"/>
      <c r="BB1311" s="25"/>
      <c r="BC1311" s="25"/>
      <c r="BD1311" s="25"/>
      <c r="BE1311" s="25"/>
      <c r="BF1311" s="25"/>
      <c r="BG1311" s="25"/>
      <c r="BH1311" s="25"/>
      <c r="BI1311" s="25"/>
      <c r="BJ1311" s="25"/>
      <c r="BK1311" s="25"/>
      <c r="BL1311" s="25"/>
      <c r="BM1311" s="25"/>
      <c r="BN1311" s="25"/>
      <c r="BO1311" s="25"/>
      <c r="BP1311" s="25"/>
      <c r="BQ1311" s="25"/>
      <c r="BR1311" s="25"/>
      <c r="BS1311" s="25"/>
      <c r="BT1311" s="25"/>
      <c r="BU1311" s="25"/>
      <c r="BV1311" s="25"/>
      <c r="BW1311" s="25"/>
      <c r="BX1311" s="25"/>
      <c r="BY1311" s="25"/>
      <c r="BZ1311" s="25"/>
      <c r="CA1311" s="25"/>
      <c r="CB1311" s="25"/>
      <c r="CC1311" s="25"/>
    </row>
    <row r="1312" spans="8:81" ht="15.75" customHeight="1"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32"/>
      <c r="V1312" s="32"/>
      <c r="W1312" s="32"/>
      <c r="X1312" s="32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  <c r="AP1312" s="25"/>
      <c r="AQ1312" s="25"/>
      <c r="AR1312" s="25"/>
      <c r="AS1312" s="25"/>
      <c r="AT1312" s="25"/>
      <c r="AU1312" s="25"/>
      <c r="AV1312" s="25"/>
      <c r="AW1312" s="25"/>
      <c r="AX1312" s="25"/>
      <c r="AY1312" s="25"/>
      <c r="AZ1312" s="25"/>
      <c r="BA1312" s="25"/>
      <c r="BB1312" s="25"/>
      <c r="BC1312" s="25"/>
      <c r="BD1312" s="25"/>
      <c r="BE1312" s="25"/>
      <c r="BF1312" s="25"/>
      <c r="BG1312" s="25"/>
      <c r="BH1312" s="25"/>
      <c r="BI1312" s="25"/>
      <c r="BJ1312" s="25"/>
      <c r="BK1312" s="25"/>
      <c r="BL1312" s="25"/>
      <c r="BM1312" s="25"/>
      <c r="BN1312" s="25"/>
      <c r="BO1312" s="25"/>
      <c r="BP1312" s="25"/>
      <c r="BQ1312" s="25"/>
      <c r="BR1312" s="25"/>
      <c r="BS1312" s="25"/>
      <c r="BT1312" s="25"/>
      <c r="BU1312" s="25"/>
      <c r="BV1312" s="25"/>
      <c r="BW1312" s="25"/>
      <c r="BX1312" s="25"/>
      <c r="BY1312" s="25"/>
      <c r="BZ1312" s="25"/>
      <c r="CA1312" s="25"/>
      <c r="CB1312" s="25"/>
      <c r="CC1312" s="25"/>
    </row>
    <row r="1313" spans="8:81" ht="15.75" customHeight="1"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32"/>
      <c r="V1313" s="32"/>
      <c r="W1313" s="32"/>
      <c r="X1313" s="32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N1313" s="25"/>
      <c r="AO1313" s="25"/>
      <c r="AP1313" s="25"/>
      <c r="AQ1313" s="25"/>
      <c r="AR1313" s="25"/>
      <c r="AS1313" s="25"/>
      <c r="AT1313" s="25"/>
      <c r="AU1313" s="25"/>
      <c r="AV1313" s="25"/>
      <c r="AW1313" s="25"/>
      <c r="AX1313" s="25"/>
      <c r="AY1313" s="25"/>
      <c r="AZ1313" s="25"/>
      <c r="BA1313" s="25"/>
      <c r="BB1313" s="25"/>
      <c r="BC1313" s="25"/>
      <c r="BD1313" s="25"/>
      <c r="BE1313" s="25"/>
      <c r="BF1313" s="25"/>
      <c r="BG1313" s="25"/>
      <c r="BH1313" s="25"/>
      <c r="BI1313" s="25"/>
      <c r="BJ1313" s="25"/>
      <c r="BK1313" s="25"/>
      <c r="BL1313" s="25"/>
      <c r="BM1313" s="25"/>
      <c r="BN1313" s="25"/>
      <c r="BO1313" s="25"/>
      <c r="BP1313" s="25"/>
      <c r="BQ1313" s="25"/>
      <c r="BR1313" s="25"/>
      <c r="BS1313" s="25"/>
      <c r="BT1313" s="25"/>
      <c r="BU1313" s="25"/>
      <c r="BV1313" s="25"/>
      <c r="BW1313" s="25"/>
      <c r="BX1313" s="25"/>
      <c r="BY1313" s="25"/>
      <c r="BZ1313" s="25"/>
      <c r="CA1313" s="25"/>
      <c r="CB1313" s="25"/>
      <c r="CC1313" s="25"/>
    </row>
    <row r="1314" spans="8:81" ht="15.75" customHeight="1"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32"/>
      <c r="V1314" s="32"/>
      <c r="W1314" s="32"/>
      <c r="X1314" s="32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N1314" s="25"/>
      <c r="AO1314" s="25"/>
      <c r="AP1314" s="25"/>
      <c r="AQ1314" s="25"/>
      <c r="AR1314" s="25"/>
      <c r="AS1314" s="25"/>
      <c r="AT1314" s="25"/>
      <c r="AU1314" s="25"/>
      <c r="AV1314" s="25"/>
      <c r="AW1314" s="25"/>
      <c r="AX1314" s="25"/>
      <c r="AY1314" s="25"/>
      <c r="AZ1314" s="25"/>
      <c r="BA1314" s="25"/>
      <c r="BB1314" s="25"/>
      <c r="BC1314" s="25"/>
      <c r="BD1314" s="25"/>
      <c r="BE1314" s="25"/>
      <c r="BF1314" s="25"/>
      <c r="BG1314" s="25"/>
      <c r="BH1314" s="25"/>
      <c r="BI1314" s="25"/>
      <c r="BJ1314" s="25"/>
      <c r="BK1314" s="25"/>
      <c r="BL1314" s="25"/>
      <c r="BM1314" s="25"/>
      <c r="BN1314" s="25"/>
      <c r="BO1314" s="25"/>
      <c r="BP1314" s="25"/>
      <c r="BQ1314" s="25"/>
      <c r="BR1314" s="25"/>
      <c r="BS1314" s="25"/>
      <c r="BT1314" s="25"/>
      <c r="BU1314" s="25"/>
      <c r="BV1314" s="25"/>
      <c r="BW1314" s="25"/>
      <c r="BX1314" s="25"/>
      <c r="BY1314" s="25"/>
      <c r="BZ1314" s="25"/>
      <c r="CA1314" s="25"/>
      <c r="CB1314" s="25"/>
      <c r="CC1314" s="25"/>
    </row>
    <row r="1315" spans="8:81" ht="15.75" customHeight="1"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32"/>
      <c r="V1315" s="32"/>
      <c r="W1315" s="32"/>
      <c r="X1315" s="32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N1315" s="25"/>
      <c r="AO1315" s="25"/>
      <c r="AP1315" s="25"/>
      <c r="AQ1315" s="25"/>
      <c r="AR1315" s="25"/>
      <c r="AS1315" s="25"/>
      <c r="AT1315" s="25"/>
      <c r="AU1315" s="25"/>
      <c r="AV1315" s="25"/>
      <c r="AW1315" s="25"/>
      <c r="AX1315" s="25"/>
      <c r="AY1315" s="25"/>
      <c r="AZ1315" s="25"/>
      <c r="BA1315" s="25"/>
      <c r="BB1315" s="25"/>
      <c r="BC1315" s="25"/>
      <c r="BD1315" s="25"/>
      <c r="BE1315" s="25"/>
      <c r="BF1315" s="25"/>
      <c r="BG1315" s="25"/>
      <c r="BH1315" s="25"/>
      <c r="BI1315" s="25"/>
      <c r="BJ1315" s="25"/>
      <c r="BK1315" s="25"/>
      <c r="BL1315" s="25"/>
      <c r="BM1315" s="25"/>
      <c r="BN1315" s="25"/>
      <c r="BO1315" s="25"/>
      <c r="BP1315" s="25"/>
      <c r="BQ1315" s="25"/>
      <c r="BR1315" s="25"/>
      <c r="BS1315" s="25"/>
      <c r="BT1315" s="25"/>
      <c r="BU1315" s="25"/>
      <c r="BV1315" s="25"/>
      <c r="BW1315" s="25"/>
      <c r="BX1315" s="25"/>
      <c r="BY1315" s="25"/>
      <c r="BZ1315" s="25"/>
      <c r="CA1315" s="25"/>
      <c r="CB1315" s="25"/>
      <c r="CC1315" s="25"/>
    </row>
    <row r="1316" spans="8:81" ht="15.75" customHeight="1"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32"/>
      <c r="V1316" s="32"/>
      <c r="W1316" s="32"/>
      <c r="X1316" s="32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N1316" s="25"/>
      <c r="AO1316" s="25"/>
      <c r="AP1316" s="25"/>
      <c r="AQ1316" s="25"/>
      <c r="AR1316" s="25"/>
      <c r="AS1316" s="25"/>
      <c r="AT1316" s="25"/>
      <c r="AU1316" s="25"/>
      <c r="AV1316" s="25"/>
      <c r="AW1316" s="25"/>
      <c r="AX1316" s="25"/>
      <c r="AY1316" s="25"/>
      <c r="AZ1316" s="25"/>
      <c r="BA1316" s="25"/>
      <c r="BB1316" s="25"/>
      <c r="BC1316" s="25"/>
      <c r="BD1316" s="25"/>
      <c r="BE1316" s="25"/>
      <c r="BF1316" s="25"/>
      <c r="BG1316" s="25"/>
      <c r="BH1316" s="25"/>
      <c r="BI1316" s="25"/>
      <c r="BJ1316" s="25"/>
      <c r="BK1316" s="25"/>
      <c r="BL1316" s="25"/>
      <c r="BM1316" s="25"/>
      <c r="BN1316" s="25"/>
      <c r="BO1316" s="25"/>
      <c r="BP1316" s="25"/>
      <c r="BQ1316" s="25"/>
      <c r="BR1316" s="25"/>
      <c r="BS1316" s="25"/>
      <c r="BT1316" s="25"/>
      <c r="BU1316" s="25"/>
      <c r="BV1316" s="25"/>
      <c r="BW1316" s="25"/>
      <c r="BX1316" s="25"/>
      <c r="BY1316" s="25"/>
      <c r="BZ1316" s="25"/>
      <c r="CA1316" s="25"/>
      <c r="CB1316" s="25"/>
      <c r="CC1316" s="25"/>
    </row>
    <row r="1317" spans="8:81" ht="15.75" customHeight="1"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32"/>
      <c r="V1317" s="32"/>
      <c r="W1317" s="32"/>
      <c r="X1317" s="32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N1317" s="25"/>
      <c r="AO1317" s="25"/>
      <c r="AP1317" s="25"/>
      <c r="AQ1317" s="25"/>
      <c r="AR1317" s="25"/>
      <c r="AS1317" s="25"/>
      <c r="AT1317" s="25"/>
      <c r="AU1317" s="25"/>
      <c r="AV1317" s="25"/>
      <c r="AW1317" s="25"/>
      <c r="AX1317" s="25"/>
      <c r="AY1317" s="25"/>
      <c r="AZ1317" s="25"/>
      <c r="BA1317" s="25"/>
      <c r="BB1317" s="25"/>
      <c r="BC1317" s="25"/>
      <c r="BD1317" s="25"/>
      <c r="BE1317" s="25"/>
      <c r="BF1317" s="25"/>
      <c r="BG1317" s="25"/>
      <c r="BH1317" s="25"/>
      <c r="BI1317" s="25"/>
      <c r="BJ1317" s="25"/>
      <c r="BK1317" s="25"/>
      <c r="BL1317" s="25"/>
      <c r="BM1317" s="25"/>
      <c r="BN1317" s="25"/>
      <c r="BO1317" s="25"/>
      <c r="BP1317" s="25"/>
      <c r="BQ1317" s="25"/>
      <c r="BR1317" s="25"/>
      <c r="BS1317" s="25"/>
      <c r="BT1317" s="25"/>
      <c r="BU1317" s="25"/>
      <c r="BV1317" s="25"/>
      <c r="BW1317" s="25"/>
      <c r="BX1317" s="25"/>
      <c r="BY1317" s="25"/>
      <c r="BZ1317" s="25"/>
      <c r="CA1317" s="25"/>
      <c r="CB1317" s="25"/>
      <c r="CC1317" s="25"/>
    </row>
    <row r="1318" spans="8:81" ht="15.75" customHeight="1"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32"/>
      <c r="V1318" s="32"/>
      <c r="W1318" s="32"/>
      <c r="X1318" s="32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N1318" s="25"/>
      <c r="AO1318" s="25"/>
      <c r="AP1318" s="25"/>
      <c r="AQ1318" s="25"/>
      <c r="AR1318" s="25"/>
      <c r="AS1318" s="25"/>
      <c r="AT1318" s="25"/>
      <c r="AU1318" s="25"/>
      <c r="AV1318" s="25"/>
      <c r="AW1318" s="25"/>
      <c r="AX1318" s="25"/>
      <c r="AY1318" s="25"/>
      <c r="AZ1318" s="25"/>
      <c r="BA1318" s="25"/>
      <c r="BB1318" s="25"/>
      <c r="BC1318" s="25"/>
      <c r="BD1318" s="25"/>
      <c r="BE1318" s="25"/>
      <c r="BF1318" s="25"/>
      <c r="BG1318" s="25"/>
      <c r="BH1318" s="25"/>
      <c r="BI1318" s="25"/>
      <c r="BJ1318" s="25"/>
      <c r="BK1318" s="25"/>
      <c r="BL1318" s="25"/>
      <c r="BM1318" s="25"/>
      <c r="BN1318" s="25"/>
      <c r="BO1318" s="25"/>
      <c r="BP1318" s="25"/>
      <c r="BQ1318" s="25"/>
      <c r="BR1318" s="25"/>
      <c r="BS1318" s="25"/>
      <c r="BT1318" s="25"/>
      <c r="BU1318" s="25"/>
      <c r="BV1318" s="25"/>
      <c r="BW1318" s="25"/>
      <c r="BX1318" s="25"/>
      <c r="BY1318" s="25"/>
      <c r="BZ1318" s="25"/>
      <c r="CA1318" s="25"/>
      <c r="CB1318" s="25"/>
      <c r="CC1318" s="25"/>
    </row>
    <row r="1319" spans="8:81" ht="15.75" customHeight="1"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32"/>
      <c r="V1319" s="32"/>
      <c r="W1319" s="32"/>
      <c r="X1319" s="32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N1319" s="25"/>
      <c r="AO1319" s="25"/>
      <c r="AP1319" s="25"/>
      <c r="AQ1319" s="25"/>
      <c r="AR1319" s="25"/>
      <c r="AS1319" s="25"/>
      <c r="AT1319" s="25"/>
      <c r="AU1319" s="25"/>
      <c r="AV1319" s="25"/>
      <c r="AW1319" s="25"/>
      <c r="AX1319" s="25"/>
      <c r="AY1319" s="25"/>
      <c r="AZ1319" s="25"/>
      <c r="BA1319" s="25"/>
      <c r="BB1319" s="25"/>
      <c r="BC1319" s="25"/>
      <c r="BD1319" s="25"/>
      <c r="BE1319" s="25"/>
      <c r="BF1319" s="25"/>
      <c r="BG1319" s="25"/>
      <c r="BH1319" s="25"/>
      <c r="BI1319" s="25"/>
      <c r="BJ1319" s="25"/>
      <c r="BK1319" s="25"/>
      <c r="BL1319" s="25"/>
      <c r="BM1319" s="25"/>
      <c r="BN1319" s="25"/>
      <c r="BO1319" s="25"/>
      <c r="BP1319" s="25"/>
      <c r="BQ1319" s="25"/>
      <c r="BR1319" s="25"/>
      <c r="BS1319" s="25"/>
      <c r="BT1319" s="25"/>
      <c r="BU1319" s="25"/>
      <c r="BV1319" s="25"/>
      <c r="BW1319" s="25"/>
      <c r="BX1319" s="25"/>
      <c r="BY1319" s="25"/>
      <c r="BZ1319" s="25"/>
      <c r="CA1319" s="25"/>
      <c r="CB1319" s="25"/>
      <c r="CC1319" s="25"/>
    </row>
    <row r="1320" spans="8:81" ht="15.75" customHeight="1"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32"/>
      <c r="V1320" s="32"/>
      <c r="W1320" s="32"/>
      <c r="X1320" s="32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N1320" s="25"/>
      <c r="AO1320" s="25"/>
      <c r="AP1320" s="25"/>
      <c r="AQ1320" s="25"/>
      <c r="AR1320" s="25"/>
      <c r="AS1320" s="25"/>
      <c r="AT1320" s="25"/>
      <c r="AU1320" s="25"/>
      <c r="AV1320" s="25"/>
      <c r="AW1320" s="25"/>
      <c r="AX1320" s="25"/>
      <c r="AY1320" s="25"/>
      <c r="AZ1320" s="25"/>
      <c r="BA1320" s="25"/>
      <c r="BB1320" s="25"/>
      <c r="BC1320" s="25"/>
      <c r="BD1320" s="25"/>
      <c r="BE1320" s="25"/>
      <c r="BF1320" s="25"/>
      <c r="BG1320" s="25"/>
      <c r="BH1320" s="25"/>
      <c r="BI1320" s="25"/>
      <c r="BJ1320" s="25"/>
      <c r="BK1320" s="25"/>
      <c r="BL1320" s="25"/>
      <c r="BM1320" s="25"/>
      <c r="BN1320" s="25"/>
      <c r="BO1320" s="25"/>
      <c r="BP1320" s="25"/>
      <c r="BQ1320" s="25"/>
      <c r="BR1320" s="25"/>
      <c r="BS1320" s="25"/>
      <c r="BT1320" s="25"/>
      <c r="BU1320" s="25"/>
      <c r="BV1320" s="25"/>
      <c r="BW1320" s="25"/>
      <c r="BX1320" s="25"/>
      <c r="BY1320" s="25"/>
      <c r="BZ1320" s="25"/>
      <c r="CA1320" s="25"/>
      <c r="CB1320" s="25"/>
      <c r="CC1320" s="25"/>
    </row>
    <row r="1321" spans="8:81" ht="15.75" customHeight="1"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32"/>
      <c r="V1321" s="32"/>
      <c r="W1321" s="32"/>
      <c r="X1321" s="32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N1321" s="25"/>
      <c r="AO1321" s="25"/>
      <c r="AP1321" s="25"/>
      <c r="AQ1321" s="25"/>
      <c r="AR1321" s="25"/>
      <c r="AS1321" s="25"/>
      <c r="AT1321" s="25"/>
      <c r="AU1321" s="25"/>
      <c r="AV1321" s="25"/>
      <c r="AW1321" s="25"/>
      <c r="AX1321" s="25"/>
      <c r="AY1321" s="25"/>
      <c r="AZ1321" s="25"/>
      <c r="BA1321" s="25"/>
      <c r="BB1321" s="25"/>
      <c r="BC1321" s="25"/>
      <c r="BD1321" s="25"/>
      <c r="BE1321" s="25"/>
      <c r="BF1321" s="25"/>
      <c r="BG1321" s="25"/>
      <c r="BH1321" s="25"/>
      <c r="BI1321" s="25"/>
      <c r="BJ1321" s="25"/>
      <c r="BK1321" s="25"/>
      <c r="BL1321" s="25"/>
      <c r="BM1321" s="25"/>
      <c r="BN1321" s="25"/>
      <c r="BO1321" s="25"/>
      <c r="BP1321" s="25"/>
      <c r="BQ1321" s="25"/>
      <c r="BR1321" s="25"/>
      <c r="BS1321" s="25"/>
      <c r="BT1321" s="25"/>
      <c r="BU1321" s="25"/>
      <c r="BV1321" s="25"/>
      <c r="BW1321" s="25"/>
      <c r="BX1321" s="25"/>
      <c r="BY1321" s="25"/>
      <c r="BZ1321" s="25"/>
      <c r="CA1321" s="25"/>
      <c r="CB1321" s="25"/>
      <c r="CC1321" s="25"/>
    </row>
    <row r="1322" spans="8:81" ht="15.75" customHeight="1"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32"/>
      <c r="V1322" s="32"/>
      <c r="W1322" s="32"/>
      <c r="X1322" s="32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N1322" s="25"/>
      <c r="AO1322" s="25"/>
      <c r="AP1322" s="25"/>
      <c r="AQ1322" s="25"/>
      <c r="AR1322" s="25"/>
      <c r="AS1322" s="25"/>
      <c r="AT1322" s="25"/>
      <c r="AU1322" s="25"/>
      <c r="AV1322" s="25"/>
      <c r="AW1322" s="25"/>
      <c r="AX1322" s="25"/>
      <c r="AY1322" s="25"/>
      <c r="AZ1322" s="25"/>
      <c r="BA1322" s="25"/>
      <c r="BB1322" s="25"/>
      <c r="BC1322" s="25"/>
      <c r="BD1322" s="25"/>
      <c r="BE1322" s="25"/>
      <c r="BF1322" s="25"/>
      <c r="BG1322" s="25"/>
      <c r="BH1322" s="25"/>
      <c r="BI1322" s="25"/>
      <c r="BJ1322" s="25"/>
      <c r="BK1322" s="25"/>
      <c r="BL1322" s="25"/>
      <c r="BM1322" s="25"/>
      <c r="BN1322" s="25"/>
      <c r="BO1322" s="25"/>
      <c r="BP1322" s="25"/>
      <c r="BQ1322" s="25"/>
      <c r="BR1322" s="25"/>
      <c r="BS1322" s="25"/>
      <c r="BT1322" s="25"/>
      <c r="BU1322" s="25"/>
      <c r="BV1322" s="25"/>
      <c r="BW1322" s="25"/>
      <c r="BX1322" s="25"/>
      <c r="BY1322" s="25"/>
      <c r="BZ1322" s="25"/>
      <c r="CA1322" s="25"/>
      <c r="CB1322" s="25"/>
      <c r="CC1322" s="25"/>
    </row>
    <row r="1323" spans="8:81" ht="15.75" customHeight="1"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32"/>
      <c r="V1323" s="32"/>
      <c r="W1323" s="32"/>
      <c r="X1323" s="32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N1323" s="25"/>
      <c r="AO1323" s="25"/>
      <c r="AP1323" s="25"/>
      <c r="AQ1323" s="25"/>
      <c r="AR1323" s="25"/>
      <c r="AS1323" s="25"/>
      <c r="AT1323" s="25"/>
      <c r="AU1323" s="25"/>
      <c r="AV1323" s="25"/>
      <c r="AW1323" s="25"/>
      <c r="AX1323" s="25"/>
      <c r="AY1323" s="25"/>
      <c r="AZ1323" s="25"/>
      <c r="BA1323" s="25"/>
      <c r="BB1323" s="25"/>
      <c r="BC1323" s="25"/>
      <c r="BD1323" s="25"/>
      <c r="BE1323" s="25"/>
      <c r="BF1323" s="25"/>
      <c r="BG1323" s="25"/>
      <c r="BH1323" s="25"/>
      <c r="BI1323" s="25"/>
      <c r="BJ1323" s="25"/>
      <c r="BK1323" s="25"/>
      <c r="BL1323" s="25"/>
      <c r="BM1323" s="25"/>
      <c r="BN1323" s="25"/>
      <c r="BO1323" s="25"/>
      <c r="BP1323" s="25"/>
      <c r="BQ1323" s="25"/>
      <c r="BR1323" s="25"/>
      <c r="BS1323" s="25"/>
      <c r="BT1323" s="25"/>
      <c r="BU1323" s="25"/>
      <c r="BV1323" s="25"/>
      <c r="BW1323" s="25"/>
      <c r="BX1323" s="25"/>
      <c r="BY1323" s="25"/>
      <c r="BZ1323" s="25"/>
      <c r="CA1323" s="25"/>
      <c r="CB1323" s="25"/>
      <c r="CC1323" s="25"/>
    </row>
    <row r="1324" spans="8:81" ht="15.75" customHeight="1"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32"/>
      <c r="V1324" s="32"/>
      <c r="W1324" s="32"/>
      <c r="X1324" s="32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N1324" s="25"/>
      <c r="AO1324" s="25"/>
      <c r="AP1324" s="25"/>
      <c r="AQ1324" s="25"/>
      <c r="AR1324" s="25"/>
      <c r="AS1324" s="25"/>
      <c r="AT1324" s="25"/>
      <c r="AU1324" s="25"/>
      <c r="AV1324" s="25"/>
      <c r="AW1324" s="25"/>
      <c r="AX1324" s="25"/>
      <c r="AY1324" s="25"/>
      <c r="AZ1324" s="25"/>
      <c r="BA1324" s="25"/>
      <c r="BB1324" s="25"/>
      <c r="BC1324" s="25"/>
      <c r="BD1324" s="25"/>
      <c r="BE1324" s="25"/>
      <c r="BF1324" s="25"/>
      <c r="BG1324" s="25"/>
      <c r="BH1324" s="25"/>
      <c r="BI1324" s="25"/>
      <c r="BJ1324" s="25"/>
      <c r="BK1324" s="25"/>
      <c r="BL1324" s="25"/>
      <c r="BM1324" s="25"/>
      <c r="BN1324" s="25"/>
      <c r="BO1324" s="25"/>
      <c r="BP1324" s="25"/>
      <c r="BQ1324" s="25"/>
      <c r="BR1324" s="25"/>
      <c r="BS1324" s="25"/>
      <c r="BT1324" s="25"/>
      <c r="BU1324" s="25"/>
      <c r="BV1324" s="25"/>
      <c r="BW1324" s="25"/>
      <c r="BX1324" s="25"/>
      <c r="BY1324" s="25"/>
      <c r="BZ1324" s="25"/>
      <c r="CA1324" s="25"/>
      <c r="CB1324" s="25"/>
      <c r="CC1324" s="25"/>
    </row>
    <row r="1325" spans="8:81" ht="15.75" customHeight="1"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32"/>
      <c r="V1325" s="32"/>
      <c r="W1325" s="32"/>
      <c r="X1325" s="32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N1325" s="25"/>
      <c r="AO1325" s="25"/>
      <c r="AP1325" s="25"/>
      <c r="AQ1325" s="25"/>
      <c r="AR1325" s="25"/>
      <c r="AS1325" s="25"/>
      <c r="AT1325" s="25"/>
      <c r="AU1325" s="25"/>
      <c r="AV1325" s="25"/>
      <c r="AW1325" s="25"/>
      <c r="AX1325" s="25"/>
      <c r="AY1325" s="25"/>
      <c r="AZ1325" s="25"/>
      <c r="BA1325" s="25"/>
      <c r="BB1325" s="25"/>
      <c r="BC1325" s="25"/>
      <c r="BD1325" s="25"/>
      <c r="BE1325" s="25"/>
      <c r="BF1325" s="25"/>
      <c r="BG1325" s="25"/>
      <c r="BH1325" s="25"/>
      <c r="BI1325" s="25"/>
      <c r="BJ1325" s="25"/>
      <c r="BK1325" s="25"/>
      <c r="BL1325" s="25"/>
      <c r="BM1325" s="25"/>
      <c r="BN1325" s="25"/>
      <c r="BO1325" s="25"/>
      <c r="BP1325" s="25"/>
      <c r="BQ1325" s="25"/>
      <c r="BR1325" s="25"/>
      <c r="BS1325" s="25"/>
      <c r="BT1325" s="25"/>
      <c r="BU1325" s="25"/>
      <c r="BV1325" s="25"/>
      <c r="BW1325" s="25"/>
      <c r="BX1325" s="25"/>
      <c r="BY1325" s="25"/>
      <c r="BZ1325" s="25"/>
      <c r="CA1325" s="25"/>
      <c r="CB1325" s="25"/>
      <c r="CC1325" s="25"/>
    </row>
    <row r="1326" spans="8:81" ht="15.75" customHeight="1"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32"/>
      <c r="V1326" s="32"/>
      <c r="W1326" s="32"/>
      <c r="X1326" s="32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N1326" s="25"/>
      <c r="AO1326" s="25"/>
      <c r="AP1326" s="25"/>
      <c r="AQ1326" s="25"/>
      <c r="AR1326" s="25"/>
      <c r="AS1326" s="25"/>
      <c r="AT1326" s="25"/>
      <c r="AU1326" s="25"/>
      <c r="AV1326" s="25"/>
      <c r="AW1326" s="25"/>
      <c r="AX1326" s="25"/>
      <c r="AY1326" s="25"/>
      <c r="AZ1326" s="25"/>
      <c r="BA1326" s="25"/>
      <c r="BB1326" s="25"/>
      <c r="BC1326" s="25"/>
      <c r="BD1326" s="25"/>
      <c r="BE1326" s="25"/>
      <c r="BF1326" s="25"/>
      <c r="BG1326" s="25"/>
      <c r="BH1326" s="25"/>
      <c r="BI1326" s="25"/>
      <c r="BJ1326" s="25"/>
      <c r="BK1326" s="25"/>
      <c r="BL1326" s="25"/>
      <c r="BM1326" s="25"/>
      <c r="BN1326" s="25"/>
      <c r="BO1326" s="25"/>
      <c r="BP1326" s="25"/>
      <c r="BQ1326" s="25"/>
      <c r="BR1326" s="25"/>
      <c r="BS1326" s="25"/>
      <c r="BT1326" s="25"/>
      <c r="BU1326" s="25"/>
      <c r="BV1326" s="25"/>
      <c r="BW1326" s="25"/>
      <c r="BX1326" s="25"/>
      <c r="BY1326" s="25"/>
      <c r="BZ1326" s="25"/>
      <c r="CA1326" s="25"/>
      <c r="CB1326" s="25"/>
      <c r="CC1326" s="25"/>
    </row>
    <row r="1327" spans="8:81" ht="15.75" customHeight="1"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32"/>
      <c r="V1327" s="32"/>
      <c r="W1327" s="32"/>
      <c r="X1327" s="32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N1327" s="25"/>
      <c r="AO1327" s="25"/>
      <c r="AP1327" s="25"/>
      <c r="AQ1327" s="25"/>
      <c r="AR1327" s="25"/>
      <c r="AS1327" s="25"/>
      <c r="AT1327" s="25"/>
      <c r="AU1327" s="25"/>
      <c r="AV1327" s="25"/>
      <c r="AW1327" s="25"/>
      <c r="AX1327" s="25"/>
      <c r="AY1327" s="25"/>
      <c r="AZ1327" s="25"/>
      <c r="BA1327" s="25"/>
      <c r="BB1327" s="25"/>
      <c r="BC1327" s="25"/>
      <c r="BD1327" s="25"/>
      <c r="BE1327" s="25"/>
      <c r="BF1327" s="25"/>
      <c r="BG1327" s="25"/>
      <c r="BH1327" s="25"/>
      <c r="BI1327" s="25"/>
      <c r="BJ1327" s="25"/>
      <c r="BK1327" s="25"/>
      <c r="BL1327" s="25"/>
      <c r="BM1327" s="25"/>
      <c r="BN1327" s="25"/>
      <c r="BO1327" s="25"/>
      <c r="BP1327" s="25"/>
      <c r="BQ1327" s="25"/>
      <c r="BR1327" s="25"/>
      <c r="BS1327" s="25"/>
      <c r="BT1327" s="25"/>
      <c r="BU1327" s="25"/>
      <c r="BV1327" s="25"/>
      <c r="BW1327" s="25"/>
      <c r="BX1327" s="25"/>
      <c r="BY1327" s="25"/>
      <c r="BZ1327" s="25"/>
      <c r="CA1327" s="25"/>
      <c r="CB1327" s="25"/>
      <c r="CC1327" s="25"/>
    </row>
    <row r="1328" spans="8:81" ht="15.75" customHeight="1"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32"/>
      <c r="V1328" s="32"/>
      <c r="W1328" s="32"/>
      <c r="X1328" s="32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N1328" s="25"/>
      <c r="AO1328" s="25"/>
      <c r="AP1328" s="25"/>
      <c r="AQ1328" s="25"/>
      <c r="AR1328" s="25"/>
      <c r="AS1328" s="25"/>
      <c r="AT1328" s="25"/>
      <c r="AU1328" s="25"/>
      <c r="AV1328" s="25"/>
      <c r="AW1328" s="25"/>
      <c r="AX1328" s="25"/>
      <c r="AY1328" s="25"/>
      <c r="AZ1328" s="25"/>
      <c r="BA1328" s="25"/>
      <c r="BB1328" s="25"/>
      <c r="BC1328" s="25"/>
      <c r="BD1328" s="25"/>
      <c r="BE1328" s="25"/>
      <c r="BF1328" s="25"/>
      <c r="BG1328" s="25"/>
      <c r="BH1328" s="25"/>
      <c r="BI1328" s="25"/>
      <c r="BJ1328" s="25"/>
      <c r="BK1328" s="25"/>
      <c r="BL1328" s="25"/>
      <c r="BM1328" s="25"/>
      <c r="BN1328" s="25"/>
      <c r="BO1328" s="25"/>
      <c r="BP1328" s="25"/>
      <c r="BQ1328" s="25"/>
      <c r="BR1328" s="25"/>
      <c r="BS1328" s="25"/>
      <c r="BT1328" s="25"/>
      <c r="BU1328" s="25"/>
      <c r="BV1328" s="25"/>
      <c r="BW1328" s="25"/>
      <c r="BX1328" s="25"/>
      <c r="BY1328" s="25"/>
      <c r="BZ1328" s="25"/>
      <c r="CA1328" s="25"/>
      <c r="CB1328" s="25"/>
      <c r="CC1328" s="25"/>
    </row>
    <row r="1329" spans="8:81" ht="15.75" customHeight="1"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32"/>
      <c r="V1329" s="32"/>
      <c r="W1329" s="32"/>
      <c r="X1329" s="32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N1329" s="25"/>
      <c r="AO1329" s="25"/>
      <c r="AP1329" s="25"/>
      <c r="AQ1329" s="25"/>
      <c r="AR1329" s="25"/>
      <c r="AS1329" s="25"/>
      <c r="AT1329" s="25"/>
      <c r="AU1329" s="25"/>
      <c r="AV1329" s="25"/>
      <c r="AW1329" s="25"/>
      <c r="AX1329" s="25"/>
      <c r="AY1329" s="25"/>
      <c r="AZ1329" s="25"/>
      <c r="BA1329" s="25"/>
      <c r="BB1329" s="25"/>
      <c r="BC1329" s="25"/>
      <c r="BD1329" s="25"/>
      <c r="BE1329" s="25"/>
      <c r="BF1329" s="25"/>
      <c r="BG1329" s="25"/>
      <c r="BH1329" s="25"/>
      <c r="BI1329" s="25"/>
      <c r="BJ1329" s="25"/>
      <c r="BK1329" s="25"/>
      <c r="BL1329" s="25"/>
      <c r="BM1329" s="25"/>
      <c r="BN1329" s="25"/>
      <c r="BO1329" s="25"/>
      <c r="BP1329" s="25"/>
      <c r="BQ1329" s="25"/>
      <c r="BR1329" s="25"/>
      <c r="BS1329" s="25"/>
      <c r="BT1329" s="25"/>
      <c r="BU1329" s="25"/>
      <c r="BV1329" s="25"/>
      <c r="BW1329" s="25"/>
      <c r="BX1329" s="25"/>
      <c r="BY1329" s="25"/>
      <c r="BZ1329" s="25"/>
      <c r="CA1329" s="25"/>
      <c r="CB1329" s="25"/>
      <c r="CC1329" s="25"/>
    </row>
    <row r="1330" spans="8:81" ht="15.75" customHeight="1"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32"/>
      <c r="V1330" s="32"/>
      <c r="W1330" s="32"/>
      <c r="X1330" s="32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N1330" s="25"/>
      <c r="AO1330" s="25"/>
      <c r="AP1330" s="25"/>
      <c r="AQ1330" s="25"/>
      <c r="AR1330" s="25"/>
      <c r="AS1330" s="25"/>
      <c r="AT1330" s="25"/>
      <c r="AU1330" s="25"/>
      <c r="AV1330" s="25"/>
      <c r="AW1330" s="25"/>
      <c r="AX1330" s="25"/>
      <c r="AY1330" s="25"/>
      <c r="AZ1330" s="25"/>
      <c r="BA1330" s="25"/>
      <c r="BB1330" s="25"/>
      <c r="BC1330" s="25"/>
      <c r="BD1330" s="25"/>
      <c r="BE1330" s="25"/>
      <c r="BF1330" s="25"/>
      <c r="BG1330" s="25"/>
      <c r="BH1330" s="25"/>
      <c r="BI1330" s="25"/>
      <c r="BJ1330" s="25"/>
      <c r="BK1330" s="25"/>
      <c r="BL1330" s="25"/>
      <c r="BM1330" s="25"/>
      <c r="BN1330" s="25"/>
      <c r="BO1330" s="25"/>
      <c r="BP1330" s="25"/>
      <c r="BQ1330" s="25"/>
      <c r="BR1330" s="25"/>
      <c r="BS1330" s="25"/>
      <c r="BT1330" s="25"/>
      <c r="BU1330" s="25"/>
      <c r="BV1330" s="25"/>
      <c r="BW1330" s="25"/>
      <c r="BX1330" s="25"/>
      <c r="BY1330" s="25"/>
      <c r="BZ1330" s="25"/>
      <c r="CA1330" s="25"/>
      <c r="CB1330" s="25"/>
      <c r="CC1330" s="25"/>
    </row>
    <row r="1331" spans="8:81" ht="15.75" customHeight="1"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32"/>
      <c r="V1331" s="32"/>
      <c r="W1331" s="32"/>
      <c r="X1331" s="32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N1331" s="25"/>
      <c r="AO1331" s="25"/>
      <c r="AP1331" s="25"/>
      <c r="AQ1331" s="25"/>
      <c r="AR1331" s="25"/>
      <c r="AS1331" s="25"/>
      <c r="AT1331" s="25"/>
      <c r="AU1331" s="25"/>
      <c r="AV1331" s="25"/>
      <c r="AW1331" s="25"/>
      <c r="AX1331" s="25"/>
      <c r="AY1331" s="25"/>
      <c r="AZ1331" s="25"/>
      <c r="BA1331" s="25"/>
      <c r="BB1331" s="25"/>
      <c r="BC1331" s="25"/>
      <c r="BD1331" s="25"/>
      <c r="BE1331" s="25"/>
      <c r="BF1331" s="25"/>
      <c r="BG1331" s="25"/>
      <c r="BH1331" s="25"/>
      <c r="BI1331" s="25"/>
      <c r="BJ1331" s="25"/>
      <c r="BK1331" s="25"/>
      <c r="BL1331" s="25"/>
      <c r="BM1331" s="25"/>
      <c r="BN1331" s="25"/>
      <c r="BO1331" s="25"/>
      <c r="BP1331" s="25"/>
      <c r="BQ1331" s="25"/>
      <c r="BR1331" s="25"/>
      <c r="BS1331" s="25"/>
      <c r="BT1331" s="25"/>
      <c r="BU1331" s="25"/>
      <c r="BV1331" s="25"/>
      <c r="BW1331" s="25"/>
      <c r="BX1331" s="25"/>
      <c r="BY1331" s="25"/>
      <c r="BZ1331" s="25"/>
      <c r="CA1331" s="25"/>
      <c r="CB1331" s="25"/>
      <c r="CC1331" s="25"/>
    </row>
    <row r="1332" spans="8:81" ht="15.75" customHeight="1"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32"/>
      <c r="V1332" s="32"/>
      <c r="W1332" s="32"/>
      <c r="X1332" s="32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N1332" s="25"/>
      <c r="AO1332" s="25"/>
      <c r="AP1332" s="25"/>
      <c r="AQ1332" s="25"/>
      <c r="AR1332" s="25"/>
      <c r="AS1332" s="25"/>
      <c r="AT1332" s="25"/>
      <c r="AU1332" s="25"/>
      <c r="AV1332" s="25"/>
      <c r="AW1332" s="25"/>
      <c r="AX1332" s="25"/>
      <c r="AY1332" s="25"/>
      <c r="AZ1332" s="25"/>
      <c r="BA1332" s="25"/>
      <c r="BB1332" s="25"/>
      <c r="BC1332" s="25"/>
      <c r="BD1332" s="25"/>
      <c r="BE1332" s="25"/>
      <c r="BF1332" s="25"/>
      <c r="BG1332" s="25"/>
      <c r="BH1332" s="25"/>
      <c r="BI1332" s="25"/>
      <c r="BJ1332" s="25"/>
      <c r="BK1332" s="25"/>
      <c r="BL1332" s="25"/>
      <c r="BM1332" s="25"/>
      <c r="BN1332" s="25"/>
      <c r="BO1332" s="25"/>
      <c r="BP1332" s="25"/>
      <c r="BQ1332" s="25"/>
      <c r="BR1332" s="25"/>
      <c r="BS1332" s="25"/>
      <c r="BT1332" s="25"/>
      <c r="BU1332" s="25"/>
      <c r="BV1332" s="25"/>
      <c r="BW1332" s="25"/>
      <c r="BX1332" s="25"/>
      <c r="BY1332" s="25"/>
      <c r="BZ1332" s="25"/>
      <c r="CA1332" s="25"/>
      <c r="CB1332" s="25"/>
      <c r="CC1332" s="25"/>
    </row>
    <row r="1333" spans="8:81" ht="15.75" customHeight="1"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32"/>
      <c r="V1333" s="32"/>
      <c r="W1333" s="32"/>
      <c r="X1333" s="32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N1333" s="25"/>
      <c r="AO1333" s="25"/>
      <c r="AP1333" s="25"/>
      <c r="AQ1333" s="25"/>
      <c r="AR1333" s="25"/>
      <c r="AS1333" s="25"/>
      <c r="AT1333" s="25"/>
      <c r="AU1333" s="25"/>
      <c r="AV1333" s="25"/>
      <c r="AW1333" s="25"/>
      <c r="AX1333" s="25"/>
      <c r="AY1333" s="25"/>
      <c r="AZ1333" s="25"/>
      <c r="BA1333" s="25"/>
      <c r="BB1333" s="25"/>
      <c r="BC1333" s="25"/>
      <c r="BD1333" s="25"/>
      <c r="BE1333" s="25"/>
      <c r="BF1333" s="25"/>
      <c r="BG1333" s="25"/>
      <c r="BH1333" s="25"/>
      <c r="BI1333" s="25"/>
      <c r="BJ1333" s="25"/>
      <c r="BK1333" s="25"/>
      <c r="BL1333" s="25"/>
      <c r="BM1333" s="25"/>
      <c r="BN1333" s="25"/>
      <c r="BO1333" s="25"/>
      <c r="BP1333" s="25"/>
      <c r="BQ1333" s="25"/>
      <c r="BR1333" s="25"/>
      <c r="BS1333" s="25"/>
      <c r="BT1333" s="25"/>
      <c r="BU1333" s="25"/>
      <c r="BV1333" s="25"/>
      <c r="BW1333" s="25"/>
      <c r="BX1333" s="25"/>
      <c r="BY1333" s="25"/>
      <c r="BZ1333" s="25"/>
      <c r="CA1333" s="25"/>
      <c r="CB1333" s="25"/>
      <c r="CC1333" s="25"/>
    </row>
    <row r="1334" spans="8:81" ht="15.75" customHeight="1"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32"/>
      <c r="V1334" s="32"/>
      <c r="W1334" s="32"/>
      <c r="X1334" s="32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N1334" s="25"/>
      <c r="AO1334" s="25"/>
      <c r="AP1334" s="25"/>
      <c r="AQ1334" s="25"/>
      <c r="AR1334" s="25"/>
      <c r="AS1334" s="25"/>
      <c r="AT1334" s="25"/>
      <c r="AU1334" s="25"/>
      <c r="AV1334" s="25"/>
      <c r="AW1334" s="25"/>
      <c r="AX1334" s="25"/>
      <c r="AY1334" s="25"/>
      <c r="AZ1334" s="25"/>
      <c r="BA1334" s="25"/>
      <c r="BB1334" s="25"/>
      <c r="BC1334" s="25"/>
      <c r="BD1334" s="25"/>
      <c r="BE1334" s="25"/>
      <c r="BF1334" s="25"/>
      <c r="BG1334" s="25"/>
      <c r="BH1334" s="25"/>
      <c r="BI1334" s="25"/>
      <c r="BJ1334" s="25"/>
      <c r="BK1334" s="25"/>
      <c r="BL1334" s="25"/>
      <c r="BM1334" s="25"/>
      <c r="BN1334" s="25"/>
      <c r="BO1334" s="25"/>
      <c r="BP1334" s="25"/>
      <c r="BQ1334" s="25"/>
      <c r="BR1334" s="25"/>
      <c r="BS1334" s="25"/>
      <c r="BT1334" s="25"/>
      <c r="BU1334" s="25"/>
      <c r="BV1334" s="25"/>
      <c r="BW1334" s="25"/>
      <c r="BX1334" s="25"/>
      <c r="BY1334" s="25"/>
      <c r="BZ1334" s="25"/>
      <c r="CA1334" s="25"/>
      <c r="CB1334" s="25"/>
      <c r="CC1334" s="25"/>
    </row>
    <row r="1335" spans="8:81" ht="15.75" customHeight="1"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32"/>
      <c r="V1335" s="32"/>
      <c r="W1335" s="32"/>
      <c r="X1335" s="32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N1335" s="25"/>
      <c r="AO1335" s="25"/>
      <c r="AP1335" s="25"/>
      <c r="AQ1335" s="25"/>
      <c r="AR1335" s="25"/>
      <c r="AS1335" s="25"/>
      <c r="AT1335" s="25"/>
      <c r="AU1335" s="25"/>
      <c r="AV1335" s="25"/>
      <c r="AW1335" s="25"/>
      <c r="AX1335" s="25"/>
      <c r="AY1335" s="25"/>
      <c r="AZ1335" s="25"/>
      <c r="BA1335" s="25"/>
      <c r="BB1335" s="25"/>
      <c r="BC1335" s="25"/>
      <c r="BD1335" s="25"/>
      <c r="BE1335" s="25"/>
      <c r="BF1335" s="25"/>
      <c r="BG1335" s="25"/>
      <c r="BH1335" s="25"/>
      <c r="BI1335" s="25"/>
      <c r="BJ1335" s="25"/>
      <c r="BK1335" s="25"/>
      <c r="BL1335" s="25"/>
      <c r="BM1335" s="25"/>
      <c r="BN1335" s="25"/>
      <c r="BO1335" s="25"/>
      <c r="BP1335" s="25"/>
      <c r="BQ1335" s="25"/>
      <c r="BR1335" s="25"/>
      <c r="BS1335" s="25"/>
      <c r="BT1335" s="25"/>
      <c r="BU1335" s="25"/>
      <c r="BV1335" s="25"/>
      <c r="BW1335" s="25"/>
      <c r="BX1335" s="25"/>
      <c r="BY1335" s="25"/>
      <c r="BZ1335" s="25"/>
      <c r="CA1335" s="25"/>
      <c r="CB1335" s="25"/>
      <c r="CC1335" s="25"/>
    </row>
    <row r="1336" spans="8:81" ht="15.75" customHeight="1"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32"/>
      <c r="V1336" s="32"/>
      <c r="W1336" s="32"/>
      <c r="X1336" s="32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N1336" s="25"/>
      <c r="AO1336" s="25"/>
      <c r="AP1336" s="25"/>
      <c r="AQ1336" s="25"/>
      <c r="AR1336" s="25"/>
      <c r="AS1336" s="25"/>
      <c r="AT1336" s="25"/>
      <c r="AU1336" s="25"/>
      <c r="AV1336" s="25"/>
      <c r="AW1336" s="25"/>
      <c r="AX1336" s="25"/>
      <c r="AY1336" s="25"/>
      <c r="AZ1336" s="25"/>
      <c r="BA1336" s="25"/>
      <c r="BB1336" s="25"/>
      <c r="BC1336" s="25"/>
      <c r="BD1336" s="25"/>
      <c r="BE1336" s="25"/>
      <c r="BF1336" s="25"/>
      <c r="BG1336" s="25"/>
      <c r="BH1336" s="25"/>
      <c r="BI1336" s="25"/>
      <c r="BJ1336" s="25"/>
      <c r="BK1336" s="25"/>
      <c r="BL1336" s="25"/>
      <c r="BM1336" s="25"/>
      <c r="BN1336" s="25"/>
      <c r="BO1336" s="25"/>
      <c r="BP1336" s="25"/>
      <c r="BQ1336" s="25"/>
      <c r="BR1336" s="25"/>
      <c r="BS1336" s="25"/>
      <c r="BT1336" s="25"/>
      <c r="BU1336" s="25"/>
      <c r="BV1336" s="25"/>
      <c r="BW1336" s="25"/>
      <c r="BX1336" s="25"/>
      <c r="BY1336" s="25"/>
      <c r="BZ1336" s="25"/>
      <c r="CA1336" s="25"/>
      <c r="CB1336" s="25"/>
      <c r="CC1336" s="25"/>
    </row>
    <row r="1337" spans="8:81" ht="15.75" customHeight="1"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32"/>
      <c r="V1337" s="32"/>
      <c r="W1337" s="32"/>
      <c r="X1337" s="32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N1337" s="25"/>
      <c r="AO1337" s="25"/>
      <c r="AP1337" s="25"/>
      <c r="AQ1337" s="25"/>
      <c r="AR1337" s="25"/>
      <c r="AS1337" s="25"/>
      <c r="AT1337" s="25"/>
      <c r="AU1337" s="25"/>
      <c r="AV1337" s="25"/>
      <c r="AW1337" s="25"/>
      <c r="AX1337" s="25"/>
      <c r="AY1337" s="25"/>
      <c r="AZ1337" s="25"/>
      <c r="BA1337" s="25"/>
      <c r="BB1337" s="25"/>
      <c r="BC1337" s="25"/>
      <c r="BD1337" s="25"/>
      <c r="BE1337" s="25"/>
      <c r="BF1337" s="25"/>
      <c r="BG1337" s="25"/>
      <c r="BH1337" s="25"/>
      <c r="BI1337" s="25"/>
      <c r="BJ1337" s="25"/>
      <c r="BK1337" s="25"/>
      <c r="BL1337" s="25"/>
      <c r="BM1337" s="25"/>
      <c r="BN1337" s="25"/>
      <c r="BO1337" s="25"/>
      <c r="BP1337" s="25"/>
      <c r="BQ1337" s="25"/>
      <c r="BR1337" s="25"/>
      <c r="BS1337" s="25"/>
      <c r="BT1337" s="25"/>
      <c r="BU1337" s="25"/>
      <c r="BV1337" s="25"/>
      <c r="BW1337" s="25"/>
      <c r="BX1337" s="25"/>
      <c r="BY1337" s="25"/>
      <c r="BZ1337" s="25"/>
      <c r="CA1337" s="25"/>
      <c r="CB1337" s="25"/>
      <c r="CC1337" s="25"/>
    </row>
    <row r="1338" spans="8:81" ht="15.75" customHeight="1"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32"/>
      <c r="V1338" s="32"/>
      <c r="W1338" s="32"/>
      <c r="X1338" s="32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N1338" s="25"/>
      <c r="AO1338" s="25"/>
      <c r="AP1338" s="25"/>
      <c r="AQ1338" s="25"/>
      <c r="AR1338" s="25"/>
      <c r="AS1338" s="25"/>
      <c r="AT1338" s="25"/>
      <c r="AU1338" s="25"/>
      <c r="AV1338" s="25"/>
      <c r="AW1338" s="25"/>
      <c r="AX1338" s="25"/>
      <c r="AY1338" s="25"/>
      <c r="AZ1338" s="25"/>
      <c r="BA1338" s="25"/>
      <c r="BB1338" s="25"/>
      <c r="BC1338" s="25"/>
      <c r="BD1338" s="25"/>
      <c r="BE1338" s="25"/>
      <c r="BF1338" s="25"/>
      <c r="BG1338" s="25"/>
      <c r="BH1338" s="25"/>
      <c r="BI1338" s="25"/>
      <c r="BJ1338" s="25"/>
      <c r="BK1338" s="25"/>
      <c r="BL1338" s="25"/>
      <c r="BM1338" s="25"/>
      <c r="BN1338" s="25"/>
      <c r="BO1338" s="25"/>
      <c r="BP1338" s="25"/>
      <c r="BQ1338" s="25"/>
      <c r="BR1338" s="25"/>
      <c r="BS1338" s="25"/>
      <c r="BT1338" s="25"/>
      <c r="BU1338" s="25"/>
      <c r="BV1338" s="25"/>
      <c r="BW1338" s="25"/>
      <c r="BX1338" s="25"/>
      <c r="BY1338" s="25"/>
      <c r="BZ1338" s="25"/>
      <c r="CA1338" s="25"/>
      <c r="CB1338" s="25"/>
      <c r="CC1338" s="25"/>
    </row>
    <row r="1339" spans="8:81" ht="15.75" customHeight="1"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32"/>
      <c r="V1339" s="32"/>
      <c r="W1339" s="32"/>
      <c r="X1339" s="32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N1339" s="25"/>
      <c r="AO1339" s="25"/>
      <c r="AP1339" s="25"/>
      <c r="AQ1339" s="25"/>
      <c r="AR1339" s="25"/>
      <c r="AS1339" s="25"/>
      <c r="AT1339" s="25"/>
      <c r="AU1339" s="25"/>
      <c r="AV1339" s="25"/>
      <c r="AW1339" s="25"/>
      <c r="AX1339" s="25"/>
      <c r="AY1339" s="25"/>
      <c r="AZ1339" s="25"/>
      <c r="BA1339" s="25"/>
      <c r="BB1339" s="25"/>
      <c r="BC1339" s="25"/>
      <c r="BD1339" s="25"/>
      <c r="BE1339" s="25"/>
      <c r="BF1339" s="25"/>
      <c r="BG1339" s="25"/>
      <c r="BH1339" s="25"/>
      <c r="BI1339" s="25"/>
      <c r="BJ1339" s="25"/>
      <c r="BK1339" s="25"/>
      <c r="BL1339" s="25"/>
      <c r="BM1339" s="25"/>
      <c r="BN1339" s="25"/>
      <c r="BO1339" s="25"/>
      <c r="BP1339" s="25"/>
      <c r="BQ1339" s="25"/>
      <c r="BR1339" s="25"/>
      <c r="BS1339" s="25"/>
      <c r="BT1339" s="25"/>
      <c r="BU1339" s="25"/>
      <c r="BV1339" s="25"/>
      <c r="BW1339" s="25"/>
      <c r="BX1339" s="25"/>
      <c r="BY1339" s="25"/>
      <c r="BZ1339" s="25"/>
      <c r="CA1339" s="25"/>
      <c r="CB1339" s="25"/>
      <c r="CC1339" s="25"/>
    </row>
    <row r="1340" spans="8:81" ht="15.75" customHeight="1"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32"/>
      <c r="V1340" s="32"/>
      <c r="W1340" s="32"/>
      <c r="X1340" s="32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N1340" s="25"/>
      <c r="AO1340" s="25"/>
      <c r="AP1340" s="25"/>
      <c r="AQ1340" s="25"/>
      <c r="AR1340" s="25"/>
      <c r="AS1340" s="25"/>
      <c r="AT1340" s="25"/>
      <c r="AU1340" s="25"/>
      <c r="AV1340" s="25"/>
      <c r="AW1340" s="25"/>
      <c r="AX1340" s="25"/>
      <c r="AY1340" s="25"/>
      <c r="AZ1340" s="25"/>
      <c r="BA1340" s="25"/>
      <c r="BB1340" s="25"/>
      <c r="BC1340" s="25"/>
      <c r="BD1340" s="25"/>
      <c r="BE1340" s="25"/>
      <c r="BF1340" s="25"/>
      <c r="BG1340" s="25"/>
      <c r="BH1340" s="25"/>
      <c r="BI1340" s="25"/>
      <c r="BJ1340" s="25"/>
      <c r="BK1340" s="25"/>
      <c r="BL1340" s="25"/>
      <c r="BM1340" s="25"/>
      <c r="BN1340" s="25"/>
      <c r="BO1340" s="25"/>
      <c r="BP1340" s="25"/>
      <c r="BQ1340" s="25"/>
      <c r="BR1340" s="25"/>
      <c r="BS1340" s="25"/>
      <c r="BT1340" s="25"/>
      <c r="BU1340" s="25"/>
      <c r="BV1340" s="25"/>
      <c r="BW1340" s="25"/>
      <c r="BX1340" s="25"/>
      <c r="BY1340" s="25"/>
      <c r="BZ1340" s="25"/>
      <c r="CA1340" s="25"/>
      <c r="CB1340" s="25"/>
      <c r="CC1340" s="25"/>
    </row>
    <row r="1341" spans="8:81" ht="15.75" customHeight="1"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32"/>
      <c r="V1341" s="32"/>
      <c r="W1341" s="32"/>
      <c r="X1341" s="32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N1341" s="25"/>
      <c r="AO1341" s="25"/>
      <c r="AP1341" s="25"/>
      <c r="AQ1341" s="25"/>
      <c r="AR1341" s="25"/>
      <c r="AS1341" s="25"/>
      <c r="AT1341" s="25"/>
      <c r="AU1341" s="25"/>
      <c r="AV1341" s="25"/>
      <c r="AW1341" s="25"/>
      <c r="AX1341" s="25"/>
      <c r="AY1341" s="25"/>
      <c r="AZ1341" s="25"/>
      <c r="BA1341" s="25"/>
      <c r="BB1341" s="25"/>
      <c r="BC1341" s="25"/>
      <c r="BD1341" s="25"/>
      <c r="BE1341" s="25"/>
      <c r="BF1341" s="25"/>
      <c r="BG1341" s="25"/>
      <c r="BH1341" s="25"/>
      <c r="BI1341" s="25"/>
      <c r="BJ1341" s="25"/>
      <c r="BK1341" s="25"/>
      <c r="BL1341" s="25"/>
      <c r="BM1341" s="25"/>
      <c r="BN1341" s="25"/>
      <c r="BO1341" s="25"/>
      <c r="BP1341" s="25"/>
      <c r="BQ1341" s="25"/>
      <c r="BR1341" s="25"/>
      <c r="BS1341" s="25"/>
      <c r="BT1341" s="25"/>
      <c r="BU1341" s="25"/>
      <c r="BV1341" s="25"/>
      <c r="BW1341" s="25"/>
      <c r="BX1341" s="25"/>
      <c r="BY1341" s="25"/>
      <c r="BZ1341" s="25"/>
      <c r="CA1341" s="25"/>
      <c r="CB1341" s="25"/>
      <c r="CC1341" s="25"/>
    </row>
    <row r="1342" spans="8:81" ht="15.75" customHeight="1"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32"/>
      <c r="V1342" s="32"/>
      <c r="W1342" s="32"/>
      <c r="X1342" s="32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N1342" s="25"/>
      <c r="AO1342" s="25"/>
      <c r="AP1342" s="25"/>
      <c r="AQ1342" s="25"/>
      <c r="AR1342" s="25"/>
      <c r="AS1342" s="25"/>
      <c r="AT1342" s="25"/>
      <c r="AU1342" s="25"/>
      <c r="AV1342" s="25"/>
      <c r="AW1342" s="25"/>
      <c r="AX1342" s="25"/>
      <c r="AY1342" s="25"/>
      <c r="AZ1342" s="25"/>
      <c r="BA1342" s="25"/>
      <c r="BB1342" s="25"/>
      <c r="BC1342" s="25"/>
      <c r="BD1342" s="25"/>
      <c r="BE1342" s="25"/>
      <c r="BF1342" s="25"/>
      <c r="BG1342" s="25"/>
      <c r="BH1342" s="25"/>
      <c r="BI1342" s="25"/>
      <c r="BJ1342" s="25"/>
      <c r="BK1342" s="25"/>
      <c r="BL1342" s="25"/>
      <c r="BM1342" s="25"/>
      <c r="BN1342" s="25"/>
      <c r="BO1342" s="25"/>
      <c r="BP1342" s="25"/>
      <c r="BQ1342" s="25"/>
      <c r="BR1342" s="25"/>
      <c r="BS1342" s="25"/>
      <c r="BT1342" s="25"/>
      <c r="BU1342" s="25"/>
      <c r="BV1342" s="25"/>
      <c r="BW1342" s="25"/>
      <c r="BX1342" s="25"/>
      <c r="BY1342" s="25"/>
      <c r="BZ1342" s="25"/>
      <c r="CA1342" s="25"/>
      <c r="CB1342" s="25"/>
      <c r="CC1342" s="25"/>
    </row>
    <row r="1343" spans="8:81" ht="15.75" customHeight="1"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32"/>
      <c r="V1343" s="32"/>
      <c r="W1343" s="32"/>
      <c r="X1343" s="32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N1343" s="25"/>
      <c r="AO1343" s="25"/>
      <c r="AP1343" s="25"/>
      <c r="AQ1343" s="25"/>
      <c r="AR1343" s="25"/>
      <c r="AS1343" s="25"/>
      <c r="AT1343" s="25"/>
      <c r="AU1343" s="25"/>
      <c r="AV1343" s="25"/>
      <c r="AW1343" s="25"/>
      <c r="AX1343" s="25"/>
      <c r="AY1343" s="25"/>
      <c r="AZ1343" s="25"/>
      <c r="BA1343" s="25"/>
      <c r="BB1343" s="25"/>
      <c r="BC1343" s="25"/>
      <c r="BD1343" s="25"/>
      <c r="BE1343" s="25"/>
      <c r="BF1343" s="25"/>
      <c r="BG1343" s="25"/>
      <c r="BH1343" s="25"/>
      <c r="BI1343" s="25"/>
      <c r="BJ1343" s="25"/>
      <c r="BK1343" s="25"/>
      <c r="BL1343" s="25"/>
      <c r="BM1343" s="25"/>
      <c r="BN1343" s="25"/>
      <c r="BO1343" s="25"/>
      <c r="BP1343" s="25"/>
      <c r="BQ1343" s="25"/>
      <c r="BR1343" s="25"/>
      <c r="BS1343" s="25"/>
      <c r="BT1343" s="25"/>
      <c r="BU1343" s="25"/>
      <c r="BV1343" s="25"/>
      <c r="BW1343" s="25"/>
      <c r="BX1343" s="25"/>
      <c r="BY1343" s="25"/>
      <c r="BZ1343" s="25"/>
      <c r="CA1343" s="25"/>
      <c r="CB1343" s="25"/>
      <c r="CC1343" s="25"/>
    </row>
    <row r="1344" spans="8:81" ht="15.75" customHeight="1"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32"/>
      <c r="V1344" s="32"/>
      <c r="W1344" s="32"/>
      <c r="X1344" s="32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N1344" s="25"/>
      <c r="AO1344" s="25"/>
      <c r="AP1344" s="25"/>
      <c r="AQ1344" s="25"/>
      <c r="AR1344" s="25"/>
      <c r="AS1344" s="25"/>
      <c r="AT1344" s="25"/>
      <c r="AU1344" s="25"/>
      <c r="AV1344" s="25"/>
      <c r="AW1344" s="25"/>
      <c r="AX1344" s="25"/>
      <c r="AY1344" s="25"/>
      <c r="AZ1344" s="25"/>
      <c r="BA1344" s="25"/>
      <c r="BB1344" s="25"/>
      <c r="BC1344" s="25"/>
      <c r="BD1344" s="25"/>
      <c r="BE1344" s="25"/>
      <c r="BF1344" s="25"/>
      <c r="BG1344" s="25"/>
      <c r="BH1344" s="25"/>
      <c r="BI1344" s="25"/>
      <c r="BJ1344" s="25"/>
      <c r="BK1344" s="25"/>
      <c r="BL1344" s="25"/>
      <c r="BM1344" s="25"/>
      <c r="BN1344" s="25"/>
      <c r="BO1344" s="25"/>
      <c r="BP1344" s="25"/>
      <c r="BQ1344" s="25"/>
      <c r="BR1344" s="25"/>
      <c r="BS1344" s="25"/>
      <c r="BT1344" s="25"/>
      <c r="BU1344" s="25"/>
      <c r="BV1344" s="25"/>
      <c r="BW1344" s="25"/>
      <c r="BX1344" s="25"/>
      <c r="BY1344" s="25"/>
      <c r="BZ1344" s="25"/>
      <c r="CA1344" s="25"/>
      <c r="CB1344" s="25"/>
      <c r="CC1344" s="25"/>
    </row>
    <row r="1345" spans="8:81" ht="15.75" customHeight="1"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32"/>
      <c r="V1345" s="32"/>
      <c r="W1345" s="32"/>
      <c r="X1345" s="32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N1345" s="25"/>
      <c r="AO1345" s="25"/>
      <c r="AP1345" s="25"/>
      <c r="AQ1345" s="25"/>
      <c r="AR1345" s="25"/>
      <c r="AS1345" s="25"/>
      <c r="AT1345" s="25"/>
      <c r="AU1345" s="25"/>
      <c r="AV1345" s="25"/>
      <c r="AW1345" s="25"/>
      <c r="AX1345" s="25"/>
      <c r="AY1345" s="25"/>
      <c r="AZ1345" s="25"/>
      <c r="BA1345" s="25"/>
      <c r="BB1345" s="25"/>
      <c r="BC1345" s="25"/>
      <c r="BD1345" s="25"/>
      <c r="BE1345" s="25"/>
      <c r="BF1345" s="25"/>
      <c r="BG1345" s="25"/>
      <c r="BH1345" s="25"/>
      <c r="BI1345" s="25"/>
      <c r="BJ1345" s="25"/>
      <c r="BK1345" s="25"/>
      <c r="BL1345" s="25"/>
      <c r="BM1345" s="25"/>
      <c r="BN1345" s="25"/>
      <c r="BO1345" s="25"/>
      <c r="BP1345" s="25"/>
      <c r="BQ1345" s="25"/>
      <c r="BR1345" s="25"/>
      <c r="BS1345" s="25"/>
      <c r="BT1345" s="25"/>
      <c r="BU1345" s="25"/>
      <c r="BV1345" s="25"/>
      <c r="BW1345" s="25"/>
      <c r="BX1345" s="25"/>
      <c r="BY1345" s="25"/>
      <c r="BZ1345" s="25"/>
      <c r="CA1345" s="25"/>
      <c r="CB1345" s="25"/>
      <c r="CC1345" s="25"/>
    </row>
    <row r="1346" spans="8:81" ht="15.75" customHeight="1"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32"/>
      <c r="V1346" s="32"/>
      <c r="W1346" s="32"/>
      <c r="X1346" s="32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N1346" s="25"/>
      <c r="AO1346" s="25"/>
      <c r="AP1346" s="25"/>
      <c r="AQ1346" s="25"/>
      <c r="AR1346" s="25"/>
      <c r="AS1346" s="25"/>
      <c r="AT1346" s="25"/>
      <c r="AU1346" s="25"/>
      <c r="AV1346" s="25"/>
      <c r="AW1346" s="25"/>
      <c r="AX1346" s="25"/>
      <c r="AY1346" s="25"/>
      <c r="AZ1346" s="25"/>
      <c r="BA1346" s="25"/>
      <c r="BB1346" s="25"/>
      <c r="BC1346" s="25"/>
      <c r="BD1346" s="25"/>
      <c r="BE1346" s="25"/>
      <c r="BF1346" s="25"/>
      <c r="BG1346" s="25"/>
      <c r="BH1346" s="25"/>
      <c r="BI1346" s="25"/>
      <c r="BJ1346" s="25"/>
      <c r="BK1346" s="25"/>
      <c r="BL1346" s="25"/>
      <c r="BM1346" s="25"/>
      <c r="BN1346" s="25"/>
      <c r="BO1346" s="25"/>
      <c r="BP1346" s="25"/>
      <c r="BQ1346" s="25"/>
      <c r="BR1346" s="25"/>
      <c r="BS1346" s="25"/>
      <c r="BT1346" s="25"/>
      <c r="BU1346" s="25"/>
      <c r="BV1346" s="25"/>
      <c r="BW1346" s="25"/>
      <c r="BX1346" s="25"/>
      <c r="BY1346" s="25"/>
      <c r="BZ1346" s="25"/>
      <c r="CA1346" s="25"/>
      <c r="CB1346" s="25"/>
      <c r="CC1346" s="25"/>
    </row>
    <row r="1347" spans="8:81" ht="15.75" customHeight="1"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32"/>
      <c r="V1347" s="32"/>
      <c r="W1347" s="32"/>
      <c r="X1347" s="32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N1347" s="25"/>
      <c r="AO1347" s="25"/>
      <c r="AP1347" s="25"/>
      <c r="AQ1347" s="25"/>
      <c r="AR1347" s="25"/>
      <c r="AS1347" s="25"/>
      <c r="AT1347" s="25"/>
      <c r="AU1347" s="25"/>
      <c r="AV1347" s="25"/>
      <c r="AW1347" s="25"/>
      <c r="AX1347" s="25"/>
      <c r="AY1347" s="25"/>
      <c r="AZ1347" s="25"/>
      <c r="BA1347" s="25"/>
      <c r="BB1347" s="25"/>
      <c r="BC1347" s="25"/>
      <c r="BD1347" s="25"/>
      <c r="BE1347" s="25"/>
      <c r="BF1347" s="25"/>
      <c r="BG1347" s="25"/>
      <c r="BH1347" s="25"/>
      <c r="BI1347" s="25"/>
      <c r="BJ1347" s="25"/>
      <c r="BK1347" s="25"/>
      <c r="BL1347" s="25"/>
      <c r="BM1347" s="25"/>
      <c r="BN1347" s="25"/>
      <c r="BO1347" s="25"/>
      <c r="BP1347" s="25"/>
      <c r="BQ1347" s="25"/>
      <c r="BR1347" s="25"/>
      <c r="BS1347" s="25"/>
      <c r="BT1347" s="25"/>
      <c r="BU1347" s="25"/>
      <c r="BV1347" s="25"/>
      <c r="BW1347" s="25"/>
      <c r="BX1347" s="25"/>
      <c r="BY1347" s="25"/>
      <c r="BZ1347" s="25"/>
      <c r="CA1347" s="25"/>
      <c r="CB1347" s="25"/>
      <c r="CC1347" s="25"/>
    </row>
    <row r="1348" spans="8:81" ht="15.75" customHeight="1"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32"/>
      <c r="V1348" s="32"/>
      <c r="W1348" s="32"/>
      <c r="X1348" s="32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N1348" s="25"/>
      <c r="AO1348" s="25"/>
      <c r="AP1348" s="25"/>
      <c r="AQ1348" s="25"/>
      <c r="AR1348" s="25"/>
      <c r="AS1348" s="25"/>
      <c r="AT1348" s="25"/>
      <c r="AU1348" s="25"/>
      <c r="AV1348" s="25"/>
      <c r="AW1348" s="25"/>
      <c r="AX1348" s="25"/>
      <c r="AY1348" s="25"/>
      <c r="AZ1348" s="25"/>
      <c r="BA1348" s="25"/>
      <c r="BB1348" s="25"/>
      <c r="BC1348" s="25"/>
      <c r="BD1348" s="25"/>
      <c r="BE1348" s="25"/>
      <c r="BF1348" s="25"/>
      <c r="BG1348" s="25"/>
      <c r="BH1348" s="25"/>
      <c r="BI1348" s="25"/>
      <c r="BJ1348" s="25"/>
      <c r="BK1348" s="25"/>
      <c r="BL1348" s="25"/>
      <c r="BM1348" s="25"/>
      <c r="BN1348" s="25"/>
      <c r="BO1348" s="25"/>
      <c r="BP1348" s="25"/>
      <c r="BQ1348" s="25"/>
      <c r="BR1348" s="25"/>
      <c r="BS1348" s="25"/>
      <c r="BT1348" s="25"/>
      <c r="BU1348" s="25"/>
      <c r="BV1348" s="25"/>
      <c r="BW1348" s="25"/>
      <c r="BX1348" s="25"/>
      <c r="BY1348" s="25"/>
      <c r="BZ1348" s="25"/>
      <c r="CA1348" s="25"/>
      <c r="CB1348" s="25"/>
      <c r="CC1348" s="25"/>
    </row>
    <row r="1349" spans="8:81" ht="15.75" customHeight="1"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32"/>
      <c r="V1349" s="32"/>
      <c r="W1349" s="32"/>
      <c r="X1349" s="32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N1349" s="25"/>
      <c r="AO1349" s="25"/>
      <c r="AP1349" s="25"/>
      <c r="AQ1349" s="25"/>
      <c r="AR1349" s="25"/>
      <c r="AS1349" s="25"/>
      <c r="AT1349" s="25"/>
      <c r="AU1349" s="25"/>
      <c r="AV1349" s="25"/>
      <c r="AW1349" s="25"/>
      <c r="AX1349" s="25"/>
      <c r="AY1349" s="25"/>
      <c r="AZ1349" s="25"/>
      <c r="BA1349" s="25"/>
      <c r="BB1349" s="25"/>
      <c r="BC1349" s="25"/>
      <c r="BD1349" s="25"/>
      <c r="BE1349" s="25"/>
      <c r="BF1349" s="25"/>
      <c r="BG1349" s="25"/>
      <c r="BH1349" s="25"/>
      <c r="BI1349" s="25"/>
      <c r="BJ1349" s="25"/>
      <c r="BK1349" s="25"/>
      <c r="BL1349" s="25"/>
      <c r="BM1349" s="25"/>
      <c r="BN1349" s="25"/>
      <c r="BO1349" s="25"/>
      <c r="BP1349" s="25"/>
      <c r="BQ1349" s="25"/>
      <c r="BR1349" s="25"/>
      <c r="BS1349" s="25"/>
      <c r="BT1349" s="25"/>
      <c r="BU1349" s="25"/>
      <c r="BV1349" s="25"/>
      <c r="BW1349" s="25"/>
      <c r="BX1349" s="25"/>
      <c r="BY1349" s="25"/>
      <c r="BZ1349" s="25"/>
      <c r="CA1349" s="25"/>
      <c r="CB1349" s="25"/>
      <c r="CC1349" s="25"/>
    </row>
    <row r="1350" spans="8:81" ht="15.75" customHeight="1"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32"/>
      <c r="V1350" s="32"/>
      <c r="W1350" s="32"/>
      <c r="X1350" s="32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  <c r="AP1350" s="25"/>
      <c r="AQ1350" s="25"/>
      <c r="AR1350" s="25"/>
      <c r="AS1350" s="25"/>
      <c r="AT1350" s="25"/>
      <c r="AU1350" s="25"/>
      <c r="AV1350" s="25"/>
      <c r="AW1350" s="25"/>
      <c r="AX1350" s="25"/>
      <c r="AY1350" s="25"/>
      <c r="AZ1350" s="25"/>
      <c r="BA1350" s="25"/>
      <c r="BB1350" s="25"/>
      <c r="BC1350" s="25"/>
      <c r="BD1350" s="25"/>
      <c r="BE1350" s="25"/>
      <c r="BF1350" s="25"/>
      <c r="BG1350" s="25"/>
      <c r="BH1350" s="25"/>
      <c r="BI1350" s="25"/>
      <c r="BJ1350" s="25"/>
      <c r="BK1350" s="25"/>
      <c r="BL1350" s="25"/>
      <c r="BM1350" s="25"/>
      <c r="BN1350" s="25"/>
      <c r="BO1350" s="25"/>
      <c r="BP1350" s="25"/>
      <c r="BQ1350" s="25"/>
      <c r="BR1350" s="25"/>
      <c r="BS1350" s="25"/>
      <c r="BT1350" s="25"/>
      <c r="BU1350" s="25"/>
      <c r="BV1350" s="25"/>
      <c r="BW1350" s="25"/>
      <c r="BX1350" s="25"/>
      <c r="BY1350" s="25"/>
      <c r="BZ1350" s="25"/>
      <c r="CA1350" s="25"/>
      <c r="CB1350" s="25"/>
      <c r="CC1350" s="25"/>
    </row>
    <row r="1351" spans="8:81" ht="15.75" customHeight="1"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32"/>
      <c r="V1351" s="32"/>
      <c r="W1351" s="32"/>
      <c r="X1351" s="32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N1351" s="25"/>
      <c r="AO1351" s="25"/>
      <c r="AP1351" s="25"/>
      <c r="AQ1351" s="25"/>
      <c r="AR1351" s="25"/>
      <c r="AS1351" s="25"/>
      <c r="AT1351" s="25"/>
      <c r="AU1351" s="25"/>
      <c r="AV1351" s="25"/>
      <c r="AW1351" s="25"/>
      <c r="AX1351" s="25"/>
      <c r="AY1351" s="25"/>
      <c r="AZ1351" s="25"/>
      <c r="BA1351" s="25"/>
      <c r="BB1351" s="25"/>
      <c r="BC1351" s="25"/>
      <c r="BD1351" s="25"/>
      <c r="BE1351" s="25"/>
      <c r="BF1351" s="25"/>
      <c r="BG1351" s="25"/>
      <c r="BH1351" s="25"/>
      <c r="BI1351" s="25"/>
      <c r="BJ1351" s="25"/>
      <c r="BK1351" s="25"/>
      <c r="BL1351" s="25"/>
      <c r="BM1351" s="25"/>
      <c r="BN1351" s="25"/>
      <c r="BO1351" s="25"/>
      <c r="BP1351" s="25"/>
      <c r="BQ1351" s="25"/>
      <c r="BR1351" s="25"/>
      <c r="BS1351" s="25"/>
      <c r="BT1351" s="25"/>
      <c r="BU1351" s="25"/>
      <c r="BV1351" s="25"/>
      <c r="BW1351" s="25"/>
      <c r="BX1351" s="25"/>
      <c r="BY1351" s="25"/>
      <c r="BZ1351" s="25"/>
      <c r="CA1351" s="25"/>
      <c r="CB1351" s="25"/>
      <c r="CC1351" s="25"/>
    </row>
    <row r="1352" spans="8:81" ht="15.75" customHeight="1"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32"/>
      <c r="V1352" s="32"/>
      <c r="W1352" s="32"/>
      <c r="X1352" s="32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N1352" s="25"/>
      <c r="AO1352" s="25"/>
      <c r="AP1352" s="25"/>
      <c r="AQ1352" s="25"/>
      <c r="AR1352" s="25"/>
      <c r="AS1352" s="25"/>
      <c r="AT1352" s="25"/>
      <c r="AU1352" s="25"/>
      <c r="AV1352" s="25"/>
      <c r="AW1352" s="25"/>
      <c r="AX1352" s="25"/>
      <c r="AY1352" s="25"/>
      <c r="AZ1352" s="25"/>
      <c r="BA1352" s="25"/>
      <c r="BB1352" s="25"/>
      <c r="BC1352" s="25"/>
      <c r="BD1352" s="25"/>
      <c r="BE1352" s="25"/>
      <c r="BF1352" s="25"/>
      <c r="BG1352" s="25"/>
      <c r="BH1352" s="25"/>
      <c r="BI1352" s="25"/>
      <c r="BJ1352" s="25"/>
      <c r="BK1352" s="25"/>
      <c r="BL1352" s="25"/>
      <c r="BM1352" s="25"/>
      <c r="BN1352" s="25"/>
      <c r="BO1352" s="25"/>
      <c r="BP1352" s="25"/>
      <c r="BQ1352" s="25"/>
      <c r="BR1352" s="25"/>
      <c r="BS1352" s="25"/>
      <c r="BT1352" s="25"/>
      <c r="BU1352" s="25"/>
      <c r="BV1352" s="25"/>
      <c r="BW1352" s="25"/>
      <c r="BX1352" s="25"/>
      <c r="BY1352" s="25"/>
      <c r="BZ1352" s="25"/>
      <c r="CA1352" s="25"/>
      <c r="CB1352" s="25"/>
      <c r="CC1352" s="25"/>
    </row>
    <row r="1353" spans="8:81" ht="15.75" customHeight="1"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32"/>
      <c r="V1353" s="32"/>
      <c r="W1353" s="32"/>
      <c r="X1353" s="32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N1353" s="25"/>
      <c r="AO1353" s="25"/>
      <c r="AP1353" s="25"/>
      <c r="AQ1353" s="25"/>
      <c r="AR1353" s="25"/>
      <c r="AS1353" s="25"/>
      <c r="AT1353" s="25"/>
      <c r="AU1353" s="25"/>
      <c r="AV1353" s="25"/>
      <c r="AW1353" s="25"/>
      <c r="AX1353" s="25"/>
      <c r="AY1353" s="25"/>
      <c r="AZ1353" s="25"/>
      <c r="BA1353" s="25"/>
      <c r="BB1353" s="25"/>
      <c r="BC1353" s="25"/>
      <c r="BD1353" s="25"/>
      <c r="BE1353" s="25"/>
      <c r="BF1353" s="25"/>
      <c r="BG1353" s="25"/>
      <c r="BH1353" s="25"/>
      <c r="BI1353" s="25"/>
      <c r="BJ1353" s="25"/>
      <c r="BK1353" s="25"/>
      <c r="BL1353" s="25"/>
      <c r="BM1353" s="25"/>
      <c r="BN1353" s="25"/>
      <c r="BO1353" s="25"/>
      <c r="BP1353" s="25"/>
      <c r="BQ1353" s="25"/>
      <c r="BR1353" s="25"/>
      <c r="BS1353" s="25"/>
      <c r="BT1353" s="25"/>
      <c r="BU1353" s="25"/>
      <c r="BV1353" s="25"/>
      <c r="BW1353" s="25"/>
      <c r="BX1353" s="25"/>
      <c r="BY1353" s="25"/>
      <c r="BZ1353" s="25"/>
      <c r="CA1353" s="25"/>
      <c r="CB1353" s="25"/>
      <c r="CC1353" s="25"/>
    </row>
    <row r="1354" spans="8:81" ht="15.75" customHeight="1"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32"/>
      <c r="V1354" s="32"/>
      <c r="W1354" s="32"/>
      <c r="X1354" s="32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N1354" s="25"/>
      <c r="AO1354" s="25"/>
      <c r="AP1354" s="25"/>
      <c r="AQ1354" s="25"/>
      <c r="AR1354" s="25"/>
      <c r="AS1354" s="25"/>
      <c r="AT1354" s="25"/>
      <c r="AU1354" s="25"/>
      <c r="AV1354" s="25"/>
      <c r="AW1354" s="25"/>
      <c r="AX1354" s="25"/>
      <c r="AY1354" s="25"/>
      <c r="AZ1354" s="25"/>
      <c r="BA1354" s="25"/>
      <c r="BB1354" s="25"/>
      <c r="BC1354" s="25"/>
      <c r="BD1354" s="25"/>
      <c r="BE1354" s="25"/>
      <c r="BF1354" s="25"/>
      <c r="BG1354" s="25"/>
      <c r="BH1354" s="25"/>
      <c r="BI1354" s="25"/>
      <c r="BJ1354" s="25"/>
      <c r="BK1354" s="25"/>
      <c r="BL1354" s="25"/>
      <c r="BM1354" s="25"/>
      <c r="BN1354" s="25"/>
      <c r="BO1354" s="25"/>
      <c r="BP1354" s="25"/>
      <c r="BQ1354" s="25"/>
      <c r="BR1354" s="25"/>
      <c r="BS1354" s="25"/>
      <c r="BT1354" s="25"/>
      <c r="BU1354" s="25"/>
      <c r="BV1354" s="25"/>
      <c r="BW1354" s="25"/>
      <c r="BX1354" s="25"/>
      <c r="BY1354" s="25"/>
      <c r="BZ1354" s="25"/>
      <c r="CA1354" s="25"/>
      <c r="CB1354" s="25"/>
      <c r="CC1354" s="25"/>
    </row>
    <row r="1355" spans="8:81" ht="15.75" customHeight="1"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32"/>
      <c r="V1355" s="32"/>
      <c r="W1355" s="32"/>
      <c r="X1355" s="32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N1355" s="25"/>
      <c r="AO1355" s="25"/>
      <c r="AP1355" s="25"/>
      <c r="AQ1355" s="25"/>
      <c r="AR1355" s="25"/>
      <c r="AS1355" s="25"/>
      <c r="AT1355" s="25"/>
      <c r="AU1355" s="25"/>
      <c r="AV1355" s="25"/>
      <c r="AW1355" s="25"/>
      <c r="AX1355" s="25"/>
      <c r="AY1355" s="25"/>
      <c r="AZ1355" s="25"/>
      <c r="BA1355" s="25"/>
      <c r="BB1355" s="25"/>
      <c r="BC1355" s="25"/>
      <c r="BD1355" s="25"/>
      <c r="BE1355" s="25"/>
      <c r="BF1355" s="25"/>
      <c r="BG1355" s="25"/>
      <c r="BH1355" s="25"/>
      <c r="BI1355" s="25"/>
      <c r="BJ1355" s="25"/>
      <c r="BK1355" s="25"/>
      <c r="BL1355" s="25"/>
      <c r="BM1355" s="25"/>
      <c r="BN1355" s="25"/>
      <c r="BO1355" s="25"/>
      <c r="BP1355" s="25"/>
      <c r="BQ1355" s="25"/>
      <c r="BR1355" s="25"/>
      <c r="BS1355" s="25"/>
      <c r="BT1355" s="25"/>
      <c r="BU1355" s="25"/>
      <c r="BV1355" s="25"/>
      <c r="BW1355" s="25"/>
      <c r="BX1355" s="25"/>
      <c r="BY1355" s="25"/>
      <c r="BZ1355" s="25"/>
      <c r="CA1355" s="25"/>
      <c r="CB1355" s="25"/>
      <c r="CC1355" s="25"/>
    </row>
    <row r="1356" spans="8:81" ht="15.75" customHeight="1"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32"/>
      <c r="V1356" s="32"/>
      <c r="W1356" s="32"/>
      <c r="X1356" s="32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N1356" s="25"/>
      <c r="AO1356" s="25"/>
      <c r="AP1356" s="25"/>
      <c r="AQ1356" s="25"/>
      <c r="AR1356" s="25"/>
      <c r="AS1356" s="25"/>
      <c r="AT1356" s="25"/>
      <c r="AU1356" s="25"/>
      <c r="AV1356" s="25"/>
      <c r="AW1356" s="25"/>
      <c r="AX1356" s="25"/>
      <c r="AY1356" s="25"/>
      <c r="AZ1356" s="25"/>
      <c r="BA1356" s="25"/>
      <c r="BB1356" s="25"/>
      <c r="BC1356" s="25"/>
      <c r="BD1356" s="25"/>
      <c r="BE1356" s="25"/>
      <c r="BF1356" s="25"/>
      <c r="BG1356" s="25"/>
      <c r="BH1356" s="25"/>
      <c r="BI1356" s="25"/>
      <c r="BJ1356" s="25"/>
      <c r="BK1356" s="25"/>
      <c r="BL1356" s="25"/>
      <c r="BM1356" s="25"/>
      <c r="BN1356" s="25"/>
      <c r="BO1356" s="25"/>
      <c r="BP1356" s="25"/>
      <c r="BQ1356" s="25"/>
      <c r="BR1356" s="25"/>
      <c r="BS1356" s="25"/>
      <c r="BT1356" s="25"/>
      <c r="BU1356" s="25"/>
      <c r="BV1356" s="25"/>
      <c r="BW1356" s="25"/>
      <c r="BX1356" s="25"/>
      <c r="BY1356" s="25"/>
      <c r="BZ1356" s="25"/>
      <c r="CA1356" s="25"/>
      <c r="CB1356" s="25"/>
      <c r="CC1356" s="25"/>
    </row>
    <row r="1357" spans="8:81" ht="15.75" customHeight="1"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32"/>
      <c r="V1357" s="32"/>
      <c r="W1357" s="32"/>
      <c r="X1357" s="32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N1357" s="25"/>
      <c r="AO1357" s="25"/>
      <c r="AP1357" s="25"/>
      <c r="AQ1357" s="25"/>
      <c r="AR1357" s="25"/>
      <c r="AS1357" s="25"/>
      <c r="AT1357" s="25"/>
      <c r="AU1357" s="25"/>
      <c r="AV1357" s="25"/>
      <c r="AW1357" s="25"/>
      <c r="AX1357" s="25"/>
      <c r="AY1357" s="25"/>
      <c r="AZ1357" s="25"/>
      <c r="BA1357" s="25"/>
      <c r="BB1357" s="25"/>
      <c r="BC1357" s="25"/>
      <c r="BD1357" s="25"/>
      <c r="BE1357" s="25"/>
      <c r="BF1357" s="25"/>
      <c r="BG1357" s="25"/>
      <c r="BH1357" s="25"/>
      <c r="BI1357" s="25"/>
      <c r="BJ1357" s="25"/>
      <c r="BK1357" s="25"/>
      <c r="BL1357" s="25"/>
      <c r="BM1357" s="25"/>
      <c r="BN1357" s="25"/>
      <c r="BO1357" s="25"/>
      <c r="BP1357" s="25"/>
      <c r="BQ1357" s="25"/>
      <c r="BR1357" s="25"/>
      <c r="BS1357" s="25"/>
      <c r="BT1357" s="25"/>
      <c r="BU1357" s="25"/>
      <c r="BV1357" s="25"/>
      <c r="BW1357" s="25"/>
      <c r="BX1357" s="25"/>
      <c r="BY1357" s="25"/>
      <c r="BZ1357" s="25"/>
      <c r="CA1357" s="25"/>
      <c r="CB1357" s="25"/>
      <c r="CC1357" s="25"/>
    </row>
    <row r="1358" spans="8:81" ht="15.75" customHeight="1"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32"/>
      <c r="V1358" s="32"/>
      <c r="W1358" s="32"/>
      <c r="X1358" s="32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N1358" s="25"/>
      <c r="AO1358" s="25"/>
      <c r="AP1358" s="25"/>
      <c r="AQ1358" s="25"/>
      <c r="AR1358" s="25"/>
      <c r="AS1358" s="25"/>
      <c r="AT1358" s="25"/>
      <c r="AU1358" s="25"/>
      <c r="AV1358" s="25"/>
      <c r="AW1358" s="25"/>
      <c r="AX1358" s="25"/>
      <c r="AY1358" s="25"/>
      <c r="AZ1358" s="25"/>
      <c r="BA1358" s="25"/>
      <c r="BB1358" s="25"/>
      <c r="BC1358" s="25"/>
      <c r="BD1358" s="25"/>
      <c r="BE1358" s="25"/>
      <c r="BF1358" s="25"/>
      <c r="BG1358" s="25"/>
      <c r="BH1358" s="25"/>
      <c r="BI1358" s="25"/>
      <c r="BJ1358" s="25"/>
      <c r="BK1358" s="25"/>
      <c r="BL1358" s="25"/>
      <c r="BM1358" s="25"/>
      <c r="BN1358" s="25"/>
      <c r="BO1358" s="25"/>
      <c r="BP1358" s="25"/>
      <c r="BQ1358" s="25"/>
      <c r="BR1358" s="25"/>
      <c r="BS1358" s="25"/>
      <c r="BT1358" s="25"/>
      <c r="BU1358" s="25"/>
      <c r="BV1358" s="25"/>
      <c r="BW1358" s="25"/>
      <c r="BX1358" s="25"/>
      <c r="BY1358" s="25"/>
      <c r="BZ1358" s="25"/>
      <c r="CA1358" s="25"/>
      <c r="CB1358" s="25"/>
      <c r="CC1358" s="25"/>
    </row>
    <row r="1359" spans="8:81" ht="15.75" customHeight="1"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32"/>
      <c r="V1359" s="32"/>
      <c r="W1359" s="32"/>
      <c r="X1359" s="32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N1359" s="25"/>
      <c r="AO1359" s="25"/>
      <c r="AP1359" s="25"/>
      <c r="AQ1359" s="25"/>
      <c r="AR1359" s="25"/>
      <c r="AS1359" s="25"/>
      <c r="AT1359" s="25"/>
      <c r="AU1359" s="25"/>
      <c r="AV1359" s="25"/>
      <c r="AW1359" s="25"/>
      <c r="AX1359" s="25"/>
      <c r="AY1359" s="25"/>
      <c r="AZ1359" s="25"/>
      <c r="BA1359" s="25"/>
      <c r="BB1359" s="25"/>
      <c r="BC1359" s="25"/>
      <c r="BD1359" s="25"/>
      <c r="BE1359" s="25"/>
      <c r="BF1359" s="25"/>
      <c r="BG1359" s="25"/>
      <c r="BH1359" s="25"/>
      <c r="BI1359" s="25"/>
      <c r="BJ1359" s="25"/>
      <c r="BK1359" s="25"/>
      <c r="BL1359" s="25"/>
      <c r="BM1359" s="25"/>
      <c r="BN1359" s="25"/>
      <c r="BO1359" s="25"/>
      <c r="BP1359" s="25"/>
      <c r="BQ1359" s="25"/>
      <c r="BR1359" s="25"/>
      <c r="BS1359" s="25"/>
      <c r="BT1359" s="25"/>
      <c r="BU1359" s="25"/>
      <c r="BV1359" s="25"/>
      <c r="BW1359" s="25"/>
      <c r="BX1359" s="25"/>
      <c r="BY1359" s="25"/>
      <c r="BZ1359" s="25"/>
      <c r="CA1359" s="25"/>
      <c r="CB1359" s="25"/>
      <c r="CC1359" s="25"/>
    </row>
    <row r="1360" spans="8:81" ht="15.75" customHeight="1"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32"/>
      <c r="V1360" s="32"/>
      <c r="W1360" s="32"/>
      <c r="X1360" s="32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N1360" s="25"/>
      <c r="AO1360" s="25"/>
      <c r="AP1360" s="25"/>
      <c r="AQ1360" s="25"/>
      <c r="AR1360" s="25"/>
      <c r="AS1360" s="25"/>
      <c r="AT1360" s="25"/>
      <c r="AU1360" s="25"/>
      <c r="AV1360" s="25"/>
      <c r="AW1360" s="25"/>
      <c r="AX1360" s="25"/>
      <c r="AY1360" s="25"/>
      <c r="AZ1360" s="25"/>
      <c r="BA1360" s="25"/>
      <c r="BB1360" s="25"/>
      <c r="BC1360" s="25"/>
      <c r="BD1360" s="25"/>
      <c r="BE1360" s="25"/>
      <c r="BF1360" s="25"/>
      <c r="BG1360" s="25"/>
      <c r="BH1360" s="25"/>
      <c r="BI1360" s="25"/>
      <c r="BJ1360" s="25"/>
      <c r="BK1360" s="25"/>
      <c r="BL1360" s="25"/>
      <c r="BM1360" s="25"/>
      <c r="BN1360" s="25"/>
      <c r="BO1360" s="25"/>
      <c r="BP1360" s="25"/>
      <c r="BQ1360" s="25"/>
      <c r="BR1360" s="25"/>
      <c r="BS1360" s="25"/>
      <c r="BT1360" s="25"/>
      <c r="BU1360" s="25"/>
      <c r="BV1360" s="25"/>
      <c r="BW1360" s="25"/>
      <c r="BX1360" s="25"/>
      <c r="BY1360" s="25"/>
      <c r="BZ1360" s="25"/>
      <c r="CA1360" s="25"/>
      <c r="CB1360" s="25"/>
      <c r="CC1360" s="25"/>
    </row>
    <row r="1361" spans="8:81" ht="15.75" customHeight="1"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32"/>
      <c r="V1361" s="32"/>
      <c r="W1361" s="32"/>
      <c r="X1361" s="32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N1361" s="25"/>
      <c r="AO1361" s="25"/>
      <c r="AP1361" s="25"/>
      <c r="AQ1361" s="25"/>
      <c r="AR1361" s="25"/>
      <c r="AS1361" s="25"/>
      <c r="AT1361" s="25"/>
      <c r="AU1361" s="25"/>
      <c r="AV1361" s="25"/>
      <c r="AW1361" s="25"/>
      <c r="AX1361" s="25"/>
      <c r="AY1361" s="25"/>
      <c r="AZ1361" s="25"/>
      <c r="BA1361" s="25"/>
      <c r="BB1361" s="25"/>
      <c r="BC1361" s="25"/>
      <c r="BD1361" s="25"/>
      <c r="BE1361" s="25"/>
      <c r="BF1361" s="25"/>
      <c r="BG1361" s="25"/>
      <c r="BH1361" s="25"/>
      <c r="BI1361" s="25"/>
      <c r="BJ1361" s="25"/>
      <c r="BK1361" s="25"/>
      <c r="BL1361" s="25"/>
      <c r="BM1361" s="25"/>
      <c r="BN1361" s="25"/>
      <c r="BO1361" s="25"/>
      <c r="BP1361" s="25"/>
      <c r="BQ1361" s="25"/>
      <c r="BR1361" s="25"/>
      <c r="BS1361" s="25"/>
      <c r="BT1361" s="25"/>
      <c r="BU1361" s="25"/>
      <c r="BV1361" s="25"/>
      <c r="BW1361" s="25"/>
      <c r="BX1361" s="25"/>
      <c r="BY1361" s="25"/>
      <c r="BZ1361" s="25"/>
      <c r="CA1361" s="25"/>
      <c r="CB1361" s="25"/>
      <c r="CC1361" s="25"/>
    </row>
    <row r="1362" spans="8:81" ht="15.75" customHeight="1"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32"/>
      <c r="V1362" s="32"/>
      <c r="W1362" s="32"/>
      <c r="X1362" s="32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N1362" s="25"/>
      <c r="AO1362" s="25"/>
      <c r="AP1362" s="25"/>
      <c r="AQ1362" s="25"/>
      <c r="AR1362" s="25"/>
      <c r="AS1362" s="25"/>
      <c r="AT1362" s="25"/>
      <c r="AU1362" s="25"/>
      <c r="AV1362" s="25"/>
      <c r="AW1362" s="25"/>
      <c r="AX1362" s="25"/>
      <c r="AY1362" s="25"/>
      <c r="AZ1362" s="25"/>
      <c r="BA1362" s="25"/>
      <c r="BB1362" s="25"/>
      <c r="BC1362" s="25"/>
      <c r="BD1362" s="25"/>
      <c r="BE1362" s="25"/>
      <c r="BF1362" s="25"/>
      <c r="BG1362" s="25"/>
      <c r="BH1362" s="25"/>
      <c r="BI1362" s="25"/>
      <c r="BJ1362" s="25"/>
      <c r="BK1362" s="25"/>
      <c r="BL1362" s="25"/>
      <c r="BM1362" s="25"/>
      <c r="BN1362" s="25"/>
      <c r="BO1362" s="25"/>
      <c r="BP1362" s="25"/>
      <c r="BQ1362" s="25"/>
      <c r="BR1362" s="25"/>
      <c r="BS1362" s="25"/>
      <c r="BT1362" s="25"/>
      <c r="BU1362" s="25"/>
      <c r="BV1362" s="25"/>
      <c r="BW1362" s="25"/>
      <c r="BX1362" s="25"/>
      <c r="BY1362" s="25"/>
      <c r="BZ1362" s="25"/>
      <c r="CA1362" s="25"/>
      <c r="CB1362" s="25"/>
      <c r="CC1362" s="25"/>
    </row>
    <row r="1363" spans="8:81" ht="15.75" customHeight="1"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32"/>
      <c r="V1363" s="32"/>
      <c r="W1363" s="32"/>
      <c r="X1363" s="32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N1363" s="25"/>
      <c r="AO1363" s="25"/>
      <c r="AP1363" s="25"/>
      <c r="AQ1363" s="25"/>
      <c r="AR1363" s="25"/>
      <c r="AS1363" s="25"/>
      <c r="AT1363" s="25"/>
      <c r="AU1363" s="25"/>
      <c r="AV1363" s="25"/>
      <c r="AW1363" s="25"/>
      <c r="AX1363" s="25"/>
      <c r="AY1363" s="25"/>
      <c r="AZ1363" s="25"/>
      <c r="BA1363" s="25"/>
      <c r="BB1363" s="25"/>
      <c r="BC1363" s="25"/>
      <c r="BD1363" s="25"/>
      <c r="BE1363" s="25"/>
      <c r="BF1363" s="25"/>
      <c r="BG1363" s="25"/>
      <c r="BH1363" s="25"/>
      <c r="BI1363" s="25"/>
      <c r="BJ1363" s="25"/>
      <c r="BK1363" s="25"/>
      <c r="BL1363" s="25"/>
      <c r="BM1363" s="25"/>
      <c r="BN1363" s="25"/>
      <c r="BO1363" s="25"/>
      <c r="BP1363" s="25"/>
      <c r="BQ1363" s="25"/>
      <c r="BR1363" s="25"/>
      <c r="BS1363" s="25"/>
      <c r="BT1363" s="25"/>
      <c r="BU1363" s="25"/>
      <c r="BV1363" s="25"/>
      <c r="BW1363" s="25"/>
      <c r="BX1363" s="25"/>
      <c r="BY1363" s="25"/>
      <c r="BZ1363" s="25"/>
      <c r="CA1363" s="25"/>
      <c r="CB1363" s="25"/>
      <c r="CC1363" s="25"/>
    </row>
    <row r="1364" spans="8:81" ht="15.75" customHeight="1"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32"/>
      <c r="V1364" s="32"/>
      <c r="W1364" s="32"/>
      <c r="X1364" s="32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N1364" s="25"/>
      <c r="AO1364" s="25"/>
      <c r="AP1364" s="25"/>
      <c r="AQ1364" s="25"/>
      <c r="AR1364" s="25"/>
      <c r="AS1364" s="25"/>
      <c r="AT1364" s="25"/>
      <c r="AU1364" s="25"/>
      <c r="AV1364" s="25"/>
      <c r="AW1364" s="25"/>
      <c r="AX1364" s="25"/>
      <c r="AY1364" s="25"/>
      <c r="AZ1364" s="25"/>
      <c r="BA1364" s="25"/>
      <c r="BB1364" s="25"/>
      <c r="BC1364" s="25"/>
      <c r="BD1364" s="25"/>
      <c r="BE1364" s="25"/>
      <c r="BF1364" s="25"/>
      <c r="BG1364" s="25"/>
      <c r="BH1364" s="25"/>
      <c r="BI1364" s="25"/>
      <c r="BJ1364" s="25"/>
      <c r="BK1364" s="25"/>
      <c r="BL1364" s="25"/>
      <c r="BM1364" s="25"/>
      <c r="BN1364" s="25"/>
      <c r="BO1364" s="25"/>
      <c r="BP1364" s="25"/>
      <c r="BQ1364" s="25"/>
      <c r="BR1364" s="25"/>
      <c r="BS1364" s="25"/>
      <c r="BT1364" s="25"/>
      <c r="BU1364" s="25"/>
      <c r="BV1364" s="25"/>
      <c r="BW1364" s="25"/>
      <c r="BX1364" s="25"/>
      <c r="BY1364" s="25"/>
      <c r="BZ1364" s="25"/>
      <c r="CA1364" s="25"/>
      <c r="CB1364" s="25"/>
      <c r="CC1364" s="25"/>
    </row>
    <row r="1365" spans="8:81" ht="15.75" customHeight="1"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32"/>
      <c r="V1365" s="32"/>
      <c r="W1365" s="32"/>
      <c r="X1365" s="32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N1365" s="25"/>
      <c r="AO1365" s="25"/>
      <c r="AP1365" s="25"/>
      <c r="AQ1365" s="25"/>
      <c r="AR1365" s="25"/>
      <c r="AS1365" s="25"/>
      <c r="AT1365" s="25"/>
      <c r="AU1365" s="25"/>
      <c r="AV1365" s="25"/>
      <c r="AW1365" s="25"/>
      <c r="AX1365" s="25"/>
      <c r="AY1365" s="25"/>
      <c r="AZ1365" s="25"/>
      <c r="BA1365" s="25"/>
      <c r="BB1365" s="25"/>
      <c r="BC1365" s="25"/>
      <c r="BD1365" s="25"/>
      <c r="BE1365" s="25"/>
      <c r="BF1365" s="25"/>
      <c r="BG1365" s="25"/>
      <c r="BH1365" s="25"/>
      <c r="BI1365" s="25"/>
      <c r="BJ1365" s="25"/>
      <c r="BK1365" s="25"/>
      <c r="BL1365" s="25"/>
      <c r="BM1365" s="25"/>
      <c r="BN1365" s="25"/>
      <c r="BO1365" s="25"/>
      <c r="BP1365" s="25"/>
      <c r="BQ1365" s="25"/>
      <c r="BR1365" s="25"/>
      <c r="BS1365" s="25"/>
      <c r="BT1365" s="25"/>
      <c r="BU1365" s="25"/>
      <c r="BV1365" s="25"/>
      <c r="BW1365" s="25"/>
      <c r="BX1365" s="25"/>
      <c r="BY1365" s="25"/>
      <c r="BZ1365" s="25"/>
      <c r="CA1365" s="25"/>
      <c r="CB1365" s="25"/>
      <c r="CC1365" s="25"/>
    </row>
    <row r="1366" spans="8:81" ht="15.75" customHeight="1"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32"/>
      <c r="V1366" s="32"/>
      <c r="W1366" s="32"/>
      <c r="X1366" s="32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N1366" s="25"/>
      <c r="AO1366" s="25"/>
      <c r="AP1366" s="25"/>
      <c r="AQ1366" s="25"/>
      <c r="AR1366" s="25"/>
      <c r="AS1366" s="25"/>
      <c r="AT1366" s="25"/>
      <c r="AU1366" s="25"/>
      <c r="AV1366" s="25"/>
      <c r="AW1366" s="25"/>
      <c r="AX1366" s="25"/>
      <c r="AY1366" s="25"/>
      <c r="AZ1366" s="25"/>
      <c r="BA1366" s="25"/>
      <c r="BB1366" s="25"/>
      <c r="BC1366" s="25"/>
      <c r="BD1366" s="25"/>
      <c r="BE1366" s="25"/>
      <c r="BF1366" s="25"/>
      <c r="BG1366" s="25"/>
      <c r="BH1366" s="25"/>
      <c r="BI1366" s="25"/>
      <c r="BJ1366" s="25"/>
      <c r="BK1366" s="25"/>
      <c r="BL1366" s="25"/>
      <c r="BM1366" s="25"/>
      <c r="BN1366" s="25"/>
      <c r="BO1366" s="25"/>
      <c r="BP1366" s="25"/>
      <c r="BQ1366" s="25"/>
      <c r="BR1366" s="25"/>
      <c r="BS1366" s="25"/>
      <c r="BT1366" s="25"/>
      <c r="BU1366" s="25"/>
      <c r="BV1366" s="25"/>
      <c r="BW1366" s="25"/>
      <c r="BX1366" s="25"/>
      <c r="BY1366" s="25"/>
      <c r="BZ1366" s="25"/>
      <c r="CA1366" s="25"/>
      <c r="CB1366" s="25"/>
      <c r="CC1366" s="25"/>
    </row>
    <row r="1367" spans="8:81" ht="15.75" customHeight="1"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32"/>
      <c r="V1367" s="32"/>
      <c r="W1367" s="32"/>
      <c r="X1367" s="32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N1367" s="25"/>
      <c r="AO1367" s="25"/>
      <c r="AP1367" s="25"/>
      <c r="AQ1367" s="25"/>
      <c r="AR1367" s="25"/>
      <c r="AS1367" s="25"/>
      <c r="AT1367" s="25"/>
      <c r="AU1367" s="25"/>
      <c r="AV1367" s="25"/>
      <c r="AW1367" s="25"/>
      <c r="AX1367" s="25"/>
      <c r="AY1367" s="25"/>
      <c r="AZ1367" s="25"/>
      <c r="BA1367" s="25"/>
      <c r="BB1367" s="25"/>
      <c r="BC1367" s="25"/>
      <c r="BD1367" s="25"/>
      <c r="BE1367" s="25"/>
      <c r="BF1367" s="25"/>
      <c r="BG1367" s="25"/>
      <c r="BH1367" s="25"/>
      <c r="BI1367" s="25"/>
      <c r="BJ1367" s="25"/>
      <c r="BK1367" s="25"/>
      <c r="BL1367" s="25"/>
      <c r="BM1367" s="25"/>
      <c r="BN1367" s="25"/>
      <c r="BO1367" s="25"/>
      <c r="BP1367" s="25"/>
      <c r="BQ1367" s="25"/>
      <c r="BR1367" s="25"/>
      <c r="BS1367" s="25"/>
      <c r="BT1367" s="25"/>
      <c r="BU1367" s="25"/>
      <c r="BV1367" s="25"/>
      <c r="BW1367" s="25"/>
      <c r="BX1367" s="25"/>
      <c r="BY1367" s="25"/>
      <c r="BZ1367" s="25"/>
      <c r="CA1367" s="25"/>
      <c r="CB1367" s="25"/>
      <c r="CC1367" s="25"/>
    </row>
    <row r="1368" spans="8:81" ht="15.75" customHeight="1"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32"/>
      <c r="V1368" s="32"/>
      <c r="W1368" s="32"/>
      <c r="X1368" s="32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N1368" s="25"/>
      <c r="AO1368" s="25"/>
      <c r="AP1368" s="25"/>
      <c r="AQ1368" s="25"/>
      <c r="AR1368" s="25"/>
      <c r="AS1368" s="25"/>
      <c r="AT1368" s="25"/>
      <c r="AU1368" s="25"/>
      <c r="AV1368" s="25"/>
      <c r="AW1368" s="25"/>
      <c r="AX1368" s="25"/>
      <c r="AY1368" s="25"/>
      <c r="AZ1368" s="25"/>
      <c r="BA1368" s="25"/>
      <c r="BB1368" s="25"/>
      <c r="BC1368" s="25"/>
      <c r="BD1368" s="25"/>
      <c r="BE1368" s="25"/>
      <c r="BF1368" s="25"/>
      <c r="BG1368" s="25"/>
      <c r="BH1368" s="25"/>
      <c r="BI1368" s="25"/>
      <c r="BJ1368" s="25"/>
      <c r="BK1368" s="25"/>
      <c r="BL1368" s="25"/>
      <c r="BM1368" s="25"/>
      <c r="BN1368" s="25"/>
      <c r="BO1368" s="25"/>
      <c r="BP1368" s="25"/>
      <c r="BQ1368" s="25"/>
      <c r="BR1368" s="25"/>
      <c r="BS1368" s="25"/>
      <c r="BT1368" s="25"/>
      <c r="BU1368" s="25"/>
      <c r="BV1368" s="25"/>
      <c r="BW1368" s="25"/>
      <c r="BX1368" s="25"/>
      <c r="BY1368" s="25"/>
      <c r="BZ1368" s="25"/>
      <c r="CA1368" s="25"/>
      <c r="CB1368" s="25"/>
      <c r="CC1368" s="25"/>
    </row>
    <row r="1369" spans="8:81" ht="15.75" customHeight="1"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32"/>
      <c r="V1369" s="32"/>
      <c r="W1369" s="32"/>
      <c r="X1369" s="32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N1369" s="25"/>
      <c r="AO1369" s="25"/>
      <c r="AP1369" s="25"/>
      <c r="AQ1369" s="25"/>
      <c r="AR1369" s="25"/>
      <c r="AS1369" s="25"/>
      <c r="AT1369" s="25"/>
      <c r="AU1369" s="25"/>
      <c r="AV1369" s="25"/>
      <c r="AW1369" s="25"/>
      <c r="AX1369" s="25"/>
      <c r="AY1369" s="25"/>
      <c r="AZ1369" s="25"/>
      <c r="BA1369" s="25"/>
      <c r="BB1369" s="25"/>
      <c r="BC1369" s="25"/>
      <c r="BD1369" s="25"/>
      <c r="BE1369" s="25"/>
      <c r="BF1369" s="25"/>
      <c r="BG1369" s="25"/>
      <c r="BH1369" s="25"/>
      <c r="BI1369" s="25"/>
      <c r="BJ1369" s="25"/>
      <c r="BK1369" s="25"/>
      <c r="BL1369" s="25"/>
      <c r="BM1369" s="25"/>
      <c r="BN1369" s="25"/>
      <c r="BO1369" s="25"/>
      <c r="BP1369" s="25"/>
      <c r="BQ1369" s="25"/>
      <c r="BR1369" s="25"/>
      <c r="BS1369" s="25"/>
      <c r="BT1369" s="25"/>
      <c r="BU1369" s="25"/>
      <c r="BV1369" s="25"/>
      <c r="BW1369" s="25"/>
      <c r="BX1369" s="25"/>
      <c r="BY1369" s="25"/>
      <c r="BZ1369" s="25"/>
      <c r="CA1369" s="25"/>
      <c r="CB1369" s="25"/>
      <c r="CC1369" s="25"/>
    </row>
    <row r="1370" spans="8:81" ht="15.75" customHeight="1"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32"/>
      <c r="V1370" s="32"/>
      <c r="W1370" s="32"/>
      <c r="X1370" s="32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N1370" s="25"/>
      <c r="AO1370" s="25"/>
      <c r="AP1370" s="25"/>
      <c r="AQ1370" s="25"/>
      <c r="AR1370" s="25"/>
      <c r="AS1370" s="25"/>
      <c r="AT1370" s="25"/>
      <c r="AU1370" s="25"/>
      <c r="AV1370" s="25"/>
      <c r="AW1370" s="25"/>
      <c r="AX1370" s="25"/>
      <c r="AY1370" s="25"/>
      <c r="AZ1370" s="25"/>
      <c r="BA1370" s="25"/>
      <c r="BB1370" s="25"/>
      <c r="BC1370" s="25"/>
      <c r="BD1370" s="25"/>
      <c r="BE1370" s="25"/>
      <c r="BF1370" s="25"/>
      <c r="BG1370" s="25"/>
      <c r="BH1370" s="25"/>
      <c r="BI1370" s="25"/>
      <c r="BJ1370" s="25"/>
      <c r="BK1370" s="25"/>
      <c r="BL1370" s="25"/>
      <c r="BM1370" s="25"/>
      <c r="BN1370" s="25"/>
      <c r="BO1370" s="25"/>
      <c r="BP1370" s="25"/>
      <c r="BQ1370" s="25"/>
      <c r="BR1370" s="25"/>
      <c r="BS1370" s="25"/>
      <c r="BT1370" s="25"/>
      <c r="BU1370" s="25"/>
      <c r="BV1370" s="25"/>
      <c r="BW1370" s="25"/>
      <c r="BX1370" s="25"/>
      <c r="BY1370" s="25"/>
      <c r="BZ1370" s="25"/>
      <c r="CA1370" s="25"/>
      <c r="CB1370" s="25"/>
      <c r="CC1370" s="25"/>
    </row>
    <row r="1371" spans="8:81" ht="15.75" customHeight="1"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32"/>
      <c r="V1371" s="32"/>
      <c r="W1371" s="32"/>
      <c r="X1371" s="32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N1371" s="25"/>
      <c r="AO1371" s="25"/>
      <c r="AP1371" s="25"/>
      <c r="AQ1371" s="25"/>
      <c r="AR1371" s="25"/>
      <c r="AS1371" s="25"/>
      <c r="AT1371" s="25"/>
      <c r="AU1371" s="25"/>
      <c r="AV1371" s="25"/>
      <c r="AW1371" s="25"/>
      <c r="AX1371" s="25"/>
      <c r="AY1371" s="25"/>
      <c r="AZ1371" s="25"/>
      <c r="BA1371" s="25"/>
      <c r="BB1371" s="25"/>
      <c r="BC1371" s="25"/>
      <c r="BD1371" s="25"/>
      <c r="BE1371" s="25"/>
      <c r="BF1371" s="25"/>
      <c r="BG1371" s="25"/>
      <c r="BH1371" s="25"/>
      <c r="BI1371" s="25"/>
      <c r="BJ1371" s="25"/>
      <c r="BK1371" s="25"/>
      <c r="BL1371" s="25"/>
      <c r="BM1371" s="25"/>
      <c r="BN1371" s="25"/>
      <c r="BO1371" s="25"/>
      <c r="BP1371" s="25"/>
      <c r="BQ1371" s="25"/>
      <c r="BR1371" s="25"/>
      <c r="BS1371" s="25"/>
      <c r="BT1371" s="25"/>
      <c r="BU1371" s="25"/>
      <c r="BV1371" s="25"/>
      <c r="BW1371" s="25"/>
      <c r="BX1371" s="25"/>
      <c r="BY1371" s="25"/>
      <c r="BZ1371" s="25"/>
      <c r="CA1371" s="25"/>
      <c r="CB1371" s="25"/>
      <c r="CC1371" s="25"/>
    </row>
    <row r="1372" spans="8:81" ht="15.75" customHeight="1"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32"/>
      <c r="V1372" s="32"/>
      <c r="W1372" s="32"/>
      <c r="X1372" s="32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N1372" s="25"/>
      <c r="AO1372" s="25"/>
      <c r="AP1372" s="25"/>
      <c r="AQ1372" s="25"/>
      <c r="AR1372" s="25"/>
      <c r="AS1372" s="25"/>
      <c r="AT1372" s="25"/>
      <c r="AU1372" s="25"/>
      <c r="AV1372" s="25"/>
      <c r="AW1372" s="25"/>
      <c r="AX1372" s="25"/>
      <c r="AY1372" s="25"/>
      <c r="AZ1372" s="25"/>
      <c r="BA1372" s="25"/>
      <c r="BB1372" s="25"/>
      <c r="BC1372" s="25"/>
      <c r="BD1372" s="25"/>
      <c r="BE1372" s="25"/>
      <c r="BF1372" s="25"/>
      <c r="BG1372" s="25"/>
      <c r="BH1372" s="25"/>
      <c r="BI1372" s="25"/>
      <c r="BJ1372" s="25"/>
      <c r="BK1372" s="25"/>
      <c r="BL1372" s="25"/>
      <c r="BM1372" s="25"/>
      <c r="BN1372" s="25"/>
      <c r="BO1372" s="25"/>
      <c r="BP1372" s="25"/>
      <c r="BQ1372" s="25"/>
      <c r="BR1372" s="25"/>
      <c r="BS1372" s="25"/>
      <c r="BT1372" s="25"/>
      <c r="BU1372" s="25"/>
      <c r="BV1372" s="25"/>
      <c r="BW1372" s="25"/>
      <c r="BX1372" s="25"/>
      <c r="BY1372" s="25"/>
      <c r="BZ1372" s="25"/>
      <c r="CA1372" s="25"/>
      <c r="CB1372" s="25"/>
      <c r="CC1372" s="25"/>
    </row>
    <row r="1373" spans="8:81" ht="15.75" customHeight="1"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32"/>
      <c r="V1373" s="32"/>
      <c r="W1373" s="32"/>
      <c r="X1373" s="32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N1373" s="25"/>
      <c r="AO1373" s="25"/>
      <c r="AP1373" s="25"/>
      <c r="AQ1373" s="25"/>
      <c r="AR1373" s="25"/>
      <c r="AS1373" s="25"/>
      <c r="AT1373" s="25"/>
      <c r="AU1373" s="25"/>
      <c r="AV1373" s="25"/>
      <c r="AW1373" s="25"/>
      <c r="AX1373" s="25"/>
      <c r="AY1373" s="25"/>
      <c r="AZ1373" s="25"/>
      <c r="BA1373" s="25"/>
      <c r="BB1373" s="25"/>
      <c r="BC1373" s="25"/>
      <c r="BD1373" s="25"/>
      <c r="BE1373" s="25"/>
      <c r="BF1373" s="25"/>
      <c r="BG1373" s="25"/>
      <c r="BH1373" s="25"/>
      <c r="BI1373" s="25"/>
      <c r="BJ1373" s="25"/>
      <c r="BK1373" s="25"/>
      <c r="BL1373" s="25"/>
      <c r="BM1373" s="25"/>
      <c r="BN1373" s="25"/>
      <c r="BO1373" s="25"/>
      <c r="BP1373" s="25"/>
      <c r="BQ1373" s="25"/>
      <c r="BR1373" s="25"/>
      <c r="BS1373" s="25"/>
      <c r="BT1373" s="25"/>
      <c r="BU1373" s="25"/>
      <c r="BV1373" s="25"/>
      <c r="BW1373" s="25"/>
      <c r="BX1373" s="25"/>
      <c r="BY1373" s="25"/>
      <c r="BZ1373" s="25"/>
      <c r="CA1373" s="25"/>
      <c r="CB1373" s="25"/>
      <c r="CC1373" s="25"/>
    </row>
    <row r="1374" spans="8:81" ht="15.75" customHeight="1"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32"/>
      <c r="V1374" s="32"/>
      <c r="W1374" s="32"/>
      <c r="X1374" s="32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N1374" s="25"/>
      <c r="AO1374" s="25"/>
      <c r="AP1374" s="25"/>
      <c r="AQ1374" s="25"/>
      <c r="AR1374" s="25"/>
      <c r="AS1374" s="25"/>
      <c r="AT1374" s="25"/>
      <c r="AU1374" s="25"/>
      <c r="AV1374" s="25"/>
      <c r="AW1374" s="25"/>
      <c r="AX1374" s="25"/>
      <c r="AY1374" s="25"/>
      <c r="AZ1374" s="25"/>
      <c r="BA1374" s="25"/>
      <c r="BB1374" s="25"/>
      <c r="BC1374" s="25"/>
      <c r="BD1374" s="25"/>
      <c r="BE1374" s="25"/>
      <c r="BF1374" s="25"/>
      <c r="BG1374" s="25"/>
      <c r="BH1374" s="25"/>
      <c r="BI1374" s="25"/>
      <c r="BJ1374" s="25"/>
      <c r="BK1374" s="25"/>
      <c r="BL1374" s="25"/>
      <c r="BM1374" s="25"/>
      <c r="BN1374" s="25"/>
      <c r="BO1374" s="25"/>
      <c r="BP1374" s="25"/>
      <c r="BQ1374" s="25"/>
      <c r="BR1374" s="25"/>
      <c r="BS1374" s="25"/>
      <c r="BT1374" s="25"/>
      <c r="BU1374" s="25"/>
      <c r="BV1374" s="25"/>
      <c r="BW1374" s="25"/>
      <c r="BX1374" s="25"/>
      <c r="BY1374" s="25"/>
      <c r="BZ1374" s="25"/>
      <c r="CA1374" s="25"/>
      <c r="CB1374" s="25"/>
      <c r="CC1374" s="25"/>
    </row>
    <row r="1375" spans="8:81" ht="15.75" customHeight="1"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32"/>
      <c r="V1375" s="32"/>
      <c r="W1375" s="32"/>
      <c r="X1375" s="32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N1375" s="25"/>
      <c r="AO1375" s="25"/>
      <c r="AP1375" s="25"/>
      <c r="AQ1375" s="25"/>
      <c r="AR1375" s="25"/>
      <c r="AS1375" s="25"/>
      <c r="AT1375" s="25"/>
      <c r="AU1375" s="25"/>
      <c r="AV1375" s="25"/>
      <c r="AW1375" s="25"/>
      <c r="AX1375" s="25"/>
      <c r="AY1375" s="25"/>
      <c r="AZ1375" s="25"/>
      <c r="BA1375" s="25"/>
      <c r="BB1375" s="25"/>
      <c r="BC1375" s="25"/>
      <c r="BD1375" s="25"/>
      <c r="BE1375" s="25"/>
      <c r="BF1375" s="25"/>
      <c r="BG1375" s="25"/>
      <c r="BH1375" s="25"/>
      <c r="BI1375" s="25"/>
      <c r="BJ1375" s="25"/>
      <c r="BK1375" s="25"/>
      <c r="BL1375" s="25"/>
      <c r="BM1375" s="25"/>
      <c r="BN1375" s="25"/>
      <c r="BO1375" s="25"/>
      <c r="BP1375" s="25"/>
      <c r="BQ1375" s="25"/>
      <c r="BR1375" s="25"/>
      <c r="BS1375" s="25"/>
      <c r="BT1375" s="25"/>
      <c r="BU1375" s="25"/>
      <c r="BV1375" s="25"/>
      <c r="BW1375" s="25"/>
      <c r="BX1375" s="25"/>
      <c r="BY1375" s="25"/>
      <c r="BZ1375" s="25"/>
      <c r="CA1375" s="25"/>
      <c r="CB1375" s="25"/>
      <c r="CC1375" s="25"/>
    </row>
    <row r="1376" spans="8:81" ht="15.75" customHeight="1"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32"/>
      <c r="V1376" s="32"/>
      <c r="W1376" s="32"/>
      <c r="X1376" s="32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N1376" s="25"/>
      <c r="AO1376" s="25"/>
      <c r="AP1376" s="25"/>
      <c r="AQ1376" s="25"/>
      <c r="AR1376" s="25"/>
      <c r="AS1376" s="25"/>
      <c r="AT1376" s="25"/>
      <c r="AU1376" s="25"/>
      <c r="AV1376" s="25"/>
      <c r="AW1376" s="25"/>
      <c r="AX1376" s="25"/>
      <c r="AY1376" s="25"/>
      <c r="AZ1376" s="25"/>
      <c r="BA1376" s="25"/>
      <c r="BB1376" s="25"/>
      <c r="BC1376" s="25"/>
      <c r="BD1376" s="25"/>
      <c r="BE1376" s="25"/>
      <c r="BF1376" s="25"/>
      <c r="BG1376" s="25"/>
      <c r="BH1376" s="25"/>
      <c r="BI1376" s="25"/>
      <c r="BJ1376" s="25"/>
      <c r="BK1376" s="25"/>
      <c r="BL1376" s="25"/>
      <c r="BM1376" s="25"/>
      <c r="BN1376" s="25"/>
      <c r="BO1376" s="25"/>
      <c r="BP1376" s="25"/>
      <c r="BQ1376" s="25"/>
      <c r="BR1376" s="25"/>
      <c r="BS1376" s="25"/>
      <c r="BT1376" s="25"/>
      <c r="BU1376" s="25"/>
      <c r="BV1376" s="25"/>
      <c r="BW1376" s="25"/>
      <c r="BX1376" s="25"/>
      <c r="BY1376" s="25"/>
      <c r="BZ1376" s="25"/>
      <c r="CA1376" s="25"/>
      <c r="CB1376" s="25"/>
      <c r="CC1376" s="25"/>
    </row>
    <row r="1377" spans="8:81" ht="15.75" customHeight="1"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32"/>
      <c r="V1377" s="32"/>
      <c r="W1377" s="32"/>
      <c r="X1377" s="32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N1377" s="25"/>
      <c r="AO1377" s="25"/>
      <c r="AP1377" s="25"/>
      <c r="AQ1377" s="25"/>
      <c r="AR1377" s="25"/>
      <c r="AS1377" s="25"/>
      <c r="AT1377" s="25"/>
      <c r="AU1377" s="25"/>
      <c r="AV1377" s="25"/>
      <c r="AW1377" s="25"/>
      <c r="AX1377" s="25"/>
      <c r="AY1377" s="25"/>
      <c r="AZ1377" s="25"/>
      <c r="BA1377" s="25"/>
      <c r="BB1377" s="25"/>
      <c r="BC1377" s="25"/>
      <c r="BD1377" s="25"/>
      <c r="BE1377" s="25"/>
      <c r="BF1377" s="25"/>
      <c r="BG1377" s="25"/>
      <c r="BH1377" s="25"/>
      <c r="BI1377" s="25"/>
      <c r="BJ1377" s="25"/>
      <c r="BK1377" s="25"/>
      <c r="BL1377" s="25"/>
      <c r="BM1377" s="25"/>
      <c r="BN1377" s="25"/>
      <c r="BO1377" s="25"/>
      <c r="BP1377" s="25"/>
      <c r="BQ1377" s="25"/>
      <c r="BR1377" s="25"/>
      <c r="BS1377" s="25"/>
      <c r="BT1377" s="25"/>
      <c r="BU1377" s="25"/>
      <c r="BV1377" s="25"/>
      <c r="BW1377" s="25"/>
      <c r="BX1377" s="25"/>
      <c r="BY1377" s="25"/>
      <c r="BZ1377" s="25"/>
      <c r="CA1377" s="25"/>
      <c r="CB1377" s="25"/>
      <c r="CC1377" s="25"/>
    </row>
    <row r="1378" spans="8:81" ht="15.75" customHeight="1"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32"/>
      <c r="V1378" s="32"/>
      <c r="W1378" s="32"/>
      <c r="X1378" s="32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N1378" s="25"/>
      <c r="AO1378" s="25"/>
      <c r="AP1378" s="25"/>
      <c r="AQ1378" s="25"/>
      <c r="AR1378" s="25"/>
      <c r="AS1378" s="25"/>
      <c r="AT1378" s="25"/>
      <c r="AU1378" s="25"/>
      <c r="AV1378" s="25"/>
      <c r="AW1378" s="25"/>
      <c r="AX1378" s="25"/>
      <c r="AY1378" s="25"/>
      <c r="AZ1378" s="25"/>
      <c r="BA1378" s="25"/>
      <c r="BB1378" s="25"/>
      <c r="BC1378" s="25"/>
      <c r="BD1378" s="25"/>
      <c r="BE1378" s="25"/>
      <c r="BF1378" s="25"/>
      <c r="BG1378" s="25"/>
      <c r="BH1378" s="25"/>
      <c r="BI1378" s="25"/>
      <c r="BJ1378" s="25"/>
      <c r="BK1378" s="25"/>
      <c r="BL1378" s="25"/>
      <c r="BM1378" s="25"/>
      <c r="BN1378" s="25"/>
      <c r="BO1378" s="25"/>
      <c r="BP1378" s="25"/>
      <c r="BQ1378" s="25"/>
      <c r="BR1378" s="25"/>
      <c r="BS1378" s="25"/>
      <c r="BT1378" s="25"/>
      <c r="BU1378" s="25"/>
      <c r="BV1378" s="25"/>
      <c r="BW1378" s="25"/>
      <c r="BX1378" s="25"/>
      <c r="BY1378" s="25"/>
      <c r="BZ1378" s="25"/>
      <c r="CA1378" s="25"/>
      <c r="CB1378" s="25"/>
      <c r="CC1378" s="25"/>
    </row>
    <row r="1379" spans="8:81" ht="15.75" customHeight="1"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32"/>
      <c r="V1379" s="32"/>
      <c r="W1379" s="32"/>
      <c r="X1379" s="32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N1379" s="25"/>
      <c r="AO1379" s="25"/>
      <c r="AP1379" s="25"/>
      <c r="AQ1379" s="25"/>
      <c r="AR1379" s="25"/>
      <c r="AS1379" s="25"/>
      <c r="AT1379" s="25"/>
      <c r="AU1379" s="25"/>
      <c r="AV1379" s="25"/>
      <c r="AW1379" s="25"/>
      <c r="AX1379" s="25"/>
      <c r="AY1379" s="25"/>
      <c r="AZ1379" s="25"/>
      <c r="BA1379" s="25"/>
      <c r="BB1379" s="25"/>
      <c r="BC1379" s="25"/>
      <c r="BD1379" s="25"/>
      <c r="BE1379" s="25"/>
      <c r="BF1379" s="25"/>
      <c r="BG1379" s="25"/>
      <c r="BH1379" s="25"/>
      <c r="BI1379" s="25"/>
      <c r="BJ1379" s="25"/>
      <c r="BK1379" s="25"/>
      <c r="BL1379" s="25"/>
      <c r="BM1379" s="25"/>
      <c r="BN1379" s="25"/>
      <c r="BO1379" s="25"/>
      <c r="BP1379" s="25"/>
      <c r="BQ1379" s="25"/>
      <c r="BR1379" s="25"/>
      <c r="BS1379" s="25"/>
      <c r="BT1379" s="25"/>
      <c r="BU1379" s="25"/>
      <c r="BV1379" s="25"/>
      <c r="BW1379" s="25"/>
      <c r="BX1379" s="25"/>
      <c r="BY1379" s="25"/>
      <c r="BZ1379" s="25"/>
      <c r="CA1379" s="25"/>
      <c r="CB1379" s="25"/>
      <c r="CC1379" s="25"/>
    </row>
    <row r="1380" spans="8:81" ht="15.75" customHeight="1"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32"/>
      <c r="V1380" s="32"/>
      <c r="W1380" s="32"/>
      <c r="X1380" s="32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N1380" s="25"/>
      <c r="AO1380" s="25"/>
      <c r="AP1380" s="25"/>
      <c r="AQ1380" s="25"/>
      <c r="AR1380" s="25"/>
      <c r="AS1380" s="25"/>
      <c r="AT1380" s="25"/>
      <c r="AU1380" s="25"/>
      <c r="AV1380" s="25"/>
      <c r="AW1380" s="25"/>
      <c r="AX1380" s="25"/>
      <c r="AY1380" s="25"/>
      <c r="AZ1380" s="25"/>
      <c r="BA1380" s="25"/>
      <c r="BB1380" s="25"/>
      <c r="BC1380" s="25"/>
      <c r="BD1380" s="25"/>
      <c r="BE1380" s="25"/>
      <c r="BF1380" s="25"/>
      <c r="BG1380" s="25"/>
      <c r="BH1380" s="25"/>
      <c r="BI1380" s="25"/>
      <c r="BJ1380" s="25"/>
      <c r="BK1380" s="25"/>
      <c r="BL1380" s="25"/>
      <c r="BM1380" s="25"/>
      <c r="BN1380" s="25"/>
      <c r="BO1380" s="25"/>
      <c r="BP1380" s="25"/>
      <c r="BQ1380" s="25"/>
      <c r="BR1380" s="25"/>
      <c r="BS1380" s="25"/>
      <c r="BT1380" s="25"/>
      <c r="BU1380" s="25"/>
      <c r="BV1380" s="25"/>
      <c r="BW1380" s="25"/>
      <c r="BX1380" s="25"/>
      <c r="BY1380" s="25"/>
      <c r="BZ1380" s="25"/>
      <c r="CA1380" s="25"/>
      <c r="CB1380" s="25"/>
      <c r="CC1380" s="25"/>
    </row>
    <row r="1381" spans="8:81" ht="15.75" customHeight="1"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32"/>
      <c r="V1381" s="32"/>
      <c r="W1381" s="32"/>
      <c r="X1381" s="32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N1381" s="25"/>
      <c r="AO1381" s="25"/>
      <c r="AP1381" s="25"/>
      <c r="AQ1381" s="25"/>
      <c r="AR1381" s="25"/>
      <c r="AS1381" s="25"/>
      <c r="AT1381" s="25"/>
      <c r="AU1381" s="25"/>
      <c r="AV1381" s="25"/>
      <c r="AW1381" s="25"/>
      <c r="AX1381" s="25"/>
      <c r="AY1381" s="25"/>
      <c r="AZ1381" s="25"/>
      <c r="BA1381" s="25"/>
      <c r="BB1381" s="25"/>
      <c r="BC1381" s="25"/>
      <c r="BD1381" s="25"/>
      <c r="BE1381" s="25"/>
      <c r="BF1381" s="25"/>
      <c r="BG1381" s="25"/>
      <c r="BH1381" s="25"/>
      <c r="BI1381" s="25"/>
      <c r="BJ1381" s="25"/>
      <c r="BK1381" s="25"/>
      <c r="BL1381" s="25"/>
      <c r="BM1381" s="25"/>
      <c r="BN1381" s="25"/>
      <c r="BO1381" s="25"/>
      <c r="BP1381" s="25"/>
      <c r="BQ1381" s="25"/>
      <c r="BR1381" s="25"/>
      <c r="BS1381" s="25"/>
      <c r="BT1381" s="25"/>
      <c r="BU1381" s="25"/>
      <c r="BV1381" s="25"/>
      <c r="BW1381" s="25"/>
      <c r="BX1381" s="25"/>
      <c r="BY1381" s="25"/>
      <c r="BZ1381" s="25"/>
      <c r="CA1381" s="25"/>
      <c r="CB1381" s="25"/>
      <c r="CC1381" s="25"/>
    </row>
    <row r="1382" spans="8:81" ht="15.75" customHeight="1"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32"/>
      <c r="V1382" s="32"/>
      <c r="W1382" s="32"/>
      <c r="X1382" s="32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N1382" s="25"/>
      <c r="AO1382" s="25"/>
      <c r="AP1382" s="25"/>
      <c r="AQ1382" s="25"/>
      <c r="AR1382" s="25"/>
      <c r="AS1382" s="25"/>
      <c r="AT1382" s="25"/>
      <c r="AU1382" s="25"/>
      <c r="AV1382" s="25"/>
      <c r="AW1382" s="25"/>
      <c r="AX1382" s="25"/>
      <c r="AY1382" s="25"/>
      <c r="AZ1382" s="25"/>
      <c r="BA1382" s="25"/>
      <c r="BB1382" s="25"/>
      <c r="BC1382" s="25"/>
      <c r="BD1382" s="25"/>
      <c r="BE1382" s="25"/>
      <c r="BF1382" s="25"/>
      <c r="BG1382" s="25"/>
      <c r="BH1382" s="25"/>
      <c r="BI1382" s="25"/>
      <c r="BJ1382" s="25"/>
      <c r="BK1382" s="25"/>
      <c r="BL1382" s="25"/>
      <c r="BM1382" s="25"/>
      <c r="BN1382" s="25"/>
      <c r="BO1382" s="25"/>
      <c r="BP1382" s="25"/>
      <c r="BQ1382" s="25"/>
      <c r="BR1382" s="25"/>
      <c r="BS1382" s="25"/>
      <c r="BT1382" s="25"/>
      <c r="BU1382" s="25"/>
      <c r="BV1382" s="25"/>
      <c r="BW1382" s="25"/>
      <c r="BX1382" s="25"/>
      <c r="BY1382" s="25"/>
      <c r="BZ1382" s="25"/>
      <c r="CA1382" s="25"/>
      <c r="CB1382" s="25"/>
      <c r="CC1382" s="25"/>
    </row>
    <row r="1383" spans="8:81" ht="15.75" customHeight="1"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32"/>
      <c r="V1383" s="32"/>
      <c r="W1383" s="32"/>
      <c r="X1383" s="32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N1383" s="25"/>
      <c r="AO1383" s="25"/>
      <c r="AP1383" s="25"/>
      <c r="AQ1383" s="25"/>
      <c r="AR1383" s="25"/>
      <c r="AS1383" s="25"/>
      <c r="AT1383" s="25"/>
      <c r="AU1383" s="25"/>
      <c r="AV1383" s="25"/>
      <c r="AW1383" s="25"/>
      <c r="AX1383" s="25"/>
      <c r="AY1383" s="25"/>
      <c r="AZ1383" s="25"/>
      <c r="BA1383" s="25"/>
      <c r="BB1383" s="25"/>
      <c r="BC1383" s="25"/>
      <c r="BD1383" s="25"/>
      <c r="BE1383" s="25"/>
      <c r="BF1383" s="25"/>
      <c r="BG1383" s="25"/>
      <c r="BH1383" s="25"/>
      <c r="BI1383" s="25"/>
      <c r="BJ1383" s="25"/>
      <c r="BK1383" s="25"/>
      <c r="BL1383" s="25"/>
      <c r="BM1383" s="25"/>
      <c r="BN1383" s="25"/>
      <c r="BO1383" s="25"/>
      <c r="BP1383" s="25"/>
      <c r="BQ1383" s="25"/>
      <c r="BR1383" s="25"/>
      <c r="BS1383" s="25"/>
      <c r="BT1383" s="25"/>
      <c r="BU1383" s="25"/>
      <c r="BV1383" s="25"/>
      <c r="BW1383" s="25"/>
      <c r="BX1383" s="25"/>
      <c r="BY1383" s="25"/>
      <c r="BZ1383" s="25"/>
      <c r="CA1383" s="25"/>
      <c r="CB1383" s="25"/>
      <c r="CC1383" s="25"/>
    </row>
    <row r="1384" spans="8:81" ht="15.75" customHeight="1"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32"/>
      <c r="V1384" s="32"/>
      <c r="W1384" s="32"/>
      <c r="X1384" s="32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N1384" s="25"/>
      <c r="AO1384" s="25"/>
      <c r="AP1384" s="25"/>
      <c r="AQ1384" s="25"/>
      <c r="AR1384" s="25"/>
      <c r="AS1384" s="25"/>
      <c r="AT1384" s="25"/>
      <c r="AU1384" s="25"/>
      <c r="AV1384" s="25"/>
      <c r="AW1384" s="25"/>
      <c r="AX1384" s="25"/>
      <c r="AY1384" s="25"/>
      <c r="AZ1384" s="25"/>
      <c r="BA1384" s="25"/>
      <c r="BB1384" s="25"/>
      <c r="BC1384" s="25"/>
      <c r="BD1384" s="25"/>
      <c r="BE1384" s="25"/>
      <c r="BF1384" s="25"/>
      <c r="BG1384" s="25"/>
      <c r="BH1384" s="25"/>
      <c r="BI1384" s="25"/>
      <c r="BJ1384" s="25"/>
      <c r="BK1384" s="25"/>
      <c r="BL1384" s="25"/>
      <c r="BM1384" s="25"/>
      <c r="BN1384" s="25"/>
      <c r="BO1384" s="25"/>
      <c r="BP1384" s="25"/>
      <c r="BQ1384" s="25"/>
      <c r="BR1384" s="25"/>
      <c r="BS1384" s="25"/>
      <c r="BT1384" s="25"/>
      <c r="BU1384" s="25"/>
      <c r="BV1384" s="25"/>
      <c r="BW1384" s="25"/>
      <c r="BX1384" s="25"/>
      <c r="BY1384" s="25"/>
      <c r="BZ1384" s="25"/>
      <c r="CA1384" s="25"/>
      <c r="CB1384" s="25"/>
      <c r="CC1384" s="25"/>
    </row>
    <row r="1385" spans="8:81" ht="15.75" customHeight="1"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32"/>
      <c r="V1385" s="32"/>
      <c r="W1385" s="32"/>
      <c r="X1385" s="32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N1385" s="25"/>
      <c r="AO1385" s="25"/>
      <c r="AP1385" s="25"/>
      <c r="AQ1385" s="25"/>
      <c r="AR1385" s="25"/>
      <c r="AS1385" s="25"/>
      <c r="AT1385" s="25"/>
      <c r="AU1385" s="25"/>
      <c r="AV1385" s="25"/>
      <c r="AW1385" s="25"/>
      <c r="AX1385" s="25"/>
      <c r="AY1385" s="25"/>
      <c r="AZ1385" s="25"/>
      <c r="BA1385" s="25"/>
      <c r="BB1385" s="25"/>
      <c r="BC1385" s="25"/>
      <c r="BD1385" s="25"/>
      <c r="BE1385" s="25"/>
      <c r="BF1385" s="25"/>
      <c r="BG1385" s="25"/>
      <c r="BH1385" s="25"/>
      <c r="BI1385" s="25"/>
      <c r="BJ1385" s="25"/>
      <c r="BK1385" s="25"/>
      <c r="BL1385" s="25"/>
      <c r="BM1385" s="25"/>
      <c r="BN1385" s="25"/>
      <c r="BO1385" s="25"/>
      <c r="BP1385" s="25"/>
      <c r="BQ1385" s="25"/>
      <c r="BR1385" s="25"/>
      <c r="BS1385" s="25"/>
      <c r="BT1385" s="25"/>
      <c r="BU1385" s="25"/>
      <c r="BV1385" s="25"/>
      <c r="BW1385" s="25"/>
      <c r="BX1385" s="25"/>
      <c r="BY1385" s="25"/>
      <c r="BZ1385" s="25"/>
      <c r="CA1385" s="25"/>
      <c r="CB1385" s="25"/>
      <c r="CC1385" s="25"/>
    </row>
    <row r="1386" spans="8:81" ht="15.75" customHeight="1"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32"/>
      <c r="V1386" s="32"/>
      <c r="W1386" s="32"/>
      <c r="X1386" s="32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N1386" s="25"/>
      <c r="AO1386" s="25"/>
      <c r="AP1386" s="25"/>
      <c r="AQ1386" s="25"/>
      <c r="AR1386" s="25"/>
      <c r="AS1386" s="25"/>
      <c r="AT1386" s="25"/>
      <c r="AU1386" s="25"/>
      <c r="AV1386" s="25"/>
      <c r="AW1386" s="25"/>
      <c r="AX1386" s="25"/>
      <c r="AY1386" s="25"/>
      <c r="AZ1386" s="25"/>
      <c r="BA1386" s="25"/>
      <c r="BB1386" s="25"/>
      <c r="BC1386" s="25"/>
      <c r="BD1386" s="25"/>
      <c r="BE1386" s="25"/>
      <c r="BF1386" s="25"/>
      <c r="BG1386" s="25"/>
      <c r="BH1386" s="25"/>
      <c r="BI1386" s="25"/>
      <c r="BJ1386" s="25"/>
      <c r="BK1386" s="25"/>
      <c r="BL1386" s="25"/>
      <c r="BM1386" s="25"/>
      <c r="BN1386" s="25"/>
      <c r="BO1386" s="25"/>
      <c r="BP1386" s="25"/>
      <c r="BQ1386" s="25"/>
      <c r="BR1386" s="25"/>
      <c r="BS1386" s="25"/>
      <c r="BT1386" s="25"/>
      <c r="BU1386" s="25"/>
      <c r="BV1386" s="25"/>
      <c r="BW1386" s="25"/>
      <c r="BX1386" s="25"/>
      <c r="BY1386" s="25"/>
      <c r="BZ1386" s="25"/>
      <c r="CA1386" s="25"/>
      <c r="CB1386" s="25"/>
      <c r="CC1386" s="25"/>
    </row>
    <row r="1387" spans="8:81" ht="15.75" customHeight="1"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32"/>
      <c r="V1387" s="32"/>
      <c r="W1387" s="32"/>
      <c r="X1387" s="32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N1387" s="25"/>
      <c r="AO1387" s="25"/>
      <c r="AP1387" s="25"/>
      <c r="AQ1387" s="25"/>
      <c r="AR1387" s="25"/>
      <c r="AS1387" s="25"/>
      <c r="AT1387" s="25"/>
      <c r="AU1387" s="25"/>
      <c r="AV1387" s="25"/>
      <c r="AW1387" s="25"/>
      <c r="AX1387" s="25"/>
      <c r="AY1387" s="25"/>
      <c r="AZ1387" s="25"/>
      <c r="BA1387" s="25"/>
      <c r="BB1387" s="25"/>
      <c r="BC1387" s="25"/>
      <c r="BD1387" s="25"/>
      <c r="BE1387" s="25"/>
      <c r="BF1387" s="25"/>
      <c r="BG1387" s="25"/>
      <c r="BH1387" s="25"/>
      <c r="BI1387" s="25"/>
      <c r="BJ1387" s="25"/>
      <c r="BK1387" s="25"/>
      <c r="BL1387" s="25"/>
      <c r="BM1387" s="25"/>
      <c r="BN1387" s="25"/>
      <c r="BO1387" s="25"/>
      <c r="BP1387" s="25"/>
      <c r="BQ1387" s="25"/>
      <c r="BR1387" s="25"/>
      <c r="BS1387" s="25"/>
      <c r="BT1387" s="25"/>
      <c r="BU1387" s="25"/>
      <c r="BV1387" s="25"/>
      <c r="BW1387" s="25"/>
      <c r="BX1387" s="25"/>
      <c r="BY1387" s="25"/>
      <c r="BZ1387" s="25"/>
      <c r="CA1387" s="25"/>
      <c r="CB1387" s="25"/>
      <c r="CC1387" s="25"/>
    </row>
    <row r="1388" spans="8:81" ht="15.75" customHeight="1"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32"/>
      <c r="V1388" s="32"/>
      <c r="W1388" s="32"/>
      <c r="X1388" s="32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N1388" s="25"/>
      <c r="AO1388" s="25"/>
      <c r="AP1388" s="25"/>
      <c r="AQ1388" s="25"/>
      <c r="AR1388" s="25"/>
      <c r="AS1388" s="25"/>
      <c r="AT1388" s="25"/>
      <c r="AU1388" s="25"/>
      <c r="AV1388" s="25"/>
      <c r="AW1388" s="25"/>
      <c r="AX1388" s="25"/>
      <c r="AY1388" s="25"/>
      <c r="AZ1388" s="25"/>
      <c r="BA1388" s="25"/>
      <c r="BB1388" s="25"/>
      <c r="BC1388" s="25"/>
      <c r="BD1388" s="25"/>
      <c r="BE1388" s="25"/>
      <c r="BF1388" s="25"/>
      <c r="BG1388" s="25"/>
      <c r="BH1388" s="25"/>
      <c r="BI1388" s="25"/>
      <c r="BJ1388" s="25"/>
      <c r="BK1388" s="25"/>
      <c r="BL1388" s="25"/>
      <c r="BM1388" s="25"/>
      <c r="BN1388" s="25"/>
      <c r="BO1388" s="25"/>
      <c r="BP1388" s="25"/>
      <c r="BQ1388" s="25"/>
      <c r="BR1388" s="25"/>
      <c r="BS1388" s="25"/>
      <c r="BT1388" s="25"/>
      <c r="BU1388" s="25"/>
      <c r="BV1388" s="25"/>
      <c r="BW1388" s="25"/>
      <c r="BX1388" s="25"/>
      <c r="BY1388" s="25"/>
      <c r="BZ1388" s="25"/>
      <c r="CA1388" s="25"/>
      <c r="CB1388" s="25"/>
      <c r="CC1388" s="25"/>
    </row>
    <row r="1389" spans="8:81" ht="15.75" customHeight="1"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32"/>
      <c r="V1389" s="32"/>
      <c r="W1389" s="32"/>
      <c r="X1389" s="32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N1389" s="25"/>
      <c r="AO1389" s="25"/>
      <c r="AP1389" s="25"/>
      <c r="AQ1389" s="25"/>
      <c r="AR1389" s="25"/>
      <c r="AS1389" s="25"/>
      <c r="AT1389" s="25"/>
      <c r="AU1389" s="25"/>
      <c r="AV1389" s="25"/>
      <c r="AW1389" s="25"/>
      <c r="AX1389" s="25"/>
      <c r="AY1389" s="25"/>
      <c r="AZ1389" s="25"/>
      <c r="BA1389" s="25"/>
      <c r="BB1389" s="25"/>
      <c r="BC1389" s="25"/>
      <c r="BD1389" s="25"/>
      <c r="BE1389" s="25"/>
      <c r="BF1389" s="25"/>
      <c r="BG1389" s="25"/>
      <c r="BH1389" s="25"/>
      <c r="BI1389" s="25"/>
      <c r="BJ1389" s="25"/>
      <c r="BK1389" s="25"/>
      <c r="BL1389" s="25"/>
      <c r="BM1389" s="25"/>
      <c r="BN1389" s="25"/>
      <c r="BO1389" s="25"/>
      <c r="BP1389" s="25"/>
      <c r="BQ1389" s="25"/>
      <c r="BR1389" s="25"/>
      <c r="BS1389" s="25"/>
      <c r="BT1389" s="25"/>
      <c r="BU1389" s="25"/>
      <c r="BV1389" s="25"/>
      <c r="BW1389" s="25"/>
      <c r="BX1389" s="25"/>
      <c r="BY1389" s="25"/>
      <c r="BZ1389" s="25"/>
      <c r="CA1389" s="25"/>
      <c r="CB1389" s="25"/>
      <c r="CC1389" s="25"/>
    </row>
    <row r="1390" spans="8:81" ht="15.75" customHeight="1"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32"/>
      <c r="V1390" s="32"/>
      <c r="W1390" s="32"/>
      <c r="X1390" s="32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N1390" s="25"/>
      <c r="AO1390" s="25"/>
      <c r="AP1390" s="25"/>
      <c r="AQ1390" s="25"/>
      <c r="AR1390" s="25"/>
      <c r="AS1390" s="25"/>
      <c r="AT1390" s="25"/>
      <c r="AU1390" s="25"/>
      <c r="AV1390" s="25"/>
      <c r="AW1390" s="25"/>
      <c r="AX1390" s="25"/>
      <c r="AY1390" s="25"/>
      <c r="AZ1390" s="25"/>
      <c r="BA1390" s="25"/>
      <c r="BB1390" s="25"/>
      <c r="BC1390" s="25"/>
      <c r="BD1390" s="25"/>
      <c r="BE1390" s="25"/>
      <c r="BF1390" s="25"/>
      <c r="BG1390" s="25"/>
      <c r="BH1390" s="25"/>
      <c r="BI1390" s="25"/>
      <c r="BJ1390" s="25"/>
      <c r="BK1390" s="25"/>
      <c r="BL1390" s="25"/>
      <c r="BM1390" s="25"/>
      <c r="BN1390" s="25"/>
      <c r="BO1390" s="25"/>
      <c r="BP1390" s="25"/>
      <c r="BQ1390" s="25"/>
      <c r="BR1390" s="25"/>
      <c r="BS1390" s="25"/>
      <c r="BT1390" s="25"/>
      <c r="BU1390" s="25"/>
      <c r="BV1390" s="25"/>
      <c r="BW1390" s="25"/>
      <c r="BX1390" s="25"/>
      <c r="BY1390" s="25"/>
      <c r="BZ1390" s="25"/>
      <c r="CA1390" s="25"/>
      <c r="CB1390" s="25"/>
      <c r="CC1390" s="25"/>
    </row>
    <row r="1391" spans="8:81" ht="15.75" customHeight="1"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32"/>
      <c r="V1391" s="32"/>
      <c r="W1391" s="32"/>
      <c r="X1391" s="32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N1391" s="25"/>
      <c r="AO1391" s="25"/>
      <c r="AP1391" s="25"/>
      <c r="AQ1391" s="25"/>
      <c r="AR1391" s="25"/>
      <c r="AS1391" s="25"/>
      <c r="AT1391" s="25"/>
      <c r="AU1391" s="25"/>
      <c r="AV1391" s="25"/>
      <c r="AW1391" s="25"/>
      <c r="AX1391" s="25"/>
      <c r="AY1391" s="25"/>
      <c r="AZ1391" s="25"/>
      <c r="BA1391" s="25"/>
      <c r="BB1391" s="25"/>
      <c r="BC1391" s="25"/>
      <c r="BD1391" s="25"/>
      <c r="BE1391" s="25"/>
      <c r="BF1391" s="25"/>
      <c r="BG1391" s="25"/>
      <c r="BH1391" s="25"/>
      <c r="BI1391" s="25"/>
      <c r="BJ1391" s="25"/>
      <c r="BK1391" s="25"/>
      <c r="BL1391" s="25"/>
      <c r="BM1391" s="25"/>
      <c r="BN1391" s="25"/>
      <c r="BO1391" s="25"/>
      <c r="BP1391" s="25"/>
      <c r="BQ1391" s="25"/>
      <c r="BR1391" s="25"/>
      <c r="BS1391" s="25"/>
      <c r="BT1391" s="25"/>
      <c r="BU1391" s="25"/>
      <c r="BV1391" s="25"/>
      <c r="BW1391" s="25"/>
      <c r="BX1391" s="25"/>
      <c r="BY1391" s="25"/>
      <c r="BZ1391" s="25"/>
      <c r="CA1391" s="25"/>
      <c r="CB1391" s="25"/>
      <c r="CC1391" s="25"/>
    </row>
    <row r="1392" spans="8:81" ht="15.75" customHeight="1"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32"/>
      <c r="V1392" s="32"/>
      <c r="W1392" s="32"/>
      <c r="X1392" s="32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N1392" s="25"/>
      <c r="AO1392" s="25"/>
      <c r="AP1392" s="25"/>
      <c r="AQ1392" s="25"/>
      <c r="AR1392" s="25"/>
      <c r="AS1392" s="25"/>
      <c r="AT1392" s="25"/>
      <c r="AU1392" s="25"/>
      <c r="AV1392" s="25"/>
      <c r="AW1392" s="25"/>
      <c r="AX1392" s="25"/>
      <c r="AY1392" s="25"/>
      <c r="AZ1392" s="25"/>
      <c r="BA1392" s="25"/>
      <c r="BB1392" s="25"/>
      <c r="BC1392" s="25"/>
      <c r="BD1392" s="25"/>
      <c r="BE1392" s="25"/>
      <c r="BF1392" s="25"/>
      <c r="BG1392" s="25"/>
      <c r="BH1392" s="25"/>
      <c r="BI1392" s="25"/>
      <c r="BJ1392" s="25"/>
      <c r="BK1392" s="25"/>
      <c r="BL1392" s="25"/>
      <c r="BM1392" s="25"/>
      <c r="BN1392" s="25"/>
      <c r="BO1392" s="25"/>
      <c r="BP1392" s="25"/>
      <c r="BQ1392" s="25"/>
      <c r="BR1392" s="25"/>
      <c r="BS1392" s="25"/>
      <c r="BT1392" s="25"/>
      <c r="BU1392" s="25"/>
      <c r="BV1392" s="25"/>
      <c r="BW1392" s="25"/>
      <c r="BX1392" s="25"/>
      <c r="BY1392" s="25"/>
      <c r="BZ1392" s="25"/>
      <c r="CA1392" s="25"/>
      <c r="CB1392" s="25"/>
      <c r="CC1392" s="25"/>
    </row>
    <row r="1393" spans="8:81" ht="15.75" customHeight="1"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32"/>
      <c r="V1393" s="32"/>
      <c r="W1393" s="32"/>
      <c r="X1393" s="32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N1393" s="25"/>
      <c r="AO1393" s="25"/>
      <c r="AP1393" s="25"/>
      <c r="AQ1393" s="25"/>
      <c r="AR1393" s="25"/>
      <c r="AS1393" s="25"/>
      <c r="AT1393" s="25"/>
      <c r="AU1393" s="25"/>
      <c r="AV1393" s="25"/>
      <c r="AW1393" s="25"/>
      <c r="AX1393" s="25"/>
      <c r="AY1393" s="25"/>
      <c r="AZ1393" s="25"/>
      <c r="BA1393" s="25"/>
      <c r="BB1393" s="25"/>
      <c r="BC1393" s="25"/>
      <c r="BD1393" s="25"/>
      <c r="BE1393" s="25"/>
      <c r="BF1393" s="25"/>
      <c r="BG1393" s="25"/>
      <c r="BH1393" s="25"/>
      <c r="BI1393" s="25"/>
      <c r="BJ1393" s="25"/>
      <c r="BK1393" s="25"/>
      <c r="BL1393" s="25"/>
      <c r="BM1393" s="25"/>
      <c r="BN1393" s="25"/>
      <c r="BO1393" s="25"/>
      <c r="BP1393" s="25"/>
      <c r="BQ1393" s="25"/>
      <c r="BR1393" s="25"/>
      <c r="BS1393" s="25"/>
      <c r="BT1393" s="25"/>
      <c r="BU1393" s="25"/>
      <c r="BV1393" s="25"/>
      <c r="BW1393" s="25"/>
      <c r="BX1393" s="25"/>
      <c r="BY1393" s="25"/>
      <c r="BZ1393" s="25"/>
      <c r="CA1393" s="25"/>
      <c r="CB1393" s="25"/>
      <c r="CC1393" s="25"/>
    </row>
    <row r="1394" spans="8:81" ht="15.75" customHeight="1"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32"/>
      <c r="V1394" s="32"/>
      <c r="W1394" s="32"/>
      <c r="X1394" s="32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N1394" s="25"/>
      <c r="AO1394" s="25"/>
      <c r="AP1394" s="25"/>
      <c r="AQ1394" s="25"/>
      <c r="AR1394" s="25"/>
      <c r="AS1394" s="25"/>
      <c r="AT1394" s="25"/>
      <c r="AU1394" s="25"/>
      <c r="AV1394" s="25"/>
      <c r="AW1394" s="25"/>
      <c r="AX1394" s="25"/>
      <c r="AY1394" s="25"/>
      <c r="AZ1394" s="25"/>
      <c r="BA1394" s="25"/>
      <c r="BB1394" s="25"/>
      <c r="BC1394" s="25"/>
      <c r="BD1394" s="25"/>
      <c r="BE1394" s="25"/>
      <c r="BF1394" s="25"/>
      <c r="BG1394" s="25"/>
      <c r="BH1394" s="25"/>
      <c r="BI1394" s="25"/>
      <c r="BJ1394" s="25"/>
      <c r="BK1394" s="25"/>
      <c r="BL1394" s="25"/>
      <c r="BM1394" s="25"/>
      <c r="BN1394" s="25"/>
      <c r="BO1394" s="25"/>
      <c r="BP1394" s="25"/>
      <c r="BQ1394" s="25"/>
      <c r="BR1394" s="25"/>
      <c r="BS1394" s="25"/>
      <c r="BT1394" s="25"/>
      <c r="BU1394" s="25"/>
      <c r="BV1394" s="25"/>
      <c r="BW1394" s="25"/>
      <c r="BX1394" s="25"/>
      <c r="BY1394" s="25"/>
      <c r="BZ1394" s="25"/>
      <c r="CA1394" s="25"/>
      <c r="CB1394" s="25"/>
      <c r="CC1394" s="25"/>
    </row>
    <row r="1395" spans="8:81" ht="15.75" customHeight="1"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32"/>
      <c r="V1395" s="32"/>
      <c r="W1395" s="32"/>
      <c r="X1395" s="32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N1395" s="25"/>
      <c r="AO1395" s="25"/>
      <c r="AP1395" s="25"/>
      <c r="AQ1395" s="25"/>
      <c r="AR1395" s="25"/>
      <c r="AS1395" s="25"/>
      <c r="AT1395" s="25"/>
      <c r="AU1395" s="25"/>
      <c r="AV1395" s="25"/>
      <c r="AW1395" s="25"/>
      <c r="AX1395" s="25"/>
      <c r="AY1395" s="25"/>
      <c r="AZ1395" s="25"/>
      <c r="BA1395" s="25"/>
      <c r="BB1395" s="25"/>
      <c r="BC1395" s="25"/>
      <c r="BD1395" s="25"/>
      <c r="BE1395" s="25"/>
      <c r="BF1395" s="25"/>
      <c r="BG1395" s="25"/>
      <c r="BH1395" s="25"/>
      <c r="BI1395" s="25"/>
      <c r="BJ1395" s="25"/>
      <c r="BK1395" s="25"/>
      <c r="BL1395" s="25"/>
      <c r="BM1395" s="25"/>
      <c r="BN1395" s="25"/>
      <c r="BO1395" s="25"/>
      <c r="BP1395" s="25"/>
      <c r="BQ1395" s="25"/>
      <c r="BR1395" s="25"/>
      <c r="BS1395" s="25"/>
      <c r="BT1395" s="25"/>
      <c r="BU1395" s="25"/>
      <c r="BV1395" s="25"/>
      <c r="BW1395" s="25"/>
      <c r="BX1395" s="25"/>
      <c r="BY1395" s="25"/>
      <c r="BZ1395" s="25"/>
      <c r="CA1395" s="25"/>
      <c r="CB1395" s="25"/>
      <c r="CC1395" s="25"/>
    </row>
    <row r="1396" spans="8:81" ht="15.75" customHeight="1"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32"/>
      <c r="V1396" s="32"/>
      <c r="W1396" s="32"/>
      <c r="X1396" s="32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N1396" s="25"/>
      <c r="AO1396" s="25"/>
      <c r="AP1396" s="25"/>
      <c r="AQ1396" s="25"/>
      <c r="AR1396" s="25"/>
      <c r="AS1396" s="25"/>
      <c r="AT1396" s="25"/>
      <c r="AU1396" s="25"/>
      <c r="AV1396" s="25"/>
      <c r="AW1396" s="25"/>
      <c r="AX1396" s="25"/>
      <c r="AY1396" s="25"/>
      <c r="AZ1396" s="25"/>
      <c r="BA1396" s="25"/>
      <c r="BB1396" s="25"/>
      <c r="BC1396" s="25"/>
      <c r="BD1396" s="25"/>
      <c r="BE1396" s="25"/>
      <c r="BF1396" s="25"/>
      <c r="BG1396" s="25"/>
      <c r="BH1396" s="25"/>
      <c r="BI1396" s="25"/>
      <c r="BJ1396" s="25"/>
      <c r="BK1396" s="25"/>
      <c r="BL1396" s="25"/>
      <c r="BM1396" s="25"/>
      <c r="BN1396" s="25"/>
      <c r="BO1396" s="25"/>
      <c r="BP1396" s="25"/>
      <c r="BQ1396" s="25"/>
      <c r="BR1396" s="25"/>
      <c r="BS1396" s="25"/>
      <c r="BT1396" s="25"/>
      <c r="BU1396" s="25"/>
      <c r="BV1396" s="25"/>
      <c r="BW1396" s="25"/>
      <c r="BX1396" s="25"/>
      <c r="BY1396" s="25"/>
      <c r="BZ1396" s="25"/>
      <c r="CA1396" s="25"/>
      <c r="CB1396" s="25"/>
      <c r="CC1396" s="25"/>
    </row>
    <row r="1397" spans="8:81" ht="15.75" customHeight="1"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32"/>
      <c r="V1397" s="32"/>
      <c r="W1397" s="32"/>
      <c r="X1397" s="32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N1397" s="25"/>
      <c r="AO1397" s="25"/>
      <c r="AP1397" s="25"/>
      <c r="AQ1397" s="25"/>
      <c r="AR1397" s="25"/>
      <c r="AS1397" s="25"/>
      <c r="AT1397" s="25"/>
      <c r="AU1397" s="25"/>
      <c r="AV1397" s="25"/>
      <c r="AW1397" s="25"/>
      <c r="AX1397" s="25"/>
      <c r="AY1397" s="25"/>
      <c r="AZ1397" s="25"/>
      <c r="BA1397" s="25"/>
      <c r="BB1397" s="25"/>
      <c r="BC1397" s="25"/>
      <c r="BD1397" s="25"/>
      <c r="BE1397" s="25"/>
      <c r="BF1397" s="25"/>
      <c r="BG1397" s="25"/>
      <c r="BH1397" s="25"/>
      <c r="BI1397" s="25"/>
      <c r="BJ1397" s="25"/>
      <c r="BK1397" s="25"/>
      <c r="BL1397" s="25"/>
      <c r="BM1397" s="25"/>
      <c r="BN1397" s="25"/>
      <c r="BO1397" s="25"/>
      <c r="BP1397" s="25"/>
      <c r="BQ1397" s="25"/>
      <c r="BR1397" s="25"/>
      <c r="BS1397" s="25"/>
      <c r="BT1397" s="25"/>
      <c r="BU1397" s="25"/>
      <c r="BV1397" s="25"/>
      <c r="BW1397" s="25"/>
      <c r="BX1397" s="25"/>
      <c r="BY1397" s="25"/>
      <c r="BZ1397" s="25"/>
      <c r="CA1397" s="25"/>
      <c r="CB1397" s="25"/>
      <c r="CC1397" s="25"/>
    </row>
    <row r="1398" spans="8:81" ht="15.75" customHeight="1"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32"/>
      <c r="V1398" s="32"/>
      <c r="W1398" s="32"/>
      <c r="X1398" s="32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N1398" s="25"/>
      <c r="AO1398" s="25"/>
      <c r="AP1398" s="25"/>
      <c r="AQ1398" s="25"/>
      <c r="AR1398" s="25"/>
      <c r="AS1398" s="25"/>
      <c r="AT1398" s="25"/>
      <c r="AU1398" s="25"/>
      <c r="AV1398" s="25"/>
      <c r="AW1398" s="25"/>
      <c r="AX1398" s="25"/>
      <c r="AY1398" s="25"/>
      <c r="AZ1398" s="25"/>
      <c r="BA1398" s="25"/>
      <c r="BB1398" s="25"/>
      <c r="BC1398" s="25"/>
      <c r="BD1398" s="25"/>
      <c r="BE1398" s="25"/>
      <c r="BF1398" s="25"/>
      <c r="BG1398" s="25"/>
      <c r="BH1398" s="25"/>
      <c r="BI1398" s="25"/>
      <c r="BJ1398" s="25"/>
      <c r="BK1398" s="25"/>
      <c r="BL1398" s="25"/>
      <c r="BM1398" s="25"/>
      <c r="BN1398" s="25"/>
      <c r="BO1398" s="25"/>
      <c r="BP1398" s="25"/>
      <c r="BQ1398" s="25"/>
      <c r="BR1398" s="25"/>
      <c r="BS1398" s="25"/>
      <c r="BT1398" s="25"/>
      <c r="BU1398" s="25"/>
      <c r="BV1398" s="25"/>
      <c r="BW1398" s="25"/>
      <c r="BX1398" s="25"/>
      <c r="BY1398" s="25"/>
      <c r="BZ1398" s="25"/>
      <c r="CA1398" s="25"/>
      <c r="CB1398" s="25"/>
      <c r="CC1398" s="25"/>
    </row>
    <row r="1399" spans="8:81" ht="15.75" customHeight="1"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32"/>
      <c r="V1399" s="32"/>
      <c r="W1399" s="32"/>
      <c r="X1399" s="32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N1399" s="25"/>
      <c r="AO1399" s="25"/>
      <c r="AP1399" s="25"/>
      <c r="AQ1399" s="25"/>
      <c r="AR1399" s="25"/>
      <c r="AS1399" s="25"/>
      <c r="AT1399" s="25"/>
      <c r="AU1399" s="25"/>
      <c r="AV1399" s="25"/>
      <c r="AW1399" s="25"/>
      <c r="AX1399" s="25"/>
      <c r="AY1399" s="25"/>
      <c r="AZ1399" s="25"/>
      <c r="BA1399" s="25"/>
      <c r="BB1399" s="25"/>
      <c r="BC1399" s="25"/>
      <c r="BD1399" s="25"/>
      <c r="BE1399" s="25"/>
      <c r="BF1399" s="25"/>
      <c r="BG1399" s="25"/>
      <c r="BH1399" s="25"/>
      <c r="BI1399" s="25"/>
      <c r="BJ1399" s="25"/>
      <c r="BK1399" s="25"/>
      <c r="BL1399" s="25"/>
      <c r="BM1399" s="25"/>
      <c r="BN1399" s="25"/>
      <c r="BO1399" s="25"/>
      <c r="BP1399" s="25"/>
      <c r="BQ1399" s="25"/>
      <c r="BR1399" s="25"/>
      <c r="BS1399" s="25"/>
      <c r="BT1399" s="25"/>
      <c r="BU1399" s="25"/>
      <c r="BV1399" s="25"/>
      <c r="BW1399" s="25"/>
      <c r="BX1399" s="25"/>
      <c r="BY1399" s="25"/>
      <c r="BZ1399" s="25"/>
      <c r="CA1399" s="25"/>
      <c r="CB1399" s="25"/>
      <c r="CC1399" s="25"/>
    </row>
    <row r="1400" spans="8:81" ht="15.75" customHeight="1"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32"/>
      <c r="V1400" s="32"/>
      <c r="W1400" s="32"/>
      <c r="X1400" s="32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N1400" s="25"/>
      <c r="AO1400" s="25"/>
      <c r="AP1400" s="25"/>
      <c r="AQ1400" s="25"/>
      <c r="AR1400" s="25"/>
      <c r="AS1400" s="25"/>
      <c r="AT1400" s="25"/>
      <c r="AU1400" s="25"/>
      <c r="AV1400" s="25"/>
      <c r="AW1400" s="25"/>
      <c r="AX1400" s="25"/>
      <c r="AY1400" s="25"/>
      <c r="AZ1400" s="25"/>
      <c r="BA1400" s="25"/>
      <c r="BB1400" s="25"/>
      <c r="BC1400" s="25"/>
      <c r="BD1400" s="25"/>
      <c r="BE1400" s="25"/>
      <c r="BF1400" s="25"/>
      <c r="BG1400" s="25"/>
      <c r="BH1400" s="25"/>
      <c r="BI1400" s="25"/>
      <c r="BJ1400" s="25"/>
      <c r="BK1400" s="25"/>
      <c r="BL1400" s="25"/>
      <c r="BM1400" s="25"/>
      <c r="BN1400" s="25"/>
      <c r="BO1400" s="25"/>
      <c r="BP1400" s="25"/>
      <c r="BQ1400" s="25"/>
      <c r="BR1400" s="25"/>
      <c r="BS1400" s="25"/>
      <c r="BT1400" s="25"/>
      <c r="BU1400" s="25"/>
      <c r="BV1400" s="25"/>
      <c r="BW1400" s="25"/>
      <c r="BX1400" s="25"/>
      <c r="BY1400" s="25"/>
      <c r="BZ1400" s="25"/>
      <c r="CA1400" s="25"/>
      <c r="CB1400" s="25"/>
      <c r="CC1400" s="25"/>
    </row>
    <row r="1401" spans="8:81" ht="15.75" customHeight="1"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32"/>
      <c r="V1401" s="32"/>
      <c r="W1401" s="32"/>
      <c r="X1401" s="32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N1401" s="25"/>
      <c r="AO1401" s="25"/>
      <c r="AP1401" s="25"/>
      <c r="AQ1401" s="25"/>
      <c r="AR1401" s="25"/>
      <c r="AS1401" s="25"/>
      <c r="AT1401" s="25"/>
      <c r="AU1401" s="25"/>
      <c r="AV1401" s="25"/>
      <c r="AW1401" s="25"/>
      <c r="AX1401" s="25"/>
      <c r="AY1401" s="25"/>
      <c r="AZ1401" s="25"/>
      <c r="BA1401" s="25"/>
      <c r="BB1401" s="25"/>
      <c r="BC1401" s="25"/>
      <c r="BD1401" s="25"/>
      <c r="BE1401" s="25"/>
      <c r="BF1401" s="25"/>
      <c r="BG1401" s="25"/>
      <c r="BH1401" s="25"/>
      <c r="BI1401" s="25"/>
      <c r="BJ1401" s="25"/>
      <c r="BK1401" s="25"/>
      <c r="BL1401" s="25"/>
      <c r="BM1401" s="25"/>
      <c r="BN1401" s="25"/>
      <c r="BO1401" s="25"/>
      <c r="BP1401" s="25"/>
      <c r="BQ1401" s="25"/>
      <c r="BR1401" s="25"/>
      <c r="BS1401" s="25"/>
      <c r="BT1401" s="25"/>
      <c r="BU1401" s="25"/>
      <c r="BV1401" s="25"/>
      <c r="BW1401" s="25"/>
      <c r="BX1401" s="25"/>
      <c r="BY1401" s="25"/>
      <c r="BZ1401" s="25"/>
      <c r="CA1401" s="25"/>
      <c r="CB1401" s="25"/>
      <c r="CC1401" s="25"/>
    </row>
    <row r="1402" spans="8:81" ht="15.75" customHeight="1"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32"/>
      <c r="V1402" s="32"/>
      <c r="W1402" s="32"/>
      <c r="X1402" s="32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N1402" s="25"/>
      <c r="AO1402" s="25"/>
      <c r="AP1402" s="25"/>
      <c r="AQ1402" s="25"/>
      <c r="AR1402" s="25"/>
      <c r="AS1402" s="25"/>
      <c r="AT1402" s="25"/>
      <c r="AU1402" s="25"/>
      <c r="AV1402" s="25"/>
      <c r="AW1402" s="25"/>
      <c r="AX1402" s="25"/>
      <c r="AY1402" s="25"/>
      <c r="AZ1402" s="25"/>
      <c r="BA1402" s="25"/>
      <c r="BB1402" s="25"/>
      <c r="BC1402" s="25"/>
      <c r="BD1402" s="25"/>
      <c r="BE1402" s="25"/>
      <c r="BF1402" s="25"/>
      <c r="BG1402" s="25"/>
      <c r="BH1402" s="25"/>
      <c r="BI1402" s="25"/>
      <c r="BJ1402" s="25"/>
      <c r="BK1402" s="25"/>
      <c r="BL1402" s="25"/>
      <c r="BM1402" s="25"/>
      <c r="BN1402" s="25"/>
      <c r="BO1402" s="25"/>
      <c r="BP1402" s="25"/>
      <c r="BQ1402" s="25"/>
      <c r="BR1402" s="25"/>
      <c r="BS1402" s="25"/>
      <c r="BT1402" s="25"/>
      <c r="BU1402" s="25"/>
      <c r="BV1402" s="25"/>
      <c r="BW1402" s="25"/>
      <c r="BX1402" s="25"/>
      <c r="BY1402" s="25"/>
      <c r="BZ1402" s="25"/>
      <c r="CA1402" s="25"/>
      <c r="CB1402" s="25"/>
      <c r="CC1402" s="25"/>
    </row>
    <row r="1403" spans="8:81" ht="15.75" customHeight="1"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32"/>
      <c r="V1403" s="32"/>
      <c r="W1403" s="32"/>
      <c r="X1403" s="32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N1403" s="25"/>
      <c r="AO1403" s="25"/>
      <c r="AP1403" s="25"/>
      <c r="AQ1403" s="25"/>
      <c r="AR1403" s="25"/>
      <c r="AS1403" s="25"/>
      <c r="AT1403" s="25"/>
      <c r="AU1403" s="25"/>
      <c r="AV1403" s="25"/>
      <c r="AW1403" s="25"/>
      <c r="AX1403" s="25"/>
      <c r="AY1403" s="25"/>
      <c r="AZ1403" s="25"/>
      <c r="BA1403" s="25"/>
      <c r="BB1403" s="25"/>
      <c r="BC1403" s="25"/>
      <c r="BD1403" s="25"/>
      <c r="BE1403" s="25"/>
      <c r="BF1403" s="25"/>
      <c r="BG1403" s="25"/>
      <c r="BH1403" s="25"/>
      <c r="BI1403" s="25"/>
      <c r="BJ1403" s="25"/>
      <c r="BK1403" s="25"/>
      <c r="BL1403" s="25"/>
      <c r="BM1403" s="25"/>
      <c r="BN1403" s="25"/>
      <c r="BO1403" s="25"/>
      <c r="BP1403" s="25"/>
      <c r="BQ1403" s="25"/>
      <c r="BR1403" s="25"/>
      <c r="BS1403" s="25"/>
      <c r="BT1403" s="25"/>
      <c r="BU1403" s="25"/>
      <c r="BV1403" s="25"/>
      <c r="BW1403" s="25"/>
      <c r="BX1403" s="25"/>
      <c r="BY1403" s="25"/>
      <c r="BZ1403" s="25"/>
      <c r="CA1403" s="25"/>
      <c r="CB1403" s="25"/>
      <c r="CC1403" s="25"/>
    </row>
    <row r="1404" spans="8:81" ht="15.75" customHeight="1"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32"/>
      <c r="V1404" s="32"/>
      <c r="W1404" s="32"/>
      <c r="X1404" s="32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N1404" s="25"/>
      <c r="AO1404" s="25"/>
      <c r="AP1404" s="25"/>
      <c r="AQ1404" s="25"/>
      <c r="AR1404" s="25"/>
      <c r="AS1404" s="25"/>
      <c r="AT1404" s="25"/>
      <c r="AU1404" s="25"/>
      <c r="AV1404" s="25"/>
      <c r="AW1404" s="25"/>
      <c r="AX1404" s="25"/>
      <c r="AY1404" s="25"/>
      <c r="AZ1404" s="25"/>
      <c r="BA1404" s="25"/>
      <c r="BB1404" s="25"/>
      <c r="BC1404" s="25"/>
      <c r="BD1404" s="25"/>
      <c r="BE1404" s="25"/>
      <c r="BF1404" s="25"/>
      <c r="BG1404" s="25"/>
      <c r="BH1404" s="25"/>
      <c r="BI1404" s="25"/>
      <c r="BJ1404" s="25"/>
      <c r="BK1404" s="25"/>
      <c r="BL1404" s="25"/>
      <c r="BM1404" s="25"/>
      <c r="BN1404" s="25"/>
      <c r="BO1404" s="25"/>
      <c r="BP1404" s="25"/>
      <c r="BQ1404" s="25"/>
      <c r="BR1404" s="25"/>
      <c r="BS1404" s="25"/>
      <c r="BT1404" s="25"/>
      <c r="BU1404" s="25"/>
      <c r="BV1404" s="25"/>
      <c r="BW1404" s="25"/>
      <c r="BX1404" s="25"/>
      <c r="BY1404" s="25"/>
      <c r="BZ1404" s="25"/>
      <c r="CA1404" s="25"/>
      <c r="CB1404" s="25"/>
      <c r="CC1404" s="25"/>
    </row>
    <row r="1405" spans="8:81" ht="15.75" customHeight="1"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32"/>
      <c r="V1405" s="32"/>
      <c r="W1405" s="32"/>
      <c r="X1405" s="32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N1405" s="25"/>
      <c r="AO1405" s="25"/>
      <c r="AP1405" s="25"/>
      <c r="AQ1405" s="25"/>
      <c r="AR1405" s="25"/>
      <c r="AS1405" s="25"/>
      <c r="AT1405" s="25"/>
      <c r="AU1405" s="25"/>
      <c r="AV1405" s="25"/>
      <c r="AW1405" s="25"/>
      <c r="AX1405" s="25"/>
      <c r="AY1405" s="25"/>
      <c r="AZ1405" s="25"/>
      <c r="BA1405" s="25"/>
      <c r="BB1405" s="25"/>
      <c r="BC1405" s="25"/>
      <c r="BD1405" s="25"/>
      <c r="BE1405" s="25"/>
      <c r="BF1405" s="25"/>
      <c r="BG1405" s="25"/>
      <c r="BH1405" s="25"/>
      <c r="BI1405" s="25"/>
      <c r="BJ1405" s="25"/>
      <c r="BK1405" s="25"/>
      <c r="BL1405" s="25"/>
      <c r="BM1405" s="25"/>
      <c r="BN1405" s="25"/>
      <c r="BO1405" s="25"/>
      <c r="BP1405" s="25"/>
      <c r="BQ1405" s="25"/>
      <c r="BR1405" s="25"/>
      <c r="BS1405" s="25"/>
      <c r="BT1405" s="25"/>
      <c r="BU1405" s="25"/>
      <c r="BV1405" s="25"/>
      <c r="BW1405" s="25"/>
      <c r="BX1405" s="25"/>
      <c r="BY1405" s="25"/>
      <c r="BZ1405" s="25"/>
      <c r="CA1405" s="25"/>
      <c r="CB1405" s="25"/>
      <c r="CC1405" s="25"/>
    </row>
    <row r="1406" spans="8:81" ht="15.75" customHeight="1"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32"/>
      <c r="V1406" s="32"/>
      <c r="W1406" s="32"/>
      <c r="X1406" s="32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N1406" s="25"/>
      <c r="AO1406" s="25"/>
      <c r="AP1406" s="25"/>
      <c r="AQ1406" s="25"/>
      <c r="AR1406" s="25"/>
      <c r="AS1406" s="25"/>
      <c r="AT1406" s="25"/>
      <c r="AU1406" s="25"/>
      <c r="AV1406" s="25"/>
      <c r="AW1406" s="25"/>
      <c r="AX1406" s="25"/>
      <c r="AY1406" s="25"/>
      <c r="AZ1406" s="25"/>
      <c r="BA1406" s="25"/>
      <c r="BB1406" s="25"/>
      <c r="BC1406" s="25"/>
      <c r="BD1406" s="25"/>
      <c r="BE1406" s="25"/>
      <c r="BF1406" s="25"/>
      <c r="BG1406" s="25"/>
      <c r="BH1406" s="25"/>
      <c r="BI1406" s="25"/>
      <c r="BJ1406" s="25"/>
      <c r="BK1406" s="25"/>
      <c r="BL1406" s="25"/>
      <c r="BM1406" s="25"/>
      <c r="BN1406" s="25"/>
      <c r="BO1406" s="25"/>
      <c r="BP1406" s="25"/>
      <c r="BQ1406" s="25"/>
      <c r="BR1406" s="25"/>
      <c r="BS1406" s="25"/>
      <c r="BT1406" s="25"/>
      <c r="BU1406" s="25"/>
      <c r="BV1406" s="25"/>
      <c r="BW1406" s="25"/>
      <c r="BX1406" s="25"/>
      <c r="BY1406" s="25"/>
      <c r="BZ1406" s="25"/>
      <c r="CA1406" s="25"/>
      <c r="CB1406" s="25"/>
      <c r="CC1406" s="25"/>
    </row>
    <row r="1407" spans="8:81" ht="15.75" customHeight="1"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32"/>
      <c r="V1407" s="32"/>
      <c r="W1407" s="32"/>
      <c r="X1407" s="32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N1407" s="25"/>
      <c r="AO1407" s="25"/>
      <c r="AP1407" s="25"/>
      <c r="AQ1407" s="25"/>
      <c r="AR1407" s="25"/>
      <c r="AS1407" s="25"/>
      <c r="AT1407" s="25"/>
      <c r="AU1407" s="25"/>
      <c r="AV1407" s="25"/>
      <c r="AW1407" s="25"/>
      <c r="AX1407" s="25"/>
      <c r="AY1407" s="25"/>
      <c r="AZ1407" s="25"/>
      <c r="BA1407" s="25"/>
      <c r="BB1407" s="25"/>
      <c r="BC1407" s="25"/>
      <c r="BD1407" s="25"/>
      <c r="BE1407" s="25"/>
      <c r="BF1407" s="25"/>
      <c r="BG1407" s="25"/>
      <c r="BH1407" s="25"/>
      <c r="BI1407" s="25"/>
      <c r="BJ1407" s="25"/>
      <c r="BK1407" s="25"/>
      <c r="BL1407" s="25"/>
      <c r="BM1407" s="25"/>
      <c r="BN1407" s="25"/>
      <c r="BO1407" s="25"/>
      <c r="BP1407" s="25"/>
      <c r="BQ1407" s="25"/>
      <c r="BR1407" s="25"/>
      <c r="BS1407" s="25"/>
      <c r="BT1407" s="25"/>
      <c r="BU1407" s="25"/>
      <c r="BV1407" s="25"/>
      <c r="BW1407" s="25"/>
      <c r="BX1407" s="25"/>
      <c r="BY1407" s="25"/>
      <c r="BZ1407" s="25"/>
      <c r="CA1407" s="25"/>
      <c r="CB1407" s="25"/>
      <c r="CC1407" s="25"/>
    </row>
    <row r="1408" spans="8:81" ht="15.75" customHeight="1"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32"/>
      <c r="V1408" s="32"/>
      <c r="W1408" s="32"/>
      <c r="X1408" s="32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N1408" s="25"/>
      <c r="AO1408" s="25"/>
      <c r="AP1408" s="25"/>
      <c r="AQ1408" s="25"/>
      <c r="AR1408" s="25"/>
      <c r="AS1408" s="25"/>
      <c r="AT1408" s="25"/>
      <c r="AU1408" s="25"/>
      <c r="AV1408" s="25"/>
      <c r="AW1408" s="25"/>
      <c r="AX1408" s="25"/>
      <c r="AY1408" s="25"/>
      <c r="AZ1408" s="25"/>
      <c r="BA1408" s="25"/>
      <c r="BB1408" s="25"/>
      <c r="BC1408" s="25"/>
      <c r="BD1408" s="25"/>
      <c r="BE1408" s="25"/>
      <c r="BF1408" s="25"/>
      <c r="BG1408" s="25"/>
      <c r="BH1408" s="25"/>
      <c r="BI1408" s="25"/>
      <c r="BJ1408" s="25"/>
      <c r="BK1408" s="25"/>
      <c r="BL1408" s="25"/>
      <c r="BM1408" s="25"/>
      <c r="BN1408" s="25"/>
      <c r="BO1408" s="25"/>
      <c r="BP1408" s="25"/>
      <c r="BQ1408" s="25"/>
      <c r="BR1408" s="25"/>
      <c r="BS1408" s="25"/>
      <c r="BT1408" s="25"/>
      <c r="BU1408" s="25"/>
      <c r="BV1408" s="25"/>
      <c r="BW1408" s="25"/>
      <c r="BX1408" s="25"/>
      <c r="BY1408" s="25"/>
      <c r="BZ1408" s="25"/>
      <c r="CA1408" s="25"/>
      <c r="CB1408" s="25"/>
      <c r="CC1408" s="25"/>
    </row>
    <row r="1409" spans="8:81" ht="15.75" customHeight="1"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32"/>
      <c r="V1409" s="32"/>
      <c r="W1409" s="32"/>
      <c r="X1409" s="32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  <c r="AP1409" s="25"/>
      <c r="AQ1409" s="25"/>
      <c r="AR1409" s="25"/>
      <c r="AS1409" s="25"/>
      <c r="AT1409" s="25"/>
      <c r="AU1409" s="25"/>
      <c r="AV1409" s="25"/>
      <c r="AW1409" s="25"/>
      <c r="AX1409" s="25"/>
      <c r="AY1409" s="25"/>
      <c r="AZ1409" s="25"/>
      <c r="BA1409" s="25"/>
      <c r="BB1409" s="25"/>
      <c r="BC1409" s="25"/>
      <c r="BD1409" s="25"/>
      <c r="BE1409" s="25"/>
      <c r="BF1409" s="25"/>
      <c r="BG1409" s="25"/>
      <c r="BH1409" s="25"/>
      <c r="BI1409" s="25"/>
      <c r="BJ1409" s="25"/>
      <c r="BK1409" s="25"/>
      <c r="BL1409" s="25"/>
      <c r="BM1409" s="25"/>
      <c r="BN1409" s="25"/>
      <c r="BO1409" s="25"/>
      <c r="BP1409" s="25"/>
      <c r="BQ1409" s="25"/>
      <c r="BR1409" s="25"/>
      <c r="BS1409" s="25"/>
      <c r="BT1409" s="25"/>
      <c r="BU1409" s="25"/>
      <c r="BV1409" s="25"/>
      <c r="BW1409" s="25"/>
      <c r="BX1409" s="25"/>
      <c r="BY1409" s="25"/>
      <c r="BZ1409" s="25"/>
      <c r="CA1409" s="25"/>
      <c r="CB1409" s="25"/>
      <c r="CC1409" s="25"/>
    </row>
    <row r="1410" spans="8:81" ht="15.75" customHeight="1"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32"/>
      <c r="V1410" s="32"/>
      <c r="W1410" s="32"/>
      <c r="X1410" s="32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N1410" s="25"/>
      <c r="AO1410" s="25"/>
      <c r="AP1410" s="25"/>
      <c r="AQ1410" s="25"/>
      <c r="AR1410" s="25"/>
      <c r="AS1410" s="25"/>
      <c r="AT1410" s="25"/>
      <c r="AU1410" s="25"/>
      <c r="AV1410" s="25"/>
      <c r="AW1410" s="25"/>
      <c r="AX1410" s="25"/>
      <c r="AY1410" s="25"/>
      <c r="AZ1410" s="25"/>
      <c r="BA1410" s="25"/>
      <c r="BB1410" s="25"/>
      <c r="BC1410" s="25"/>
      <c r="BD1410" s="25"/>
      <c r="BE1410" s="25"/>
      <c r="BF1410" s="25"/>
      <c r="BG1410" s="25"/>
      <c r="BH1410" s="25"/>
      <c r="BI1410" s="25"/>
      <c r="BJ1410" s="25"/>
      <c r="BK1410" s="25"/>
      <c r="BL1410" s="25"/>
      <c r="BM1410" s="25"/>
      <c r="BN1410" s="25"/>
      <c r="BO1410" s="25"/>
      <c r="BP1410" s="25"/>
      <c r="BQ1410" s="25"/>
      <c r="BR1410" s="25"/>
      <c r="BS1410" s="25"/>
      <c r="BT1410" s="25"/>
      <c r="BU1410" s="25"/>
      <c r="BV1410" s="25"/>
      <c r="BW1410" s="25"/>
      <c r="BX1410" s="25"/>
      <c r="BY1410" s="25"/>
      <c r="BZ1410" s="25"/>
      <c r="CA1410" s="25"/>
      <c r="CB1410" s="25"/>
      <c r="CC1410" s="25"/>
    </row>
    <row r="1411" spans="8:81" ht="15.75" customHeight="1"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32"/>
      <c r="V1411" s="32"/>
      <c r="W1411" s="32"/>
      <c r="X1411" s="32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N1411" s="25"/>
      <c r="AO1411" s="25"/>
      <c r="AP1411" s="25"/>
      <c r="AQ1411" s="25"/>
      <c r="AR1411" s="25"/>
      <c r="AS1411" s="25"/>
      <c r="AT1411" s="25"/>
      <c r="AU1411" s="25"/>
      <c r="AV1411" s="25"/>
      <c r="AW1411" s="25"/>
      <c r="AX1411" s="25"/>
      <c r="AY1411" s="25"/>
      <c r="AZ1411" s="25"/>
      <c r="BA1411" s="25"/>
      <c r="BB1411" s="25"/>
      <c r="BC1411" s="25"/>
      <c r="BD1411" s="25"/>
      <c r="BE1411" s="25"/>
      <c r="BF1411" s="25"/>
      <c r="BG1411" s="25"/>
      <c r="BH1411" s="25"/>
      <c r="BI1411" s="25"/>
      <c r="BJ1411" s="25"/>
      <c r="BK1411" s="25"/>
      <c r="BL1411" s="25"/>
      <c r="BM1411" s="25"/>
      <c r="BN1411" s="25"/>
      <c r="BO1411" s="25"/>
      <c r="BP1411" s="25"/>
      <c r="BQ1411" s="25"/>
      <c r="BR1411" s="25"/>
      <c r="BS1411" s="25"/>
      <c r="BT1411" s="25"/>
      <c r="BU1411" s="25"/>
      <c r="BV1411" s="25"/>
      <c r="BW1411" s="25"/>
      <c r="BX1411" s="25"/>
      <c r="BY1411" s="25"/>
      <c r="BZ1411" s="25"/>
      <c r="CA1411" s="25"/>
      <c r="CB1411" s="25"/>
      <c r="CC1411" s="25"/>
    </row>
    <row r="1412" spans="8:81" ht="15.75" customHeight="1"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32"/>
      <c r="V1412" s="32"/>
      <c r="W1412" s="32"/>
      <c r="X1412" s="32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N1412" s="25"/>
      <c r="AO1412" s="25"/>
      <c r="AP1412" s="25"/>
      <c r="AQ1412" s="25"/>
      <c r="AR1412" s="25"/>
      <c r="AS1412" s="25"/>
      <c r="AT1412" s="25"/>
      <c r="AU1412" s="25"/>
      <c r="AV1412" s="25"/>
      <c r="AW1412" s="25"/>
      <c r="AX1412" s="25"/>
      <c r="AY1412" s="25"/>
      <c r="AZ1412" s="25"/>
      <c r="BA1412" s="25"/>
      <c r="BB1412" s="25"/>
      <c r="BC1412" s="25"/>
      <c r="BD1412" s="25"/>
      <c r="BE1412" s="25"/>
      <c r="BF1412" s="25"/>
      <c r="BG1412" s="25"/>
      <c r="BH1412" s="25"/>
      <c r="BI1412" s="25"/>
      <c r="BJ1412" s="25"/>
      <c r="BK1412" s="25"/>
      <c r="BL1412" s="25"/>
      <c r="BM1412" s="25"/>
      <c r="BN1412" s="25"/>
      <c r="BO1412" s="25"/>
      <c r="BP1412" s="25"/>
      <c r="BQ1412" s="25"/>
      <c r="BR1412" s="25"/>
      <c r="BS1412" s="25"/>
      <c r="BT1412" s="25"/>
      <c r="BU1412" s="25"/>
      <c r="BV1412" s="25"/>
      <c r="BW1412" s="25"/>
      <c r="BX1412" s="25"/>
      <c r="BY1412" s="25"/>
      <c r="BZ1412" s="25"/>
      <c r="CA1412" s="25"/>
      <c r="CB1412" s="25"/>
      <c r="CC1412" s="25"/>
    </row>
    <row r="1413" spans="8:81" ht="15.75" customHeight="1"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32"/>
      <c r="V1413" s="32"/>
      <c r="W1413" s="32"/>
      <c r="X1413" s="32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N1413" s="25"/>
      <c r="AO1413" s="25"/>
      <c r="AP1413" s="25"/>
      <c r="AQ1413" s="25"/>
      <c r="AR1413" s="25"/>
      <c r="AS1413" s="25"/>
      <c r="AT1413" s="25"/>
      <c r="AU1413" s="25"/>
      <c r="AV1413" s="25"/>
      <c r="AW1413" s="25"/>
      <c r="AX1413" s="25"/>
      <c r="AY1413" s="25"/>
      <c r="AZ1413" s="25"/>
      <c r="BA1413" s="25"/>
      <c r="BB1413" s="25"/>
      <c r="BC1413" s="25"/>
      <c r="BD1413" s="25"/>
      <c r="BE1413" s="25"/>
      <c r="BF1413" s="25"/>
      <c r="BG1413" s="25"/>
      <c r="BH1413" s="25"/>
      <c r="BI1413" s="25"/>
      <c r="BJ1413" s="25"/>
      <c r="BK1413" s="25"/>
      <c r="BL1413" s="25"/>
      <c r="BM1413" s="25"/>
      <c r="BN1413" s="25"/>
      <c r="BO1413" s="25"/>
      <c r="BP1413" s="25"/>
      <c r="BQ1413" s="25"/>
      <c r="BR1413" s="25"/>
      <c r="BS1413" s="25"/>
      <c r="BT1413" s="25"/>
      <c r="BU1413" s="25"/>
      <c r="BV1413" s="25"/>
      <c r="BW1413" s="25"/>
      <c r="BX1413" s="25"/>
      <c r="BY1413" s="25"/>
      <c r="BZ1413" s="25"/>
      <c r="CA1413" s="25"/>
      <c r="CB1413" s="25"/>
      <c r="CC1413" s="25"/>
    </row>
    <row r="1414" spans="8:81" ht="15.75" customHeight="1"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32"/>
      <c r="V1414" s="32"/>
      <c r="W1414" s="32"/>
      <c r="X1414" s="32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N1414" s="25"/>
      <c r="AO1414" s="25"/>
      <c r="AP1414" s="25"/>
      <c r="AQ1414" s="25"/>
      <c r="AR1414" s="25"/>
      <c r="AS1414" s="25"/>
      <c r="AT1414" s="25"/>
      <c r="AU1414" s="25"/>
      <c r="AV1414" s="25"/>
      <c r="AW1414" s="25"/>
      <c r="AX1414" s="25"/>
      <c r="AY1414" s="25"/>
      <c r="AZ1414" s="25"/>
      <c r="BA1414" s="25"/>
      <c r="BB1414" s="25"/>
      <c r="BC1414" s="25"/>
      <c r="BD1414" s="25"/>
      <c r="BE1414" s="25"/>
      <c r="BF1414" s="25"/>
      <c r="BG1414" s="25"/>
      <c r="BH1414" s="25"/>
      <c r="BI1414" s="25"/>
      <c r="BJ1414" s="25"/>
      <c r="BK1414" s="25"/>
      <c r="BL1414" s="25"/>
      <c r="BM1414" s="25"/>
      <c r="BN1414" s="25"/>
      <c r="BO1414" s="25"/>
      <c r="BP1414" s="25"/>
      <c r="BQ1414" s="25"/>
      <c r="BR1414" s="25"/>
      <c r="BS1414" s="25"/>
      <c r="BT1414" s="25"/>
      <c r="BU1414" s="25"/>
      <c r="BV1414" s="25"/>
      <c r="BW1414" s="25"/>
      <c r="BX1414" s="25"/>
      <c r="BY1414" s="25"/>
      <c r="BZ1414" s="25"/>
      <c r="CA1414" s="25"/>
      <c r="CB1414" s="25"/>
      <c r="CC1414" s="25"/>
    </row>
    <row r="1415" spans="8:81" ht="15.75" customHeight="1"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32"/>
      <c r="V1415" s="32"/>
      <c r="W1415" s="32"/>
      <c r="X1415" s="32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N1415" s="25"/>
      <c r="AO1415" s="25"/>
      <c r="AP1415" s="25"/>
      <c r="AQ1415" s="25"/>
      <c r="AR1415" s="25"/>
      <c r="AS1415" s="25"/>
      <c r="AT1415" s="25"/>
      <c r="AU1415" s="25"/>
      <c r="AV1415" s="25"/>
      <c r="AW1415" s="25"/>
      <c r="AX1415" s="25"/>
      <c r="AY1415" s="25"/>
      <c r="AZ1415" s="25"/>
      <c r="BA1415" s="25"/>
      <c r="BB1415" s="25"/>
      <c r="BC1415" s="25"/>
      <c r="BD1415" s="25"/>
      <c r="BE1415" s="25"/>
      <c r="BF1415" s="25"/>
      <c r="BG1415" s="25"/>
      <c r="BH1415" s="25"/>
      <c r="BI1415" s="25"/>
      <c r="BJ1415" s="25"/>
      <c r="BK1415" s="25"/>
      <c r="BL1415" s="25"/>
      <c r="BM1415" s="25"/>
      <c r="BN1415" s="25"/>
      <c r="BO1415" s="25"/>
      <c r="BP1415" s="25"/>
      <c r="BQ1415" s="25"/>
      <c r="BR1415" s="25"/>
      <c r="BS1415" s="25"/>
      <c r="BT1415" s="25"/>
      <c r="BU1415" s="25"/>
      <c r="BV1415" s="25"/>
      <c r="BW1415" s="25"/>
      <c r="BX1415" s="25"/>
      <c r="BY1415" s="25"/>
      <c r="BZ1415" s="25"/>
      <c r="CA1415" s="25"/>
      <c r="CB1415" s="25"/>
      <c r="CC1415" s="25"/>
    </row>
    <row r="1416" spans="8:81" ht="15.75" customHeight="1"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32"/>
      <c r="V1416" s="32"/>
      <c r="W1416" s="32"/>
      <c r="X1416" s="32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N1416" s="25"/>
      <c r="AO1416" s="25"/>
      <c r="AP1416" s="25"/>
      <c r="AQ1416" s="25"/>
      <c r="AR1416" s="25"/>
      <c r="AS1416" s="25"/>
      <c r="AT1416" s="25"/>
      <c r="AU1416" s="25"/>
      <c r="AV1416" s="25"/>
      <c r="AW1416" s="25"/>
      <c r="AX1416" s="25"/>
      <c r="AY1416" s="25"/>
      <c r="AZ1416" s="25"/>
      <c r="BA1416" s="25"/>
      <c r="BB1416" s="25"/>
      <c r="BC1416" s="25"/>
      <c r="BD1416" s="25"/>
      <c r="BE1416" s="25"/>
      <c r="BF1416" s="25"/>
      <c r="BG1416" s="25"/>
      <c r="BH1416" s="25"/>
      <c r="BI1416" s="25"/>
      <c r="BJ1416" s="25"/>
      <c r="BK1416" s="25"/>
      <c r="BL1416" s="25"/>
      <c r="BM1416" s="25"/>
      <c r="BN1416" s="25"/>
      <c r="BO1416" s="25"/>
      <c r="BP1416" s="25"/>
      <c r="BQ1416" s="25"/>
      <c r="BR1416" s="25"/>
      <c r="BS1416" s="25"/>
      <c r="BT1416" s="25"/>
      <c r="BU1416" s="25"/>
      <c r="BV1416" s="25"/>
      <c r="BW1416" s="25"/>
      <c r="BX1416" s="25"/>
      <c r="BY1416" s="25"/>
      <c r="BZ1416" s="25"/>
      <c r="CA1416" s="25"/>
      <c r="CB1416" s="25"/>
      <c r="CC1416" s="25"/>
    </row>
    <row r="1417" spans="8:81" ht="15.75" customHeight="1"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32"/>
      <c r="V1417" s="32"/>
      <c r="W1417" s="32"/>
      <c r="X1417" s="32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N1417" s="25"/>
      <c r="AO1417" s="25"/>
      <c r="AP1417" s="25"/>
      <c r="AQ1417" s="25"/>
      <c r="AR1417" s="25"/>
      <c r="AS1417" s="25"/>
      <c r="AT1417" s="25"/>
      <c r="AU1417" s="25"/>
      <c r="AV1417" s="25"/>
      <c r="AW1417" s="25"/>
      <c r="AX1417" s="25"/>
      <c r="AY1417" s="25"/>
      <c r="AZ1417" s="25"/>
      <c r="BA1417" s="25"/>
      <c r="BB1417" s="25"/>
      <c r="BC1417" s="25"/>
      <c r="BD1417" s="25"/>
      <c r="BE1417" s="25"/>
      <c r="BF1417" s="25"/>
      <c r="BG1417" s="25"/>
      <c r="BH1417" s="25"/>
      <c r="BI1417" s="25"/>
      <c r="BJ1417" s="25"/>
      <c r="BK1417" s="25"/>
      <c r="BL1417" s="25"/>
      <c r="BM1417" s="25"/>
      <c r="BN1417" s="25"/>
      <c r="BO1417" s="25"/>
      <c r="BP1417" s="25"/>
      <c r="BQ1417" s="25"/>
      <c r="BR1417" s="25"/>
      <c r="BS1417" s="25"/>
      <c r="BT1417" s="25"/>
      <c r="BU1417" s="25"/>
      <c r="BV1417" s="25"/>
      <c r="BW1417" s="25"/>
      <c r="BX1417" s="25"/>
      <c r="BY1417" s="25"/>
      <c r="BZ1417" s="25"/>
      <c r="CA1417" s="25"/>
      <c r="CB1417" s="25"/>
      <c r="CC1417" s="25"/>
    </row>
    <row r="1418" spans="8:81" ht="15.75" customHeight="1"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32"/>
      <c r="V1418" s="32"/>
      <c r="W1418" s="32"/>
      <c r="X1418" s="32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N1418" s="25"/>
      <c r="AO1418" s="25"/>
      <c r="AP1418" s="25"/>
      <c r="AQ1418" s="25"/>
      <c r="AR1418" s="25"/>
      <c r="AS1418" s="25"/>
      <c r="AT1418" s="25"/>
      <c r="AU1418" s="25"/>
      <c r="AV1418" s="25"/>
      <c r="AW1418" s="25"/>
      <c r="AX1418" s="25"/>
      <c r="AY1418" s="25"/>
      <c r="AZ1418" s="25"/>
      <c r="BA1418" s="25"/>
      <c r="BB1418" s="25"/>
      <c r="BC1418" s="25"/>
      <c r="BD1418" s="25"/>
      <c r="BE1418" s="25"/>
      <c r="BF1418" s="25"/>
      <c r="BG1418" s="25"/>
      <c r="BH1418" s="25"/>
      <c r="BI1418" s="25"/>
      <c r="BJ1418" s="25"/>
      <c r="BK1418" s="25"/>
      <c r="BL1418" s="25"/>
      <c r="BM1418" s="25"/>
      <c r="BN1418" s="25"/>
      <c r="BO1418" s="25"/>
      <c r="BP1418" s="25"/>
      <c r="BQ1418" s="25"/>
      <c r="BR1418" s="25"/>
      <c r="BS1418" s="25"/>
      <c r="BT1418" s="25"/>
      <c r="BU1418" s="25"/>
      <c r="BV1418" s="25"/>
      <c r="BW1418" s="25"/>
      <c r="BX1418" s="25"/>
      <c r="BY1418" s="25"/>
      <c r="BZ1418" s="25"/>
      <c r="CA1418" s="25"/>
      <c r="CB1418" s="25"/>
      <c r="CC1418" s="25"/>
    </row>
    <row r="1419" spans="8:81" ht="15.75" customHeight="1"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32"/>
      <c r="V1419" s="32"/>
      <c r="W1419" s="32"/>
      <c r="X1419" s="32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  <c r="AP1419" s="25"/>
      <c r="AQ1419" s="25"/>
      <c r="AR1419" s="25"/>
      <c r="AS1419" s="25"/>
      <c r="AT1419" s="25"/>
      <c r="AU1419" s="25"/>
      <c r="AV1419" s="25"/>
      <c r="AW1419" s="25"/>
      <c r="AX1419" s="25"/>
      <c r="AY1419" s="25"/>
      <c r="AZ1419" s="25"/>
      <c r="BA1419" s="25"/>
      <c r="BB1419" s="25"/>
      <c r="BC1419" s="25"/>
      <c r="BD1419" s="25"/>
      <c r="BE1419" s="25"/>
      <c r="BF1419" s="25"/>
      <c r="BG1419" s="25"/>
      <c r="BH1419" s="25"/>
      <c r="BI1419" s="25"/>
      <c r="BJ1419" s="25"/>
      <c r="BK1419" s="25"/>
      <c r="BL1419" s="25"/>
      <c r="BM1419" s="25"/>
      <c r="BN1419" s="25"/>
      <c r="BO1419" s="25"/>
      <c r="BP1419" s="25"/>
      <c r="BQ1419" s="25"/>
      <c r="BR1419" s="25"/>
      <c r="BS1419" s="25"/>
      <c r="BT1419" s="25"/>
      <c r="BU1419" s="25"/>
      <c r="BV1419" s="25"/>
      <c r="BW1419" s="25"/>
      <c r="BX1419" s="25"/>
      <c r="BY1419" s="25"/>
      <c r="BZ1419" s="25"/>
      <c r="CA1419" s="25"/>
      <c r="CB1419" s="25"/>
      <c r="CC1419" s="25"/>
    </row>
    <row r="1420" spans="8:81" ht="15.75" customHeight="1"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32"/>
      <c r="V1420" s="32"/>
      <c r="W1420" s="32"/>
      <c r="X1420" s="32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N1420" s="25"/>
      <c r="AO1420" s="25"/>
      <c r="AP1420" s="25"/>
      <c r="AQ1420" s="25"/>
      <c r="AR1420" s="25"/>
      <c r="AS1420" s="25"/>
      <c r="AT1420" s="25"/>
      <c r="AU1420" s="25"/>
      <c r="AV1420" s="25"/>
      <c r="AW1420" s="25"/>
      <c r="AX1420" s="25"/>
      <c r="AY1420" s="25"/>
      <c r="AZ1420" s="25"/>
      <c r="BA1420" s="25"/>
      <c r="BB1420" s="25"/>
      <c r="BC1420" s="25"/>
      <c r="BD1420" s="25"/>
      <c r="BE1420" s="25"/>
      <c r="BF1420" s="25"/>
      <c r="BG1420" s="25"/>
      <c r="BH1420" s="25"/>
      <c r="BI1420" s="25"/>
      <c r="BJ1420" s="25"/>
      <c r="BK1420" s="25"/>
      <c r="BL1420" s="25"/>
      <c r="BM1420" s="25"/>
      <c r="BN1420" s="25"/>
      <c r="BO1420" s="25"/>
      <c r="BP1420" s="25"/>
      <c r="BQ1420" s="25"/>
      <c r="BR1420" s="25"/>
      <c r="BS1420" s="25"/>
      <c r="BT1420" s="25"/>
      <c r="BU1420" s="25"/>
      <c r="BV1420" s="25"/>
      <c r="BW1420" s="25"/>
      <c r="BX1420" s="25"/>
      <c r="BY1420" s="25"/>
      <c r="BZ1420" s="25"/>
      <c r="CA1420" s="25"/>
      <c r="CB1420" s="25"/>
      <c r="CC1420" s="25"/>
    </row>
  </sheetData>
  <sortState xmlns:xlrd2="http://schemas.microsoft.com/office/spreadsheetml/2017/richdata2" ref="A2:CD1421">
    <sortCondition ref="J2:J1421"/>
  </sortState>
  <hyperlinks>
    <hyperlink ref="C16" r:id="rId1" location="from_embed" xr:uid="{00000000-0004-0000-0000-000000000000}"/>
    <hyperlink ref="C84" r:id="rId2" xr:uid="{00000000-0004-0000-0000-000001000000}"/>
    <hyperlink ref="C561" r:id="rId3" xr:uid="{00000000-0004-0000-0000-000002000000}"/>
    <hyperlink ref="C85" r:id="rId4" xr:uid="{00000000-0004-0000-0000-000003000000}"/>
    <hyperlink ref="C86" r:id="rId5" xr:uid="{00000000-0004-0000-0000-000004000000}"/>
    <hyperlink ref="C328" r:id="rId6" xr:uid="{00000000-0004-0000-0000-000005000000}"/>
    <hyperlink ref="C329" r:id="rId7" xr:uid="{00000000-0004-0000-0000-000006000000}"/>
    <hyperlink ref="C330" r:id="rId8" xr:uid="{00000000-0004-0000-0000-000007000000}"/>
    <hyperlink ref="C331" r:id="rId9" xr:uid="{00000000-0004-0000-0000-000008000000}"/>
    <hyperlink ref="C562" r:id="rId10" xr:uid="{00000000-0004-0000-0000-000009000000}"/>
    <hyperlink ref="C257" r:id="rId11" xr:uid="{00000000-0004-0000-0000-00000A000000}"/>
    <hyperlink ref="C332" r:id="rId12" xr:uid="{00000000-0004-0000-0000-00000B000000}"/>
    <hyperlink ref="C258" r:id="rId13" xr:uid="{00000000-0004-0000-0000-00000C000000}"/>
    <hyperlink ref="C259" r:id="rId14" xr:uid="{00000000-0004-0000-0000-00000D000000}"/>
    <hyperlink ref="C260" r:id="rId15" xr:uid="{00000000-0004-0000-0000-00000E000000}"/>
    <hyperlink ref="C333" r:id="rId16" xr:uid="{00000000-0004-0000-0000-00000F000000}"/>
    <hyperlink ref="C617" r:id="rId17" xr:uid="{00000000-0004-0000-0000-000010000000}"/>
    <hyperlink ref="C563" r:id="rId18" xr:uid="{00000000-0004-0000-0000-000011000000}"/>
    <hyperlink ref="C17" r:id="rId19" xr:uid="{00000000-0004-0000-0000-000012000000}"/>
    <hyperlink ref="C565" r:id="rId20" xr:uid="{00000000-0004-0000-0000-000013000000}"/>
    <hyperlink ref="C564" r:id="rId21" xr:uid="{00000000-0004-0000-0000-000014000000}"/>
    <hyperlink ref="C334" r:id="rId22" xr:uid="{00000000-0004-0000-0000-000015000000}"/>
    <hyperlink ref="C261" r:id="rId23" xr:uid="{00000000-0004-0000-0000-000016000000}"/>
    <hyperlink ref="C566" r:id="rId24" location="page=3" xr:uid="{00000000-0004-0000-0000-000017000000}"/>
    <hyperlink ref="C567" r:id="rId25" location="page=3" xr:uid="{00000000-0004-0000-0000-000018000000}"/>
    <hyperlink ref="C335" r:id="rId26" xr:uid="{00000000-0004-0000-0000-000019000000}"/>
    <hyperlink ref="C568" r:id="rId27" xr:uid="{00000000-0004-0000-0000-00001A000000}"/>
    <hyperlink ref="C18" r:id="rId28" xr:uid="{00000000-0004-0000-0000-00001B000000}"/>
    <hyperlink ref="C87" r:id="rId29" xr:uid="{00000000-0004-0000-0000-00001C000000}"/>
    <hyperlink ref="C221" r:id="rId30" xr:uid="{00000000-0004-0000-0000-00001D000000}"/>
    <hyperlink ref="C222" r:id="rId31" xr:uid="{00000000-0004-0000-0000-00001E000000}"/>
    <hyperlink ref="C336" r:id="rId32" xr:uid="{00000000-0004-0000-0000-00001F000000}"/>
    <hyperlink ref="C263" r:id="rId33" xr:uid="{00000000-0004-0000-0000-000020000000}"/>
    <hyperlink ref="C19" r:id="rId34" xr:uid="{00000000-0004-0000-0000-000021000000}"/>
    <hyperlink ref="C569" r:id="rId35" xr:uid="{00000000-0004-0000-0000-000022000000}"/>
    <hyperlink ref="C91" r:id="rId36" xr:uid="{00000000-0004-0000-0000-000023000000}"/>
    <hyperlink ref="C92" r:id="rId37" xr:uid="{00000000-0004-0000-0000-000024000000}"/>
    <hyperlink ref="C570" r:id="rId38" xr:uid="{00000000-0004-0000-0000-000025000000}"/>
    <hyperlink ref="C571" r:id="rId39" xr:uid="{00000000-0004-0000-0000-000026000000}"/>
    <hyperlink ref="C337" r:id="rId40" xr:uid="{00000000-0004-0000-0000-000027000000}"/>
    <hyperlink ref="C338" r:id="rId41" xr:uid="{00000000-0004-0000-0000-000028000000}"/>
    <hyperlink ref="C93" r:id="rId42" xr:uid="{00000000-0004-0000-0000-000029000000}"/>
    <hyperlink ref="C629" r:id="rId43" xr:uid="{00000000-0004-0000-0000-00002A000000}"/>
    <hyperlink ref="C572" r:id="rId44" xr:uid="{00000000-0004-0000-0000-00002B000000}"/>
    <hyperlink ref="C339" r:id="rId45" xr:uid="{00000000-0004-0000-0000-00002C000000}"/>
    <hyperlink ref="C94" r:id="rId46" xr:uid="{00000000-0004-0000-0000-00002D000000}"/>
    <hyperlink ref="C95" r:id="rId47" xr:uid="{00000000-0004-0000-0000-00002E000000}"/>
    <hyperlink ref="C96" r:id="rId48" xr:uid="{00000000-0004-0000-0000-00002F000000}"/>
    <hyperlink ref="C97" r:id="rId49" xr:uid="{00000000-0004-0000-0000-000030000000}"/>
    <hyperlink ref="C340" r:id="rId50" xr:uid="{00000000-0004-0000-0000-000031000000}"/>
    <hyperlink ref="C341" r:id="rId51" xr:uid="{00000000-0004-0000-0000-000032000000}"/>
    <hyperlink ref="C342" r:id="rId52" xr:uid="{00000000-0004-0000-0000-000033000000}"/>
    <hyperlink ref="C343" r:id="rId53" xr:uid="{00000000-0004-0000-0000-000034000000}"/>
    <hyperlink ref="C344" r:id="rId54" xr:uid="{00000000-0004-0000-0000-000035000000}"/>
    <hyperlink ref="C264" r:id="rId55" xr:uid="{00000000-0004-0000-0000-000036000000}"/>
    <hyperlink ref="C345" r:id="rId56" xr:uid="{00000000-0004-0000-0000-000037000000}"/>
    <hyperlink ref="C346" r:id="rId57" xr:uid="{00000000-0004-0000-0000-000038000000}"/>
    <hyperlink ref="C98" r:id="rId58" xr:uid="{00000000-0004-0000-0000-000039000000}"/>
    <hyperlink ref="C223" r:id="rId59" xr:uid="{00000000-0004-0000-0000-00003A000000}"/>
    <hyperlink ref="C349" r:id="rId60" xr:uid="{00000000-0004-0000-0000-00003B000000}"/>
    <hyperlink ref="C350" r:id="rId61" xr:uid="{00000000-0004-0000-0000-00003C000000}"/>
    <hyperlink ref="C574" r:id="rId62" xr:uid="{00000000-0004-0000-0000-00003D000000}"/>
    <hyperlink ref="C575" r:id="rId63" xr:uid="{00000000-0004-0000-0000-00003E000000}"/>
    <hyperlink ref="C618" r:id="rId64" xr:uid="{00000000-0004-0000-0000-00003F000000}"/>
    <hyperlink ref="C99" r:id="rId65" xr:uid="{00000000-0004-0000-0000-000040000000}"/>
    <hyperlink ref="C351" r:id="rId66" xr:uid="{00000000-0004-0000-0000-000041000000}"/>
    <hyperlink ref="C100" r:id="rId67" xr:uid="{00000000-0004-0000-0000-000042000000}"/>
    <hyperlink ref="C101" r:id="rId68" xr:uid="{00000000-0004-0000-0000-000043000000}"/>
    <hyperlink ref="C619" r:id="rId69" xr:uid="{00000000-0004-0000-0000-000044000000}"/>
    <hyperlink ref="C10" r:id="rId70" xr:uid="{00000000-0004-0000-0000-000045000000}"/>
    <hyperlink ref="C352" r:id="rId71" xr:uid="{00000000-0004-0000-0000-000046000000}"/>
    <hyperlink ref="C20" r:id="rId72" xr:uid="{00000000-0004-0000-0000-000047000000}"/>
    <hyperlink ref="C102" r:id="rId73" xr:uid="{00000000-0004-0000-0000-000048000000}"/>
    <hyperlink ref="C353" r:id="rId74" xr:uid="{00000000-0004-0000-0000-000049000000}"/>
    <hyperlink ref="C354" r:id="rId75" xr:uid="{00000000-0004-0000-0000-00004A000000}"/>
    <hyperlink ref="C103" r:id="rId76" xr:uid="{00000000-0004-0000-0000-00004B000000}"/>
    <hyperlink ref="C355" r:id="rId77" xr:uid="{00000000-0004-0000-0000-00004C000000}"/>
    <hyperlink ref="C265" r:id="rId78" xr:uid="{00000000-0004-0000-0000-00004D000000}"/>
    <hyperlink ref="C356" r:id="rId79" xr:uid="{00000000-0004-0000-0000-00004E000000}"/>
    <hyperlink ref="C21" r:id="rId80" xr:uid="{00000000-0004-0000-0000-00004F000000}"/>
    <hyperlink ref="C104" r:id="rId81" xr:uid="{00000000-0004-0000-0000-000050000000}"/>
    <hyperlink ref="C357" r:id="rId82" xr:uid="{00000000-0004-0000-0000-000051000000}"/>
    <hyperlink ref="C358" r:id="rId83" xr:uid="{00000000-0004-0000-0000-000052000000}"/>
    <hyperlink ref="C359" r:id="rId84" xr:uid="{00000000-0004-0000-0000-000053000000}"/>
    <hyperlink ref="C224" r:id="rId85" xr:uid="{00000000-0004-0000-0000-000054000000}"/>
    <hyperlink ref="C225" r:id="rId86" xr:uid="{00000000-0004-0000-0000-000055000000}"/>
    <hyperlink ref="C67" r:id="rId87" xr:uid="{00000000-0004-0000-0000-000056000000}"/>
    <hyperlink ref="C22" r:id="rId88" xr:uid="{00000000-0004-0000-0000-000057000000}"/>
    <hyperlink ref="C361" r:id="rId89" xr:uid="{00000000-0004-0000-0000-000058000000}"/>
    <hyperlink ref="C11" r:id="rId90" xr:uid="{00000000-0004-0000-0000-000059000000}"/>
    <hyperlink ref="C362" r:id="rId91" xr:uid="{00000000-0004-0000-0000-00005A000000}"/>
    <hyperlink ref="C363" r:id="rId92" xr:uid="{00000000-0004-0000-0000-00005B000000}"/>
    <hyperlink ref="C364" r:id="rId93" xr:uid="{00000000-0004-0000-0000-00005C000000}"/>
    <hyperlink ref="C23" r:id="rId94" xr:uid="{00000000-0004-0000-0000-00005D000000}"/>
    <hyperlink ref="C365" r:id="rId95" xr:uid="{00000000-0004-0000-0000-00005E000000}"/>
    <hyperlink ref="C105" r:id="rId96" xr:uid="{00000000-0004-0000-0000-00005F000000}"/>
    <hyperlink ref="C106" r:id="rId97" xr:uid="{00000000-0004-0000-0000-000060000000}"/>
    <hyperlink ref="C366" r:id="rId98" xr:uid="{00000000-0004-0000-0000-000061000000}"/>
    <hyperlink ref="C367" r:id="rId99" xr:uid="{00000000-0004-0000-0000-000062000000}"/>
    <hyperlink ref="C107" r:id="rId100" xr:uid="{00000000-0004-0000-0000-000063000000}"/>
    <hyperlink ref="C108" r:id="rId101" xr:uid="{00000000-0004-0000-0000-000064000000}"/>
    <hyperlink ref="C12" r:id="rId102" xr:uid="{00000000-0004-0000-0000-000065000000}"/>
    <hyperlink ref="C368" r:id="rId103" xr:uid="{00000000-0004-0000-0000-000066000000}"/>
    <hyperlink ref="C369" r:id="rId104" xr:uid="{00000000-0004-0000-0000-000067000000}"/>
    <hyperlink ref="C266" r:id="rId105" xr:uid="{00000000-0004-0000-0000-000068000000}"/>
    <hyperlink ref="C370" r:id="rId106" xr:uid="{00000000-0004-0000-0000-000069000000}"/>
    <hyperlink ref="C630" r:id="rId107" xr:uid="{00000000-0004-0000-0000-00006A000000}"/>
    <hyperlink ref="C371" r:id="rId108" xr:uid="{00000000-0004-0000-0000-00006B000000}"/>
    <hyperlink ref="C109" r:id="rId109" xr:uid="{00000000-0004-0000-0000-00006C000000}"/>
    <hyperlink ref="C372" r:id="rId110" xr:uid="{00000000-0004-0000-0000-00006D000000}"/>
    <hyperlink ref="C373" r:id="rId111" xr:uid="{00000000-0004-0000-0000-00006E000000}"/>
    <hyperlink ref="C374" r:id="rId112" xr:uid="{00000000-0004-0000-0000-00006F000000}"/>
    <hyperlink ref="C375" r:id="rId113" xr:uid="{00000000-0004-0000-0000-000070000000}"/>
    <hyperlink ref="C376" r:id="rId114" xr:uid="{00000000-0004-0000-0000-000071000000}"/>
    <hyperlink ref="C377" r:id="rId115" xr:uid="{00000000-0004-0000-0000-000072000000}"/>
    <hyperlink ref="C378" r:id="rId116" xr:uid="{00000000-0004-0000-0000-000073000000}"/>
    <hyperlink ref="C110" r:id="rId117" xr:uid="{00000000-0004-0000-0000-000074000000}"/>
    <hyperlink ref="C379" r:id="rId118" xr:uid="{00000000-0004-0000-0000-000075000000}"/>
    <hyperlink ref="C111" r:id="rId119" xr:uid="{00000000-0004-0000-0000-000076000000}"/>
    <hyperlink ref="C68" r:id="rId120" xr:uid="{00000000-0004-0000-0000-000077000000}"/>
    <hyperlink ref="C226" r:id="rId121" xr:uid="{00000000-0004-0000-0000-000078000000}"/>
    <hyperlink ref="C382" r:id="rId122" xr:uid="{00000000-0004-0000-0000-000079000000}"/>
    <hyperlink ref="C267" r:id="rId123" xr:uid="{00000000-0004-0000-0000-00007A000000}"/>
    <hyperlink ref="C383" r:id="rId124" xr:uid="{00000000-0004-0000-0000-00007B000000}"/>
    <hyperlink ref="C384" r:id="rId125" xr:uid="{00000000-0004-0000-0000-00007C000000}"/>
    <hyperlink ref="C268" r:id="rId126" xr:uid="{00000000-0004-0000-0000-00007D000000}"/>
    <hyperlink ref="C385" r:id="rId127" xr:uid="{00000000-0004-0000-0000-00007E000000}"/>
    <hyperlink ref="C112" r:id="rId128" xr:uid="{00000000-0004-0000-0000-00007F000000}"/>
    <hyperlink ref="C25" r:id="rId129" xr:uid="{00000000-0004-0000-0000-000080000000}"/>
    <hyperlink ref="C113" r:id="rId130" xr:uid="{00000000-0004-0000-0000-000081000000}"/>
    <hyperlink ref="C114" r:id="rId131" xr:uid="{00000000-0004-0000-0000-000082000000}"/>
    <hyperlink ref="C115" r:id="rId132" xr:uid="{00000000-0004-0000-0000-000083000000}"/>
    <hyperlink ref="C386" r:id="rId133" xr:uid="{00000000-0004-0000-0000-000084000000}"/>
    <hyperlink ref="C387" r:id="rId134" xr:uid="{00000000-0004-0000-0000-000085000000}"/>
    <hyperlink ref="C269" r:id="rId135" xr:uid="{00000000-0004-0000-0000-000086000000}"/>
    <hyperlink ref="C576" r:id="rId136" xr:uid="{00000000-0004-0000-0000-000087000000}"/>
    <hyperlink ref="C577" r:id="rId137" xr:uid="{00000000-0004-0000-0000-000088000000}"/>
    <hyperlink ref="C388" r:id="rId138" xr:uid="{00000000-0004-0000-0000-000089000000}"/>
    <hyperlink ref="C270" r:id="rId139" xr:uid="{00000000-0004-0000-0000-00008A000000}"/>
    <hyperlink ref="C271" r:id="rId140" xr:uid="{00000000-0004-0000-0000-00008B000000}"/>
    <hyperlink ref="C117" r:id="rId141" xr:uid="{00000000-0004-0000-0000-00008C000000}"/>
    <hyperlink ref="C389" r:id="rId142" xr:uid="{00000000-0004-0000-0000-00008D000000}"/>
    <hyperlink ref="C227" r:id="rId143" xr:uid="{00000000-0004-0000-0000-00008E000000}"/>
    <hyperlink ref="C390" r:id="rId144" xr:uid="{00000000-0004-0000-0000-00008F000000}"/>
    <hyperlink ref="C391" r:id="rId145" xr:uid="{00000000-0004-0000-0000-000090000000}"/>
    <hyperlink ref="C392" r:id="rId146" xr:uid="{00000000-0004-0000-0000-000091000000}"/>
    <hyperlink ref="C118" r:id="rId147" xr:uid="{00000000-0004-0000-0000-000092000000}"/>
    <hyperlink ref="C272" r:id="rId148" xr:uid="{00000000-0004-0000-0000-000093000000}"/>
    <hyperlink ref="C578" r:id="rId149" xr:uid="{00000000-0004-0000-0000-000094000000}"/>
    <hyperlink ref="C119" r:id="rId150" xr:uid="{00000000-0004-0000-0000-000095000000}"/>
    <hyperlink ref="C393" r:id="rId151" xr:uid="{00000000-0004-0000-0000-000096000000}"/>
    <hyperlink ref="C394" r:id="rId152" xr:uid="{00000000-0004-0000-0000-000097000000}"/>
    <hyperlink ref="C228" r:id="rId153" xr:uid="{00000000-0004-0000-0000-000098000000}"/>
    <hyperlink ref="C395" r:id="rId154" xr:uid="{00000000-0004-0000-0000-000099000000}"/>
    <hyperlink ref="C120" r:id="rId155" xr:uid="{00000000-0004-0000-0000-00009A000000}"/>
    <hyperlink ref="C396" r:id="rId156" xr:uid="{00000000-0004-0000-0000-00009B000000}"/>
    <hyperlink ref="C397" r:id="rId157" xr:uid="{00000000-0004-0000-0000-00009C000000}"/>
    <hyperlink ref="C121" r:id="rId158" xr:uid="{00000000-0004-0000-0000-00009D000000}"/>
    <hyperlink ref="C122" r:id="rId159" xr:uid="{00000000-0004-0000-0000-00009E000000}"/>
    <hyperlink ref="C123" r:id="rId160" xr:uid="{00000000-0004-0000-0000-00009F000000}"/>
    <hyperlink ref="C398" r:id="rId161" xr:uid="{00000000-0004-0000-0000-0000A0000000}"/>
    <hyperlink ref="C399" r:id="rId162" xr:uid="{00000000-0004-0000-0000-0000A1000000}"/>
    <hyperlink ref="C400" r:id="rId163" xr:uid="{00000000-0004-0000-0000-0000A2000000}"/>
    <hyperlink ref="C124" r:id="rId164" xr:uid="{00000000-0004-0000-0000-0000A3000000}"/>
    <hyperlink ref="C579" r:id="rId165" xr:uid="{00000000-0004-0000-0000-0000A4000000}"/>
    <hyperlink ref="C631" r:id="rId166" xr:uid="{00000000-0004-0000-0000-0000A5000000}"/>
    <hyperlink ref="C401" r:id="rId167" xr:uid="{00000000-0004-0000-0000-0000A6000000}"/>
    <hyperlink ref="C402" r:id="rId168" xr:uid="{00000000-0004-0000-0000-0000A7000000}"/>
    <hyperlink ref="C403" r:id="rId169" xr:uid="{00000000-0004-0000-0000-0000A8000000}"/>
    <hyperlink ref="C125" r:id="rId170" xr:uid="{00000000-0004-0000-0000-0000A9000000}"/>
    <hyperlink ref="C580" r:id="rId171" xr:uid="{00000000-0004-0000-0000-0000AA000000}"/>
    <hyperlink ref="C26" r:id="rId172" xr:uid="{00000000-0004-0000-0000-0000AB000000}"/>
    <hyperlink ref="C27" r:id="rId173" xr:uid="{00000000-0004-0000-0000-0000AC000000}"/>
    <hyperlink ref="C126" r:id="rId174" xr:uid="{00000000-0004-0000-0000-0000AD000000}"/>
    <hyperlink ref="C69" r:id="rId175" xr:uid="{00000000-0004-0000-0000-0000AE000000}"/>
    <hyperlink ref="C405" r:id="rId176" xr:uid="{00000000-0004-0000-0000-0000AF000000}"/>
    <hyperlink ref="C581" r:id="rId177" xr:uid="{00000000-0004-0000-0000-0000B0000000}"/>
    <hyperlink ref="C381" r:id="rId178" xr:uid="{00000000-0004-0000-0000-0000B1000000}"/>
    <hyperlink ref="C28" r:id="rId179" xr:uid="{00000000-0004-0000-0000-0000B2000000}"/>
    <hyperlink ref="C32" r:id="rId180" xr:uid="{00000000-0004-0000-0000-0000B3000000}"/>
    <hyperlink ref="C31" r:id="rId181" xr:uid="{00000000-0004-0000-0000-0000B4000000}"/>
    <hyperlink ref="C30" r:id="rId182" xr:uid="{00000000-0004-0000-0000-0000B5000000}"/>
    <hyperlink ref="C29" r:id="rId183" xr:uid="{00000000-0004-0000-0000-0000B6000000}"/>
    <hyperlink ref="C71" r:id="rId184" xr:uid="{00000000-0004-0000-0000-0000B7000000}"/>
    <hyperlink ref="C70" r:id="rId185" xr:uid="{00000000-0004-0000-0000-0000B8000000}"/>
    <hyperlink ref="C273" r:id="rId186" location="gid=2035724528" xr:uid="{00000000-0004-0000-0000-0000B9000000}"/>
    <hyperlink ref="C406" r:id="rId187" xr:uid="{00000000-0004-0000-0000-0000BA000000}"/>
    <hyperlink ref="C127" r:id="rId188" xr:uid="{00000000-0004-0000-0000-0000BB000000}"/>
    <hyperlink ref="C407" r:id="rId189" xr:uid="{00000000-0004-0000-0000-0000BC000000}"/>
    <hyperlink ref="C33" r:id="rId190" xr:uid="{00000000-0004-0000-0000-0000BD000000}"/>
    <hyperlink ref="C274" r:id="rId191" xr:uid="{00000000-0004-0000-0000-0000BE000000}"/>
    <hyperlink ref="C229" r:id="rId192" xr:uid="{00000000-0004-0000-0000-0000BF000000}"/>
    <hyperlink ref="C230" r:id="rId193" xr:uid="{00000000-0004-0000-0000-0000C0000000}"/>
    <hyperlink ref="C632" r:id="rId194" xr:uid="{00000000-0004-0000-0000-0000C1000000}"/>
    <hyperlink ref="C582" r:id="rId195" xr:uid="{00000000-0004-0000-0000-0000C2000000}"/>
    <hyperlink ref="C583" r:id="rId196" xr:uid="{00000000-0004-0000-0000-0000C3000000}"/>
    <hyperlink ref="C2" r:id="rId197" xr:uid="{00000000-0004-0000-0000-0000C4000000}"/>
    <hyperlink ref="C128" r:id="rId198" xr:uid="{00000000-0004-0000-0000-0000C5000000}"/>
    <hyperlink ref="C129" r:id="rId199" xr:uid="{00000000-0004-0000-0000-0000C6000000}"/>
    <hyperlink ref="C130" r:id="rId200" xr:uid="{00000000-0004-0000-0000-0000C7000000}"/>
    <hyperlink ref="C131" r:id="rId201" xr:uid="{00000000-0004-0000-0000-0000C8000000}"/>
    <hyperlink ref="C408" r:id="rId202" xr:uid="{00000000-0004-0000-0000-0000C9000000}"/>
    <hyperlink ref="C409" r:id="rId203" xr:uid="{00000000-0004-0000-0000-0000CA000000}"/>
    <hyperlink ref="C410" r:id="rId204" xr:uid="{00000000-0004-0000-0000-0000CB000000}"/>
    <hyperlink ref="C132" r:id="rId205" xr:uid="{00000000-0004-0000-0000-0000CC000000}"/>
    <hyperlink ref="C411" r:id="rId206" xr:uid="{00000000-0004-0000-0000-0000CD000000}"/>
    <hyperlink ref="C412" r:id="rId207" xr:uid="{00000000-0004-0000-0000-0000CE000000}"/>
    <hyperlink ref="C135" r:id="rId208" xr:uid="{00000000-0004-0000-0000-0000CF000000}"/>
    <hyperlink ref="C136" r:id="rId209" xr:uid="{00000000-0004-0000-0000-0000D0000000}"/>
    <hyperlink ref="C232" r:id="rId210" xr:uid="{00000000-0004-0000-0000-0000D1000000}"/>
    <hyperlink ref="C137" r:id="rId211" xr:uid="{00000000-0004-0000-0000-0000D2000000}"/>
    <hyperlink ref="C138" r:id="rId212" xr:uid="{00000000-0004-0000-0000-0000D3000000}"/>
    <hyperlink ref="C413" r:id="rId213" xr:uid="{00000000-0004-0000-0000-0000D4000000}"/>
    <hyperlink ref="C414" r:id="rId214" xr:uid="{00000000-0004-0000-0000-0000D5000000}"/>
    <hyperlink ref="C139" r:id="rId215" xr:uid="{00000000-0004-0000-0000-0000D6000000}"/>
    <hyperlink ref="C34" r:id="rId216" xr:uid="{00000000-0004-0000-0000-0000D7000000}"/>
    <hyperlink ref="C584" r:id="rId217" xr:uid="{00000000-0004-0000-0000-0000D8000000}"/>
    <hyperlink ref="C233" r:id="rId218" xr:uid="{00000000-0004-0000-0000-0000D9000000}"/>
    <hyperlink ref="C415" r:id="rId219" xr:uid="{00000000-0004-0000-0000-0000DA000000}"/>
    <hyperlink ref="C72" r:id="rId220" xr:uid="{00000000-0004-0000-0000-0000DB000000}"/>
    <hyperlink ref="C35" r:id="rId221" xr:uid="{00000000-0004-0000-0000-0000DC000000}"/>
    <hyperlink ref="C275" r:id="rId222" xr:uid="{00000000-0004-0000-0000-0000DD000000}"/>
    <hyperlink ref="C276" r:id="rId223" xr:uid="{00000000-0004-0000-0000-0000DE000000}"/>
    <hyperlink ref="C416" r:id="rId224" xr:uid="{00000000-0004-0000-0000-0000DF000000}"/>
    <hyperlink ref="C140" r:id="rId225" xr:uid="{00000000-0004-0000-0000-0000E0000000}"/>
    <hyperlink ref="C141" r:id="rId226" xr:uid="{00000000-0004-0000-0000-0000E1000000}"/>
    <hyperlink ref="C585" r:id="rId227" xr:uid="{00000000-0004-0000-0000-0000E2000000}"/>
    <hyperlink ref="C277" r:id="rId228" xr:uid="{00000000-0004-0000-0000-0000E3000000}"/>
    <hyperlink ref="C417" r:id="rId229" xr:uid="{00000000-0004-0000-0000-0000E4000000}"/>
    <hyperlink ref="C278" r:id="rId230" xr:uid="{00000000-0004-0000-0000-0000E5000000}"/>
    <hyperlink ref="C418" r:id="rId231" xr:uid="{00000000-0004-0000-0000-0000E6000000}"/>
    <hyperlink ref="C419" r:id="rId232" xr:uid="{00000000-0004-0000-0000-0000E7000000}"/>
    <hyperlink ref="C36" r:id="rId233" xr:uid="{00000000-0004-0000-0000-0000E8000000}"/>
    <hyperlink ref="C142" r:id="rId234" xr:uid="{00000000-0004-0000-0000-0000E9000000}"/>
    <hyperlink ref="C420" r:id="rId235" xr:uid="{00000000-0004-0000-0000-0000EA000000}"/>
    <hyperlink ref="C421" r:id="rId236" xr:uid="{00000000-0004-0000-0000-0000EB000000}"/>
    <hyperlink ref="C279" r:id="rId237" location="download&amp;from_embed" xr:uid="{00000000-0004-0000-0000-0000EC000000}"/>
    <hyperlink ref="C143" r:id="rId238" xr:uid="{00000000-0004-0000-0000-0000ED000000}"/>
    <hyperlink ref="C422" r:id="rId239" xr:uid="{00000000-0004-0000-0000-0000EE000000}"/>
    <hyperlink ref="C423" r:id="rId240" xr:uid="{00000000-0004-0000-0000-0000EF000000}"/>
    <hyperlink ref="C424" r:id="rId241" xr:uid="{00000000-0004-0000-0000-0000F0000000}"/>
    <hyperlink ref="C586" r:id="rId242" xr:uid="{00000000-0004-0000-0000-0000F1000000}"/>
    <hyperlink ref="C234" r:id="rId243" xr:uid="{00000000-0004-0000-0000-0000F2000000}"/>
    <hyperlink ref="C37" r:id="rId244" xr:uid="{00000000-0004-0000-0000-0000F3000000}"/>
    <hyperlink ref="C425" r:id="rId245" xr:uid="{00000000-0004-0000-0000-0000F4000000}"/>
    <hyperlink ref="C38" r:id="rId246" xr:uid="{00000000-0004-0000-0000-0000F5000000}"/>
    <hyperlink ref="C587" r:id="rId247" xr:uid="{00000000-0004-0000-0000-0000F6000000}"/>
    <hyperlink ref="C426" r:id="rId248" xr:uid="{00000000-0004-0000-0000-0000F7000000}"/>
    <hyperlink ref="C427" r:id="rId249" xr:uid="{00000000-0004-0000-0000-0000F8000000}"/>
    <hyperlink ref="C620" r:id="rId250" xr:uid="{00000000-0004-0000-0000-0000F9000000}"/>
    <hyperlink ref="C280" r:id="rId251" xr:uid="{00000000-0004-0000-0000-0000FA000000}"/>
    <hyperlink ref="C281" r:id="rId252" xr:uid="{00000000-0004-0000-0000-0000FB000000}"/>
    <hyperlink ref="C282" location="Senate!A1" display="Change Research" xr:uid="{00000000-0004-0000-0000-0000FC000000}"/>
    <hyperlink ref="C283" location="Senate!A1" display="Change Research" xr:uid="{00000000-0004-0000-0000-0000FD000000}"/>
    <hyperlink ref="C39" r:id="rId253" xr:uid="{00000000-0004-0000-0000-0000FE000000}"/>
    <hyperlink ref="C588" r:id="rId254" xr:uid="{00000000-0004-0000-0000-0000FF000000}"/>
    <hyperlink ref="C589" r:id="rId255" xr:uid="{00000000-0004-0000-0000-000000010000}"/>
    <hyperlink ref="C144" r:id="rId256" location="gid=892296324" xr:uid="{00000000-0004-0000-0000-000001010000}"/>
    <hyperlink ref="C428" r:id="rId257" xr:uid="{00000000-0004-0000-0000-000002010000}"/>
    <hyperlink ref="C284" r:id="rId258" xr:uid="{00000000-0004-0000-0000-000003010000}"/>
    <hyperlink ref="C285" r:id="rId259" xr:uid="{00000000-0004-0000-0000-000004010000}"/>
    <hyperlink ref="C429" r:id="rId260" xr:uid="{00000000-0004-0000-0000-000005010000}"/>
    <hyperlink ref="C430" r:id="rId261" xr:uid="{00000000-0004-0000-0000-000006010000}"/>
    <hyperlink ref="C145" r:id="rId262" xr:uid="{00000000-0004-0000-0000-000007010000}"/>
    <hyperlink ref="C235" r:id="rId263" xr:uid="{00000000-0004-0000-0000-000008010000}"/>
    <hyperlink ref="C146" r:id="rId264" xr:uid="{00000000-0004-0000-0000-000009010000}"/>
    <hyperlink ref="C590" r:id="rId265" xr:uid="{00000000-0004-0000-0000-00000A010000}"/>
    <hyperlink ref="C40" r:id="rId266" xr:uid="{00000000-0004-0000-0000-00000B010000}"/>
    <hyperlink ref="C147" r:id="rId267" xr:uid="{00000000-0004-0000-0000-00000C010000}"/>
    <hyperlink ref="C633" r:id="rId268" xr:uid="{00000000-0004-0000-0000-00000D010000}"/>
    <hyperlink ref="C286" r:id="rId269" xr:uid="{00000000-0004-0000-0000-00000E010000}"/>
    <hyperlink ref="C431" r:id="rId270" xr:uid="{00000000-0004-0000-0000-00000F010000}"/>
    <hyperlink ref="C236" r:id="rId271" xr:uid="{00000000-0004-0000-0000-000010010000}"/>
    <hyperlink ref="C432" r:id="rId272" xr:uid="{00000000-0004-0000-0000-000011010000}"/>
    <hyperlink ref="C148" r:id="rId273" xr:uid="{00000000-0004-0000-0000-000012010000}"/>
    <hyperlink ref="C73" r:id="rId274" xr:uid="{00000000-0004-0000-0000-000013010000}"/>
    <hyperlink ref="C74" r:id="rId275" xr:uid="{00000000-0004-0000-0000-000014010000}"/>
    <hyperlink ref="C287" r:id="rId276" xr:uid="{00000000-0004-0000-0000-000015010000}"/>
    <hyperlink ref="C433" r:id="rId277" xr:uid="{00000000-0004-0000-0000-000016010000}"/>
    <hyperlink ref="C288" r:id="rId278" xr:uid="{00000000-0004-0000-0000-000017010000}"/>
    <hyperlink ref="C289" r:id="rId279" xr:uid="{00000000-0004-0000-0000-000018010000}"/>
    <hyperlink ref="C434" r:id="rId280" xr:uid="{00000000-0004-0000-0000-000019010000}"/>
    <hyperlink ref="C435" r:id="rId281" xr:uid="{00000000-0004-0000-0000-00001A010000}"/>
    <hyperlink ref="C3" r:id="rId282" xr:uid="{00000000-0004-0000-0000-00001B010000}"/>
    <hyperlink ref="C41" r:id="rId283" xr:uid="{00000000-0004-0000-0000-00001C010000}"/>
    <hyperlink ref="C149" r:id="rId284" xr:uid="{00000000-0004-0000-0000-00001D010000}"/>
    <hyperlink ref="C237" r:id="rId285" xr:uid="{00000000-0004-0000-0000-00001E010000}"/>
    <hyperlink ref="C238" r:id="rId286" xr:uid="{00000000-0004-0000-0000-00001F010000}"/>
    <hyperlink ref="C634" r:id="rId287" xr:uid="{00000000-0004-0000-0000-000020010000}"/>
    <hyperlink ref="C42" r:id="rId288" xr:uid="{00000000-0004-0000-0000-000021010000}"/>
    <hyperlink ref="C436" r:id="rId289" xr:uid="{00000000-0004-0000-0000-000022010000}"/>
    <hyperlink ref="C43" r:id="rId290" xr:uid="{00000000-0004-0000-0000-000023010000}"/>
    <hyperlink ref="C150" r:id="rId291" xr:uid="{00000000-0004-0000-0000-000024010000}"/>
    <hyperlink ref="C151" r:id="rId292" location="download&amp;from_embed" xr:uid="{00000000-0004-0000-0000-000025010000}"/>
    <hyperlink ref="C591" r:id="rId293" xr:uid="{00000000-0004-0000-0000-000026010000}"/>
    <hyperlink ref="C592" r:id="rId294" xr:uid="{00000000-0004-0000-0000-000027010000}"/>
    <hyperlink ref="C437" r:id="rId295" xr:uid="{00000000-0004-0000-0000-000028010000}"/>
    <hyperlink ref="C290" r:id="rId296" xr:uid="{00000000-0004-0000-0000-000029010000}"/>
    <hyperlink ref="C4" r:id="rId297" xr:uid="{00000000-0004-0000-0000-00002A010000}"/>
    <hyperlink ref="C152" r:id="rId298" xr:uid="{00000000-0004-0000-0000-00002B010000}"/>
    <hyperlink ref="C593" r:id="rId299" xr:uid="{00000000-0004-0000-0000-00002C010000}"/>
    <hyperlink ref="C594" r:id="rId300" xr:uid="{00000000-0004-0000-0000-00002D010000}"/>
    <hyperlink ref="C153" r:id="rId301" xr:uid="{00000000-0004-0000-0000-00002E010000}"/>
    <hyperlink ref="C438" r:id="rId302" xr:uid="{00000000-0004-0000-0000-00002F010000}"/>
    <hyperlink ref="C291" r:id="rId303" xr:uid="{00000000-0004-0000-0000-000030010000}"/>
    <hyperlink ref="C154" r:id="rId304" xr:uid="{00000000-0004-0000-0000-000031010000}"/>
    <hyperlink ref="C155" r:id="rId305" xr:uid="{00000000-0004-0000-0000-000032010000}"/>
    <hyperlink ref="C439" r:id="rId306" xr:uid="{00000000-0004-0000-0000-000033010000}"/>
    <hyperlink ref="C44" r:id="rId307" xr:uid="{00000000-0004-0000-0000-000034010000}"/>
    <hyperlink ref="C292" r:id="rId308" xr:uid="{00000000-0004-0000-0000-000035010000}"/>
    <hyperlink ref="C440" r:id="rId309" xr:uid="{00000000-0004-0000-0000-000036010000}"/>
    <hyperlink ref="C156" r:id="rId310" xr:uid="{00000000-0004-0000-0000-000037010000}"/>
    <hyperlink ref="C441" r:id="rId311" xr:uid="{00000000-0004-0000-0000-000038010000}"/>
    <hyperlink ref="C442" r:id="rId312" xr:uid="{00000000-0004-0000-0000-000039010000}"/>
    <hyperlink ref="C157" r:id="rId313" xr:uid="{00000000-0004-0000-0000-00003A010000}"/>
    <hyperlink ref="C443" r:id="rId314" xr:uid="{00000000-0004-0000-0000-00003B010000}"/>
    <hyperlink ref="C444" r:id="rId315" xr:uid="{00000000-0004-0000-0000-00003C010000}"/>
    <hyperlink ref="C558" r:id="rId316" xr:uid="{00000000-0004-0000-0000-00003D010000}"/>
    <hyperlink ref="C293" r:id="rId317" xr:uid="{00000000-0004-0000-0000-00003E010000}"/>
    <hyperlink ref="C445" r:id="rId318" xr:uid="{00000000-0004-0000-0000-00003F010000}"/>
    <hyperlink ref="C158" r:id="rId319" xr:uid="{00000000-0004-0000-0000-000040010000}"/>
    <hyperlink ref="C159" r:id="rId320" xr:uid="{00000000-0004-0000-0000-000041010000}"/>
    <hyperlink ref="C294" r:id="rId321" xr:uid="{00000000-0004-0000-0000-000042010000}"/>
    <hyperlink ref="C295" r:id="rId322" xr:uid="{00000000-0004-0000-0000-000043010000}"/>
    <hyperlink ref="C239" r:id="rId323" xr:uid="{00000000-0004-0000-0000-000044010000}"/>
    <hyperlink ref="C240" r:id="rId324" xr:uid="{00000000-0004-0000-0000-000045010000}"/>
    <hyperlink ref="C447" r:id="rId325" xr:uid="{00000000-0004-0000-0000-000046010000}"/>
    <hyperlink ref="C296" r:id="rId326" xr:uid="{00000000-0004-0000-0000-000047010000}"/>
    <hyperlink ref="C448" r:id="rId327" xr:uid="{00000000-0004-0000-0000-000048010000}"/>
    <hyperlink ref="C449" r:id="rId328" xr:uid="{00000000-0004-0000-0000-000049010000}"/>
    <hyperlink ref="C160" r:id="rId329" xr:uid="{00000000-0004-0000-0000-00004A010000}"/>
    <hyperlink ref="C450" r:id="rId330" xr:uid="{00000000-0004-0000-0000-00004B010000}"/>
    <hyperlink ref="C161" r:id="rId331" xr:uid="{00000000-0004-0000-0000-00004C010000}"/>
    <hyperlink ref="C45" r:id="rId332" xr:uid="{00000000-0004-0000-0000-00004D010000}"/>
    <hyperlink ref="C162" r:id="rId333" xr:uid="{00000000-0004-0000-0000-00004E010000}"/>
    <hyperlink ref="C297" r:id="rId334" xr:uid="{00000000-0004-0000-0000-00004F010000}"/>
    <hyperlink ref="C298" r:id="rId335" xr:uid="{00000000-0004-0000-0000-000050010000}"/>
    <hyperlink ref="C299" r:id="rId336" xr:uid="{00000000-0004-0000-0000-000051010000}"/>
    <hyperlink ref="C163" r:id="rId337" xr:uid="{00000000-0004-0000-0000-000052010000}"/>
    <hyperlink ref="C300" r:id="rId338" xr:uid="{00000000-0004-0000-0000-000053010000}"/>
    <hyperlink ref="C454" r:id="rId339" xr:uid="{00000000-0004-0000-0000-000054010000}"/>
    <hyperlink ref="C301" r:id="rId340" xr:uid="{00000000-0004-0000-0000-000055010000}"/>
    <hyperlink ref="C455" r:id="rId341" xr:uid="{00000000-0004-0000-0000-000056010000}"/>
    <hyperlink ref="C164" r:id="rId342" xr:uid="{00000000-0004-0000-0000-000057010000}"/>
    <hyperlink ref="C302" r:id="rId343" xr:uid="{00000000-0004-0000-0000-000058010000}"/>
    <hyperlink ref="C165" r:id="rId344" xr:uid="{00000000-0004-0000-0000-000059010000}"/>
    <hyperlink ref="C456" r:id="rId345" xr:uid="{00000000-0004-0000-0000-00005A010000}"/>
    <hyperlink ref="C166" r:id="rId346" xr:uid="{00000000-0004-0000-0000-00005B010000}"/>
    <hyperlink ref="C457" r:id="rId347" xr:uid="{00000000-0004-0000-0000-00005C010000}"/>
    <hyperlink ref="C241" r:id="rId348" xr:uid="{00000000-0004-0000-0000-00005D010000}"/>
    <hyperlink ref="C46" r:id="rId349" xr:uid="{00000000-0004-0000-0000-00005E010000}"/>
    <hyperlink ref="C167" r:id="rId350" xr:uid="{00000000-0004-0000-0000-00005F010000}"/>
    <hyperlink ref="C47" r:id="rId351" xr:uid="{00000000-0004-0000-0000-000060010000}"/>
    <hyperlink ref="C75" r:id="rId352" xr:uid="{00000000-0004-0000-0000-000061010000}"/>
    <hyperlink ref="C459" r:id="rId353" xr:uid="{00000000-0004-0000-0000-000062010000}"/>
    <hyperlink ref="C76" r:id="rId354" xr:uid="{00000000-0004-0000-0000-000063010000}"/>
    <hyperlink ref="C460" r:id="rId355" xr:uid="{00000000-0004-0000-0000-000064010000}"/>
    <hyperlink ref="C168" r:id="rId356" xr:uid="{00000000-0004-0000-0000-000065010000}"/>
    <hyperlink ref="C461" r:id="rId357" xr:uid="{00000000-0004-0000-0000-000066010000}"/>
    <hyperlink ref="C303" r:id="rId358" xr:uid="{00000000-0004-0000-0000-000067010000}"/>
    <hyperlink ref="C462" r:id="rId359" xr:uid="{00000000-0004-0000-0000-000068010000}"/>
    <hyperlink ref="C169" r:id="rId360" xr:uid="{00000000-0004-0000-0000-000069010000}"/>
    <hyperlink ref="C48" r:id="rId361" xr:uid="{00000000-0004-0000-0000-00006A010000}"/>
    <hyperlink ref="C170" r:id="rId362" xr:uid="{00000000-0004-0000-0000-00006B010000}"/>
    <hyperlink ref="C77" r:id="rId363" xr:uid="{00000000-0004-0000-0000-00006C010000}"/>
    <hyperlink ref="C463" r:id="rId364" xr:uid="{00000000-0004-0000-0000-00006D010000}"/>
    <hyperlink ref="C304" r:id="rId365" xr:uid="{00000000-0004-0000-0000-00006E010000}"/>
    <hyperlink ref="C171" r:id="rId366" xr:uid="{00000000-0004-0000-0000-00006F010000}"/>
    <hyperlink ref="C464" r:id="rId367" xr:uid="{00000000-0004-0000-0000-000070010000}"/>
    <hyperlink ref="C465" r:id="rId368" xr:uid="{00000000-0004-0000-0000-000071010000}"/>
    <hyperlink ref="C466" r:id="rId369" xr:uid="{00000000-0004-0000-0000-000072010000}"/>
    <hyperlink ref="C305" r:id="rId370" xr:uid="{00000000-0004-0000-0000-000073010000}"/>
    <hyperlink ref="C595" r:id="rId371" xr:uid="{00000000-0004-0000-0000-000074010000}"/>
    <hyperlink ref="C172" r:id="rId372" xr:uid="{00000000-0004-0000-0000-000075010000}"/>
    <hyperlink ref="C49" r:id="rId373" location="download&amp;from_embed" xr:uid="{00000000-0004-0000-0000-000076010000}"/>
    <hyperlink ref="C467" r:id="rId374" xr:uid="{00000000-0004-0000-0000-000077010000}"/>
    <hyperlink ref="C306" r:id="rId375" xr:uid="{00000000-0004-0000-0000-000078010000}"/>
    <hyperlink ref="C468" r:id="rId376" location="gid=0" xr:uid="{00000000-0004-0000-0000-000079010000}"/>
    <hyperlink ref="C469" r:id="rId377" xr:uid="{00000000-0004-0000-0000-00007A010000}"/>
    <hyperlink ref="C173" r:id="rId378" xr:uid="{00000000-0004-0000-0000-00007B010000}"/>
    <hyperlink ref="C242" r:id="rId379" xr:uid="{00000000-0004-0000-0000-00007C010000}"/>
    <hyperlink ref="C470" r:id="rId380" xr:uid="{00000000-0004-0000-0000-00007D010000}"/>
    <hyperlink ref="C174" r:id="rId381" xr:uid="{00000000-0004-0000-0000-00007E010000}"/>
    <hyperlink ref="C471" r:id="rId382" xr:uid="{00000000-0004-0000-0000-00007F010000}"/>
    <hyperlink ref="C175" r:id="rId383" xr:uid="{00000000-0004-0000-0000-000080010000}"/>
    <hyperlink ref="C176" r:id="rId384" xr:uid="{00000000-0004-0000-0000-000081010000}"/>
    <hyperlink ref="C50" r:id="rId385" xr:uid="{00000000-0004-0000-0000-000082010000}"/>
    <hyperlink ref="C177" r:id="rId386" xr:uid="{00000000-0004-0000-0000-000083010000}"/>
    <hyperlink ref="C472" r:id="rId387" xr:uid="{00000000-0004-0000-0000-000084010000}"/>
    <hyperlink ref="C473" r:id="rId388" xr:uid="{00000000-0004-0000-0000-000085010000}"/>
    <hyperlink ref="C307" r:id="rId389" xr:uid="{00000000-0004-0000-0000-000086010000}"/>
    <hyperlink ref="C596" r:id="rId390" xr:uid="{00000000-0004-0000-0000-000087010000}"/>
    <hyperlink ref="C78" r:id="rId391" xr:uid="{00000000-0004-0000-0000-000088010000}"/>
    <hyperlink ref="C308" r:id="rId392" location="gid=0" xr:uid="{00000000-0004-0000-0000-000089010000}"/>
    <hyperlink ref="C178" r:id="rId393" xr:uid="{00000000-0004-0000-0000-00008A010000}"/>
    <hyperlink ref="C179" r:id="rId394" xr:uid="{00000000-0004-0000-0000-00008B010000}"/>
    <hyperlink ref="C597" r:id="rId395" xr:uid="{00000000-0004-0000-0000-00008C010000}"/>
    <hyperlink ref="C635" r:id="rId396" xr:uid="{00000000-0004-0000-0000-00008D010000}"/>
    <hyperlink ref="C309" r:id="rId397" xr:uid="{00000000-0004-0000-0000-00008E010000}"/>
    <hyperlink ref="C180" r:id="rId398" xr:uid="{00000000-0004-0000-0000-00008F010000}"/>
    <hyperlink ref="C181" r:id="rId399" xr:uid="{00000000-0004-0000-0000-000090010000}"/>
    <hyperlink ref="C182" r:id="rId400" xr:uid="{00000000-0004-0000-0000-000091010000}"/>
    <hyperlink ref="C559" r:id="rId401" xr:uid="{00000000-0004-0000-0000-000092010000}"/>
    <hyperlink ref="C51" r:id="rId402" xr:uid="{00000000-0004-0000-0000-000093010000}"/>
    <hyperlink ref="C474" r:id="rId403" xr:uid="{00000000-0004-0000-0000-000094010000}"/>
    <hyperlink ref="C79" r:id="rId404" xr:uid="{00000000-0004-0000-0000-000095010000}"/>
    <hyperlink ref="C475" r:id="rId405" xr:uid="{00000000-0004-0000-0000-000096010000}"/>
    <hyperlink ref="C560" r:id="rId406" xr:uid="{00000000-0004-0000-0000-000097010000}"/>
    <hyperlink ref="C476" r:id="rId407" xr:uid="{00000000-0004-0000-0000-000098010000}"/>
    <hyperlink ref="C310" r:id="rId408" xr:uid="{00000000-0004-0000-0000-000099010000}"/>
    <hyperlink ref="C477" r:id="rId409" xr:uid="{00000000-0004-0000-0000-00009A010000}"/>
    <hyperlink ref="C636" r:id="rId410" xr:uid="{00000000-0004-0000-0000-00009B010000}"/>
    <hyperlink ref="C478" r:id="rId411" xr:uid="{00000000-0004-0000-0000-00009C010000}"/>
    <hyperlink ref="C479" r:id="rId412" xr:uid="{00000000-0004-0000-0000-00009D010000}"/>
    <hyperlink ref="C52" r:id="rId413" xr:uid="{00000000-0004-0000-0000-00009E010000}"/>
    <hyperlink ref="C243" r:id="rId414" xr:uid="{00000000-0004-0000-0000-00009F010000}"/>
    <hyperlink ref="C244" r:id="rId415" xr:uid="{00000000-0004-0000-0000-0000A0010000}"/>
    <hyperlink ref="C5" r:id="rId416" xr:uid="{00000000-0004-0000-0000-0000A1010000}"/>
    <hyperlink ref="C598" r:id="rId417" xr:uid="{00000000-0004-0000-0000-0000A2010000}"/>
    <hyperlink ref="C183" r:id="rId418" xr:uid="{00000000-0004-0000-0000-0000A3010000}"/>
    <hyperlink ref="C184" r:id="rId419" xr:uid="{00000000-0004-0000-0000-0000A4010000}"/>
    <hyperlink ref="C621" r:id="rId420" xr:uid="{00000000-0004-0000-0000-0000A5010000}"/>
    <hyperlink ref="C481" r:id="rId421" xr:uid="{00000000-0004-0000-0000-0000A6010000}"/>
    <hyperlink ref="C185" r:id="rId422" xr:uid="{00000000-0004-0000-0000-0000A7010000}"/>
    <hyperlink ref="C482" r:id="rId423" xr:uid="{00000000-0004-0000-0000-0000A8010000}"/>
    <hyperlink ref="C53" r:id="rId424" xr:uid="{00000000-0004-0000-0000-0000A9010000}"/>
    <hyperlink ref="C54" r:id="rId425" location="download&amp;from_embed" xr:uid="{00000000-0004-0000-0000-0000AA010000}"/>
    <hyperlink ref="C637" r:id="rId426" xr:uid="{00000000-0004-0000-0000-0000AB010000}"/>
    <hyperlink ref="C186" r:id="rId427" xr:uid="{00000000-0004-0000-0000-0000AC010000}"/>
    <hyperlink ref="C187" r:id="rId428" xr:uid="{00000000-0004-0000-0000-0000AD010000}"/>
    <hyperlink ref="C483" r:id="rId429" xr:uid="{00000000-0004-0000-0000-0000AE010000}"/>
    <hyperlink ref="C484" r:id="rId430" xr:uid="{00000000-0004-0000-0000-0000AF010000}"/>
    <hyperlink ref="C312" r:id="rId431" xr:uid="{00000000-0004-0000-0000-0000B0010000}"/>
    <hyperlink ref="C485" r:id="rId432" xr:uid="{00000000-0004-0000-0000-0000B1010000}"/>
    <hyperlink ref="C486" r:id="rId433" xr:uid="{00000000-0004-0000-0000-0000B2010000}"/>
    <hyperlink ref="C487" r:id="rId434" xr:uid="{00000000-0004-0000-0000-0000B3010000}"/>
    <hyperlink ref="C488" r:id="rId435" xr:uid="{00000000-0004-0000-0000-0000B4010000}"/>
    <hyperlink ref="C13" r:id="rId436" xr:uid="{00000000-0004-0000-0000-0000B5010000}"/>
    <hyperlink ref="C599" r:id="rId437" xr:uid="{00000000-0004-0000-0000-0000B6010000}"/>
    <hyperlink ref="C600" r:id="rId438" xr:uid="{00000000-0004-0000-0000-0000B7010000}"/>
    <hyperlink ref="C622" r:id="rId439" xr:uid="{00000000-0004-0000-0000-0000B8010000}"/>
    <hyperlink ref="C489" r:id="rId440" xr:uid="{00000000-0004-0000-0000-0000B9010000}"/>
    <hyperlink ref="C188" r:id="rId441" xr:uid="{00000000-0004-0000-0000-0000BA010000}"/>
    <hyperlink ref="C601" r:id="rId442" xr:uid="{00000000-0004-0000-0000-0000BB010000}"/>
    <hyperlink ref="C490" r:id="rId443" xr:uid="{00000000-0004-0000-0000-0000BC010000}"/>
    <hyperlink ref="C189" r:id="rId444" xr:uid="{00000000-0004-0000-0000-0000BD010000}"/>
    <hyperlink ref="C190" r:id="rId445" xr:uid="{00000000-0004-0000-0000-0000BE010000}"/>
    <hyperlink ref="C191" r:id="rId446" xr:uid="{00000000-0004-0000-0000-0000BF010000}"/>
    <hyperlink ref="C491" r:id="rId447" xr:uid="{00000000-0004-0000-0000-0000C0010000}"/>
    <hyperlink ref="C492" r:id="rId448" xr:uid="{00000000-0004-0000-0000-0000C1010000}"/>
    <hyperlink ref="C493" r:id="rId449" xr:uid="{00000000-0004-0000-0000-0000C2010000}"/>
    <hyperlink ref="C55" r:id="rId450" xr:uid="{00000000-0004-0000-0000-0000C3010000}"/>
    <hyperlink ref="C192" r:id="rId451" xr:uid="{00000000-0004-0000-0000-0000C4010000}"/>
    <hyperlink ref="C193" r:id="rId452" xr:uid="{00000000-0004-0000-0000-0000C5010000}"/>
    <hyperlink ref="C623" r:id="rId453" xr:uid="{00000000-0004-0000-0000-0000C6010000}"/>
    <hyperlink ref="C313" r:id="rId454" xr:uid="{00000000-0004-0000-0000-0000C7010000}"/>
    <hyperlink ref="C495" r:id="rId455" xr:uid="{00000000-0004-0000-0000-0000C8010000}"/>
    <hyperlink ref="C496" r:id="rId456" xr:uid="{00000000-0004-0000-0000-0000C9010000}"/>
    <hyperlink ref="C497" r:id="rId457" xr:uid="{00000000-0004-0000-0000-0000CA010000}"/>
    <hyperlink ref="C194" r:id="rId458" xr:uid="{00000000-0004-0000-0000-0000CB010000}"/>
    <hyperlink ref="C498" r:id="rId459" xr:uid="{00000000-0004-0000-0000-0000CC010000}"/>
    <hyperlink ref="C499" r:id="rId460" xr:uid="{00000000-0004-0000-0000-0000CD010000}"/>
    <hyperlink ref="C195" r:id="rId461" xr:uid="{00000000-0004-0000-0000-0000CE010000}"/>
    <hyperlink ref="C245" r:id="rId462" xr:uid="{00000000-0004-0000-0000-0000CF010000}"/>
    <hyperlink ref="C624" r:id="rId463" xr:uid="{00000000-0004-0000-0000-0000D0010000}"/>
    <hyperlink ref="C246" r:id="rId464" xr:uid="{00000000-0004-0000-0000-0000D1010000}"/>
    <hyperlink ref="C247" r:id="rId465" xr:uid="{00000000-0004-0000-0000-0000D2010000}"/>
    <hyperlink ref="C314" r:id="rId466" xr:uid="{00000000-0004-0000-0000-0000D3010000}"/>
    <hyperlink ref="C500" r:id="rId467" xr:uid="{00000000-0004-0000-0000-0000D4010000}"/>
    <hyperlink ref="C56" r:id="rId468" xr:uid="{00000000-0004-0000-0000-0000D5010000}"/>
    <hyperlink ref="C196" r:id="rId469" xr:uid="{00000000-0004-0000-0000-0000D6010000}"/>
    <hyperlink ref="C197" r:id="rId470" xr:uid="{00000000-0004-0000-0000-0000D7010000}"/>
    <hyperlink ref="C198" r:id="rId471" xr:uid="{00000000-0004-0000-0000-0000D8010000}"/>
    <hyperlink ref="C57" r:id="rId472" xr:uid="{00000000-0004-0000-0000-0000D9010000}"/>
    <hyperlink ref="C504" r:id="rId473" xr:uid="{00000000-0004-0000-0000-0000DA010000}"/>
    <hyperlink ref="C505" r:id="rId474" xr:uid="{00000000-0004-0000-0000-0000DB010000}"/>
    <hyperlink ref="C6" r:id="rId475" xr:uid="{00000000-0004-0000-0000-0000DC010000}"/>
    <hyperlink ref="C199" r:id="rId476" xr:uid="{00000000-0004-0000-0000-0000DD010000}"/>
    <hyperlink ref="C506" r:id="rId477" xr:uid="{00000000-0004-0000-0000-0000DE010000}"/>
    <hyperlink ref="C58" r:id="rId478" xr:uid="{00000000-0004-0000-0000-0000DF010000}"/>
    <hyperlink ref="C200" r:id="rId479" xr:uid="{00000000-0004-0000-0000-0000E0010000}"/>
    <hyperlink ref="C507" r:id="rId480" xr:uid="{00000000-0004-0000-0000-0000E1010000}"/>
    <hyperlink ref="C508" r:id="rId481" xr:uid="{00000000-0004-0000-0000-0000E2010000}"/>
    <hyperlink ref="C509" r:id="rId482" xr:uid="{00000000-0004-0000-0000-0000E3010000}"/>
    <hyperlink ref="C14" r:id="rId483" xr:uid="{00000000-0004-0000-0000-0000E4010000}"/>
    <hyperlink ref="C510" r:id="rId484" xr:uid="{00000000-0004-0000-0000-0000E5010000}"/>
    <hyperlink ref="C511" r:id="rId485" xr:uid="{00000000-0004-0000-0000-0000E6010000}"/>
    <hyperlink ref="C512" r:id="rId486" xr:uid="{00000000-0004-0000-0000-0000E7010000}"/>
    <hyperlink ref="C248" r:id="rId487" xr:uid="{00000000-0004-0000-0000-0000E8010000}"/>
    <hyperlink ref="C80" r:id="rId488" xr:uid="{00000000-0004-0000-0000-0000E9010000}"/>
    <hyperlink ref="C7" r:id="rId489" xr:uid="{00000000-0004-0000-0000-0000EA010000}"/>
    <hyperlink ref="C249" r:id="rId490" xr:uid="{00000000-0004-0000-0000-0000EB010000}"/>
    <hyperlink ref="C513" r:id="rId491" xr:uid="{00000000-0004-0000-0000-0000EC010000}"/>
    <hyperlink ref="C201" r:id="rId492" xr:uid="{00000000-0004-0000-0000-0000ED010000}"/>
    <hyperlink ref="C514" r:id="rId493" xr:uid="{00000000-0004-0000-0000-0000EE010000}"/>
    <hyperlink ref="C59" r:id="rId494" xr:uid="{00000000-0004-0000-0000-0000EF010000}"/>
    <hyperlink ref="C203" r:id="rId495" xr:uid="{00000000-0004-0000-0000-0000F0010000}"/>
    <hyperlink ref="C515" r:id="rId496" xr:uid="{00000000-0004-0000-0000-0000F1010000}"/>
    <hyperlink ref="C202" r:id="rId497" xr:uid="{00000000-0004-0000-0000-0000F2010000}"/>
    <hyperlink ref="C81" r:id="rId498" xr:uid="{00000000-0004-0000-0000-0000F3010000}"/>
    <hyperlink ref="C60" r:id="rId499" xr:uid="{00000000-0004-0000-0000-0000F4010000}"/>
    <hyperlink ref="C82" r:id="rId500" xr:uid="{00000000-0004-0000-0000-0000F5010000}"/>
    <hyperlink ref="C204" r:id="rId501" xr:uid="{00000000-0004-0000-0000-0000F6010000}"/>
    <hyperlink ref="C625" r:id="rId502" xr:uid="{00000000-0004-0000-0000-0000F7010000}"/>
    <hyperlink ref="C602" r:id="rId503" xr:uid="{00000000-0004-0000-0000-0000F8010000}"/>
    <hyperlink ref="C61" r:id="rId504" xr:uid="{00000000-0004-0000-0000-0000F9010000}"/>
    <hyperlink ref="C480" r:id="rId505" xr:uid="{00000000-0004-0000-0000-0000FA010000}"/>
    <hyperlink ref="C315" r:id="rId506" location="download&amp;from_embed" xr:uid="{00000000-0004-0000-0000-0000FB010000}"/>
    <hyperlink ref="C316" r:id="rId507" xr:uid="{00000000-0004-0000-0000-0000FC010000}"/>
    <hyperlink ref="C516" r:id="rId508" xr:uid="{00000000-0004-0000-0000-0000FD010000}"/>
    <hyperlink ref="C517" r:id="rId509" xr:uid="{00000000-0004-0000-0000-0000FE010000}"/>
    <hyperlink ref="C518" r:id="rId510" xr:uid="{00000000-0004-0000-0000-0000FF010000}"/>
    <hyperlink ref="C250" r:id="rId511" xr:uid="{00000000-0004-0000-0000-000000020000}"/>
    <hyperlink ref="C519" r:id="rId512" xr:uid="{00000000-0004-0000-0000-000001020000}"/>
    <hyperlink ref="C205" r:id="rId513" xr:uid="{00000000-0004-0000-0000-000002020000}"/>
    <hyperlink ref="C317" r:id="rId514" xr:uid="{00000000-0004-0000-0000-000003020000}"/>
    <hyperlink ref="C318" r:id="rId515" xr:uid="{00000000-0004-0000-0000-000004020000}"/>
    <hyperlink ref="C603" r:id="rId516" xr:uid="{00000000-0004-0000-0000-000005020000}"/>
    <hyperlink ref="C604" r:id="rId517" xr:uid="{00000000-0004-0000-0000-000006020000}"/>
    <hyperlink ref="C319" r:id="rId518" xr:uid="{00000000-0004-0000-0000-000007020000}"/>
    <hyperlink ref="C62" r:id="rId519" xr:uid="{00000000-0004-0000-0000-000008020000}"/>
    <hyperlink ref="C605" r:id="rId520" xr:uid="{00000000-0004-0000-0000-000009020000}"/>
    <hyperlink ref="C83" r:id="rId521" xr:uid="{00000000-0004-0000-0000-00000A020000}"/>
    <hyperlink ref="C207" r:id="rId522" xr:uid="{00000000-0004-0000-0000-00000B020000}"/>
    <hyperlink ref="C8" r:id="rId523" xr:uid="{00000000-0004-0000-0000-00000C020000}"/>
    <hyperlink ref="C320" r:id="rId524" xr:uid="{00000000-0004-0000-0000-00000D020000}"/>
    <hyperlink ref="C208" r:id="rId525" xr:uid="{00000000-0004-0000-0000-00000E020000}"/>
    <hyperlink ref="C520" r:id="rId526" xr:uid="{00000000-0004-0000-0000-00000F020000}"/>
    <hyperlink ref="C521" r:id="rId527" xr:uid="{00000000-0004-0000-0000-000010020000}"/>
    <hyperlink ref="C522" r:id="rId528" xr:uid="{00000000-0004-0000-0000-000011020000}"/>
    <hyperlink ref="C9" r:id="rId529" xr:uid="{00000000-0004-0000-0000-000012020000}"/>
    <hyperlink ref="C523" r:id="rId530" xr:uid="{00000000-0004-0000-0000-000013020000}"/>
    <hyperlink ref="C524" r:id="rId531" xr:uid="{00000000-0004-0000-0000-000014020000}"/>
    <hyperlink ref="C606" r:id="rId532" xr:uid="{00000000-0004-0000-0000-000015020000}"/>
    <hyperlink ref="C209" r:id="rId533" xr:uid="{00000000-0004-0000-0000-000016020000}"/>
    <hyperlink ref="C525" r:id="rId534" xr:uid="{00000000-0004-0000-0000-000017020000}"/>
    <hyperlink ref="C526" r:id="rId535" xr:uid="{00000000-0004-0000-0000-000018020000}"/>
    <hyperlink ref="C527" r:id="rId536" xr:uid="{00000000-0004-0000-0000-000019020000}"/>
    <hyperlink ref="C528" r:id="rId537" xr:uid="{00000000-0004-0000-0000-00001A020000}"/>
    <hyperlink ref="C529" r:id="rId538" xr:uid="{00000000-0004-0000-0000-00001B020000}"/>
    <hyperlink ref="C530" r:id="rId539" xr:uid="{00000000-0004-0000-0000-00001C020000}"/>
    <hyperlink ref="C251" r:id="rId540" xr:uid="{00000000-0004-0000-0000-00001D020000}"/>
    <hyperlink ref="C531" r:id="rId541" xr:uid="{00000000-0004-0000-0000-00001E020000}"/>
    <hyperlink ref="C607" r:id="rId542" xr:uid="{00000000-0004-0000-0000-00001F020000}"/>
    <hyperlink ref="C532" r:id="rId543" xr:uid="{00000000-0004-0000-0000-000020020000}"/>
    <hyperlink ref="C608" r:id="rId544" xr:uid="{00000000-0004-0000-0000-000021020000}"/>
    <hyperlink ref="C210" r:id="rId545" xr:uid="{00000000-0004-0000-0000-000022020000}"/>
    <hyperlink ref="C252" r:id="rId546" xr:uid="{00000000-0004-0000-0000-000023020000}"/>
    <hyperlink ref="C533" r:id="rId547" xr:uid="{00000000-0004-0000-0000-000024020000}"/>
    <hyperlink ref="C626" r:id="rId548" xr:uid="{00000000-0004-0000-0000-000025020000}"/>
    <hyperlink ref="C609" r:id="rId549" xr:uid="{00000000-0004-0000-0000-000026020000}"/>
    <hyperlink ref="C63" r:id="rId550" xr:uid="{00000000-0004-0000-0000-000027020000}"/>
    <hyperlink ref="C534" r:id="rId551" xr:uid="{00000000-0004-0000-0000-000028020000}"/>
    <hyperlink ref="C321" r:id="rId552" xr:uid="{00000000-0004-0000-0000-000029020000}"/>
    <hyperlink ref="C535" r:id="rId553" xr:uid="{00000000-0004-0000-0000-00002A020000}"/>
    <hyperlink ref="C610" r:id="rId554" xr:uid="{00000000-0004-0000-0000-00002B020000}"/>
    <hyperlink ref="C536" r:id="rId555" xr:uid="{00000000-0004-0000-0000-00002C020000}"/>
    <hyperlink ref="C537" r:id="rId556" xr:uid="{00000000-0004-0000-0000-00002D020000}"/>
    <hyperlink ref="C64" r:id="rId557" location="download&amp;from_embed" xr:uid="{00000000-0004-0000-0000-00002E020000}"/>
    <hyperlink ref="C638" r:id="rId558" xr:uid="{00000000-0004-0000-0000-00002F020000}"/>
    <hyperlink ref="C538" r:id="rId559" xr:uid="{00000000-0004-0000-0000-000030020000}"/>
    <hyperlink ref="C539" r:id="rId560" xr:uid="{00000000-0004-0000-0000-000031020000}"/>
    <hyperlink ref="C65" r:id="rId561" xr:uid="{00000000-0004-0000-0000-000032020000}"/>
    <hyperlink ref="C611" r:id="rId562" xr:uid="{00000000-0004-0000-0000-000033020000}"/>
    <hyperlink ref="C540" r:id="rId563" xr:uid="{00000000-0004-0000-0000-000034020000}"/>
    <hyperlink ref="C211" r:id="rId564" xr:uid="{00000000-0004-0000-0000-000035020000}"/>
    <hyperlink ref="C541" r:id="rId565" xr:uid="{00000000-0004-0000-0000-000036020000}"/>
    <hyperlink ref="C212" r:id="rId566" xr:uid="{00000000-0004-0000-0000-000037020000}"/>
    <hyperlink ref="C213" r:id="rId567" xr:uid="{00000000-0004-0000-0000-000038020000}"/>
    <hyperlink ref="C542" r:id="rId568" xr:uid="{00000000-0004-0000-0000-000039020000}"/>
    <hyperlink ref="C253" r:id="rId569" xr:uid="{00000000-0004-0000-0000-00003A020000}"/>
    <hyperlink ref="C15" r:id="rId570" xr:uid="{00000000-0004-0000-0000-00003B020000}"/>
    <hyperlink ref="C214" r:id="rId571" xr:uid="{00000000-0004-0000-0000-00003C020000}"/>
    <hyperlink ref="C543" r:id="rId572" xr:uid="{00000000-0004-0000-0000-00003D020000}"/>
    <hyperlink ref="C544" r:id="rId573" xr:uid="{00000000-0004-0000-0000-00003E020000}"/>
    <hyperlink ref="C627" r:id="rId574" xr:uid="{00000000-0004-0000-0000-00003F020000}"/>
    <hyperlink ref="C322" r:id="rId575" xr:uid="{00000000-0004-0000-0000-000040020000}"/>
    <hyperlink ref="C545" r:id="rId576" xr:uid="{00000000-0004-0000-0000-000041020000}"/>
    <hyperlink ref="C323" r:id="rId577" xr:uid="{00000000-0004-0000-0000-000042020000}"/>
    <hyperlink ref="C546" r:id="rId578" xr:uid="{00000000-0004-0000-0000-000043020000}"/>
    <hyperlink ref="C215" r:id="rId579" xr:uid="{00000000-0004-0000-0000-000044020000}"/>
    <hyperlink ref="C254" r:id="rId580" xr:uid="{00000000-0004-0000-0000-000045020000}"/>
    <hyperlink ref="C547" r:id="rId581" xr:uid="{00000000-0004-0000-0000-000046020000}"/>
    <hyperlink ref="C324" r:id="rId582" xr:uid="{00000000-0004-0000-0000-000047020000}"/>
    <hyperlink ref="C548" r:id="rId583" xr:uid="{00000000-0004-0000-0000-000048020000}"/>
    <hyperlink ref="C216" r:id="rId584" xr:uid="{00000000-0004-0000-0000-000049020000}"/>
    <hyperlink ref="C628" r:id="rId585" xr:uid="{00000000-0004-0000-0000-00004A020000}"/>
    <hyperlink ref="C549" r:id="rId586" xr:uid="{00000000-0004-0000-0000-00004B020000}"/>
    <hyperlink ref="C550" r:id="rId587" xr:uid="{00000000-0004-0000-0000-00004C020000}"/>
    <hyperlink ref="C551" r:id="rId588" xr:uid="{00000000-0004-0000-0000-00004D020000}"/>
    <hyperlink ref="C552" r:id="rId589" xr:uid="{00000000-0004-0000-0000-00004E020000}"/>
    <hyperlink ref="C66" r:id="rId590" xr:uid="{00000000-0004-0000-0000-00004F020000}"/>
    <hyperlink ref="C255" r:id="rId591" xr:uid="{00000000-0004-0000-0000-000050020000}"/>
    <hyperlink ref="C612" r:id="rId592" xr:uid="{00000000-0004-0000-0000-000051020000}"/>
    <hyperlink ref="C553" r:id="rId593" xr:uid="{00000000-0004-0000-0000-000052020000}"/>
    <hyperlink ref="C217" r:id="rId594" xr:uid="{00000000-0004-0000-0000-000053020000}"/>
    <hyperlink ref="C218" r:id="rId595" xr:uid="{00000000-0004-0000-0000-000054020000}"/>
    <hyperlink ref="C554" r:id="rId596" xr:uid="{00000000-0004-0000-0000-000055020000}"/>
    <hyperlink ref="C555" r:id="rId597" xr:uid="{00000000-0004-0000-0000-000056020000}"/>
    <hyperlink ref="C614" r:id="rId598" xr:uid="{00000000-0004-0000-0000-000057020000}"/>
    <hyperlink ref="C219" r:id="rId599" xr:uid="{00000000-0004-0000-0000-000058020000}"/>
    <hyperlink ref="C615" r:id="rId600" xr:uid="{00000000-0004-0000-0000-000059020000}"/>
    <hyperlink ref="C325" r:id="rId601" xr:uid="{00000000-0004-0000-0000-00005A020000}"/>
    <hyperlink ref="C326" r:id="rId602" xr:uid="{00000000-0004-0000-0000-00005B020000}"/>
    <hyperlink ref="C556" r:id="rId603" xr:uid="{00000000-0004-0000-0000-00005C020000}"/>
    <hyperlink ref="C220" r:id="rId604" xr:uid="{00000000-0004-0000-0000-00005D020000}"/>
    <hyperlink ref="C616" r:id="rId605" xr:uid="{00000000-0004-0000-0000-00005E020000}"/>
    <hyperlink ref="C256" r:id="rId606" xr:uid="{00000000-0004-0000-0000-00005F020000}"/>
    <hyperlink ref="C327" r:id="rId607" xr:uid="{00000000-0004-0000-0000-000060020000}"/>
    <hyperlink ref="C557" r:id="rId608" xr:uid="{00000000-0004-0000-0000-00006102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078"/>
  <sheetViews>
    <sheetView workbookViewId="0">
      <pane xSplit="3" ySplit="1" topLeftCell="D46" activePane="bottomRight" state="frozen"/>
      <selection pane="topRight" activeCell="D1" sqref="D1"/>
      <selection pane="bottomLeft" activeCell="A2" sqref="A2"/>
      <selection pane="bottomRight" activeCell="C56" sqref="C56"/>
    </sheetView>
  </sheetViews>
  <sheetFormatPr baseColWidth="10" defaultColWidth="12.6640625" defaultRowHeight="15" customHeight="1"/>
  <cols>
    <col min="1" max="1" width="5.1640625" customWidth="1"/>
    <col min="2" max="2" width="5" customWidth="1"/>
    <col min="3" max="3" width="16.5" customWidth="1"/>
    <col min="4" max="5" width="7.6640625" customWidth="1"/>
    <col min="6" max="6" width="8" customWidth="1"/>
    <col min="7" max="9" width="7.6640625" customWidth="1"/>
    <col min="10" max="10" width="31.1640625" customWidth="1"/>
    <col min="11" max="14" width="7.6640625" customWidth="1"/>
    <col min="15" max="15" width="8.5" customWidth="1"/>
    <col min="16" max="16" width="11.1640625" customWidth="1"/>
    <col min="17" max="17" width="10.5" customWidth="1"/>
    <col min="18" max="82" width="7.6640625" customWidth="1"/>
  </cols>
  <sheetData>
    <row r="1" spans="1:8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1455</v>
      </c>
      <c r="V1" s="6" t="s">
        <v>1456</v>
      </c>
      <c r="W1" s="6" t="s">
        <v>1459</v>
      </c>
      <c r="X1" s="6" t="s">
        <v>1461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>
        <v>538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  <c r="AW1" s="5" t="s">
        <v>43</v>
      </c>
      <c r="AX1" s="5" t="s">
        <v>44</v>
      </c>
      <c r="AY1" s="5" t="s">
        <v>45</v>
      </c>
      <c r="AZ1" s="5" t="s">
        <v>46</v>
      </c>
      <c r="BA1" s="5" t="s">
        <v>47</v>
      </c>
      <c r="BB1" s="5" t="s">
        <v>48</v>
      </c>
      <c r="BC1" s="5" t="s">
        <v>49</v>
      </c>
      <c r="BD1" s="5" t="s">
        <v>50</v>
      </c>
      <c r="BE1" s="5" t="s">
        <v>51</v>
      </c>
      <c r="BF1" s="5" t="s">
        <v>52</v>
      </c>
      <c r="BG1" s="5" t="s">
        <v>53</v>
      </c>
      <c r="BH1" s="5" t="s">
        <v>54</v>
      </c>
      <c r="BI1" s="5" t="s">
        <v>55</v>
      </c>
      <c r="BJ1" s="5" t="s">
        <v>56</v>
      </c>
      <c r="BK1" s="5" t="s">
        <v>57</v>
      </c>
      <c r="BL1" s="5" t="s">
        <v>58</v>
      </c>
      <c r="BM1" s="5" t="s">
        <v>59</v>
      </c>
      <c r="BN1" s="5" t="s">
        <v>60</v>
      </c>
      <c r="BO1" s="6" t="s">
        <v>61</v>
      </c>
      <c r="BP1" s="5" t="s">
        <v>62</v>
      </c>
      <c r="BQ1" s="5" t="s">
        <v>63</v>
      </c>
      <c r="BR1" s="5" t="s">
        <v>64</v>
      </c>
      <c r="BS1" s="5" t="s">
        <v>65</v>
      </c>
      <c r="BT1" s="5" t="s">
        <v>66</v>
      </c>
      <c r="BU1" s="5" t="s">
        <v>67</v>
      </c>
      <c r="BV1" s="5" t="s">
        <v>68</v>
      </c>
      <c r="BW1" s="5" t="s">
        <v>69</v>
      </c>
      <c r="BX1" s="5" t="s">
        <v>70</v>
      </c>
      <c r="BY1" s="5" t="s">
        <v>71</v>
      </c>
      <c r="BZ1" s="5" t="s">
        <v>72</v>
      </c>
      <c r="CA1" s="5" t="s">
        <v>73</v>
      </c>
      <c r="CB1" s="5" t="s">
        <v>74</v>
      </c>
      <c r="CC1" s="5" t="s">
        <v>75</v>
      </c>
      <c r="CD1" s="2" t="s">
        <v>76</v>
      </c>
    </row>
    <row r="2" spans="1:82">
      <c r="A2" s="26">
        <v>12</v>
      </c>
      <c r="B2" s="26" t="s">
        <v>1284</v>
      </c>
      <c r="C2" s="19" t="s">
        <v>746</v>
      </c>
      <c r="D2" s="27">
        <v>43992</v>
      </c>
      <c r="E2" s="27">
        <v>43993</v>
      </c>
      <c r="F2" s="26" t="s">
        <v>1304</v>
      </c>
      <c r="G2" s="27">
        <v>43995</v>
      </c>
      <c r="H2" s="32">
        <v>2</v>
      </c>
      <c r="I2" s="48">
        <v>2.9</v>
      </c>
      <c r="J2" s="32" t="s">
        <v>647</v>
      </c>
      <c r="K2" s="32">
        <v>1152</v>
      </c>
      <c r="L2" s="32">
        <v>41</v>
      </c>
      <c r="M2" s="32">
        <v>50</v>
      </c>
      <c r="N2" s="12" t="s">
        <v>85</v>
      </c>
      <c r="O2" s="49">
        <v>9</v>
      </c>
      <c r="P2" s="32" t="s">
        <v>1286</v>
      </c>
      <c r="Q2" s="32" t="s">
        <v>1287</v>
      </c>
      <c r="R2" s="32" t="s">
        <v>88</v>
      </c>
      <c r="S2" s="12">
        <v>41</v>
      </c>
      <c r="T2" s="12">
        <v>57</v>
      </c>
      <c r="U2" s="48">
        <v>41</v>
      </c>
      <c r="V2" s="48">
        <v>57</v>
      </c>
      <c r="W2" s="48" t="str">
        <f>IF(U2&gt;V2,"Dem","Rep")</f>
        <v>Rep</v>
      </c>
      <c r="X2" s="48">
        <f>IF(AND(W2="Rep",M2&gt;L2),1,0)</f>
        <v>1</v>
      </c>
      <c r="Y2" s="49" t="s">
        <v>129</v>
      </c>
      <c r="Z2" s="49" t="s">
        <v>674</v>
      </c>
      <c r="AA2" s="12" t="s">
        <v>85</v>
      </c>
      <c r="AB2" s="12" t="s">
        <v>85</v>
      </c>
      <c r="AC2" s="12" t="s">
        <v>85</v>
      </c>
      <c r="AD2" s="12" t="s">
        <v>85</v>
      </c>
      <c r="AE2" s="32" t="s">
        <v>1288</v>
      </c>
      <c r="AF2" s="32" t="s">
        <v>746</v>
      </c>
      <c r="AG2" s="32" t="s">
        <v>178</v>
      </c>
      <c r="AH2" s="32">
        <v>1</v>
      </c>
      <c r="AI2" s="32">
        <v>0</v>
      </c>
      <c r="AJ2" s="32">
        <v>1</v>
      </c>
      <c r="AK2" s="32">
        <v>1</v>
      </c>
      <c r="AL2" s="32">
        <v>1</v>
      </c>
      <c r="AM2" s="32">
        <v>0</v>
      </c>
      <c r="AN2" s="32">
        <v>0</v>
      </c>
      <c r="AO2" s="32">
        <v>0</v>
      </c>
      <c r="AP2" s="32">
        <v>1</v>
      </c>
      <c r="AQ2" s="32">
        <v>0</v>
      </c>
      <c r="AR2" s="32">
        <v>0</v>
      </c>
      <c r="AS2" s="32">
        <v>0</v>
      </c>
      <c r="AT2" s="32">
        <v>1</v>
      </c>
      <c r="AU2" s="32">
        <v>0</v>
      </c>
      <c r="AV2" s="32">
        <v>0</v>
      </c>
      <c r="AW2" s="32">
        <v>0</v>
      </c>
      <c r="AX2" s="32">
        <v>0</v>
      </c>
      <c r="AY2" s="32">
        <v>0</v>
      </c>
      <c r="AZ2" s="32">
        <v>0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  <c r="BG2" s="32">
        <v>0</v>
      </c>
      <c r="BH2" s="32">
        <v>0</v>
      </c>
      <c r="BI2" s="32">
        <v>0</v>
      </c>
      <c r="BJ2" s="32">
        <v>0</v>
      </c>
      <c r="BK2" s="32">
        <v>0</v>
      </c>
      <c r="BL2" s="32">
        <v>0</v>
      </c>
      <c r="BM2" s="32">
        <v>0</v>
      </c>
      <c r="BN2" s="32">
        <v>1</v>
      </c>
      <c r="BO2" s="32"/>
      <c r="BP2" s="12" t="s">
        <v>85</v>
      </c>
      <c r="BQ2" s="12" t="s">
        <v>85</v>
      </c>
      <c r="BR2" s="32">
        <v>32</v>
      </c>
      <c r="BS2" s="32">
        <v>41</v>
      </c>
      <c r="BT2" s="32">
        <v>27</v>
      </c>
      <c r="BU2" s="12" t="s">
        <v>85</v>
      </c>
      <c r="BV2" s="12" t="s">
        <v>85</v>
      </c>
      <c r="BW2" s="12" t="s">
        <v>85</v>
      </c>
      <c r="BX2" s="12" t="s">
        <v>85</v>
      </c>
      <c r="BY2" s="12" t="s">
        <v>85</v>
      </c>
      <c r="BZ2" s="12" t="s">
        <v>85</v>
      </c>
      <c r="CA2" s="12" t="s">
        <v>85</v>
      </c>
      <c r="CB2" s="12" t="s">
        <v>85</v>
      </c>
      <c r="CC2" s="12" t="s">
        <v>85</v>
      </c>
    </row>
    <row r="3" spans="1:82">
      <c r="A3" s="26">
        <v>2</v>
      </c>
      <c r="B3" s="26" t="s">
        <v>1284</v>
      </c>
      <c r="C3" s="19" t="s">
        <v>746</v>
      </c>
      <c r="D3" s="27">
        <v>43949</v>
      </c>
      <c r="E3" s="27">
        <v>43950</v>
      </c>
      <c r="F3" s="26" t="s">
        <v>1306</v>
      </c>
      <c r="G3" s="27">
        <v>43953</v>
      </c>
      <c r="H3" s="32">
        <v>2</v>
      </c>
      <c r="I3" s="48">
        <v>2.6</v>
      </c>
      <c r="J3" s="32" t="s">
        <v>647</v>
      </c>
      <c r="K3" s="32">
        <v>1356</v>
      </c>
      <c r="L3" s="32">
        <v>39</v>
      </c>
      <c r="M3" s="32">
        <v>52</v>
      </c>
      <c r="N3" s="12" t="s">
        <v>85</v>
      </c>
      <c r="O3" s="32">
        <v>9</v>
      </c>
      <c r="P3" s="32" t="s">
        <v>1286</v>
      </c>
      <c r="Q3" s="32" t="s">
        <v>1287</v>
      </c>
      <c r="R3" s="32" t="s">
        <v>88</v>
      </c>
      <c r="S3" s="12">
        <v>41</v>
      </c>
      <c r="T3" s="12">
        <v>57</v>
      </c>
      <c r="U3" s="48">
        <v>41</v>
      </c>
      <c r="V3" s="48">
        <v>57</v>
      </c>
      <c r="W3" s="48" t="str">
        <f>IF(U3&gt;V3,"Dem","Rep")</f>
        <v>Rep</v>
      </c>
      <c r="X3" s="48">
        <f>IF(AND(W3="Rep",M3&gt;L3),1,0)</f>
        <v>1</v>
      </c>
      <c r="Y3" s="49" t="s">
        <v>129</v>
      </c>
      <c r="Z3" s="49" t="s">
        <v>674</v>
      </c>
      <c r="AA3" s="12" t="s">
        <v>85</v>
      </c>
      <c r="AB3" s="12" t="s">
        <v>85</v>
      </c>
      <c r="AC3" s="12" t="s">
        <v>85</v>
      </c>
      <c r="AD3" s="12" t="s">
        <v>85</v>
      </c>
      <c r="AE3" s="32" t="s">
        <v>1288</v>
      </c>
      <c r="AF3" s="32" t="s">
        <v>746</v>
      </c>
      <c r="AG3" s="32" t="s">
        <v>178</v>
      </c>
      <c r="AH3" s="32">
        <v>1</v>
      </c>
      <c r="AI3" s="32">
        <v>0</v>
      </c>
      <c r="AJ3" s="32">
        <v>1</v>
      </c>
      <c r="AK3" s="32">
        <v>1</v>
      </c>
      <c r="AL3" s="32">
        <v>1</v>
      </c>
      <c r="AM3" s="32">
        <v>0</v>
      </c>
      <c r="AN3" s="32">
        <v>0</v>
      </c>
      <c r="AO3" s="32">
        <v>0</v>
      </c>
      <c r="AP3" s="32">
        <v>1</v>
      </c>
      <c r="AQ3" s="32">
        <v>0</v>
      </c>
      <c r="AR3" s="32">
        <v>0</v>
      </c>
      <c r="AS3" s="32">
        <v>0</v>
      </c>
      <c r="AT3" s="32">
        <v>1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1</v>
      </c>
      <c r="BO3" s="32"/>
      <c r="BP3" s="12" t="s">
        <v>85</v>
      </c>
      <c r="BQ3" s="12" t="s">
        <v>85</v>
      </c>
      <c r="BR3" s="32">
        <v>32</v>
      </c>
      <c r="BS3" s="32">
        <v>41</v>
      </c>
      <c r="BT3" s="32">
        <v>27</v>
      </c>
      <c r="BU3" s="12" t="s">
        <v>85</v>
      </c>
      <c r="BV3" s="12" t="s">
        <v>85</v>
      </c>
      <c r="BW3" s="12" t="s">
        <v>85</v>
      </c>
      <c r="BX3" s="12" t="s">
        <v>85</v>
      </c>
      <c r="BY3" s="12" t="s">
        <v>85</v>
      </c>
      <c r="BZ3" s="12" t="s">
        <v>85</v>
      </c>
      <c r="CA3" s="12" t="s">
        <v>85</v>
      </c>
      <c r="CB3" s="12" t="s">
        <v>85</v>
      </c>
      <c r="CC3" s="12" t="s">
        <v>85</v>
      </c>
    </row>
    <row r="4" spans="1:82">
      <c r="A4" s="7">
        <v>113</v>
      </c>
      <c r="B4" s="8" t="s">
        <v>976</v>
      </c>
      <c r="C4" s="9" t="s">
        <v>987</v>
      </c>
      <c r="D4" s="10" t="s">
        <v>122</v>
      </c>
      <c r="E4" s="10" t="s">
        <v>80</v>
      </c>
      <c r="F4" s="39" t="s">
        <v>524</v>
      </c>
      <c r="G4" s="10" t="s">
        <v>139</v>
      </c>
      <c r="H4" s="17">
        <f>E4-D4+1</f>
        <v>2</v>
      </c>
      <c r="I4" s="11" t="s">
        <v>194</v>
      </c>
      <c r="J4" s="11" t="s">
        <v>647</v>
      </c>
      <c r="K4" s="40" t="s">
        <v>988</v>
      </c>
      <c r="L4" s="12">
        <v>54</v>
      </c>
      <c r="M4" s="12">
        <v>43</v>
      </c>
      <c r="N4" s="12">
        <v>1</v>
      </c>
      <c r="O4" s="12">
        <v>2</v>
      </c>
      <c r="P4" s="14" t="s">
        <v>1320</v>
      </c>
      <c r="Q4" s="14" t="s">
        <v>1321</v>
      </c>
      <c r="R4" s="12" t="s">
        <v>88</v>
      </c>
      <c r="S4" s="12">
        <v>52</v>
      </c>
      <c r="T4" s="12">
        <v>47</v>
      </c>
      <c r="U4" s="48">
        <v>52</v>
      </c>
      <c r="V4" s="48">
        <v>47</v>
      </c>
      <c r="W4" s="48" t="str">
        <f>IF(U4&gt;V4,"Dem","Rep")</f>
        <v>Dem</v>
      </c>
      <c r="X4" s="48">
        <f>IF(AND(W4="Dem", L4&gt;M4),1,0)</f>
        <v>1</v>
      </c>
      <c r="Y4" s="12" t="s">
        <v>85</v>
      </c>
      <c r="Z4" s="12" t="s">
        <v>85</v>
      </c>
      <c r="AA4" s="12">
        <v>1</v>
      </c>
      <c r="AB4" s="12">
        <v>0</v>
      </c>
      <c r="AC4" s="12">
        <v>0</v>
      </c>
      <c r="AD4" s="12" t="s">
        <v>85</v>
      </c>
      <c r="AE4" s="13" t="s">
        <v>987</v>
      </c>
      <c r="AF4" s="13" t="s">
        <v>987</v>
      </c>
      <c r="AG4" s="12" t="s">
        <v>89</v>
      </c>
      <c r="AH4" s="12">
        <v>1</v>
      </c>
      <c r="AI4" s="12">
        <v>1</v>
      </c>
      <c r="AJ4" s="14">
        <v>1</v>
      </c>
      <c r="AK4" s="14">
        <v>1</v>
      </c>
      <c r="AL4" s="14">
        <v>1</v>
      </c>
      <c r="AM4" s="14">
        <v>1</v>
      </c>
      <c r="AN4" s="14">
        <v>0</v>
      </c>
      <c r="AO4" s="14">
        <v>0</v>
      </c>
      <c r="AP4" s="14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48"/>
      <c r="BP4" s="14" t="s">
        <v>85</v>
      </c>
      <c r="BQ4" s="14" t="s">
        <v>85</v>
      </c>
      <c r="BR4" s="14">
        <v>38</v>
      </c>
      <c r="BS4" s="14">
        <v>38</v>
      </c>
      <c r="BT4" s="14">
        <v>20</v>
      </c>
      <c r="BU4" s="14" t="s">
        <v>85</v>
      </c>
      <c r="BV4" s="14" t="s">
        <v>85</v>
      </c>
      <c r="BW4" s="14" t="s">
        <v>85</v>
      </c>
      <c r="BX4" s="14" t="s">
        <v>85</v>
      </c>
      <c r="BY4" s="14">
        <v>70</v>
      </c>
      <c r="BZ4" s="14">
        <v>20</v>
      </c>
      <c r="CA4" s="14">
        <v>5</v>
      </c>
      <c r="CB4" s="14">
        <v>1</v>
      </c>
      <c r="CC4" s="14">
        <v>3</v>
      </c>
      <c r="CD4" s="8"/>
    </row>
    <row r="5" spans="1:82">
      <c r="A5" s="7">
        <v>94</v>
      </c>
      <c r="B5" s="8" t="s">
        <v>1256</v>
      </c>
      <c r="C5" s="24" t="s">
        <v>1362</v>
      </c>
      <c r="D5" s="10" t="s">
        <v>91</v>
      </c>
      <c r="E5" s="10" t="s">
        <v>92</v>
      </c>
      <c r="F5" s="39" t="s">
        <v>93</v>
      </c>
      <c r="G5" s="10" t="s">
        <v>137</v>
      </c>
      <c r="H5" s="11">
        <f>E5-D5+1</f>
        <v>2</v>
      </c>
      <c r="I5" s="11" t="s">
        <v>325</v>
      </c>
      <c r="J5" s="11" t="s">
        <v>647</v>
      </c>
      <c r="K5" s="40" t="s">
        <v>1363</v>
      </c>
      <c r="L5" s="12">
        <v>35</v>
      </c>
      <c r="M5" s="12">
        <v>53</v>
      </c>
      <c r="N5" s="12">
        <v>7</v>
      </c>
      <c r="O5" s="12">
        <v>5</v>
      </c>
      <c r="P5" s="14" t="s">
        <v>1364</v>
      </c>
      <c r="Q5" s="14" t="s">
        <v>1365</v>
      </c>
      <c r="R5" s="12" t="s">
        <v>88</v>
      </c>
      <c r="S5" s="12">
        <v>30</v>
      </c>
      <c r="T5" s="12">
        <v>64</v>
      </c>
      <c r="U5" s="48">
        <v>31</v>
      </c>
      <c r="V5" s="48">
        <v>65</v>
      </c>
      <c r="W5" s="48" t="str">
        <f>IF(U5&gt;V5,"Dem","Rep")</f>
        <v>Rep</v>
      </c>
      <c r="X5" s="48">
        <f>IF(AND(W5="Rep",M5&gt;L5),1,0)</f>
        <v>1</v>
      </c>
      <c r="Y5" s="12" t="s">
        <v>85</v>
      </c>
      <c r="Z5" s="12" t="s">
        <v>85</v>
      </c>
      <c r="AA5" s="12" t="s">
        <v>85</v>
      </c>
      <c r="AB5" s="12" t="s">
        <v>85</v>
      </c>
      <c r="AC5" s="12" t="s">
        <v>85</v>
      </c>
      <c r="AD5" s="12" t="s">
        <v>85</v>
      </c>
      <c r="AE5" s="13" t="s">
        <v>1362</v>
      </c>
      <c r="AF5" s="13" t="s">
        <v>1362</v>
      </c>
      <c r="AG5" s="48" t="s">
        <v>89</v>
      </c>
      <c r="AH5" s="12">
        <v>1</v>
      </c>
      <c r="AI5" s="12">
        <v>1</v>
      </c>
      <c r="AJ5" s="12">
        <v>1</v>
      </c>
      <c r="AK5" s="12">
        <v>1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1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48"/>
      <c r="BP5" s="12" t="s">
        <v>85</v>
      </c>
      <c r="BQ5" s="12" t="s">
        <v>85</v>
      </c>
      <c r="BR5" s="12">
        <v>40</v>
      </c>
      <c r="BS5" s="12">
        <v>38</v>
      </c>
      <c r="BT5" s="12">
        <v>22</v>
      </c>
      <c r="BU5" s="12" t="s">
        <v>85</v>
      </c>
      <c r="BV5" s="12" t="s">
        <v>85</v>
      </c>
      <c r="BW5" s="12" t="s">
        <v>85</v>
      </c>
      <c r="BX5" s="12" t="s">
        <v>85</v>
      </c>
      <c r="BY5" s="12">
        <v>85</v>
      </c>
      <c r="BZ5" s="12">
        <v>6</v>
      </c>
      <c r="CA5" s="12">
        <v>1</v>
      </c>
      <c r="CB5" s="12">
        <v>2</v>
      </c>
      <c r="CC5" s="12" t="s">
        <v>85</v>
      </c>
      <c r="CD5" s="18"/>
    </row>
    <row r="6" spans="1:82">
      <c r="A6" s="26">
        <v>8</v>
      </c>
      <c r="B6" s="26" t="s">
        <v>1284</v>
      </c>
      <c r="C6" s="19" t="s">
        <v>1298</v>
      </c>
      <c r="D6" s="27">
        <v>43977</v>
      </c>
      <c r="E6" s="27">
        <v>43978</v>
      </c>
      <c r="F6" s="26" t="s">
        <v>1305</v>
      </c>
      <c r="G6" s="27">
        <v>43979</v>
      </c>
      <c r="H6" s="32">
        <v>2</v>
      </c>
      <c r="I6" s="48">
        <v>4.38</v>
      </c>
      <c r="J6" s="48" t="s">
        <v>1467</v>
      </c>
      <c r="K6" s="32">
        <v>500</v>
      </c>
      <c r="L6" s="32">
        <v>39</v>
      </c>
      <c r="M6" s="32">
        <v>47</v>
      </c>
      <c r="N6" s="22" t="s">
        <v>85</v>
      </c>
      <c r="O6" s="49">
        <v>15</v>
      </c>
      <c r="P6" s="32" t="s">
        <v>1286</v>
      </c>
      <c r="Q6" s="32" t="s">
        <v>1287</v>
      </c>
      <c r="R6" s="32" t="s">
        <v>88</v>
      </c>
      <c r="S6" s="12">
        <v>41</v>
      </c>
      <c r="T6" s="12">
        <v>57</v>
      </c>
      <c r="U6" s="48">
        <v>41</v>
      </c>
      <c r="V6" s="48">
        <v>57</v>
      </c>
      <c r="W6" s="48" t="str">
        <f>IF(U6&gt;V6,"Dem","Rep")</f>
        <v>Rep</v>
      </c>
      <c r="X6" s="48">
        <f>IF(AND(W6="Rep",M6&gt;L6),1,0)</f>
        <v>1</v>
      </c>
      <c r="Y6" s="22" t="s">
        <v>85</v>
      </c>
      <c r="Z6" s="22" t="s">
        <v>85</v>
      </c>
      <c r="AA6" s="32">
        <v>0</v>
      </c>
      <c r="AB6" s="32">
        <v>1</v>
      </c>
      <c r="AC6" s="32">
        <v>0</v>
      </c>
      <c r="AD6" s="32">
        <v>30</v>
      </c>
      <c r="AE6" s="32" t="s">
        <v>1298</v>
      </c>
      <c r="AF6" s="32" t="s">
        <v>1298</v>
      </c>
      <c r="AG6" s="32" t="s">
        <v>178</v>
      </c>
      <c r="AH6" s="32">
        <v>1</v>
      </c>
      <c r="AI6" s="32">
        <v>1</v>
      </c>
      <c r="AJ6" s="22" t="s">
        <v>85</v>
      </c>
      <c r="AK6" s="22" t="s">
        <v>85</v>
      </c>
      <c r="AL6" s="22" t="s">
        <v>85</v>
      </c>
      <c r="AM6" s="22" t="s">
        <v>85</v>
      </c>
      <c r="AN6" s="22" t="s">
        <v>85</v>
      </c>
      <c r="AO6" s="22" t="s">
        <v>85</v>
      </c>
      <c r="AP6" s="22" t="s">
        <v>85</v>
      </c>
      <c r="AQ6" s="22" t="s">
        <v>85</v>
      </c>
      <c r="AR6" s="22" t="s">
        <v>85</v>
      </c>
      <c r="AS6" s="22" t="s">
        <v>85</v>
      </c>
      <c r="AT6" s="22" t="s">
        <v>85</v>
      </c>
      <c r="AU6" s="22" t="s">
        <v>85</v>
      </c>
      <c r="AV6" s="22" t="s">
        <v>85</v>
      </c>
      <c r="AW6" s="22" t="s">
        <v>85</v>
      </c>
      <c r="AX6" s="22" t="s">
        <v>85</v>
      </c>
      <c r="AY6" s="22" t="s">
        <v>85</v>
      </c>
      <c r="AZ6" s="22" t="s">
        <v>85</v>
      </c>
      <c r="BA6" s="22" t="s">
        <v>85</v>
      </c>
      <c r="BB6" s="22" t="s">
        <v>85</v>
      </c>
      <c r="BC6" s="22" t="s">
        <v>85</v>
      </c>
      <c r="BD6" s="22" t="s">
        <v>85</v>
      </c>
      <c r="BE6" s="22" t="s">
        <v>85</v>
      </c>
      <c r="BF6" s="22" t="s">
        <v>85</v>
      </c>
      <c r="BG6" s="22" t="s">
        <v>85</v>
      </c>
      <c r="BH6" s="22" t="s">
        <v>85</v>
      </c>
      <c r="BI6" s="22" t="s">
        <v>85</v>
      </c>
      <c r="BJ6" s="22" t="s">
        <v>85</v>
      </c>
      <c r="BK6" s="22" t="s">
        <v>85</v>
      </c>
      <c r="BL6" s="22" t="s">
        <v>85</v>
      </c>
      <c r="BM6" s="22" t="s">
        <v>85</v>
      </c>
      <c r="BN6" s="22" t="s">
        <v>85</v>
      </c>
      <c r="BO6" s="48"/>
      <c r="BP6" s="22" t="s">
        <v>85</v>
      </c>
      <c r="BQ6" s="22" t="s">
        <v>85</v>
      </c>
      <c r="BR6" s="32">
        <v>33</v>
      </c>
      <c r="BS6" s="32">
        <v>44</v>
      </c>
      <c r="BT6" s="32">
        <v>23</v>
      </c>
      <c r="BU6" s="22" t="s">
        <v>85</v>
      </c>
      <c r="BV6" s="22" t="s">
        <v>85</v>
      </c>
      <c r="BW6" s="22" t="s">
        <v>85</v>
      </c>
      <c r="BX6" s="22" t="s">
        <v>85</v>
      </c>
      <c r="BY6" s="22" t="s">
        <v>85</v>
      </c>
      <c r="BZ6" s="22" t="s">
        <v>85</v>
      </c>
      <c r="CA6" s="22" t="s">
        <v>85</v>
      </c>
      <c r="CB6" s="22" t="s">
        <v>85</v>
      </c>
      <c r="CC6" s="22" t="s">
        <v>85</v>
      </c>
    </row>
    <row r="7" spans="1:82">
      <c r="A7" s="44">
        <v>90</v>
      </c>
      <c r="B7" s="45" t="s">
        <v>976</v>
      </c>
      <c r="C7" s="24" t="s">
        <v>987</v>
      </c>
      <c r="D7" s="39" t="s">
        <v>232</v>
      </c>
      <c r="E7" s="39" t="s">
        <v>100</v>
      </c>
      <c r="F7" s="39" t="s">
        <v>823</v>
      </c>
      <c r="G7" s="39" t="s">
        <v>92</v>
      </c>
      <c r="H7" s="40">
        <f>E7-D7+1</f>
        <v>4</v>
      </c>
      <c r="I7" s="40" t="s">
        <v>194</v>
      </c>
      <c r="J7" s="48" t="s">
        <v>1467</v>
      </c>
      <c r="K7" s="40" t="s">
        <v>1010</v>
      </c>
      <c r="L7" s="48">
        <v>55</v>
      </c>
      <c r="M7" s="48">
        <v>43</v>
      </c>
      <c r="N7" s="22">
        <v>1</v>
      </c>
      <c r="O7" s="22">
        <v>2</v>
      </c>
      <c r="P7" s="48" t="s">
        <v>1320</v>
      </c>
      <c r="Q7" s="48" t="s">
        <v>1321</v>
      </c>
      <c r="R7" s="48" t="s">
        <v>88</v>
      </c>
      <c r="S7" s="12">
        <v>52</v>
      </c>
      <c r="T7" s="12">
        <v>47</v>
      </c>
      <c r="U7" s="48">
        <v>52</v>
      </c>
      <c r="V7" s="48">
        <v>47</v>
      </c>
      <c r="W7" s="48" t="str">
        <f>IF(U7&gt;V7,"Dem","Rep")</f>
        <v>Dem</v>
      </c>
      <c r="X7" s="48">
        <f>IF(AND(W7="Dem", L7&gt;M7),1,0)</f>
        <v>1</v>
      </c>
      <c r="Y7" s="22" t="s">
        <v>85</v>
      </c>
      <c r="Z7" s="22" t="s">
        <v>85</v>
      </c>
      <c r="AA7" s="48">
        <v>1</v>
      </c>
      <c r="AB7" s="48">
        <v>0</v>
      </c>
      <c r="AC7" s="48">
        <v>0</v>
      </c>
      <c r="AD7" s="22" t="s">
        <v>85</v>
      </c>
      <c r="AE7" s="13" t="s">
        <v>987</v>
      </c>
      <c r="AF7" s="13" t="s">
        <v>987</v>
      </c>
      <c r="AG7" s="48" t="s">
        <v>89</v>
      </c>
      <c r="AH7" s="48">
        <v>1</v>
      </c>
      <c r="AI7" s="48">
        <v>0</v>
      </c>
      <c r="AJ7" s="22">
        <v>1</v>
      </c>
      <c r="AK7" s="22">
        <v>1</v>
      </c>
      <c r="AL7" s="22">
        <v>1</v>
      </c>
      <c r="AM7" s="22">
        <v>1</v>
      </c>
      <c r="AN7" s="22">
        <v>1</v>
      </c>
      <c r="AO7" s="22">
        <v>0</v>
      </c>
      <c r="AP7" s="22">
        <v>1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48"/>
      <c r="BP7" s="22" t="s">
        <v>85</v>
      </c>
      <c r="BQ7" s="22" t="s">
        <v>85</v>
      </c>
      <c r="BR7" s="48" t="s">
        <v>85</v>
      </c>
      <c r="BS7" s="48" t="s">
        <v>85</v>
      </c>
      <c r="BT7" s="48" t="s">
        <v>85</v>
      </c>
      <c r="BU7" s="22" t="s">
        <v>85</v>
      </c>
      <c r="BV7" s="22" t="s">
        <v>85</v>
      </c>
      <c r="BW7" s="22" t="s">
        <v>85</v>
      </c>
      <c r="BX7" s="22" t="s">
        <v>85</v>
      </c>
      <c r="BY7" s="22" t="s">
        <v>85</v>
      </c>
      <c r="BZ7" s="22" t="s">
        <v>85</v>
      </c>
      <c r="CA7" s="22" t="s">
        <v>85</v>
      </c>
      <c r="CB7" s="22" t="s">
        <v>85</v>
      </c>
      <c r="CC7" s="22" t="s">
        <v>85</v>
      </c>
      <c r="CD7" s="45"/>
    </row>
    <row r="8" spans="1:82">
      <c r="A8" s="1">
        <v>28</v>
      </c>
      <c r="B8" s="1" t="s">
        <v>976</v>
      </c>
      <c r="C8" s="19" t="s">
        <v>989</v>
      </c>
      <c r="D8" s="20" t="s">
        <v>427</v>
      </c>
      <c r="E8" s="20" t="s">
        <v>167</v>
      </c>
      <c r="F8" s="20" t="s">
        <v>1061</v>
      </c>
      <c r="G8" s="20" t="s">
        <v>415</v>
      </c>
      <c r="H8" s="40">
        <f>E8-D8+1</f>
        <v>3</v>
      </c>
      <c r="I8" s="32">
        <v>3.6</v>
      </c>
      <c r="J8" s="48" t="s">
        <v>1467</v>
      </c>
      <c r="K8" s="48">
        <v>735</v>
      </c>
      <c r="L8" s="48">
        <v>46</v>
      </c>
      <c r="M8" s="48">
        <v>46</v>
      </c>
      <c r="N8" s="22">
        <v>2</v>
      </c>
      <c r="O8" s="22">
        <v>6</v>
      </c>
      <c r="P8" s="48" t="s">
        <v>1320</v>
      </c>
      <c r="Q8" s="48" t="s">
        <v>1321</v>
      </c>
      <c r="R8" s="32" t="s">
        <v>88</v>
      </c>
      <c r="S8" s="12">
        <v>52</v>
      </c>
      <c r="T8" s="12">
        <v>47</v>
      </c>
      <c r="U8" s="48">
        <v>52</v>
      </c>
      <c r="V8" s="48">
        <v>47</v>
      </c>
      <c r="W8" s="48" t="str">
        <f>IF(U8&gt;V8,"Dem","Rep")</f>
        <v>Dem</v>
      </c>
      <c r="X8" s="48">
        <f>IF(AND(W8="Dem", L8&gt;M8),1,0)</f>
        <v>0</v>
      </c>
      <c r="Y8" s="32" t="s">
        <v>85</v>
      </c>
      <c r="Z8" s="32" t="s">
        <v>85</v>
      </c>
      <c r="AA8" s="22">
        <v>0</v>
      </c>
      <c r="AB8" s="22">
        <v>1</v>
      </c>
      <c r="AC8" s="22">
        <v>0</v>
      </c>
      <c r="AD8" s="32">
        <v>10</v>
      </c>
      <c r="AE8" s="32" t="s">
        <v>1062</v>
      </c>
      <c r="AF8" s="32" t="s">
        <v>1062</v>
      </c>
      <c r="AG8" s="32" t="s">
        <v>89</v>
      </c>
      <c r="AH8" s="32">
        <v>1</v>
      </c>
      <c r="AI8" s="32">
        <v>0</v>
      </c>
      <c r="AJ8" s="32">
        <v>1</v>
      </c>
      <c r="AK8" s="32">
        <v>0</v>
      </c>
      <c r="AL8" s="32">
        <v>1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1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/>
      <c r="BP8" s="32" t="s">
        <v>85</v>
      </c>
      <c r="BQ8" s="32" t="s">
        <v>85</v>
      </c>
      <c r="BR8" s="32" t="s">
        <v>85</v>
      </c>
      <c r="BS8" s="32" t="s">
        <v>85</v>
      </c>
      <c r="BT8" s="32" t="s">
        <v>85</v>
      </c>
      <c r="BU8" s="32" t="s">
        <v>85</v>
      </c>
      <c r="BV8" s="32" t="s">
        <v>85</v>
      </c>
      <c r="BW8" s="32" t="s">
        <v>85</v>
      </c>
      <c r="BX8" s="32" t="s">
        <v>85</v>
      </c>
      <c r="BY8" s="32" t="s">
        <v>85</v>
      </c>
      <c r="BZ8" s="32" t="s">
        <v>85</v>
      </c>
      <c r="CA8" s="32" t="s">
        <v>85</v>
      </c>
      <c r="CB8" s="32" t="s">
        <v>85</v>
      </c>
      <c r="CC8" s="32" t="s">
        <v>85</v>
      </c>
      <c r="CD8" s="1"/>
    </row>
    <row r="9" spans="1:82">
      <c r="A9" s="26">
        <v>13</v>
      </c>
      <c r="B9" s="26" t="s">
        <v>1083</v>
      </c>
      <c r="C9" s="19" t="s">
        <v>1298</v>
      </c>
      <c r="D9" s="27">
        <v>43995</v>
      </c>
      <c r="E9" s="27">
        <v>43997</v>
      </c>
      <c r="F9" s="26" t="s">
        <v>454</v>
      </c>
      <c r="G9" s="27">
        <v>43999</v>
      </c>
      <c r="H9" s="32">
        <v>3</v>
      </c>
      <c r="I9" s="48">
        <v>4.38</v>
      </c>
      <c r="J9" s="48" t="s">
        <v>1467</v>
      </c>
      <c r="K9" s="32">
        <v>500</v>
      </c>
      <c r="L9" s="32">
        <v>20</v>
      </c>
      <c r="M9" s="32">
        <v>59</v>
      </c>
      <c r="N9" s="12" t="s">
        <v>85</v>
      </c>
      <c r="O9" s="49">
        <v>21</v>
      </c>
      <c r="P9" s="32" t="s">
        <v>1330</v>
      </c>
      <c r="Q9" s="32" t="s">
        <v>1331</v>
      </c>
      <c r="R9" s="32" t="s">
        <v>88</v>
      </c>
      <c r="S9" s="12">
        <v>34</v>
      </c>
      <c r="T9" s="12">
        <v>65</v>
      </c>
      <c r="U9" s="48">
        <f>100*ROUND(264639/(516609+264639+11329+683),2)</f>
        <v>33</v>
      </c>
      <c r="V9" s="48">
        <f>100*ROUND(516609/(516609+264639+11329+683),2)</f>
        <v>65</v>
      </c>
      <c r="W9" s="48" t="str">
        <f>IF(U9&gt;V9,"Dem","Rep")</f>
        <v>Rep</v>
      </c>
      <c r="X9" s="48">
        <f>IF(AND(W9="Rep",M9&gt;L9),1,0)</f>
        <v>1</v>
      </c>
      <c r="Y9" s="12" t="s">
        <v>85</v>
      </c>
      <c r="Z9" s="12" t="s">
        <v>85</v>
      </c>
      <c r="AA9" s="32">
        <v>0</v>
      </c>
      <c r="AB9" s="32">
        <v>1</v>
      </c>
      <c r="AC9" s="32">
        <v>0</v>
      </c>
      <c r="AD9" s="32">
        <v>30</v>
      </c>
      <c r="AE9" s="32" t="s">
        <v>1298</v>
      </c>
      <c r="AF9" s="32" t="s">
        <v>1298</v>
      </c>
      <c r="AG9" s="32" t="s">
        <v>178</v>
      </c>
      <c r="AH9" s="32">
        <v>1</v>
      </c>
      <c r="AI9" s="32">
        <v>0</v>
      </c>
      <c r="AJ9" s="12" t="s">
        <v>85</v>
      </c>
      <c r="AK9" s="12" t="s">
        <v>85</v>
      </c>
      <c r="AL9" s="12" t="s">
        <v>85</v>
      </c>
      <c r="AM9" s="12" t="s">
        <v>85</v>
      </c>
      <c r="AN9" s="12" t="s">
        <v>85</v>
      </c>
      <c r="AO9" s="12" t="s">
        <v>85</v>
      </c>
      <c r="AP9" s="12" t="s">
        <v>85</v>
      </c>
      <c r="AQ9" s="12" t="s">
        <v>85</v>
      </c>
      <c r="AR9" s="12" t="s">
        <v>85</v>
      </c>
      <c r="AS9" s="12" t="s">
        <v>85</v>
      </c>
      <c r="AT9" s="12" t="s">
        <v>85</v>
      </c>
      <c r="AU9" s="12" t="s">
        <v>85</v>
      </c>
      <c r="AV9" s="12" t="s">
        <v>85</v>
      </c>
      <c r="AW9" s="12" t="s">
        <v>85</v>
      </c>
      <c r="AX9" s="12" t="s">
        <v>85</v>
      </c>
      <c r="AY9" s="12" t="s">
        <v>85</v>
      </c>
      <c r="AZ9" s="12" t="s">
        <v>85</v>
      </c>
      <c r="BA9" s="12" t="s">
        <v>85</v>
      </c>
      <c r="BB9" s="12" t="s">
        <v>85</v>
      </c>
      <c r="BC9" s="12" t="s">
        <v>85</v>
      </c>
      <c r="BD9" s="12" t="s">
        <v>85</v>
      </c>
      <c r="BE9" s="12" t="s">
        <v>85</v>
      </c>
      <c r="BF9" s="12" t="s">
        <v>85</v>
      </c>
      <c r="BG9" s="12" t="s">
        <v>85</v>
      </c>
      <c r="BH9" s="12" t="s">
        <v>85</v>
      </c>
      <c r="BI9" s="12" t="s">
        <v>85</v>
      </c>
      <c r="BJ9" s="12" t="s">
        <v>85</v>
      </c>
      <c r="BK9" s="12" t="s">
        <v>85</v>
      </c>
      <c r="BL9" s="12" t="s">
        <v>85</v>
      </c>
      <c r="BM9" s="12" t="s">
        <v>85</v>
      </c>
      <c r="BN9" s="12" t="s">
        <v>85</v>
      </c>
      <c r="BO9" s="48"/>
      <c r="BP9" s="12" t="s">
        <v>85</v>
      </c>
      <c r="BQ9" s="12" t="s">
        <v>85</v>
      </c>
      <c r="BR9" s="32">
        <v>30</v>
      </c>
      <c r="BS9" s="32">
        <v>27</v>
      </c>
      <c r="BT9" s="32">
        <v>43</v>
      </c>
      <c r="BU9" s="12" t="s">
        <v>85</v>
      </c>
      <c r="BV9" s="12" t="s">
        <v>85</v>
      </c>
      <c r="BW9" s="12" t="s">
        <v>85</v>
      </c>
      <c r="BX9" s="12" t="s">
        <v>85</v>
      </c>
      <c r="BY9" s="32">
        <v>82</v>
      </c>
      <c r="BZ9" s="12" t="s">
        <v>85</v>
      </c>
      <c r="CA9" s="12" t="s">
        <v>85</v>
      </c>
      <c r="CB9" s="12" t="s">
        <v>85</v>
      </c>
      <c r="CC9" s="32">
        <v>18</v>
      </c>
    </row>
    <row r="10" spans="1:82">
      <c r="A10" s="7">
        <v>115</v>
      </c>
      <c r="B10" s="8" t="s">
        <v>976</v>
      </c>
      <c r="C10" s="9" t="s">
        <v>217</v>
      </c>
      <c r="D10" s="10" t="s">
        <v>82</v>
      </c>
      <c r="E10" s="10" t="s">
        <v>132</v>
      </c>
      <c r="F10" s="23" t="s">
        <v>218</v>
      </c>
      <c r="G10" s="10" t="s">
        <v>123</v>
      </c>
      <c r="H10" s="17">
        <f>E10-D10+1</f>
        <v>3</v>
      </c>
      <c r="I10" s="11" t="s">
        <v>532</v>
      </c>
      <c r="J10" s="40" t="s">
        <v>185</v>
      </c>
      <c r="K10" s="11" t="s">
        <v>983</v>
      </c>
      <c r="L10" s="12">
        <v>55</v>
      </c>
      <c r="M10" s="12">
        <v>45</v>
      </c>
      <c r="N10" s="12">
        <v>5</v>
      </c>
      <c r="O10" s="12">
        <v>3</v>
      </c>
      <c r="P10" s="14" t="s">
        <v>1320</v>
      </c>
      <c r="Q10" s="14" t="s">
        <v>1321</v>
      </c>
      <c r="R10" s="12" t="s">
        <v>88</v>
      </c>
      <c r="S10" s="12">
        <v>52</v>
      </c>
      <c r="T10" s="12">
        <v>47</v>
      </c>
      <c r="U10" s="48">
        <v>52</v>
      </c>
      <c r="V10" s="48">
        <v>47</v>
      </c>
      <c r="W10" s="48" t="str">
        <f>IF(U10&gt;V10,"Dem","Rep")</f>
        <v>Dem</v>
      </c>
      <c r="X10" s="48">
        <f>IF(AND(W10="Dem", L10&gt;M10),1,0)</f>
        <v>1</v>
      </c>
      <c r="Y10" s="12" t="s">
        <v>85</v>
      </c>
      <c r="Z10" s="12" t="s">
        <v>85</v>
      </c>
      <c r="AA10" s="12">
        <v>0</v>
      </c>
      <c r="AB10" s="12">
        <v>0</v>
      </c>
      <c r="AC10" s="12">
        <v>1</v>
      </c>
      <c r="AD10" s="12" t="s">
        <v>85</v>
      </c>
      <c r="AE10" s="48" t="s">
        <v>217</v>
      </c>
      <c r="AF10" s="48" t="s">
        <v>217</v>
      </c>
      <c r="AG10" s="13" t="s">
        <v>89</v>
      </c>
      <c r="AH10" s="12">
        <v>1</v>
      </c>
      <c r="AI10" s="12">
        <v>1</v>
      </c>
      <c r="AJ10" s="12">
        <v>1</v>
      </c>
      <c r="AK10" s="12">
        <v>1</v>
      </c>
      <c r="AL10" s="12">
        <v>1</v>
      </c>
      <c r="AM10" s="12">
        <v>0</v>
      </c>
      <c r="AN10" s="12">
        <v>0</v>
      </c>
      <c r="AO10" s="12">
        <v>0</v>
      </c>
      <c r="AP10" s="12">
        <v>1</v>
      </c>
      <c r="AQ10" s="12">
        <v>0</v>
      </c>
      <c r="AR10" s="12">
        <v>0</v>
      </c>
      <c r="AS10" s="12">
        <v>0</v>
      </c>
      <c r="AT10" s="12">
        <v>1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48"/>
      <c r="BP10" s="12">
        <v>48</v>
      </c>
      <c r="BQ10" s="12">
        <v>44</v>
      </c>
      <c r="BR10" s="12">
        <v>36</v>
      </c>
      <c r="BS10" s="12">
        <v>30</v>
      </c>
      <c r="BT10" s="12">
        <v>34</v>
      </c>
      <c r="BU10" s="12" t="s">
        <v>85</v>
      </c>
      <c r="BV10" s="12" t="s">
        <v>85</v>
      </c>
      <c r="BW10" s="12" t="s">
        <v>85</v>
      </c>
      <c r="BX10" s="12" t="s">
        <v>85</v>
      </c>
      <c r="BY10" s="12">
        <v>72</v>
      </c>
      <c r="BZ10" s="12">
        <v>24</v>
      </c>
      <c r="CA10" s="12">
        <v>1</v>
      </c>
      <c r="CB10" s="12">
        <v>1</v>
      </c>
      <c r="CC10" s="12">
        <v>1</v>
      </c>
      <c r="CD10" s="8"/>
    </row>
    <row r="11" spans="1:82">
      <c r="A11" s="7">
        <v>99</v>
      </c>
      <c r="B11" s="8" t="s">
        <v>976</v>
      </c>
      <c r="C11" s="24" t="s">
        <v>78</v>
      </c>
      <c r="D11" s="10" t="s">
        <v>79</v>
      </c>
      <c r="E11" s="10" t="s">
        <v>122</v>
      </c>
      <c r="F11" s="10" t="s">
        <v>956</v>
      </c>
      <c r="G11" s="10" t="s">
        <v>80</v>
      </c>
      <c r="H11" s="17">
        <f>E11-D11+1</f>
        <v>2</v>
      </c>
      <c r="I11" s="11" t="s">
        <v>160</v>
      </c>
      <c r="J11" s="11" t="s">
        <v>185</v>
      </c>
      <c r="K11" s="11" t="s">
        <v>843</v>
      </c>
      <c r="L11" s="12">
        <v>51</v>
      </c>
      <c r="M11" s="12">
        <v>43</v>
      </c>
      <c r="N11" s="12" t="s">
        <v>85</v>
      </c>
      <c r="O11" s="12">
        <v>6</v>
      </c>
      <c r="P11" s="14" t="s">
        <v>1320</v>
      </c>
      <c r="Q11" s="14" t="s">
        <v>1321</v>
      </c>
      <c r="R11" s="12" t="s">
        <v>88</v>
      </c>
      <c r="S11" s="12">
        <v>52</v>
      </c>
      <c r="T11" s="12">
        <v>47</v>
      </c>
      <c r="U11" s="48">
        <v>52</v>
      </c>
      <c r="V11" s="48">
        <v>47</v>
      </c>
      <c r="W11" s="48" t="str">
        <f>IF(U11&gt;V11,"Dem","Rep")</f>
        <v>Dem</v>
      </c>
      <c r="X11" s="48">
        <f>IF(AND(W11="Dem", L11&gt;M11),1,0)</f>
        <v>1</v>
      </c>
      <c r="Y11" s="12" t="s">
        <v>129</v>
      </c>
      <c r="Z11" s="12" t="s">
        <v>85</v>
      </c>
      <c r="AA11" s="12" t="s">
        <v>85</v>
      </c>
      <c r="AB11" s="12" t="s">
        <v>85</v>
      </c>
      <c r="AC11" s="12" t="s">
        <v>85</v>
      </c>
      <c r="AD11" s="12" t="s">
        <v>85</v>
      </c>
      <c r="AE11" s="13" t="s">
        <v>78</v>
      </c>
      <c r="AF11" s="13" t="s">
        <v>78</v>
      </c>
      <c r="AG11" s="12" t="s">
        <v>89</v>
      </c>
      <c r="AH11" s="12">
        <v>1</v>
      </c>
      <c r="AI11" s="12">
        <v>0</v>
      </c>
      <c r="AJ11" s="12" t="s">
        <v>85</v>
      </c>
      <c r="AK11" s="12" t="s">
        <v>85</v>
      </c>
      <c r="AL11" s="12" t="s">
        <v>85</v>
      </c>
      <c r="AM11" s="12" t="s">
        <v>85</v>
      </c>
      <c r="AN11" s="12" t="s">
        <v>85</v>
      </c>
      <c r="AO11" s="12" t="s">
        <v>85</v>
      </c>
      <c r="AP11" s="12" t="s">
        <v>85</v>
      </c>
      <c r="AQ11" s="12" t="s">
        <v>85</v>
      </c>
      <c r="AR11" s="12" t="s">
        <v>85</v>
      </c>
      <c r="AS11" s="12" t="s">
        <v>85</v>
      </c>
      <c r="AT11" s="12" t="s">
        <v>85</v>
      </c>
      <c r="AU11" s="12" t="s">
        <v>85</v>
      </c>
      <c r="AV11" s="12" t="s">
        <v>85</v>
      </c>
      <c r="AW11" s="12" t="s">
        <v>85</v>
      </c>
      <c r="AX11" s="12" t="s">
        <v>85</v>
      </c>
      <c r="AY11" s="12" t="s">
        <v>85</v>
      </c>
      <c r="AZ11" s="12" t="s">
        <v>85</v>
      </c>
      <c r="BA11" s="12" t="s">
        <v>85</v>
      </c>
      <c r="BB11" s="12" t="s">
        <v>85</v>
      </c>
      <c r="BC11" s="12" t="s">
        <v>85</v>
      </c>
      <c r="BD11" s="12" t="s">
        <v>85</v>
      </c>
      <c r="BE11" s="12" t="s">
        <v>85</v>
      </c>
      <c r="BF11" s="12" t="s">
        <v>85</v>
      </c>
      <c r="BG11" s="12" t="s">
        <v>85</v>
      </c>
      <c r="BH11" s="12" t="s">
        <v>85</v>
      </c>
      <c r="BI11" s="12" t="s">
        <v>85</v>
      </c>
      <c r="BJ11" s="12" t="s">
        <v>85</v>
      </c>
      <c r="BK11" s="12" t="s">
        <v>85</v>
      </c>
      <c r="BL11" s="12" t="s">
        <v>85</v>
      </c>
      <c r="BM11" s="12" t="s">
        <v>85</v>
      </c>
      <c r="BN11" s="12" t="s">
        <v>85</v>
      </c>
      <c r="BO11" s="48"/>
      <c r="BP11" s="12">
        <v>46</v>
      </c>
      <c r="BQ11" s="12">
        <v>43</v>
      </c>
      <c r="BR11" s="12">
        <v>34</v>
      </c>
      <c r="BS11" s="12">
        <v>33</v>
      </c>
      <c r="BT11" s="12">
        <v>33</v>
      </c>
      <c r="BU11" s="12" t="s">
        <v>85</v>
      </c>
      <c r="BV11" s="12" t="s">
        <v>85</v>
      </c>
      <c r="BW11" s="12" t="s">
        <v>85</v>
      </c>
      <c r="BX11" s="12" t="s">
        <v>85</v>
      </c>
      <c r="BY11" s="12">
        <v>72</v>
      </c>
      <c r="BZ11" s="12">
        <v>20</v>
      </c>
      <c r="CA11" s="12">
        <v>5</v>
      </c>
      <c r="CB11" s="12">
        <v>2</v>
      </c>
      <c r="CC11" s="12">
        <v>1</v>
      </c>
      <c r="CD11" s="8"/>
    </row>
    <row r="12" spans="1:82">
      <c r="A12" s="7">
        <v>68</v>
      </c>
      <c r="B12" s="8" t="s">
        <v>976</v>
      </c>
      <c r="C12" s="33" t="s">
        <v>987</v>
      </c>
      <c r="D12" s="10" t="s">
        <v>301</v>
      </c>
      <c r="E12" s="10" t="s">
        <v>98</v>
      </c>
      <c r="F12" s="10" t="s">
        <v>320</v>
      </c>
      <c r="G12" s="10" t="s">
        <v>310</v>
      </c>
      <c r="H12" s="11">
        <f>E12-D12+1</f>
        <v>3</v>
      </c>
      <c r="I12" s="11" t="s">
        <v>636</v>
      </c>
      <c r="J12" s="11" t="s">
        <v>185</v>
      </c>
      <c r="K12" s="11" t="s">
        <v>1024</v>
      </c>
      <c r="L12" s="12">
        <v>55</v>
      </c>
      <c r="M12" s="12">
        <v>41</v>
      </c>
      <c r="N12" s="12">
        <v>2</v>
      </c>
      <c r="O12" s="12">
        <v>4</v>
      </c>
      <c r="P12" s="14" t="s">
        <v>1320</v>
      </c>
      <c r="Q12" s="14" t="s">
        <v>1321</v>
      </c>
      <c r="R12" s="12" t="s">
        <v>88</v>
      </c>
      <c r="S12" s="12">
        <v>52</v>
      </c>
      <c r="T12" s="12">
        <v>47</v>
      </c>
      <c r="U12" s="48">
        <v>52</v>
      </c>
      <c r="V12" s="48">
        <v>47</v>
      </c>
      <c r="W12" s="48" t="str">
        <f>IF(U12&gt;V12,"Dem","Rep")</f>
        <v>Dem</v>
      </c>
      <c r="X12" s="48">
        <f>IF(AND(W12="Dem", L12&gt;M12),1,0)</f>
        <v>1</v>
      </c>
      <c r="Y12" s="12" t="s">
        <v>1025</v>
      </c>
      <c r="Z12" s="12" t="s">
        <v>85</v>
      </c>
      <c r="AA12" s="12" t="s">
        <v>85</v>
      </c>
      <c r="AB12" s="12" t="s">
        <v>85</v>
      </c>
      <c r="AC12" s="12" t="s">
        <v>85</v>
      </c>
      <c r="AD12" s="12" t="s">
        <v>85</v>
      </c>
      <c r="AE12" s="48" t="s">
        <v>1026</v>
      </c>
      <c r="AF12" s="48" t="s">
        <v>1026</v>
      </c>
      <c r="AG12" s="12" t="s">
        <v>89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0</v>
      </c>
      <c r="AO12" s="12">
        <v>0</v>
      </c>
      <c r="AP12" s="12">
        <v>1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48"/>
      <c r="BP12" s="12" t="s">
        <v>85</v>
      </c>
      <c r="BQ12" s="12" t="s">
        <v>85</v>
      </c>
      <c r="BR12" s="12">
        <v>34</v>
      </c>
      <c r="BS12" s="12">
        <v>36</v>
      </c>
      <c r="BT12" s="12">
        <v>29</v>
      </c>
      <c r="BU12" s="12" t="s">
        <v>85</v>
      </c>
      <c r="BV12" s="12" t="s">
        <v>85</v>
      </c>
      <c r="BW12" s="12" t="s">
        <v>85</v>
      </c>
      <c r="BX12" s="12" t="s">
        <v>85</v>
      </c>
      <c r="BY12" s="12">
        <v>70</v>
      </c>
      <c r="BZ12" s="12">
        <v>20</v>
      </c>
      <c r="CA12" s="12">
        <v>5</v>
      </c>
      <c r="CB12" s="12">
        <v>1</v>
      </c>
      <c r="CC12" s="12">
        <v>3</v>
      </c>
      <c r="CD12" s="8"/>
    </row>
    <row r="13" spans="1:82">
      <c r="A13" s="1">
        <v>38</v>
      </c>
      <c r="B13" s="1" t="s">
        <v>976</v>
      </c>
      <c r="C13" s="19" t="s">
        <v>987</v>
      </c>
      <c r="D13" s="20" t="s">
        <v>271</v>
      </c>
      <c r="E13" s="20" t="s">
        <v>379</v>
      </c>
      <c r="F13" s="20" t="s">
        <v>1051</v>
      </c>
      <c r="G13" s="20" t="s">
        <v>389</v>
      </c>
      <c r="H13" s="11">
        <f>E13-D13+1</f>
        <v>2</v>
      </c>
      <c r="I13" s="32">
        <v>3.4</v>
      </c>
      <c r="J13" s="40" t="s">
        <v>185</v>
      </c>
      <c r="K13" s="32">
        <v>1101</v>
      </c>
      <c r="L13" s="12">
        <v>50</v>
      </c>
      <c r="M13" s="12">
        <v>40</v>
      </c>
      <c r="N13" s="12">
        <v>2</v>
      </c>
      <c r="O13" s="12">
        <v>8</v>
      </c>
      <c r="P13" s="14" t="s">
        <v>1320</v>
      </c>
      <c r="Q13" s="14" t="s">
        <v>1321</v>
      </c>
      <c r="R13" s="32" t="s">
        <v>88</v>
      </c>
      <c r="S13" s="12">
        <v>52</v>
      </c>
      <c r="T13" s="12">
        <v>47</v>
      </c>
      <c r="U13" s="48">
        <v>52</v>
      </c>
      <c r="V13" s="48">
        <v>47</v>
      </c>
      <c r="W13" s="48" t="str">
        <f>IF(U13&gt;V13,"Dem","Rep")</f>
        <v>Dem</v>
      </c>
      <c r="X13" s="48">
        <f>IF(AND(W13="Dem", L13&gt;M13),1,0)</f>
        <v>1</v>
      </c>
      <c r="Y13" s="32" t="s">
        <v>384</v>
      </c>
      <c r="Z13" s="32" t="s">
        <v>674</v>
      </c>
      <c r="AA13" s="32">
        <v>1</v>
      </c>
      <c r="AB13" s="32">
        <v>0</v>
      </c>
      <c r="AC13" s="32">
        <v>0</v>
      </c>
      <c r="AD13" s="12" t="s">
        <v>85</v>
      </c>
      <c r="AE13" s="32" t="s">
        <v>1052</v>
      </c>
      <c r="AF13" s="32" t="s">
        <v>1052</v>
      </c>
      <c r="AG13" s="32" t="s">
        <v>89</v>
      </c>
      <c r="AH13" s="32">
        <v>1</v>
      </c>
      <c r="AI13" s="32">
        <v>1</v>
      </c>
      <c r="AJ13" s="32">
        <v>1</v>
      </c>
      <c r="AK13" s="32">
        <v>1</v>
      </c>
      <c r="AL13" s="32">
        <v>1</v>
      </c>
      <c r="AM13" s="32">
        <v>1</v>
      </c>
      <c r="AN13" s="32">
        <v>1</v>
      </c>
      <c r="AO13" s="32">
        <v>0</v>
      </c>
      <c r="AP13" s="32">
        <v>1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1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/>
      <c r="BP13" s="32">
        <v>50</v>
      </c>
      <c r="BQ13" s="32">
        <v>46</v>
      </c>
      <c r="BR13" s="32">
        <v>33</v>
      </c>
      <c r="BS13" s="32">
        <v>34</v>
      </c>
      <c r="BT13" s="32">
        <v>29</v>
      </c>
      <c r="BU13" s="32" t="s">
        <v>85</v>
      </c>
      <c r="BV13" s="32" t="s">
        <v>85</v>
      </c>
      <c r="BW13" s="32" t="s">
        <v>85</v>
      </c>
      <c r="BX13" s="32" t="s">
        <v>85</v>
      </c>
      <c r="BY13" s="32">
        <v>70</v>
      </c>
      <c r="BZ13" s="32">
        <v>20</v>
      </c>
      <c r="CA13" s="32">
        <v>5</v>
      </c>
      <c r="CB13" s="32">
        <v>1</v>
      </c>
      <c r="CC13" s="32">
        <v>3</v>
      </c>
      <c r="CD13" s="1"/>
    </row>
    <row r="14" spans="1:82">
      <c r="A14" s="1">
        <v>34</v>
      </c>
      <c r="B14" s="1" t="s">
        <v>976</v>
      </c>
      <c r="C14" s="19" t="s">
        <v>987</v>
      </c>
      <c r="D14" s="20" t="s">
        <v>403</v>
      </c>
      <c r="E14" s="20" t="s">
        <v>597</v>
      </c>
      <c r="F14" s="20" t="s">
        <v>1056</v>
      </c>
      <c r="G14" s="20" t="s">
        <v>393</v>
      </c>
      <c r="H14" s="11">
        <f>E14-D14+1</f>
        <v>2</v>
      </c>
      <c r="I14" s="48">
        <v>3.2</v>
      </c>
      <c r="J14" s="11" t="s">
        <v>185</v>
      </c>
      <c r="K14" s="48">
        <v>1255</v>
      </c>
      <c r="L14" s="12">
        <v>52</v>
      </c>
      <c r="M14" s="12">
        <v>38</v>
      </c>
      <c r="N14" s="12">
        <v>3</v>
      </c>
      <c r="O14" s="12">
        <v>7</v>
      </c>
      <c r="P14" s="14" t="s">
        <v>1320</v>
      </c>
      <c r="Q14" s="14" t="s">
        <v>1321</v>
      </c>
      <c r="R14" s="12" t="s">
        <v>177</v>
      </c>
      <c r="S14" s="12">
        <v>52</v>
      </c>
      <c r="T14" s="12">
        <v>47</v>
      </c>
      <c r="U14" s="48">
        <v>52</v>
      </c>
      <c r="V14" s="48">
        <v>47</v>
      </c>
      <c r="W14" s="48" t="str">
        <f>IF(U14&gt;V14,"Dem","Rep")</f>
        <v>Dem</v>
      </c>
      <c r="X14" s="48">
        <f>IF(AND(W14="Dem", L14&gt;M14),1,0)</f>
        <v>1</v>
      </c>
      <c r="Y14" s="12" t="s">
        <v>85</v>
      </c>
      <c r="Z14" s="12" t="s">
        <v>674</v>
      </c>
      <c r="AA14" s="12">
        <v>1</v>
      </c>
      <c r="AB14" s="12">
        <v>0</v>
      </c>
      <c r="AC14" s="12">
        <v>0</v>
      </c>
      <c r="AD14" s="12" t="s">
        <v>85</v>
      </c>
      <c r="AE14" s="48" t="s">
        <v>987</v>
      </c>
      <c r="AF14" s="48" t="s">
        <v>987</v>
      </c>
      <c r="AG14" s="12" t="s">
        <v>89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0</v>
      </c>
      <c r="AO14" s="12">
        <v>0</v>
      </c>
      <c r="AP14" s="12">
        <v>1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1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48"/>
      <c r="BP14" s="12">
        <v>50</v>
      </c>
      <c r="BQ14" s="12">
        <v>46</v>
      </c>
      <c r="BR14" s="12">
        <v>36</v>
      </c>
      <c r="BS14" s="12">
        <v>34</v>
      </c>
      <c r="BT14" s="12">
        <v>26</v>
      </c>
      <c r="BU14" s="12" t="s">
        <v>85</v>
      </c>
      <c r="BV14" s="12" t="s">
        <v>85</v>
      </c>
      <c r="BW14" s="12" t="s">
        <v>85</v>
      </c>
      <c r="BX14" s="12" t="s">
        <v>85</v>
      </c>
      <c r="BY14" s="12">
        <v>70</v>
      </c>
      <c r="BZ14" s="12">
        <v>20</v>
      </c>
      <c r="CA14" s="12">
        <v>5</v>
      </c>
      <c r="CB14" s="12">
        <v>1</v>
      </c>
      <c r="CC14" s="12">
        <v>3</v>
      </c>
      <c r="CD14" s="1"/>
    </row>
    <row r="15" spans="1:82">
      <c r="A15" s="1">
        <v>31</v>
      </c>
      <c r="B15" s="1" t="s">
        <v>976</v>
      </c>
      <c r="C15" s="19" t="s">
        <v>1017</v>
      </c>
      <c r="D15" s="20" t="s">
        <v>404</v>
      </c>
      <c r="E15" s="20" t="s">
        <v>405</v>
      </c>
      <c r="F15" s="20" t="s">
        <v>406</v>
      </c>
      <c r="G15" s="20" t="s">
        <v>407</v>
      </c>
      <c r="H15" s="40">
        <f>E15-D15+1</f>
        <v>3</v>
      </c>
      <c r="I15" s="48">
        <v>3.8</v>
      </c>
      <c r="J15" s="11" t="s">
        <v>185</v>
      </c>
      <c r="K15" s="48">
        <v>673</v>
      </c>
      <c r="L15" s="12">
        <v>50</v>
      </c>
      <c r="M15" s="12">
        <v>44</v>
      </c>
      <c r="N15" s="12" t="s">
        <v>85</v>
      </c>
      <c r="O15" s="12">
        <v>7</v>
      </c>
      <c r="P15" s="14" t="s">
        <v>1320</v>
      </c>
      <c r="Q15" s="14" t="s">
        <v>1321</v>
      </c>
      <c r="R15" s="12" t="s">
        <v>177</v>
      </c>
      <c r="S15" s="12">
        <v>52</v>
      </c>
      <c r="T15" s="12">
        <v>47</v>
      </c>
      <c r="U15" s="48">
        <v>52</v>
      </c>
      <c r="V15" s="48">
        <v>47</v>
      </c>
      <c r="W15" s="48" t="str">
        <f>IF(U15&gt;V15,"Dem","Rep")</f>
        <v>Dem</v>
      </c>
      <c r="X15" s="48">
        <f>IF(AND(W15="Dem", L15&gt;M15),1,0)</f>
        <v>1</v>
      </c>
      <c r="Y15" s="12" t="s">
        <v>85</v>
      </c>
      <c r="Z15" s="12" t="s">
        <v>674</v>
      </c>
      <c r="AA15" s="12">
        <v>1</v>
      </c>
      <c r="AB15" s="12">
        <v>0</v>
      </c>
      <c r="AC15" s="12">
        <v>0</v>
      </c>
      <c r="AD15" s="12" t="s">
        <v>85</v>
      </c>
      <c r="AE15" s="48" t="s">
        <v>1017</v>
      </c>
      <c r="AF15" s="48" t="s">
        <v>1017</v>
      </c>
      <c r="AG15" s="12" t="s">
        <v>89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0</v>
      </c>
      <c r="AO15" s="12">
        <v>0</v>
      </c>
      <c r="AP15" s="12">
        <v>1</v>
      </c>
      <c r="AQ15" s="12">
        <v>0</v>
      </c>
      <c r="AR15" s="12">
        <v>0</v>
      </c>
      <c r="AS15" s="12">
        <v>0</v>
      </c>
      <c r="AT15" s="12">
        <v>1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48"/>
      <c r="BP15" s="12">
        <v>46</v>
      </c>
      <c r="BQ15" s="12">
        <v>43</v>
      </c>
      <c r="BR15" s="12" t="s">
        <v>85</v>
      </c>
      <c r="BS15" s="12" t="s">
        <v>85</v>
      </c>
      <c r="BT15" s="12" t="s">
        <v>85</v>
      </c>
      <c r="BU15" s="12" t="s">
        <v>85</v>
      </c>
      <c r="BV15" s="12" t="s">
        <v>85</v>
      </c>
      <c r="BW15" s="12" t="s">
        <v>85</v>
      </c>
      <c r="BX15" s="12" t="s">
        <v>85</v>
      </c>
      <c r="BY15" s="12">
        <v>72</v>
      </c>
      <c r="BZ15" s="12">
        <v>24</v>
      </c>
      <c r="CA15" s="12">
        <v>2</v>
      </c>
      <c r="CB15" s="12">
        <v>1</v>
      </c>
      <c r="CC15" s="12">
        <v>1</v>
      </c>
      <c r="CD15" s="1"/>
    </row>
    <row r="16" spans="1:82">
      <c r="A16" s="26">
        <v>19</v>
      </c>
      <c r="B16" s="26" t="s">
        <v>976</v>
      </c>
      <c r="C16" s="19" t="s">
        <v>987</v>
      </c>
      <c r="D16" s="27">
        <v>44004</v>
      </c>
      <c r="E16" s="27">
        <v>44007</v>
      </c>
      <c r="F16" s="26" t="s">
        <v>1066</v>
      </c>
      <c r="G16" s="27">
        <v>44012</v>
      </c>
      <c r="H16" s="32">
        <v>4</v>
      </c>
      <c r="I16" s="48">
        <v>3.4</v>
      </c>
      <c r="J16" s="32" t="s">
        <v>185</v>
      </c>
      <c r="K16" s="32">
        <v>1149</v>
      </c>
      <c r="L16" s="32">
        <v>49</v>
      </c>
      <c r="M16" s="32">
        <v>38</v>
      </c>
      <c r="N16" s="32">
        <v>5</v>
      </c>
      <c r="O16" s="49">
        <v>8</v>
      </c>
      <c r="P16" s="32" t="s">
        <v>1320</v>
      </c>
      <c r="Q16" s="32" t="s">
        <v>1321</v>
      </c>
      <c r="R16" s="32" t="s">
        <v>177</v>
      </c>
      <c r="S16" s="12">
        <v>52</v>
      </c>
      <c r="T16" s="12">
        <v>47</v>
      </c>
      <c r="U16" s="48">
        <v>52</v>
      </c>
      <c r="V16" s="48">
        <v>47</v>
      </c>
      <c r="W16" s="48" t="str">
        <f>IF(U16&gt;V16,"Dem","Rep")</f>
        <v>Dem</v>
      </c>
      <c r="X16" s="48">
        <f>IF(AND(W16="Dem", L16&gt;M16),1,0)</f>
        <v>1</v>
      </c>
      <c r="Y16" s="48" t="s">
        <v>85</v>
      </c>
      <c r="Z16" s="48" t="s">
        <v>85</v>
      </c>
      <c r="AA16" s="32">
        <v>0</v>
      </c>
      <c r="AB16" s="32">
        <v>0</v>
      </c>
      <c r="AC16" s="32">
        <v>0</v>
      </c>
      <c r="AD16" s="48" t="s">
        <v>85</v>
      </c>
      <c r="AE16" s="32" t="s">
        <v>987</v>
      </c>
      <c r="AF16" s="32" t="s">
        <v>987</v>
      </c>
      <c r="AG16" s="32" t="s">
        <v>178</v>
      </c>
      <c r="AH16" s="32">
        <v>1</v>
      </c>
      <c r="AI16" s="32">
        <v>1</v>
      </c>
      <c r="AJ16" s="49">
        <v>1</v>
      </c>
      <c r="AK16" s="49">
        <v>1</v>
      </c>
      <c r="AL16" s="49">
        <v>1</v>
      </c>
      <c r="AM16" s="49">
        <v>1</v>
      </c>
      <c r="AN16" s="49">
        <v>1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1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/>
      <c r="BP16" s="49">
        <v>50</v>
      </c>
      <c r="BQ16" s="49">
        <v>46</v>
      </c>
      <c r="BR16" s="49">
        <v>35</v>
      </c>
      <c r="BS16" s="49">
        <v>35</v>
      </c>
      <c r="BT16" s="49">
        <v>26</v>
      </c>
      <c r="BU16" s="48" t="s">
        <v>85</v>
      </c>
      <c r="BV16" s="48" t="s">
        <v>85</v>
      </c>
      <c r="BW16" s="48" t="s">
        <v>85</v>
      </c>
      <c r="BX16" s="48" t="s">
        <v>85</v>
      </c>
      <c r="BY16" s="32">
        <v>70</v>
      </c>
      <c r="BZ16" s="32">
        <v>20</v>
      </c>
      <c r="CA16" s="32">
        <v>5</v>
      </c>
      <c r="CB16" s="32">
        <v>1</v>
      </c>
      <c r="CC16" s="32">
        <v>3</v>
      </c>
    </row>
    <row r="17" spans="1:82">
      <c r="A17" s="26">
        <v>14</v>
      </c>
      <c r="B17" s="26" t="s">
        <v>976</v>
      </c>
      <c r="C17" s="19" t="s">
        <v>78</v>
      </c>
      <c r="D17" s="27">
        <v>43999</v>
      </c>
      <c r="E17" s="27">
        <v>43999</v>
      </c>
      <c r="F17" s="28" t="s">
        <v>1069</v>
      </c>
      <c r="G17" s="27">
        <v>44001</v>
      </c>
      <c r="H17" s="32">
        <v>1</v>
      </c>
      <c r="I17" s="48">
        <v>3.9</v>
      </c>
      <c r="J17" s="32" t="s">
        <v>185</v>
      </c>
      <c r="K17" s="32">
        <v>631</v>
      </c>
      <c r="L17" s="32">
        <v>46</v>
      </c>
      <c r="M17" s="32">
        <v>46</v>
      </c>
      <c r="N17" s="22" t="s">
        <v>85</v>
      </c>
      <c r="O17" s="49">
        <v>8</v>
      </c>
      <c r="P17" s="32" t="s">
        <v>1320</v>
      </c>
      <c r="Q17" s="32" t="s">
        <v>1321</v>
      </c>
      <c r="R17" s="32" t="s">
        <v>177</v>
      </c>
      <c r="S17" s="12">
        <v>52</v>
      </c>
      <c r="T17" s="12">
        <v>47</v>
      </c>
      <c r="U17" s="48">
        <v>52</v>
      </c>
      <c r="V17" s="48">
        <v>47</v>
      </c>
      <c r="W17" s="48" t="str">
        <f>IF(U17&gt;V17,"Dem","Rep")</f>
        <v>Dem</v>
      </c>
      <c r="X17" s="48">
        <f>IF(AND(W17="Dem", L17&gt;M17),1,0)</f>
        <v>0</v>
      </c>
      <c r="Y17" s="48" t="s">
        <v>85</v>
      </c>
      <c r="Z17" s="48" t="s">
        <v>85</v>
      </c>
      <c r="AA17" s="32">
        <v>0</v>
      </c>
      <c r="AB17" s="32">
        <v>0</v>
      </c>
      <c r="AC17" s="32">
        <v>0</v>
      </c>
      <c r="AD17" s="48" t="s">
        <v>85</v>
      </c>
      <c r="AE17" s="32" t="s">
        <v>448</v>
      </c>
      <c r="AF17" s="25" t="s">
        <v>78</v>
      </c>
      <c r="AG17" s="32" t="s">
        <v>118</v>
      </c>
      <c r="AH17" s="32">
        <v>1</v>
      </c>
      <c r="AI17" s="32">
        <v>1</v>
      </c>
      <c r="AJ17" s="32">
        <v>1</v>
      </c>
      <c r="AK17" s="32">
        <v>1</v>
      </c>
      <c r="AL17" s="32">
        <v>1</v>
      </c>
      <c r="AM17" s="32">
        <v>1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1</v>
      </c>
      <c r="AU17" s="32">
        <v>1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1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0</v>
      </c>
      <c r="BO17" s="32"/>
      <c r="BP17" s="48" t="s">
        <v>85</v>
      </c>
      <c r="BQ17" s="48" t="s">
        <v>85</v>
      </c>
      <c r="BR17" s="32">
        <v>37</v>
      </c>
      <c r="BS17" s="32">
        <v>33</v>
      </c>
      <c r="BT17" s="32">
        <v>30</v>
      </c>
      <c r="BU17" s="48" t="s">
        <v>85</v>
      </c>
      <c r="BV17" s="48" t="s">
        <v>85</v>
      </c>
      <c r="BW17" s="48" t="s">
        <v>85</v>
      </c>
      <c r="BX17" s="48" t="s">
        <v>85</v>
      </c>
      <c r="BY17" s="32">
        <v>70</v>
      </c>
      <c r="BZ17" s="32">
        <v>20</v>
      </c>
      <c r="CA17" s="32">
        <v>7</v>
      </c>
      <c r="CB17" s="32">
        <v>2</v>
      </c>
      <c r="CC17" s="32">
        <v>1</v>
      </c>
    </row>
    <row r="18" spans="1:82">
      <c r="A18" s="26">
        <v>4</v>
      </c>
      <c r="B18" s="26" t="s">
        <v>976</v>
      </c>
      <c r="C18" s="19" t="s">
        <v>987</v>
      </c>
      <c r="D18" s="27">
        <v>43958</v>
      </c>
      <c r="E18" s="27">
        <v>43960</v>
      </c>
      <c r="F18" s="26" t="s">
        <v>1077</v>
      </c>
      <c r="G18" s="27">
        <v>43966</v>
      </c>
      <c r="H18" s="32">
        <v>3</v>
      </c>
      <c r="I18" s="48">
        <v>3.4</v>
      </c>
      <c r="J18" s="32" t="s">
        <v>185</v>
      </c>
      <c r="K18" s="32">
        <v>1111</v>
      </c>
      <c r="L18" s="32">
        <v>51</v>
      </c>
      <c r="M18" s="32">
        <v>36</v>
      </c>
      <c r="N18" s="32">
        <v>5</v>
      </c>
      <c r="O18" s="32">
        <v>8</v>
      </c>
      <c r="P18" s="32" t="s">
        <v>1320</v>
      </c>
      <c r="Q18" s="32" t="s">
        <v>1321</v>
      </c>
      <c r="R18" s="32" t="s">
        <v>177</v>
      </c>
      <c r="S18" s="12">
        <v>52</v>
      </c>
      <c r="T18" s="12">
        <v>47</v>
      </c>
      <c r="U18" s="48">
        <v>52</v>
      </c>
      <c r="V18" s="48">
        <v>47</v>
      </c>
      <c r="W18" s="48" t="str">
        <f>IF(U18&gt;V18,"Dem","Rep")</f>
        <v>Dem</v>
      </c>
      <c r="X18" s="48">
        <f>IF(AND(W18="Dem", L18&gt;M18),1,0)</f>
        <v>1</v>
      </c>
      <c r="Y18" s="22" t="s">
        <v>85</v>
      </c>
      <c r="Z18" s="22" t="s">
        <v>85</v>
      </c>
      <c r="AA18" s="32">
        <v>0</v>
      </c>
      <c r="AB18" s="32">
        <v>0</v>
      </c>
      <c r="AC18" s="32">
        <v>0</v>
      </c>
      <c r="AD18" s="32">
        <v>0</v>
      </c>
      <c r="AE18" s="32" t="s">
        <v>987</v>
      </c>
      <c r="AF18" s="32" t="s">
        <v>987</v>
      </c>
      <c r="AG18" s="32" t="s">
        <v>178</v>
      </c>
      <c r="AH18" s="32">
        <v>1</v>
      </c>
      <c r="AI18" s="32">
        <v>1</v>
      </c>
      <c r="AJ18" s="32">
        <v>1</v>
      </c>
      <c r="AK18" s="32">
        <v>1</v>
      </c>
      <c r="AL18" s="32">
        <v>1</v>
      </c>
      <c r="AM18" s="32">
        <v>1</v>
      </c>
      <c r="AN18" s="32">
        <v>1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1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/>
      <c r="BP18" s="32">
        <v>45.8</v>
      </c>
      <c r="BQ18" s="32">
        <v>42.5</v>
      </c>
      <c r="BR18" s="32">
        <v>36.299999999999997</v>
      </c>
      <c r="BS18" s="32">
        <v>31.3</v>
      </c>
      <c r="BT18" s="32">
        <v>29.4</v>
      </c>
      <c r="BU18" s="22" t="s">
        <v>85</v>
      </c>
      <c r="BV18" s="32">
        <v>9.4</v>
      </c>
      <c r="BW18" s="32">
        <v>13.9</v>
      </c>
      <c r="BX18" s="22" t="s">
        <v>85</v>
      </c>
      <c r="BY18" s="32">
        <v>69.3</v>
      </c>
      <c r="BZ18" s="32">
        <v>19.8</v>
      </c>
      <c r="CA18" s="32">
        <v>5</v>
      </c>
      <c r="CB18" s="32">
        <v>1</v>
      </c>
      <c r="CC18" s="32">
        <v>5</v>
      </c>
    </row>
    <row r="19" spans="1:82">
      <c r="A19" s="26">
        <v>22</v>
      </c>
      <c r="B19" s="26" t="s">
        <v>953</v>
      </c>
      <c r="C19" s="19" t="s">
        <v>90</v>
      </c>
      <c r="D19" s="27">
        <v>44021</v>
      </c>
      <c r="E19" s="27">
        <v>44022</v>
      </c>
      <c r="F19" s="28" t="s">
        <v>897</v>
      </c>
      <c r="G19" s="27">
        <v>44025</v>
      </c>
      <c r="H19" s="32">
        <v>2</v>
      </c>
      <c r="I19" s="48">
        <v>2.8</v>
      </c>
      <c r="J19" s="32" t="s">
        <v>432</v>
      </c>
      <c r="K19" s="32">
        <v>1224</v>
      </c>
      <c r="L19" s="32">
        <v>42</v>
      </c>
      <c r="M19" s="32">
        <v>46</v>
      </c>
      <c r="N19" s="48" t="s">
        <v>85</v>
      </c>
      <c r="O19" s="49">
        <v>12</v>
      </c>
      <c r="P19" s="32" t="s">
        <v>1307</v>
      </c>
      <c r="Q19" s="32" t="s">
        <v>1308</v>
      </c>
      <c r="R19" s="32" t="s">
        <v>177</v>
      </c>
      <c r="S19" s="12">
        <v>42</v>
      </c>
      <c r="T19" s="12">
        <v>54</v>
      </c>
      <c r="U19" s="48">
        <v>42</v>
      </c>
      <c r="V19" s="48">
        <v>54</v>
      </c>
      <c r="W19" s="48" t="str">
        <f>IF(U19&gt;V19,"Dem","Rep")</f>
        <v>Rep</v>
      </c>
      <c r="X19" s="48">
        <f>IF(AND(W19="Rep",M19&gt;L19),1,0)</f>
        <v>1</v>
      </c>
      <c r="Y19" s="22" t="s">
        <v>85</v>
      </c>
      <c r="Z19" s="32" t="s">
        <v>455</v>
      </c>
      <c r="AA19" s="32">
        <v>0</v>
      </c>
      <c r="AB19" s="32">
        <v>0</v>
      </c>
      <c r="AC19" s="32">
        <v>1</v>
      </c>
      <c r="AD19" s="22">
        <v>48</v>
      </c>
      <c r="AE19" s="32" t="s">
        <v>90</v>
      </c>
      <c r="AF19" s="32" t="s">
        <v>90</v>
      </c>
      <c r="AG19" s="32" t="s">
        <v>178</v>
      </c>
      <c r="AH19" s="32">
        <v>1</v>
      </c>
      <c r="AI19" s="32">
        <v>1</v>
      </c>
      <c r="AJ19" s="22" t="s">
        <v>85</v>
      </c>
      <c r="AK19" s="22" t="s">
        <v>85</v>
      </c>
      <c r="AL19" s="22" t="s">
        <v>85</v>
      </c>
      <c r="AM19" s="22" t="s">
        <v>85</v>
      </c>
      <c r="AN19" s="22" t="s">
        <v>85</v>
      </c>
      <c r="AO19" s="22" t="s">
        <v>85</v>
      </c>
      <c r="AP19" s="22" t="s">
        <v>85</v>
      </c>
      <c r="AQ19" s="22" t="s">
        <v>85</v>
      </c>
      <c r="AR19" s="22" t="s">
        <v>85</v>
      </c>
      <c r="AS19" s="22" t="s">
        <v>85</v>
      </c>
      <c r="AT19" s="22" t="s">
        <v>85</v>
      </c>
      <c r="AU19" s="22" t="s">
        <v>85</v>
      </c>
      <c r="AV19" s="22" t="s">
        <v>85</v>
      </c>
      <c r="AW19" s="22" t="s">
        <v>85</v>
      </c>
      <c r="AX19" s="22" t="s">
        <v>85</v>
      </c>
      <c r="AY19" s="22" t="s">
        <v>85</v>
      </c>
      <c r="AZ19" s="22" t="s">
        <v>85</v>
      </c>
      <c r="BA19" s="22" t="s">
        <v>85</v>
      </c>
      <c r="BB19" s="22" t="s">
        <v>85</v>
      </c>
      <c r="BC19" s="22" t="s">
        <v>85</v>
      </c>
      <c r="BD19" s="22" t="s">
        <v>85</v>
      </c>
      <c r="BE19" s="22" t="s">
        <v>85</v>
      </c>
      <c r="BF19" s="22" t="s">
        <v>85</v>
      </c>
      <c r="BG19" s="22" t="s">
        <v>85</v>
      </c>
      <c r="BH19" s="22" t="s">
        <v>85</v>
      </c>
      <c r="BI19" s="22" t="s">
        <v>85</v>
      </c>
      <c r="BJ19" s="22" t="s">
        <v>85</v>
      </c>
      <c r="BK19" s="22" t="s">
        <v>85</v>
      </c>
      <c r="BL19" s="22" t="s">
        <v>85</v>
      </c>
      <c r="BM19" s="22" t="s">
        <v>85</v>
      </c>
      <c r="BN19" s="22" t="s">
        <v>85</v>
      </c>
      <c r="BO19" s="48"/>
      <c r="BP19" s="32">
        <v>52</v>
      </c>
      <c r="BQ19" s="32">
        <v>36</v>
      </c>
      <c r="BR19" s="49">
        <v>29</v>
      </c>
      <c r="BS19" s="49">
        <v>37</v>
      </c>
      <c r="BT19" s="49">
        <v>33</v>
      </c>
      <c r="BU19" s="22" t="s">
        <v>85</v>
      </c>
      <c r="BV19" s="22" t="s">
        <v>85</v>
      </c>
      <c r="BW19" s="22" t="s">
        <v>85</v>
      </c>
      <c r="BX19" s="22" t="s">
        <v>85</v>
      </c>
      <c r="BY19" s="32">
        <v>92</v>
      </c>
      <c r="BZ19" s="22" t="s">
        <v>85</v>
      </c>
      <c r="CA19" s="22" t="s">
        <v>85</v>
      </c>
      <c r="CB19" s="22" t="s">
        <v>85</v>
      </c>
      <c r="CC19" s="32">
        <v>8</v>
      </c>
    </row>
    <row r="20" spans="1:82">
      <c r="A20" s="44">
        <v>97</v>
      </c>
      <c r="B20" s="45" t="s">
        <v>976</v>
      </c>
      <c r="C20" s="24" t="s">
        <v>279</v>
      </c>
      <c r="D20" s="39" t="s">
        <v>250</v>
      </c>
      <c r="E20" s="39" t="s">
        <v>79</v>
      </c>
      <c r="F20" s="39" t="s">
        <v>815</v>
      </c>
      <c r="G20" s="39" t="s">
        <v>80</v>
      </c>
      <c r="H20" s="40">
        <f>E20-D20+1</f>
        <v>3</v>
      </c>
      <c r="I20" s="40" t="s">
        <v>83</v>
      </c>
      <c r="J20" s="40" t="s">
        <v>432</v>
      </c>
      <c r="K20" s="40" t="s">
        <v>95</v>
      </c>
      <c r="L20" s="48">
        <v>53</v>
      </c>
      <c r="M20" s="48">
        <v>41</v>
      </c>
      <c r="N20" s="22">
        <v>3</v>
      </c>
      <c r="O20" s="22">
        <v>3</v>
      </c>
      <c r="P20" s="48" t="s">
        <v>1320</v>
      </c>
      <c r="Q20" s="48" t="s">
        <v>1321</v>
      </c>
      <c r="R20" s="48" t="s">
        <v>88</v>
      </c>
      <c r="S20" s="12">
        <v>52</v>
      </c>
      <c r="T20" s="12">
        <v>47</v>
      </c>
      <c r="U20" s="48">
        <v>52</v>
      </c>
      <c r="V20" s="48">
        <v>47</v>
      </c>
      <c r="W20" s="48" t="str">
        <f>IF(U20&gt;V20,"Dem","Rep")</f>
        <v>Dem</v>
      </c>
      <c r="X20" s="48">
        <f>IF(AND(W20="Dem", L20&gt;M20),1,0)</f>
        <v>1</v>
      </c>
      <c r="Y20" s="22" t="s">
        <v>85</v>
      </c>
      <c r="Z20" s="22" t="s">
        <v>85</v>
      </c>
      <c r="AA20" s="48">
        <v>0</v>
      </c>
      <c r="AB20" s="48">
        <v>0</v>
      </c>
      <c r="AC20" s="48">
        <v>1</v>
      </c>
      <c r="AD20" s="22" t="s">
        <v>85</v>
      </c>
      <c r="AE20" s="13" t="s">
        <v>279</v>
      </c>
      <c r="AF20" s="13" t="s">
        <v>279</v>
      </c>
      <c r="AG20" s="48" t="s">
        <v>89</v>
      </c>
      <c r="AH20" s="48">
        <v>1</v>
      </c>
      <c r="AI20" s="48">
        <v>0</v>
      </c>
      <c r="AJ20" s="22">
        <v>1</v>
      </c>
      <c r="AK20" s="22">
        <v>1</v>
      </c>
      <c r="AL20" s="22">
        <v>1</v>
      </c>
      <c r="AM20" s="22">
        <v>1</v>
      </c>
      <c r="AN20" s="22">
        <v>0</v>
      </c>
      <c r="AO20" s="22">
        <v>0</v>
      </c>
      <c r="AP20" s="22">
        <v>1</v>
      </c>
      <c r="AQ20" s="22">
        <v>0</v>
      </c>
      <c r="AR20" s="22">
        <v>0</v>
      </c>
      <c r="AS20" s="22">
        <v>0</v>
      </c>
      <c r="AT20" s="22">
        <v>1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48"/>
      <c r="BP20" s="22" t="s">
        <v>85</v>
      </c>
      <c r="BQ20" s="22" t="s">
        <v>85</v>
      </c>
      <c r="BR20" s="22">
        <v>36</v>
      </c>
      <c r="BS20" s="22">
        <v>35</v>
      </c>
      <c r="BT20" s="22">
        <v>29</v>
      </c>
      <c r="BU20" s="22" t="s">
        <v>85</v>
      </c>
      <c r="BV20" s="22" t="s">
        <v>85</v>
      </c>
      <c r="BW20" s="22" t="s">
        <v>85</v>
      </c>
      <c r="BX20" s="22" t="s">
        <v>85</v>
      </c>
      <c r="BY20" s="22" t="s">
        <v>85</v>
      </c>
      <c r="BZ20" s="22" t="s">
        <v>85</v>
      </c>
      <c r="CA20" s="22" t="s">
        <v>85</v>
      </c>
      <c r="CB20" s="22" t="s">
        <v>85</v>
      </c>
      <c r="CC20" s="22" t="s">
        <v>85</v>
      </c>
      <c r="CD20" s="45"/>
    </row>
    <row r="21" spans="1:82">
      <c r="A21" s="26">
        <v>15</v>
      </c>
      <c r="B21" s="26" t="s">
        <v>976</v>
      </c>
      <c r="C21" s="19" t="s">
        <v>90</v>
      </c>
      <c r="D21" s="27">
        <v>44004</v>
      </c>
      <c r="E21" s="27">
        <v>44005</v>
      </c>
      <c r="F21" s="26" t="s">
        <v>1068</v>
      </c>
      <c r="G21" s="27">
        <v>44006</v>
      </c>
      <c r="H21" s="32">
        <v>2</v>
      </c>
      <c r="I21" s="48">
        <v>2.9</v>
      </c>
      <c r="J21" s="32" t="s">
        <v>432</v>
      </c>
      <c r="K21" s="32">
        <v>1157</v>
      </c>
      <c r="L21" s="32">
        <v>50</v>
      </c>
      <c r="M21" s="32">
        <v>41</v>
      </c>
      <c r="N21" s="22" t="s">
        <v>85</v>
      </c>
      <c r="O21" s="49">
        <v>10</v>
      </c>
      <c r="P21" s="32" t="s">
        <v>1320</v>
      </c>
      <c r="Q21" s="32" t="s">
        <v>1321</v>
      </c>
      <c r="R21" s="32" t="s">
        <v>177</v>
      </c>
      <c r="S21" s="12">
        <v>52</v>
      </c>
      <c r="T21" s="12">
        <v>47</v>
      </c>
      <c r="U21" s="48">
        <v>52</v>
      </c>
      <c r="V21" s="48">
        <v>47</v>
      </c>
      <c r="W21" s="48" t="str">
        <f>IF(U21&gt;V21,"Dem","Rep")</f>
        <v>Dem</v>
      </c>
      <c r="X21" s="48">
        <f>IF(AND(W21="Dem", L21&gt;M21),1,0)</f>
        <v>1</v>
      </c>
      <c r="Y21" s="48" t="s">
        <v>85</v>
      </c>
      <c r="Z21" s="32" t="s">
        <v>455</v>
      </c>
      <c r="AA21" s="32">
        <v>0</v>
      </c>
      <c r="AB21" s="32">
        <v>0</v>
      </c>
      <c r="AC21" s="32">
        <v>1</v>
      </c>
      <c r="AD21" s="22">
        <v>50</v>
      </c>
      <c r="AE21" s="32" t="s">
        <v>90</v>
      </c>
      <c r="AF21" s="32" t="s">
        <v>90</v>
      </c>
      <c r="AG21" s="32" t="s">
        <v>178</v>
      </c>
      <c r="AH21" s="32">
        <v>1</v>
      </c>
      <c r="AI21" s="32">
        <v>1</v>
      </c>
      <c r="AJ21" s="48" t="s">
        <v>85</v>
      </c>
      <c r="AK21" s="48" t="s">
        <v>85</v>
      </c>
      <c r="AL21" s="48" t="s">
        <v>85</v>
      </c>
      <c r="AM21" s="48" t="s">
        <v>85</v>
      </c>
      <c r="AN21" s="48" t="s">
        <v>85</v>
      </c>
      <c r="AO21" s="48" t="s">
        <v>85</v>
      </c>
      <c r="AP21" s="48" t="s">
        <v>85</v>
      </c>
      <c r="AQ21" s="48" t="s">
        <v>85</v>
      </c>
      <c r="AR21" s="48" t="s">
        <v>85</v>
      </c>
      <c r="AS21" s="48" t="s">
        <v>85</v>
      </c>
      <c r="AT21" s="48" t="s">
        <v>85</v>
      </c>
      <c r="AU21" s="48" t="s">
        <v>85</v>
      </c>
      <c r="AV21" s="48" t="s">
        <v>85</v>
      </c>
      <c r="AW21" s="48" t="s">
        <v>85</v>
      </c>
      <c r="AX21" s="48" t="s">
        <v>85</v>
      </c>
      <c r="AY21" s="48" t="s">
        <v>85</v>
      </c>
      <c r="AZ21" s="48" t="s">
        <v>85</v>
      </c>
      <c r="BA21" s="48" t="s">
        <v>85</v>
      </c>
      <c r="BB21" s="48" t="s">
        <v>85</v>
      </c>
      <c r="BC21" s="48" t="s">
        <v>85</v>
      </c>
      <c r="BD21" s="48" t="s">
        <v>85</v>
      </c>
      <c r="BE21" s="48" t="s">
        <v>85</v>
      </c>
      <c r="BF21" s="48" t="s">
        <v>85</v>
      </c>
      <c r="BG21" s="48" t="s">
        <v>85</v>
      </c>
      <c r="BH21" s="48" t="s">
        <v>85</v>
      </c>
      <c r="BI21" s="48" t="s">
        <v>85</v>
      </c>
      <c r="BJ21" s="48" t="s">
        <v>85</v>
      </c>
      <c r="BK21" s="48" t="s">
        <v>85</v>
      </c>
      <c r="BL21" s="48" t="s">
        <v>85</v>
      </c>
      <c r="BM21" s="48" t="s">
        <v>85</v>
      </c>
      <c r="BN21" s="48" t="s">
        <v>85</v>
      </c>
      <c r="BO21" s="48"/>
      <c r="BP21" s="32">
        <v>47</v>
      </c>
      <c r="BQ21" s="32">
        <v>43</v>
      </c>
      <c r="BR21" s="32">
        <v>38</v>
      </c>
      <c r="BS21" s="32">
        <v>32</v>
      </c>
      <c r="BT21" s="32">
        <v>30</v>
      </c>
      <c r="BU21" s="22" t="s">
        <v>85</v>
      </c>
      <c r="BV21" s="22" t="s">
        <v>85</v>
      </c>
      <c r="BW21" s="22" t="s">
        <v>85</v>
      </c>
      <c r="BX21" s="22" t="s">
        <v>85</v>
      </c>
      <c r="BY21" s="32">
        <v>73</v>
      </c>
      <c r="BZ21" s="32">
        <v>21</v>
      </c>
      <c r="CA21" s="22" t="s">
        <v>85</v>
      </c>
      <c r="CB21" s="22" t="s">
        <v>85</v>
      </c>
      <c r="CC21" s="32">
        <v>6</v>
      </c>
    </row>
    <row r="22" spans="1:82">
      <c r="A22" s="26">
        <v>11</v>
      </c>
      <c r="B22" s="26" t="s">
        <v>976</v>
      </c>
      <c r="C22" s="19" t="s">
        <v>90</v>
      </c>
      <c r="D22" s="27">
        <v>43984</v>
      </c>
      <c r="E22" s="27">
        <v>43985</v>
      </c>
      <c r="F22" s="26" t="s">
        <v>1070</v>
      </c>
      <c r="G22" s="27">
        <v>43986</v>
      </c>
      <c r="H22" s="32">
        <v>2</v>
      </c>
      <c r="I22" s="48">
        <v>3.2</v>
      </c>
      <c r="J22" s="32" t="s">
        <v>432</v>
      </c>
      <c r="K22" s="32">
        <v>949</v>
      </c>
      <c r="L22" s="32">
        <v>50</v>
      </c>
      <c r="M22" s="32">
        <v>39</v>
      </c>
      <c r="N22" s="22" t="s">
        <v>85</v>
      </c>
      <c r="O22" s="49">
        <v>11</v>
      </c>
      <c r="P22" s="32" t="s">
        <v>1320</v>
      </c>
      <c r="Q22" s="32" t="s">
        <v>1321</v>
      </c>
      <c r="R22" s="32" t="s">
        <v>177</v>
      </c>
      <c r="S22" s="12">
        <v>52</v>
      </c>
      <c r="T22" s="12">
        <v>47</v>
      </c>
      <c r="U22" s="48">
        <v>52</v>
      </c>
      <c r="V22" s="48">
        <v>47</v>
      </c>
      <c r="W22" s="48" t="str">
        <f>IF(U22&gt;V22,"Dem","Rep")</f>
        <v>Dem</v>
      </c>
      <c r="X22" s="48">
        <f>IF(AND(W22="Dem", L22&gt;M22),1,0)</f>
        <v>1</v>
      </c>
      <c r="Y22" s="22" t="s">
        <v>85</v>
      </c>
      <c r="Z22" s="32" t="s">
        <v>455</v>
      </c>
      <c r="AA22" s="32">
        <v>0</v>
      </c>
      <c r="AB22" s="32">
        <v>0</v>
      </c>
      <c r="AC22" s="32">
        <v>1</v>
      </c>
      <c r="AD22" s="48">
        <v>50</v>
      </c>
      <c r="AE22" s="32" t="s">
        <v>90</v>
      </c>
      <c r="AF22" s="32" t="s">
        <v>90</v>
      </c>
      <c r="AG22" s="32" t="s">
        <v>178</v>
      </c>
      <c r="AH22" s="32">
        <v>1</v>
      </c>
      <c r="AI22" s="32">
        <v>1</v>
      </c>
      <c r="AJ22" s="22" t="s">
        <v>85</v>
      </c>
      <c r="AK22" s="22" t="s">
        <v>85</v>
      </c>
      <c r="AL22" s="22" t="s">
        <v>85</v>
      </c>
      <c r="AM22" s="22" t="s">
        <v>85</v>
      </c>
      <c r="AN22" s="22" t="s">
        <v>85</v>
      </c>
      <c r="AO22" s="22" t="s">
        <v>85</v>
      </c>
      <c r="AP22" s="22" t="s">
        <v>85</v>
      </c>
      <c r="AQ22" s="22" t="s">
        <v>85</v>
      </c>
      <c r="AR22" s="22" t="s">
        <v>85</v>
      </c>
      <c r="AS22" s="22" t="s">
        <v>85</v>
      </c>
      <c r="AT22" s="22" t="s">
        <v>85</v>
      </c>
      <c r="AU22" s="22" t="s">
        <v>85</v>
      </c>
      <c r="AV22" s="22" t="s">
        <v>85</v>
      </c>
      <c r="AW22" s="22" t="s">
        <v>85</v>
      </c>
      <c r="AX22" s="22" t="s">
        <v>85</v>
      </c>
      <c r="AY22" s="22" t="s">
        <v>85</v>
      </c>
      <c r="AZ22" s="22" t="s">
        <v>85</v>
      </c>
      <c r="BA22" s="22" t="s">
        <v>85</v>
      </c>
      <c r="BB22" s="22" t="s">
        <v>85</v>
      </c>
      <c r="BC22" s="22" t="s">
        <v>85</v>
      </c>
      <c r="BD22" s="22" t="s">
        <v>85</v>
      </c>
      <c r="BE22" s="22" t="s">
        <v>85</v>
      </c>
      <c r="BF22" s="22" t="s">
        <v>85</v>
      </c>
      <c r="BG22" s="22" t="s">
        <v>85</v>
      </c>
      <c r="BH22" s="22" t="s">
        <v>85</v>
      </c>
      <c r="BI22" s="22" t="s">
        <v>85</v>
      </c>
      <c r="BJ22" s="22" t="s">
        <v>85</v>
      </c>
      <c r="BK22" s="22" t="s">
        <v>85</v>
      </c>
      <c r="BL22" s="22" t="s">
        <v>85</v>
      </c>
      <c r="BM22" s="22" t="s">
        <v>85</v>
      </c>
      <c r="BN22" s="22" t="s">
        <v>85</v>
      </c>
      <c r="BO22" s="48"/>
      <c r="BP22" s="32">
        <v>47</v>
      </c>
      <c r="BQ22" s="32">
        <v>43</v>
      </c>
      <c r="BR22" s="32">
        <v>39</v>
      </c>
      <c r="BS22" s="32">
        <v>33</v>
      </c>
      <c r="BT22" s="32">
        <v>28</v>
      </c>
      <c r="BU22" s="22" t="s">
        <v>85</v>
      </c>
      <c r="BV22" s="22" t="s">
        <v>85</v>
      </c>
      <c r="BW22" s="22" t="s">
        <v>85</v>
      </c>
      <c r="BX22" s="22" t="s">
        <v>85</v>
      </c>
      <c r="BY22" s="32">
        <v>73</v>
      </c>
      <c r="BZ22" s="32">
        <v>21</v>
      </c>
      <c r="CA22" s="22" t="s">
        <v>85</v>
      </c>
      <c r="CB22" s="22" t="s">
        <v>85</v>
      </c>
      <c r="CC22" s="32">
        <v>6</v>
      </c>
    </row>
    <row r="23" spans="1:82">
      <c r="A23" s="44">
        <v>93</v>
      </c>
      <c r="B23" s="45" t="s">
        <v>953</v>
      </c>
      <c r="C23" s="24" t="s">
        <v>104</v>
      </c>
      <c r="D23" s="39" t="s">
        <v>100</v>
      </c>
      <c r="E23" s="39" t="s">
        <v>92</v>
      </c>
      <c r="F23" s="39" t="s">
        <v>649</v>
      </c>
      <c r="G23" s="39" t="s">
        <v>137</v>
      </c>
      <c r="H23" s="40">
        <f>E23-D23+1</f>
        <v>3</v>
      </c>
      <c r="I23" s="40" t="s">
        <v>958</v>
      </c>
      <c r="J23" s="40" t="s">
        <v>1465</v>
      </c>
      <c r="K23" s="40" t="s">
        <v>959</v>
      </c>
      <c r="L23" s="48">
        <v>44</v>
      </c>
      <c r="M23" s="48">
        <v>48</v>
      </c>
      <c r="N23" s="22">
        <v>4</v>
      </c>
      <c r="O23" s="48">
        <v>4</v>
      </c>
      <c r="P23" s="48" t="s">
        <v>1307</v>
      </c>
      <c r="Q23" s="48" t="s">
        <v>1308</v>
      </c>
      <c r="R23" s="48" t="s">
        <v>88</v>
      </c>
      <c r="S23" s="12">
        <v>42</v>
      </c>
      <c r="T23" s="12">
        <v>54</v>
      </c>
      <c r="U23" s="48">
        <v>42</v>
      </c>
      <c r="V23" s="48">
        <v>54</v>
      </c>
      <c r="W23" s="48" t="str">
        <f>IF(U23&gt;V23,"Dem","Rep")</f>
        <v>Rep</v>
      </c>
      <c r="X23" s="48">
        <f>IF(AND(W23="Rep",M23&gt;L23),1,0)</f>
        <v>1</v>
      </c>
      <c r="Y23" s="48" t="s">
        <v>85</v>
      </c>
      <c r="Z23" s="48" t="s">
        <v>674</v>
      </c>
      <c r="AA23" s="22" t="s">
        <v>85</v>
      </c>
      <c r="AB23" s="22" t="s">
        <v>85</v>
      </c>
      <c r="AC23" s="22" t="s">
        <v>85</v>
      </c>
      <c r="AD23" s="22" t="s">
        <v>85</v>
      </c>
      <c r="AE23" s="13" t="s">
        <v>111</v>
      </c>
      <c r="AF23" s="32" t="s">
        <v>112</v>
      </c>
      <c r="AG23" s="48" t="s">
        <v>89</v>
      </c>
      <c r="AH23" s="48">
        <v>1</v>
      </c>
      <c r="AI23" s="48">
        <v>1</v>
      </c>
      <c r="AJ23" s="48">
        <v>1</v>
      </c>
      <c r="AK23" s="48">
        <v>1</v>
      </c>
      <c r="AL23" s="48">
        <v>1</v>
      </c>
      <c r="AM23" s="48">
        <v>1</v>
      </c>
      <c r="AN23" s="48">
        <v>1</v>
      </c>
      <c r="AO23" s="48">
        <v>0</v>
      </c>
      <c r="AP23" s="48">
        <v>1</v>
      </c>
      <c r="AQ23" s="48">
        <v>0</v>
      </c>
      <c r="AR23" s="48">
        <v>0</v>
      </c>
      <c r="AS23" s="48">
        <v>0</v>
      </c>
      <c r="AT23" s="48">
        <v>1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48"/>
      <c r="BP23" s="22">
        <v>44</v>
      </c>
      <c r="BQ23" s="22">
        <v>33</v>
      </c>
      <c r="BR23" s="48">
        <v>25</v>
      </c>
      <c r="BS23" s="48">
        <v>32</v>
      </c>
      <c r="BT23" s="48">
        <v>30</v>
      </c>
      <c r="BU23" s="22" t="s">
        <v>85</v>
      </c>
      <c r="BV23" s="22" t="s">
        <v>85</v>
      </c>
      <c r="BW23" s="22" t="s">
        <v>85</v>
      </c>
      <c r="BX23" s="22" t="s">
        <v>85</v>
      </c>
      <c r="BY23" s="22">
        <v>87</v>
      </c>
      <c r="BZ23" s="22" t="s">
        <v>85</v>
      </c>
      <c r="CA23" s="22" t="s">
        <v>85</v>
      </c>
      <c r="CB23" s="22" t="s">
        <v>85</v>
      </c>
      <c r="CC23" s="22">
        <v>12</v>
      </c>
      <c r="CD23" s="45"/>
    </row>
    <row r="24" spans="1:82">
      <c r="A24" s="7">
        <v>53</v>
      </c>
      <c r="B24" s="8" t="s">
        <v>953</v>
      </c>
      <c r="C24" s="24" t="s">
        <v>104</v>
      </c>
      <c r="D24" s="10" t="s">
        <v>348</v>
      </c>
      <c r="E24" s="52" t="s">
        <v>349</v>
      </c>
      <c r="F24" s="39" t="s">
        <v>350</v>
      </c>
      <c r="G24" s="10" t="s">
        <v>164</v>
      </c>
      <c r="H24" s="11">
        <f>E24-D24+1</f>
        <v>3</v>
      </c>
      <c r="I24" s="11" t="s">
        <v>364</v>
      </c>
      <c r="J24" s="40" t="s">
        <v>1465</v>
      </c>
      <c r="K24" s="48">
        <v>625</v>
      </c>
      <c r="L24" s="12">
        <v>39</v>
      </c>
      <c r="M24" s="12">
        <v>45</v>
      </c>
      <c r="N24" s="12">
        <v>4</v>
      </c>
      <c r="O24" s="12">
        <v>10</v>
      </c>
      <c r="P24" s="14" t="s">
        <v>1307</v>
      </c>
      <c r="Q24" s="14" t="s">
        <v>1308</v>
      </c>
      <c r="R24" s="12" t="s">
        <v>88</v>
      </c>
      <c r="S24" s="12">
        <v>42</v>
      </c>
      <c r="T24" s="12">
        <v>54</v>
      </c>
      <c r="U24" s="48">
        <v>42</v>
      </c>
      <c r="V24" s="48">
        <v>54</v>
      </c>
      <c r="W24" s="48" t="str">
        <f>IF(U24&gt;V24,"Dem","Rep")</f>
        <v>Rep</v>
      </c>
      <c r="X24" s="48">
        <f>IF(AND(W24="Rep",M24&gt;L24),1,0)</f>
        <v>1</v>
      </c>
      <c r="Y24" s="12" t="s">
        <v>85</v>
      </c>
      <c r="Z24" s="12" t="s">
        <v>674</v>
      </c>
      <c r="AA24" s="12">
        <v>0</v>
      </c>
      <c r="AB24" s="12">
        <v>1</v>
      </c>
      <c r="AC24" s="12">
        <v>0</v>
      </c>
      <c r="AD24" s="12" t="s">
        <v>85</v>
      </c>
      <c r="AE24" s="32" t="s">
        <v>111</v>
      </c>
      <c r="AF24" s="32" t="s">
        <v>112</v>
      </c>
      <c r="AG24" s="12" t="s">
        <v>89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0</v>
      </c>
      <c r="AO24" s="12">
        <v>0</v>
      </c>
      <c r="AP24" s="12">
        <v>1</v>
      </c>
      <c r="AQ24" s="12">
        <v>0</v>
      </c>
      <c r="AR24" s="12">
        <v>0</v>
      </c>
      <c r="AS24" s="12">
        <v>0</v>
      </c>
      <c r="AT24" s="12">
        <v>1</v>
      </c>
      <c r="AU24" s="12">
        <v>0</v>
      </c>
      <c r="AV24" s="12">
        <v>0</v>
      </c>
      <c r="AW24" s="12">
        <v>0</v>
      </c>
      <c r="AX24" s="12">
        <v>1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48"/>
      <c r="BP24" s="14">
        <v>43</v>
      </c>
      <c r="BQ24" s="14">
        <v>32</v>
      </c>
      <c r="BR24" s="14">
        <v>28</v>
      </c>
      <c r="BS24" s="14">
        <v>33</v>
      </c>
      <c r="BT24" s="14">
        <v>36</v>
      </c>
      <c r="BU24" s="14" t="s">
        <v>85</v>
      </c>
      <c r="BV24" s="14" t="s">
        <v>85</v>
      </c>
      <c r="BW24" s="14" t="s">
        <v>85</v>
      </c>
      <c r="BX24" s="14" t="s">
        <v>85</v>
      </c>
      <c r="BY24" s="14">
        <v>85</v>
      </c>
      <c r="BZ24" s="14" t="s">
        <v>85</v>
      </c>
      <c r="CA24" s="14" t="s">
        <v>85</v>
      </c>
      <c r="CB24" s="14" t="s">
        <v>85</v>
      </c>
      <c r="CC24" s="14">
        <v>12</v>
      </c>
      <c r="CD24" s="8"/>
    </row>
    <row r="25" spans="1:82">
      <c r="A25" s="7">
        <v>111</v>
      </c>
      <c r="B25" s="8" t="s">
        <v>976</v>
      </c>
      <c r="C25" s="9" t="s">
        <v>209</v>
      </c>
      <c r="D25" s="10" t="s">
        <v>244</v>
      </c>
      <c r="E25" s="10" t="s">
        <v>80</v>
      </c>
      <c r="F25" s="10" t="s">
        <v>796</v>
      </c>
      <c r="G25" s="10" t="s">
        <v>139</v>
      </c>
      <c r="H25" s="17">
        <f>E25-D25+1</f>
        <v>4</v>
      </c>
      <c r="I25" s="11" t="s">
        <v>314</v>
      </c>
      <c r="J25" s="40" t="s">
        <v>1465</v>
      </c>
      <c r="K25" s="11" t="s">
        <v>95</v>
      </c>
      <c r="L25" s="12">
        <v>59</v>
      </c>
      <c r="M25" s="12">
        <v>40</v>
      </c>
      <c r="N25" s="12">
        <v>1</v>
      </c>
      <c r="O25" s="12">
        <v>1</v>
      </c>
      <c r="P25" s="14" t="s">
        <v>1320</v>
      </c>
      <c r="Q25" s="14" t="s">
        <v>1321</v>
      </c>
      <c r="R25" s="12" t="s">
        <v>88</v>
      </c>
      <c r="S25" s="12">
        <v>52</v>
      </c>
      <c r="T25" s="12">
        <v>47</v>
      </c>
      <c r="U25" s="48">
        <v>52</v>
      </c>
      <c r="V25" s="48">
        <v>47</v>
      </c>
      <c r="W25" s="48" t="str">
        <f>IF(U25&gt;V25,"Dem","Rep")</f>
        <v>Dem</v>
      </c>
      <c r="X25" s="48">
        <f>IF(AND(W25="Dem", L25&gt;M25),1,0)</f>
        <v>1</v>
      </c>
      <c r="Y25" s="12" t="s">
        <v>85</v>
      </c>
      <c r="Z25" s="12" t="s">
        <v>253</v>
      </c>
      <c r="AA25" s="12">
        <v>0</v>
      </c>
      <c r="AB25" s="12">
        <v>1</v>
      </c>
      <c r="AC25" s="12">
        <v>0</v>
      </c>
      <c r="AD25" s="12" t="s">
        <v>85</v>
      </c>
      <c r="AE25" s="13" t="s">
        <v>211</v>
      </c>
      <c r="AF25" s="13" t="s">
        <v>209</v>
      </c>
      <c r="AG25" s="12" t="s">
        <v>89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0</v>
      </c>
      <c r="AN25" s="12">
        <v>0</v>
      </c>
      <c r="AO25" s="12">
        <v>1</v>
      </c>
      <c r="AP25" s="12">
        <v>1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48"/>
      <c r="BP25" s="12" t="s">
        <v>85</v>
      </c>
      <c r="BQ25" s="12" t="s">
        <v>85</v>
      </c>
      <c r="BR25" s="12" t="s">
        <v>85</v>
      </c>
      <c r="BS25" s="12" t="s">
        <v>85</v>
      </c>
      <c r="BT25" s="12" t="s">
        <v>85</v>
      </c>
      <c r="BU25" s="12" t="s">
        <v>85</v>
      </c>
      <c r="BV25" s="12" t="s">
        <v>85</v>
      </c>
      <c r="BW25" s="12" t="s">
        <v>85</v>
      </c>
      <c r="BX25" s="12" t="s">
        <v>85</v>
      </c>
      <c r="BY25" s="12" t="s">
        <v>85</v>
      </c>
      <c r="BZ25" s="12" t="s">
        <v>85</v>
      </c>
      <c r="CA25" s="12" t="s">
        <v>85</v>
      </c>
      <c r="CB25" s="12" t="s">
        <v>85</v>
      </c>
      <c r="CC25" s="12" t="s">
        <v>85</v>
      </c>
      <c r="CD25" s="8"/>
    </row>
    <row r="26" spans="1:82">
      <c r="A26" s="7">
        <v>110</v>
      </c>
      <c r="B26" s="8" t="s">
        <v>976</v>
      </c>
      <c r="C26" s="9" t="s">
        <v>209</v>
      </c>
      <c r="D26" s="10" t="s">
        <v>244</v>
      </c>
      <c r="E26" s="10" t="s">
        <v>80</v>
      </c>
      <c r="F26" s="10" t="s">
        <v>796</v>
      </c>
      <c r="G26" s="10" t="s">
        <v>139</v>
      </c>
      <c r="H26" s="17">
        <f>E26-D26+1</f>
        <v>4</v>
      </c>
      <c r="I26" s="11" t="s">
        <v>229</v>
      </c>
      <c r="J26" s="40" t="s">
        <v>1465</v>
      </c>
      <c r="K26" s="11" t="s">
        <v>992</v>
      </c>
      <c r="L26" s="12">
        <v>59</v>
      </c>
      <c r="M26" s="12">
        <v>40</v>
      </c>
      <c r="N26" s="12">
        <v>1</v>
      </c>
      <c r="O26" s="12">
        <v>1</v>
      </c>
      <c r="P26" s="14" t="s">
        <v>1320</v>
      </c>
      <c r="Q26" s="14" t="s">
        <v>1321</v>
      </c>
      <c r="R26" s="12" t="s">
        <v>177</v>
      </c>
      <c r="S26" s="12">
        <v>52</v>
      </c>
      <c r="T26" s="12">
        <v>47</v>
      </c>
      <c r="U26" s="48">
        <v>52</v>
      </c>
      <c r="V26" s="48">
        <v>47</v>
      </c>
      <c r="W26" s="48" t="str">
        <f>IF(U26&gt;V26,"Dem","Rep")</f>
        <v>Dem</v>
      </c>
      <c r="X26" s="48">
        <f>IF(AND(W26="Dem", L26&gt;M26),1,0)</f>
        <v>1</v>
      </c>
      <c r="Y26" s="12" t="s">
        <v>85</v>
      </c>
      <c r="Z26" s="12" t="s">
        <v>253</v>
      </c>
      <c r="AA26" s="12">
        <v>0</v>
      </c>
      <c r="AB26" s="12">
        <v>1</v>
      </c>
      <c r="AC26" s="12">
        <v>0</v>
      </c>
      <c r="AD26" s="12" t="s">
        <v>85</v>
      </c>
      <c r="AE26" s="13" t="s">
        <v>211</v>
      </c>
      <c r="AF26" s="13" t="s">
        <v>209</v>
      </c>
      <c r="AG26" s="12" t="s">
        <v>89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0</v>
      </c>
      <c r="AN26" s="12">
        <v>0</v>
      </c>
      <c r="AO26" s="12">
        <v>1</v>
      </c>
      <c r="AP26" s="12">
        <v>1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48"/>
      <c r="BP26" s="12" t="s">
        <v>85</v>
      </c>
      <c r="BQ26" s="12" t="s">
        <v>85</v>
      </c>
      <c r="BR26" s="12" t="s">
        <v>85</v>
      </c>
      <c r="BS26" s="12" t="s">
        <v>85</v>
      </c>
      <c r="BT26" s="12" t="s">
        <v>85</v>
      </c>
      <c r="BU26" s="12" t="s">
        <v>85</v>
      </c>
      <c r="BV26" s="12" t="s">
        <v>85</v>
      </c>
      <c r="BW26" s="12" t="s">
        <v>85</v>
      </c>
      <c r="BX26" s="12" t="s">
        <v>85</v>
      </c>
      <c r="BY26" s="12" t="s">
        <v>85</v>
      </c>
      <c r="BZ26" s="12" t="s">
        <v>85</v>
      </c>
      <c r="CA26" s="12" t="s">
        <v>85</v>
      </c>
      <c r="CB26" s="12" t="s">
        <v>85</v>
      </c>
      <c r="CC26" s="12" t="s">
        <v>85</v>
      </c>
      <c r="CD26" s="8"/>
    </row>
    <row r="27" spans="1:82">
      <c r="A27" s="7">
        <v>104</v>
      </c>
      <c r="B27" s="8" t="s">
        <v>976</v>
      </c>
      <c r="C27" s="9" t="s">
        <v>104</v>
      </c>
      <c r="D27" s="10" t="s">
        <v>137</v>
      </c>
      <c r="E27" s="10" t="s">
        <v>122</v>
      </c>
      <c r="F27" s="10" t="s">
        <v>530</v>
      </c>
      <c r="G27" s="10" t="s">
        <v>82</v>
      </c>
      <c r="H27" s="17">
        <f>E27-D27+1</f>
        <v>5</v>
      </c>
      <c r="I27" s="11" t="s">
        <v>210</v>
      </c>
      <c r="J27" s="40" t="s">
        <v>1465</v>
      </c>
      <c r="K27" s="11" t="s">
        <v>825</v>
      </c>
      <c r="L27" s="12">
        <v>51</v>
      </c>
      <c r="M27" s="12">
        <v>42</v>
      </c>
      <c r="N27" s="12">
        <v>2</v>
      </c>
      <c r="O27" s="12">
        <v>4</v>
      </c>
      <c r="P27" s="14" t="s">
        <v>1320</v>
      </c>
      <c r="Q27" s="14" t="s">
        <v>1321</v>
      </c>
      <c r="R27" s="12" t="s">
        <v>88</v>
      </c>
      <c r="S27" s="12">
        <v>52</v>
      </c>
      <c r="T27" s="12">
        <v>47</v>
      </c>
      <c r="U27" s="48">
        <v>52</v>
      </c>
      <c r="V27" s="48">
        <v>47</v>
      </c>
      <c r="W27" s="48" t="str">
        <f>IF(U27&gt;V27,"Dem","Rep")</f>
        <v>Dem</v>
      </c>
      <c r="X27" s="48">
        <f>IF(AND(W27="Dem", L27&gt;M27),1,0)</f>
        <v>1</v>
      </c>
      <c r="Y27" s="12" t="s">
        <v>85</v>
      </c>
      <c r="Z27" s="48" t="s">
        <v>674</v>
      </c>
      <c r="AA27" s="12" t="s">
        <v>85</v>
      </c>
      <c r="AB27" s="12" t="s">
        <v>85</v>
      </c>
      <c r="AC27" s="12" t="s">
        <v>85</v>
      </c>
      <c r="AD27" s="12" t="s">
        <v>85</v>
      </c>
      <c r="AE27" s="13" t="s">
        <v>111</v>
      </c>
      <c r="AF27" s="32" t="s">
        <v>112</v>
      </c>
      <c r="AG27" s="12" t="s">
        <v>89</v>
      </c>
      <c r="AH27" s="12">
        <v>1</v>
      </c>
      <c r="AI27" s="12">
        <v>1</v>
      </c>
      <c r="AJ27" s="14">
        <v>1</v>
      </c>
      <c r="AK27" s="14">
        <v>1</v>
      </c>
      <c r="AL27" s="14">
        <v>1</v>
      </c>
      <c r="AM27" s="14">
        <v>1</v>
      </c>
      <c r="AN27" s="14">
        <v>1</v>
      </c>
      <c r="AO27" s="14">
        <v>0</v>
      </c>
      <c r="AP27" s="14">
        <v>1</v>
      </c>
      <c r="AQ27" s="14">
        <v>0</v>
      </c>
      <c r="AR27" s="14">
        <v>0</v>
      </c>
      <c r="AS27" s="14">
        <v>0</v>
      </c>
      <c r="AT27" s="14">
        <v>1</v>
      </c>
      <c r="AU27" s="12">
        <v>0</v>
      </c>
      <c r="AV27" s="12">
        <v>0</v>
      </c>
      <c r="AW27" s="12">
        <v>0</v>
      </c>
      <c r="AX27" s="12">
        <v>1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48"/>
      <c r="BP27" s="12">
        <v>41</v>
      </c>
      <c r="BQ27" s="12">
        <v>35</v>
      </c>
      <c r="BR27" s="12">
        <v>29</v>
      </c>
      <c r="BS27" s="12">
        <v>32</v>
      </c>
      <c r="BT27" s="12">
        <v>34</v>
      </c>
      <c r="BU27" s="12" t="s">
        <v>85</v>
      </c>
      <c r="BV27" s="12" t="s">
        <v>85</v>
      </c>
      <c r="BW27" s="12" t="s">
        <v>85</v>
      </c>
      <c r="BX27" s="12" t="s">
        <v>85</v>
      </c>
      <c r="BY27" s="12">
        <v>67</v>
      </c>
      <c r="BZ27" s="12">
        <v>18</v>
      </c>
      <c r="CA27" s="12" t="s">
        <v>85</v>
      </c>
      <c r="CB27" s="12" t="s">
        <v>85</v>
      </c>
      <c r="CC27" s="12">
        <v>11</v>
      </c>
      <c r="CD27" s="8"/>
    </row>
    <row r="28" spans="1:82">
      <c r="A28" s="7">
        <v>100</v>
      </c>
      <c r="B28" s="8" t="s">
        <v>976</v>
      </c>
      <c r="C28" s="24" t="s">
        <v>938</v>
      </c>
      <c r="D28" s="10" t="s">
        <v>131</v>
      </c>
      <c r="E28" s="10" t="s">
        <v>244</v>
      </c>
      <c r="F28" s="10" t="s">
        <v>262</v>
      </c>
      <c r="G28" s="10" t="s">
        <v>82</v>
      </c>
      <c r="H28" s="17">
        <f>E28-D28+1</f>
        <v>4</v>
      </c>
      <c r="I28" s="11" t="s">
        <v>480</v>
      </c>
      <c r="J28" s="40" t="s">
        <v>1465</v>
      </c>
      <c r="K28" s="11" t="s">
        <v>531</v>
      </c>
      <c r="L28" s="12">
        <v>52</v>
      </c>
      <c r="M28" s="12">
        <v>42</v>
      </c>
      <c r="N28" s="12">
        <v>2</v>
      </c>
      <c r="O28" s="12">
        <v>4</v>
      </c>
      <c r="P28" s="14" t="s">
        <v>1320</v>
      </c>
      <c r="Q28" s="14" t="s">
        <v>1321</v>
      </c>
      <c r="R28" s="12" t="s">
        <v>88</v>
      </c>
      <c r="S28" s="12">
        <v>52</v>
      </c>
      <c r="T28" s="12">
        <v>47</v>
      </c>
      <c r="U28" s="48">
        <v>52</v>
      </c>
      <c r="V28" s="48">
        <v>47</v>
      </c>
      <c r="W28" s="48" t="str">
        <f>IF(U28&gt;V28,"Dem","Rep")</f>
        <v>Dem</v>
      </c>
      <c r="X28" s="48">
        <f>IF(AND(W28="Dem", L28&gt;M28),1,0)</f>
        <v>1</v>
      </c>
      <c r="Y28" s="12" t="s">
        <v>85</v>
      </c>
      <c r="Z28" s="12" t="s">
        <v>674</v>
      </c>
      <c r="AA28" s="12">
        <v>0</v>
      </c>
      <c r="AB28" s="12">
        <v>1</v>
      </c>
      <c r="AC28" s="12">
        <v>0</v>
      </c>
      <c r="AD28" s="12" t="s">
        <v>85</v>
      </c>
      <c r="AE28" s="13" t="s">
        <v>1324</v>
      </c>
      <c r="AF28" s="13" t="s">
        <v>1324</v>
      </c>
      <c r="AG28" s="12" t="s">
        <v>89</v>
      </c>
      <c r="AH28" s="12">
        <v>1</v>
      </c>
      <c r="AI28" s="12">
        <v>0</v>
      </c>
      <c r="AJ28" s="12" t="s">
        <v>85</v>
      </c>
      <c r="AK28" s="12" t="s">
        <v>85</v>
      </c>
      <c r="AL28" s="12" t="s">
        <v>85</v>
      </c>
      <c r="AM28" s="12" t="s">
        <v>85</v>
      </c>
      <c r="AN28" s="12" t="s">
        <v>85</v>
      </c>
      <c r="AO28" s="12" t="s">
        <v>85</v>
      </c>
      <c r="AP28" s="12" t="s">
        <v>85</v>
      </c>
      <c r="AQ28" s="12" t="s">
        <v>85</v>
      </c>
      <c r="AR28" s="12" t="s">
        <v>85</v>
      </c>
      <c r="AS28" s="12" t="s">
        <v>85</v>
      </c>
      <c r="AT28" s="12" t="s">
        <v>85</v>
      </c>
      <c r="AU28" s="12" t="s">
        <v>85</v>
      </c>
      <c r="AV28" s="12" t="s">
        <v>85</v>
      </c>
      <c r="AW28" s="12" t="s">
        <v>85</v>
      </c>
      <c r="AX28" s="12" t="s">
        <v>85</v>
      </c>
      <c r="AY28" s="12" t="s">
        <v>85</v>
      </c>
      <c r="AZ28" s="12" t="s">
        <v>85</v>
      </c>
      <c r="BA28" s="12" t="s">
        <v>85</v>
      </c>
      <c r="BB28" s="12" t="s">
        <v>85</v>
      </c>
      <c r="BC28" s="12" t="s">
        <v>85</v>
      </c>
      <c r="BD28" s="12" t="s">
        <v>85</v>
      </c>
      <c r="BE28" s="12" t="s">
        <v>85</v>
      </c>
      <c r="BF28" s="12" t="s">
        <v>85</v>
      </c>
      <c r="BG28" s="12" t="s">
        <v>85</v>
      </c>
      <c r="BH28" s="12" t="s">
        <v>85</v>
      </c>
      <c r="BI28" s="12" t="s">
        <v>85</v>
      </c>
      <c r="BJ28" s="12" t="s">
        <v>85</v>
      </c>
      <c r="BK28" s="12" t="s">
        <v>85</v>
      </c>
      <c r="BL28" s="12" t="s">
        <v>85</v>
      </c>
      <c r="BM28" s="12" t="s">
        <v>85</v>
      </c>
      <c r="BN28" s="12" t="s">
        <v>85</v>
      </c>
      <c r="BO28" s="48"/>
      <c r="BP28" s="12">
        <v>45</v>
      </c>
      <c r="BQ28" s="12">
        <v>43</v>
      </c>
      <c r="BR28" s="12">
        <v>38</v>
      </c>
      <c r="BS28" s="12">
        <v>32</v>
      </c>
      <c r="BT28" s="12">
        <v>28</v>
      </c>
      <c r="BU28" s="12" t="s">
        <v>85</v>
      </c>
      <c r="BV28" s="12" t="s">
        <v>85</v>
      </c>
      <c r="BW28" s="12" t="s">
        <v>85</v>
      </c>
      <c r="BX28" s="12" t="s">
        <v>85</v>
      </c>
      <c r="BY28" s="12">
        <v>70</v>
      </c>
      <c r="BZ28" s="12">
        <v>21</v>
      </c>
      <c r="CA28" s="12" t="s">
        <v>85</v>
      </c>
      <c r="CB28" s="12" t="s">
        <v>85</v>
      </c>
      <c r="CC28" s="12">
        <v>9</v>
      </c>
      <c r="CD28" s="8"/>
    </row>
    <row r="29" spans="1:82">
      <c r="A29" s="7">
        <v>84</v>
      </c>
      <c r="B29" s="8" t="s">
        <v>976</v>
      </c>
      <c r="C29" s="24" t="s">
        <v>104</v>
      </c>
      <c r="D29" s="10" t="s">
        <v>105</v>
      </c>
      <c r="E29" s="10" t="s">
        <v>286</v>
      </c>
      <c r="F29" s="10" t="s">
        <v>292</v>
      </c>
      <c r="G29" s="10" t="s">
        <v>106</v>
      </c>
      <c r="H29" s="17">
        <f>E29-D29+1</f>
        <v>5</v>
      </c>
      <c r="I29" s="11" t="s">
        <v>200</v>
      </c>
      <c r="J29" s="40" t="s">
        <v>1465</v>
      </c>
      <c r="K29" s="11" t="s">
        <v>1019</v>
      </c>
      <c r="L29" s="12">
        <v>51</v>
      </c>
      <c r="M29" s="12">
        <v>37</v>
      </c>
      <c r="N29" s="12"/>
      <c r="O29" s="12"/>
      <c r="P29" s="14" t="s">
        <v>1320</v>
      </c>
      <c r="Q29" s="14" t="s">
        <v>1321</v>
      </c>
      <c r="R29" s="12" t="s">
        <v>88</v>
      </c>
      <c r="S29" s="12">
        <v>52</v>
      </c>
      <c r="T29" s="12">
        <v>47</v>
      </c>
      <c r="U29" s="48">
        <v>52</v>
      </c>
      <c r="V29" s="48">
        <v>47</v>
      </c>
      <c r="W29" s="48" t="str">
        <f>IF(U29&gt;V29,"Dem","Rep")</f>
        <v>Dem</v>
      </c>
      <c r="X29" s="48">
        <f>IF(AND(W29="Dem", L29&gt;M29),1,0)</f>
        <v>1</v>
      </c>
      <c r="Y29" s="12" t="s">
        <v>85</v>
      </c>
      <c r="Z29" s="12" t="s">
        <v>674</v>
      </c>
      <c r="AA29" s="12" t="s">
        <v>85</v>
      </c>
      <c r="AB29" s="12" t="s">
        <v>85</v>
      </c>
      <c r="AC29" s="12" t="s">
        <v>85</v>
      </c>
      <c r="AD29" s="12" t="s">
        <v>85</v>
      </c>
      <c r="AE29" s="13" t="s">
        <v>111</v>
      </c>
      <c r="AF29" s="32" t="s">
        <v>112</v>
      </c>
      <c r="AG29" s="12" t="s">
        <v>89</v>
      </c>
      <c r="AH29" s="12">
        <v>1</v>
      </c>
      <c r="AI29" s="12">
        <v>1</v>
      </c>
      <c r="AJ29" s="12">
        <v>1</v>
      </c>
      <c r="AK29" s="12">
        <v>1</v>
      </c>
      <c r="AL29" s="12">
        <v>1</v>
      </c>
      <c r="AM29" s="12">
        <v>1</v>
      </c>
      <c r="AN29" s="12">
        <v>1</v>
      </c>
      <c r="AO29" s="12">
        <v>0</v>
      </c>
      <c r="AP29" s="12">
        <v>1</v>
      </c>
      <c r="AQ29" s="12">
        <v>0</v>
      </c>
      <c r="AR29" s="12">
        <v>0</v>
      </c>
      <c r="AS29" s="12">
        <v>0</v>
      </c>
      <c r="AT29" s="12">
        <v>1</v>
      </c>
      <c r="AU29" s="12">
        <v>0</v>
      </c>
      <c r="AV29" s="12">
        <v>0</v>
      </c>
      <c r="AW29" s="12">
        <v>0</v>
      </c>
      <c r="AX29" s="12">
        <v>1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48"/>
      <c r="BP29" s="12">
        <v>41</v>
      </c>
      <c r="BQ29" s="12">
        <v>35</v>
      </c>
      <c r="BR29" s="12">
        <v>32</v>
      </c>
      <c r="BS29" s="12">
        <v>29</v>
      </c>
      <c r="BT29" s="12">
        <v>37</v>
      </c>
      <c r="BU29" s="12" t="s">
        <v>85</v>
      </c>
      <c r="BV29" s="12" t="s">
        <v>85</v>
      </c>
      <c r="BW29" s="12" t="s">
        <v>85</v>
      </c>
      <c r="BX29" s="12" t="s">
        <v>85</v>
      </c>
      <c r="BY29" s="12">
        <v>67</v>
      </c>
      <c r="BZ29" s="12">
        <v>18</v>
      </c>
      <c r="CA29" s="12" t="s">
        <v>85</v>
      </c>
      <c r="CB29" s="12" t="s">
        <v>85</v>
      </c>
      <c r="CC29" s="12">
        <v>12</v>
      </c>
      <c r="CD29" s="8"/>
    </row>
    <row r="30" spans="1:82">
      <c r="A30" s="7">
        <v>78</v>
      </c>
      <c r="B30" s="8" t="s">
        <v>976</v>
      </c>
      <c r="C30" s="24" t="s">
        <v>1325</v>
      </c>
      <c r="D30" s="10" t="s">
        <v>294</v>
      </c>
      <c r="E30" s="10" t="s">
        <v>153</v>
      </c>
      <c r="F30" s="10" t="s">
        <v>560</v>
      </c>
      <c r="G30" s="10" t="s">
        <v>286</v>
      </c>
      <c r="H30" s="11">
        <f>E30-D30+1</f>
        <v>4</v>
      </c>
      <c r="I30" s="11" t="s">
        <v>144</v>
      </c>
      <c r="J30" s="40" t="s">
        <v>1465</v>
      </c>
      <c r="K30" s="11" t="s">
        <v>267</v>
      </c>
      <c r="L30" s="12">
        <v>51</v>
      </c>
      <c r="M30" s="12">
        <v>46</v>
      </c>
      <c r="N30" s="12">
        <v>1</v>
      </c>
      <c r="O30" s="12">
        <v>2</v>
      </c>
      <c r="P30" s="14" t="s">
        <v>1320</v>
      </c>
      <c r="Q30" s="14" t="s">
        <v>1321</v>
      </c>
      <c r="R30" s="12" t="s">
        <v>177</v>
      </c>
      <c r="S30" s="12">
        <v>52</v>
      </c>
      <c r="T30" s="12">
        <v>47</v>
      </c>
      <c r="U30" s="48">
        <v>52</v>
      </c>
      <c r="V30" s="48">
        <v>47</v>
      </c>
      <c r="W30" s="48" t="str">
        <f>IF(U30&gt;V30,"Dem","Rep")</f>
        <v>Dem</v>
      </c>
      <c r="X30" s="48">
        <f>IF(AND(W30="Dem", L30&gt;M30),1,0)</f>
        <v>1</v>
      </c>
      <c r="Y30" s="12" t="s">
        <v>85</v>
      </c>
      <c r="Z30" s="12" t="s">
        <v>674</v>
      </c>
      <c r="AA30" s="12">
        <v>0</v>
      </c>
      <c r="AB30" s="12">
        <v>1</v>
      </c>
      <c r="AC30" s="12">
        <v>0</v>
      </c>
      <c r="AD30" s="12" t="s">
        <v>85</v>
      </c>
      <c r="AE30" s="13" t="s">
        <v>291</v>
      </c>
      <c r="AF30" s="13" t="s">
        <v>291</v>
      </c>
      <c r="AG30" s="12" t="s">
        <v>89</v>
      </c>
      <c r="AH30" s="12">
        <v>1</v>
      </c>
      <c r="AI30" s="12">
        <v>1</v>
      </c>
      <c r="AJ30" s="12">
        <v>1</v>
      </c>
      <c r="AK30" s="12">
        <v>1</v>
      </c>
      <c r="AL30" s="12">
        <v>1</v>
      </c>
      <c r="AM30" s="12">
        <v>1</v>
      </c>
      <c r="AN30" s="12">
        <v>0</v>
      </c>
      <c r="AO30" s="12">
        <v>0</v>
      </c>
      <c r="AP30" s="12">
        <v>1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/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48"/>
      <c r="BP30" s="12">
        <v>0</v>
      </c>
      <c r="BQ30" s="12">
        <v>0</v>
      </c>
      <c r="BR30" s="12">
        <v>33</v>
      </c>
      <c r="BS30" s="12">
        <v>28</v>
      </c>
      <c r="BT30" s="12">
        <v>39</v>
      </c>
      <c r="BU30" s="12" t="s">
        <v>85</v>
      </c>
      <c r="BV30" s="12" t="s">
        <v>85</v>
      </c>
      <c r="BW30" s="12" t="s">
        <v>85</v>
      </c>
      <c r="BX30" s="12" t="s">
        <v>85</v>
      </c>
      <c r="BY30" s="12">
        <v>71</v>
      </c>
      <c r="BZ30" s="12">
        <v>23</v>
      </c>
      <c r="CA30" s="12">
        <v>5</v>
      </c>
      <c r="CB30" s="12">
        <v>1</v>
      </c>
      <c r="CC30" s="12">
        <v>1</v>
      </c>
      <c r="CD30" s="18"/>
    </row>
    <row r="31" spans="1:82">
      <c r="A31" s="7">
        <v>77</v>
      </c>
      <c r="B31" s="8" t="s">
        <v>976</v>
      </c>
      <c r="C31" s="24" t="s">
        <v>1325</v>
      </c>
      <c r="D31" s="39" t="s">
        <v>294</v>
      </c>
      <c r="E31" s="39" t="s">
        <v>153</v>
      </c>
      <c r="F31" s="39" t="s">
        <v>560</v>
      </c>
      <c r="G31" s="39" t="s">
        <v>286</v>
      </c>
      <c r="H31" s="40">
        <f>E31-D31+1</f>
        <v>4</v>
      </c>
      <c r="I31" s="40" t="s">
        <v>144</v>
      </c>
      <c r="J31" s="40" t="s">
        <v>1465</v>
      </c>
      <c r="K31" s="40" t="s">
        <v>267</v>
      </c>
      <c r="L31" s="12">
        <v>52</v>
      </c>
      <c r="M31" s="12">
        <v>44</v>
      </c>
      <c r="N31" s="12">
        <v>1</v>
      </c>
      <c r="O31" s="12">
        <v>2</v>
      </c>
      <c r="P31" s="14" t="s">
        <v>1320</v>
      </c>
      <c r="Q31" s="14" t="s">
        <v>1321</v>
      </c>
      <c r="R31" s="12" t="s">
        <v>177</v>
      </c>
      <c r="S31" s="12">
        <v>52</v>
      </c>
      <c r="T31" s="12">
        <v>47</v>
      </c>
      <c r="U31" s="48">
        <v>52</v>
      </c>
      <c r="V31" s="48">
        <v>47</v>
      </c>
      <c r="W31" s="48" t="str">
        <f>IF(U31&gt;V31,"Dem","Rep")</f>
        <v>Dem</v>
      </c>
      <c r="X31" s="48">
        <f>IF(AND(W31="Dem", L31&gt;M31),1,0)</f>
        <v>1</v>
      </c>
      <c r="Y31" s="12" t="s">
        <v>85</v>
      </c>
      <c r="Z31" s="48" t="s">
        <v>674</v>
      </c>
      <c r="AA31" s="12">
        <v>0</v>
      </c>
      <c r="AB31" s="12">
        <v>1</v>
      </c>
      <c r="AC31" s="12">
        <v>0</v>
      </c>
      <c r="AD31" s="12" t="s">
        <v>85</v>
      </c>
      <c r="AE31" s="13" t="s">
        <v>291</v>
      </c>
      <c r="AF31" s="13" t="s">
        <v>291</v>
      </c>
      <c r="AG31" s="12" t="s">
        <v>89</v>
      </c>
      <c r="AH31" s="12">
        <v>1</v>
      </c>
      <c r="AI31" s="12">
        <v>1</v>
      </c>
      <c r="AJ31" s="12">
        <v>1</v>
      </c>
      <c r="AK31" s="12">
        <v>1</v>
      </c>
      <c r="AL31" s="12">
        <v>1</v>
      </c>
      <c r="AM31" s="12">
        <v>1</v>
      </c>
      <c r="AN31" s="12">
        <v>0</v>
      </c>
      <c r="AO31" s="12">
        <v>0</v>
      </c>
      <c r="AP31" s="12">
        <v>1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/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48"/>
      <c r="BP31" s="12">
        <v>0</v>
      </c>
      <c r="BQ31" s="12">
        <v>0</v>
      </c>
      <c r="BR31" s="12">
        <v>33</v>
      </c>
      <c r="BS31" s="12">
        <v>28</v>
      </c>
      <c r="BT31" s="12">
        <v>39</v>
      </c>
      <c r="BU31" s="12" t="s">
        <v>85</v>
      </c>
      <c r="BV31" s="12" t="s">
        <v>85</v>
      </c>
      <c r="BW31" s="12" t="s">
        <v>85</v>
      </c>
      <c r="BX31" s="12" t="s">
        <v>85</v>
      </c>
      <c r="BY31" s="12">
        <v>71</v>
      </c>
      <c r="BZ31" s="12">
        <v>23</v>
      </c>
      <c r="CA31" s="12">
        <v>5</v>
      </c>
      <c r="CB31" s="12">
        <v>1</v>
      </c>
      <c r="CC31" s="12">
        <v>1</v>
      </c>
      <c r="CD31" s="18"/>
    </row>
    <row r="32" spans="1:82">
      <c r="A32" s="44">
        <v>76</v>
      </c>
      <c r="B32" s="45" t="s">
        <v>976</v>
      </c>
      <c r="C32" s="24" t="s">
        <v>1325</v>
      </c>
      <c r="D32" s="39" t="s">
        <v>294</v>
      </c>
      <c r="E32" s="39" t="s">
        <v>153</v>
      </c>
      <c r="F32" s="39" t="s">
        <v>560</v>
      </c>
      <c r="G32" s="39" t="s">
        <v>286</v>
      </c>
      <c r="H32" s="21">
        <f>E32-D32+1</f>
        <v>4</v>
      </c>
      <c r="I32" s="21" t="s">
        <v>144</v>
      </c>
      <c r="J32" s="40" t="s">
        <v>1465</v>
      </c>
      <c r="K32" s="40" t="s">
        <v>267</v>
      </c>
      <c r="L32" s="22">
        <v>51</v>
      </c>
      <c r="M32" s="22">
        <v>44</v>
      </c>
      <c r="N32" s="22">
        <v>1</v>
      </c>
      <c r="O32" s="22">
        <v>3</v>
      </c>
      <c r="P32" s="22" t="s">
        <v>1320</v>
      </c>
      <c r="Q32" s="22" t="s">
        <v>1321</v>
      </c>
      <c r="R32" s="22" t="s">
        <v>177</v>
      </c>
      <c r="S32" s="12">
        <v>52</v>
      </c>
      <c r="T32" s="12">
        <v>47</v>
      </c>
      <c r="U32" s="48">
        <v>52</v>
      </c>
      <c r="V32" s="48">
        <v>47</v>
      </c>
      <c r="W32" s="48" t="str">
        <f>IF(U32&gt;V32,"Dem","Rep")</f>
        <v>Dem</v>
      </c>
      <c r="X32" s="48">
        <f>IF(AND(W32="Dem", L32&gt;M32),1,0)</f>
        <v>1</v>
      </c>
      <c r="Y32" s="22" t="s">
        <v>85</v>
      </c>
      <c r="Z32" s="22" t="s">
        <v>674</v>
      </c>
      <c r="AA32" s="22">
        <v>0</v>
      </c>
      <c r="AB32" s="22">
        <v>1</v>
      </c>
      <c r="AC32" s="22">
        <v>0</v>
      </c>
      <c r="AD32" s="22" t="s">
        <v>85</v>
      </c>
      <c r="AE32" s="13" t="s">
        <v>291</v>
      </c>
      <c r="AF32" s="13" t="s">
        <v>291</v>
      </c>
      <c r="AG32" s="22" t="s">
        <v>89</v>
      </c>
      <c r="AH32" s="22">
        <v>1</v>
      </c>
      <c r="AI32" s="22">
        <v>1</v>
      </c>
      <c r="AJ32" s="22">
        <v>1</v>
      </c>
      <c r="AK32" s="22">
        <v>1</v>
      </c>
      <c r="AL32" s="22">
        <v>1</v>
      </c>
      <c r="AM32" s="22">
        <v>1</v>
      </c>
      <c r="AN32" s="22">
        <v>0</v>
      </c>
      <c r="AO32" s="22">
        <v>0</v>
      </c>
      <c r="AP32" s="22">
        <v>1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/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48"/>
      <c r="BP32" s="22">
        <v>0</v>
      </c>
      <c r="BQ32" s="22">
        <v>0</v>
      </c>
      <c r="BR32" s="22">
        <v>33</v>
      </c>
      <c r="BS32" s="22">
        <v>28</v>
      </c>
      <c r="BT32" s="22">
        <v>39</v>
      </c>
      <c r="BU32" s="22" t="s">
        <v>85</v>
      </c>
      <c r="BV32" s="22" t="s">
        <v>85</v>
      </c>
      <c r="BW32" s="22" t="s">
        <v>85</v>
      </c>
      <c r="BX32" s="22" t="s">
        <v>85</v>
      </c>
      <c r="BY32" s="22">
        <v>71</v>
      </c>
      <c r="BZ32" s="22">
        <v>23</v>
      </c>
      <c r="CA32" s="22">
        <v>5</v>
      </c>
      <c r="CB32" s="22">
        <v>1</v>
      </c>
      <c r="CC32" s="22">
        <v>1</v>
      </c>
      <c r="CD32" s="45"/>
    </row>
    <row r="33" spans="1:82">
      <c r="A33" s="44">
        <v>66</v>
      </c>
      <c r="B33" s="45" t="s">
        <v>976</v>
      </c>
      <c r="C33" s="24" t="s">
        <v>90</v>
      </c>
      <c r="D33" s="39" t="s">
        <v>98</v>
      </c>
      <c r="E33" s="39" t="s">
        <v>159</v>
      </c>
      <c r="F33" s="39" t="s">
        <v>1027</v>
      </c>
      <c r="G33" s="39" t="s">
        <v>159</v>
      </c>
      <c r="H33" s="21">
        <f>E33-D33+1</f>
        <v>2</v>
      </c>
      <c r="I33" s="40" t="s">
        <v>85</v>
      </c>
      <c r="J33" s="40" t="s">
        <v>1465</v>
      </c>
      <c r="K33" s="40" t="s">
        <v>717</v>
      </c>
      <c r="L33" s="22">
        <v>52</v>
      </c>
      <c r="M33" s="22">
        <v>40</v>
      </c>
      <c r="N33" s="22" t="s">
        <v>85</v>
      </c>
      <c r="O33" s="22">
        <v>8</v>
      </c>
      <c r="P33" s="22" t="s">
        <v>1320</v>
      </c>
      <c r="Q33" s="22" t="s">
        <v>1321</v>
      </c>
      <c r="R33" s="22" t="s">
        <v>117</v>
      </c>
      <c r="S33" s="12">
        <v>52</v>
      </c>
      <c r="T33" s="12">
        <v>47</v>
      </c>
      <c r="U33" s="48">
        <v>52</v>
      </c>
      <c r="V33" s="48">
        <v>47</v>
      </c>
      <c r="W33" s="48" t="str">
        <f>IF(U33&gt;V33,"Dem","Rep")</f>
        <v>Dem</v>
      </c>
      <c r="X33" s="48">
        <f>IF(AND(W33="Dem", L33&gt;M33),1,0)</f>
        <v>1</v>
      </c>
      <c r="Y33" s="48" t="s">
        <v>85</v>
      </c>
      <c r="Z33" s="22" t="s">
        <v>674</v>
      </c>
      <c r="AA33" s="22">
        <v>0</v>
      </c>
      <c r="AB33" s="22">
        <v>1</v>
      </c>
      <c r="AC33" s="22">
        <v>0</v>
      </c>
      <c r="AD33" s="22" t="s">
        <v>85</v>
      </c>
      <c r="AE33" s="48" t="s">
        <v>90</v>
      </c>
      <c r="AF33" s="48" t="s">
        <v>90</v>
      </c>
      <c r="AG33" s="22" t="s">
        <v>89</v>
      </c>
      <c r="AH33" s="22">
        <v>1</v>
      </c>
      <c r="AI33" s="22">
        <v>1</v>
      </c>
      <c r="AJ33" s="22" t="s">
        <v>85</v>
      </c>
      <c r="AK33" s="22" t="s">
        <v>85</v>
      </c>
      <c r="AL33" s="22" t="s">
        <v>85</v>
      </c>
      <c r="AM33" s="22" t="s">
        <v>85</v>
      </c>
      <c r="AN33" s="22" t="s">
        <v>85</v>
      </c>
      <c r="AO33" s="22" t="s">
        <v>85</v>
      </c>
      <c r="AP33" s="22" t="s">
        <v>85</v>
      </c>
      <c r="AQ33" s="22" t="s">
        <v>85</v>
      </c>
      <c r="AR33" s="22" t="s">
        <v>85</v>
      </c>
      <c r="AS33" s="22" t="s">
        <v>85</v>
      </c>
      <c r="AT33" s="22" t="s">
        <v>85</v>
      </c>
      <c r="AU33" s="22" t="s">
        <v>85</v>
      </c>
      <c r="AV33" s="22" t="s">
        <v>85</v>
      </c>
      <c r="AW33" s="22" t="s">
        <v>85</v>
      </c>
      <c r="AX33" s="22" t="s">
        <v>85</v>
      </c>
      <c r="AY33" s="22" t="s">
        <v>85</v>
      </c>
      <c r="AZ33" s="22" t="s">
        <v>85</v>
      </c>
      <c r="BA33" s="22" t="s">
        <v>85</v>
      </c>
      <c r="BB33" s="22" t="s">
        <v>85</v>
      </c>
      <c r="BC33" s="22" t="s">
        <v>85</v>
      </c>
      <c r="BD33" s="22" t="s">
        <v>85</v>
      </c>
      <c r="BE33" s="22" t="s">
        <v>85</v>
      </c>
      <c r="BF33" s="22" t="s">
        <v>85</v>
      </c>
      <c r="BG33" s="22" t="s">
        <v>85</v>
      </c>
      <c r="BH33" s="22" t="s">
        <v>85</v>
      </c>
      <c r="BI33" s="22" t="s">
        <v>85</v>
      </c>
      <c r="BJ33" s="22" t="s">
        <v>85</v>
      </c>
      <c r="BK33" s="22" t="s">
        <v>85</v>
      </c>
      <c r="BL33" s="22" t="s">
        <v>85</v>
      </c>
      <c r="BM33" s="22" t="s">
        <v>85</v>
      </c>
      <c r="BN33" s="22" t="s">
        <v>85</v>
      </c>
      <c r="BO33" s="48"/>
      <c r="BP33" s="22">
        <v>48</v>
      </c>
      <c r="BQ33" s="22">
        <v>43</v>
      </c>
      <c r="BR33" s="22">
        <v>37</v>
      </c>
      <c r="BS33" s="22">
        <v>33</v>
      </c>
      <c r="BT33" s="22">
        <v>30</v>
      </c>
      <c r="BU33" s="22" t="s">
        <v>85</v>
      </c>
      <c r="BV33" s="22" t="s">
        <v>85</v>
      </c>
      <c r="BW33" s="22" t="s">
        <v>85</v>
      </c>
      <c r="BX33" s="22" t="s">
        <v>85</v>
      </c>
      <c r="BY33" s="22">
        <v>73</v>
      </c>
      <c r="BZ33" s="22">
        <v>21</v>
      </c>
      <c r="CA33" s="22" t="s">
        <v>85</v>
      </c>
      <c r="CB33" s="22" t="s">
        <v>85</v>
      </c>
      <c r="CC33" s="22">
        <v>6</v>
      </c>
      <c r="CD33" s="45"/>
    </row>
    <row r="34" spans="1:82">
      <c r="A34" s="44">
        <v>57</v>
      </c>
      <c r="B34" s="45" t="s">
        <v>976</v>
      </c>
      <c r="C34" s="24" t="s">
        <v>938</v>
      </c>
      <c r="D34" s="39" t="s">
        <v>305</v>
      </c>
      <c r="E34" s="52" t="s">
        <v>164</v>
      </c>
      <c r="F34" s="39" t="s">
        <v>1038</v>
      </c>
      <c r="G34" s="39" t="s">
        <v>332</v>
      </c>
      <c r="H34" s="40">
        <f>E34-D34+1</f>
        <v>4</v>
      </c>
      <c r="I34" s="40" t="s">
        <v>1039</v>
      </c>
      <c r="J34" s="40" t="s">
        <v>1465</v>
      </c>
      <c r="K34" s="48">
        <v>612</v>
      </c>
      <c r="L34" s="48">
        <v>46</v>
      </c>
      <c r="M34" s="48">
        <v>39</v>
      </c>
      <c r="N34" s="48">
        <v>2</v>
      </c>
      <c r="O34" s="48">
        <v>12</v>
      </c>
      <c r="P34" s="48" t="s">
        <v>1320</v>
      </c>
      <c r="Q34" s="48" t="s">
        <v>1321</v>
      </c>
      <c r="R34" s="48" t="s">
        <v>88</v>
      </c>
      <c r="S34" s="12">
        <v>52</v>
      </c>
      <c r="T34" s="12">
        <v>47</v>
      </c>
      <c r="U34" s="48">
        <v>52</v>
      </c>
      <c r="V34" s="48">
        <v>47</v>
      </c>
      <c r="W34" s="48" t="str">
        <f>IF(U34&gt;V34,"Dem","Rep")</f>
        <v>Dem</v>
      </c>
      <c r="X34" s="48">
        <f>IF(AND(W34="Dem", L34&gt;M34),1,0)</f>
        <v>1</v>
      </c>
      <c r="Y34" s="22" t="s">
        <v>85</v>
      </c>
      <c r="Z34" s="48" t="s">
        <v>674</v>
      </c>
      <c r="AA34" s="48">
        <v>0</v>
      </c>
      <c r="AB34" s="48">
        <v>1</v>
      </c>
      <c r="AC34" s="48">
        <v>0</v>
      </c>
      <c r="AD34" s="48" t="s">
        <v>85</v>
      </c>
      <c r="AE34" s="32" t="s">
        <v>1041</v>
      </c>
      <c r="AF34" s="32" t="s">
        <v>938</v>
      </c>
      <c r="AG34" s="48" t="s">
        <v>12</v>
      </c>
      <c r="AH34" s="48">
        <v>1</v>
      </c>
      <c r="AI34" s="48">
        <v>0</v>
      </c>
      <c r="AJ34" s="48" t="s">
        <v>85</v>
      </c>
      <c r="AK34" s="48" t="s">
        <v>85</v>
      </c>
      <c r="AL34" s="48" t="s">
        <v>85</v>
      </c>
      <c r="AM34" s="48" t="s">
        <v>85</v>
      </c>
      <c r="AN34" s="48" t="s">
        <v>85</v>
      </c>
      <c r="AO34" s="48" t="s">
        <v>85</v>
      </c>
      <c r="AP34" s="48" t="s">
        <v>85</v>
      </c>
      <c r="AQ34" s="48" t="s">
        <v>85</v>
      </c>
      <c r="AR34" s="48" t="s">
        <v>85</v>
      </c>
      <c r="AS34" s="48" t="s">
        <v>85</v>
      </c>
      <c r="AT34" s="48" t="s">
        <v>85</v>
      </c>
      <c r="AU34" s="48" t="s">
        <v>85</v>
      </c>
      <c r="AV34" s="48" t="s">
        <v>85</v>
      </c>
      <c r="AW34" s="48" t="s">
        <v>85</v>
      </c>
      <c r="AX34" s="48" t="s">
        <v>85</v>
      </c>
      <c r="AY34" s="48" t="s">
        <v>85</v>
      </c>
      <c r="AZ34" s="48" t="s">
        <v>85</v>
      </c>
      <c r="BA34" s="48" t="s">
        <v>85</v>
      </c>
      <c r="BB34" s="48" t="s">
        <v>85</v>
      </c>
      <c r="BC34" s="48" t="s">
        <v>85</v>
      </c>
      <c r="BD34" s="48" t="s">
        <v>85</v>
      </c>
      <c r="BE34" s="48" t="s">
        <v>85</v>
      </c>
      <c r="BF34" s="48" t="s">
        <v>85</v>
      </c>
      <c r="BG34" s="48" t="s">
        <v>85</v>
      </c>
      <c r="BH34" s="48" t="s">
        <v>85</v>
      </c>
      <c r="BI34" s="48" t="s">
        <v>85</v>
      </c>
      <c r="BJ34" s="48" t="s">
        <v>85</v>
      </c>
      <c r="BK34" s="48" t="s">
        <v>85</v>
      </c>
      <c r="BL34" s="48" t="s">
        <v>85</v>
      </c>
      <c r="BM34" s="48" t="s">
        <v>85</v>
      </c>
      <c r="BN34" s="48" t="s">
        <v>85</v>
      </c>
      <c r="BO34" s="48"/>
      <c r="BP34" s="22" t="s">
        <v>85</v>
      </c>
      <c r="BQ34" s="22" t="s">
        <v>85</v>
      </c>
      <c r="BR34" s="48" t="s">
        <v>85</v>
      </c>
      <c r="BS34" s="48" t="s">
        <v>85</v>
      </c>
      <c r="BT34" s="48" t="s">
        <v>85</v>
      </c>
      <c r="BU34" s="22" t="s">
        <v>85</v>
      </c>
      <c r="BV34" s="22" t="s">
        <v>85</v>
      </c>
      <c r="BW34" s="22" t="s">
        <v>85</v>
      </c>
      <c r="BX34" s="22" t="s">
        <v>85</v>
      </c>
      <c r="BY34" s="48" t="s">
        <v>85</v>
      </c>
      <c r="BZ34" s="22" t="s">
        <v>85</v>
      </c>
      <c r="CA34" s="22" t="s">
        <v>85</v>
      </c>
      <c r="CB34" s="22" t="s">
        <v>85</v>
      </c>
      <c r="CC34" s="48" t="s">
        <v>85</v>
      </c>
      <c r="CD34" s="45"/>
    </row>
    <row r="35" spans="1:82">
      <c r="A35" s="44">
        <v>50</v>
      </c>
      <c r="B35" s="45" t="s">
        <v>976</v>
      </c>
      <c r="C35" s="24" t="s">
        <v>104</v>
      </c>
      <c r="D35" s="39" t="s">
        <v>163</v>
      </c>
      <c r="E35" s="52" t="s">
        <v>349</v>
      </c>
      <c r="F35" s="39" t="s">
        <v>771</v>
      </c>
      <c r="G35" s="39" t="s">
        <v>341</v>
      </c>
      <c r="H35" s="40" t="s">
        <v>464</v>
      </c>
      <c r="I35" s="40" t="s">
        <v>266</v>
      </c>
      <c r="J35" s="40" t="s">
        <v>1465</v>
      </c>
      <c r="K35" s="48">
        <v>653</v>
      </c>
      <c r="L35" s="48">
        <v>47</v>
      </c>
      <c r="M35" s="48">
        <v>42</v>
      </c>
      <c r="N35" s="22">
        <v>3</v>
      </c>
      <c r="O35" s="48">
        <v>7</v>
      </c>
      <c r="P35" s="48" t="s">
        <v>1320</v>
      </c>
      <c r="Q35" s="48" t="s">
        <v>1321</v>
      </c>
      <c r="R35" s="48" t="s">
        <v>88</v>
      </c>
      <c r="S35" s="12">
        <v>52</v>
      </c>
      <c r="T35" s="12">
        <v>47</v>
      </c>
      <c r="U35" s="48">
        <v>52</v>
      </c>
      <c r="V35" s="48">
        <v>47</v>
      </c>
      <c r="W35" s="48" t="str">
        <f>IF(U35&gt;V35,"Dem","Rep")</f>
        <v>Dem</v>
      </c>
      <c r="X35" s="48">
        <f>IF(AND(W35="Dem", L35&gt;M35),1,0)</f>
        <v>1</v>
      </c>
      <c r="Y35" s="22" t="s">
        <v>85</v>
      </c>
      <c r="Z35" s="48" t="s">
        <v>674</v>
      </c>
      <c r="AA35" s="48">
        <v>0</v>
      </c>
      <c r="AB35" s="48">
        <v>1</v>
      </c>
      <c r="AC35" s="48">
        <v>0</v>
      </c>
      <c r="AD35" s="22" t="s">
        <v>85</v>
      </c>
      <c r="AE35" s="32" t="s">
        <v>111</v>
      </c>
      <c r="AF35" s="32" t="s">
        <v>112</v>
      </c>
      <c r="AG35" s="48" t="s">
        <v>89</v>
      </c>
      <c r="AH35" s="48">
        <v>1</v>
      </c>
      <c r="AI35" s="48">
        <v>1</v>
      </c>
      <c r="AJ35" s="22">
        <v>1</v>
      </c>
      <c r="AK35" s="22">
        <v>1</v>
      </c>
      <c r="AL35" s="22">
        <v>1</v>
      </c>
      <c r="AM35" s="22">
        <v>1</v>
      </c>
      <c r="AN35" s="22">
        <v>0</v>
      </c>
      <c r="AO35" s="22">
        <v>0</v>
      </c>
      <c r="AP35" s="22">
        <v>1</v>
      </c>
      <c r="AQ35" s="22">
        <v>0</v>
      </c>
      <c r="AR35" s="22">
        <v>0</v>
      </c>
      <c r="AS35" s="22">
        <v>0</v>
      </c>
      <c r="AT35" s="22">
        <v>1</v>
      </c>
      <c r="AU35" s="22">
        <v>0</v>
      </c>
      <c r="AV35" s="22">
        <v>0</v>
      </c>
      <c r="AW35" s="22">
        <v>0</v>
      </c>
      <c r="AX35" s="22">
        <v>1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48"/>
      <c r="BP35" s="48">
        <v>42</v>
      </c>
      <c r="BQ35" s="48">
        <v>37</v>
      </c>
      <c r="BR35" s="48">
        <v>35</v>
      </c>
      <c r="BS35" s="48">
        <v>32</v>
      </c>
      <c r="BT35" s="48">
        <v>32</v>
      </c>
      <c r="BU35" s="22" t="s">
        <v>85</v>
      </c>
      <c r="BV35" s="22" t="s">
        <v>85</v>
      </c>
      <c r="BW35" s="22" t="s">
        <v>85</v>
      </c>
      <c r="BX35" s="22" t="s">
        <v>85</v>
      </c>
      <c r="BY35" s="48">
        <v>70</v>
      </c>
      <c r="BZ35" s="22">
        <v>19</v>
      </c>
      <c r="CA35" s="22" t="s">
        <v>85</v>
      </c>
      <c r="CB35" s="22" t="s">
        <v>85</v>
      </c>
      <c r="CC35" s="48">
        <v>10</v>
      </c>
      <c r="CD35" s="45"/>
    </row>
    <row r="36" spans="1:82">
      <c r="A36" s="1">
        <v>39</v>
      </c>
      <c r="B36" s="1" t="s">
        <v>976</v>
      </c>
      <c r="C36" s="19" t="s">
        <v>365</v>
      </c>
      <c r="D36" s="20" t="s">
        <v>271</v>
      </c>
      <c r="E36" s="20" t="s">
        <v>389</v>
      </c>
      <c r="F36" s="20" t="s">
        <v>1050</v>
      </c>
      <c r="G36" s="20" t="s">
        <v>496</v>
      </c>
      <c r="H36" s="40">
        <f>E36-D36+1</f>
        <v>4</v>
      </c>
      <c r="I36" s="32">
        <v>4.9000000000000004</v>
      </c>
      <c r="J36" s="40" t="s">
        <v>1465</v>
      </c>
      <c r="K36" s="32">
        <v>401</v>
      </c>
      <c r="L36" s="48">
        <v>51</v>
      </c>
      <c r="M36" s="48">
        <v>40</v>
      </c>
      <c r="N36" s="22">
        <v>4</v>
      </c>
      <c r="O36" s="48">
        <v>3</v>
      </c>
      <c r="P36" s="48" t="s">
        <v>1320</v>
      </c>
      <c r="Q36" s="48" t="s">
        <v>1321</v>
      </c>
      <c r="R36" s="32" t="s">
        <v>177</v>
      </c>
      <c r="S36" s="12">
        <v>52</v>
      </c>
      <c r="T36" s="12">
        <v>47</v>
      </c>
      <c r="U36" s="48">
        <v>52</v>
      </c>
      <c r="V36" s="48">
        <v>47</v>
      </c>
      <c r="W36" s="48" t="str">
        <f>IF(U36&gt;V36,"Dem","Rep")</f>
        <v>Dem</v>
      </c>
      <c r="X36" s="48">
        <f>IF(AND(W36="Dem", L36&gt;M36),1,0)</f>
        <v>1</v>
      </c>
      <c r="Y36" s="32" t="s">
        <v>85</v>
      </c>
      <c r="Z36" s="22" t="s">
        <v>674</v>
      </c>
      <c r="AA36" s="32">
        <v>0</v>
      </c>
      <c r="AB36" s="48">
        <v>1</v>
      </c>
      <c r="AC36" s="48">
        <v>0</v>
      </c>
      <c r="AD36" s="22">
        <v>73</v>
      </c>
      <c r="AE36" s="32" t="s">
        <v>365</v>
      </c>
      <c r="AF36" s="32" t="s">
        <v>365</v>
      </c>
      <c r="AG36" s="32" t="s">
        <v>89</v>
      </c>
      <c r="AH36" s="32">
        <v>1</v>
      </c>
      <c r="AI36" s="32">
        <v>1</v>
      </c>
      <c r="AJ36" s="32">
        <v>1</v>
      </c>
      <c r="AK36" s="32">
        <v>1</v>
      </c>
      <c r="AL36" s="32">
        <v>1</v>
      </c>
      <c r="AM36" s="32">
        <v>1</v>
      </c>
      <c r="AN36" s="32">
        <v>0</v>
      </c>
      <c r="AO36" s="32">
        <v>0</v>
      </c>
      <c r="AP36" s="32">
        <v>1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>
        <v>0</v>
      </c>
      <c r="BN36" s="32">
        <v>0</v>
      </c>
      <c r="BO36" s="32"/>
      <c r="BP36" s="32" t="s">
        <v>85</v>
      </c>
      <c r="BQ36" s="32" t="s">
        <v>85</v>
      </c>
      <c r="BR36" s="32">
        <v>34</v>
      </c>
      <c r="BS36" s="32">
        <v>28</v>
      </c>
      <c r="BT36" s="32">
        <v>38</v>
      </c>
      <c r="BU36" s="32" t="s">
        <v>85</v>
      </c>
      <c r="BV36" s="32" t="s">
        <v>85</v>
      </c>
      <c r="BW36" s="32" t="s">
        <v>85</v>
      </c>
      <c r="BX36" s="32" t="s">
        <v>85</v>
      </c>
      <c r="BY36" s="32">
        <v>71</v>
      </c>
      <c r="BZ36" s="32">
        <v>22</v>
      </c>
      <c r="CA36" s="32">
        <v>4</v>
      </c>
      <c r="CB36" s="32">
        <v>2</v>
      </c>
      <c r="CC36" s="32">
        <v>1</v>
      </c>
      <c r="CD36" s="1"/>
    </row>
    <row r="37" spans="1:82">
      <c r="A37" s="1">
        <v>32</v>
      </c>
      <c r="B37" s="1" t="s">
        <v>976</v>
      </c>
      <c r="C37" s="19" t="s">
        <v>938</v>
      </c>
      <c r="D37" s="20" t="s">
        <v>410</v>
      </c>
      <c r="E37" s="20" t="s">
        <v>405</v>
      </c>
      <c r="F37" s="20" t="s">
        <v>1057</v>
      </c>
      <c r="G37" s="20" t="s">
        <v>597</v>
      </c>
      <c r="H37" s="11">
        <f>E37-D37+1</f>
        <v>5</v>
      </c>
      <c r="I37" s="48">
        <v>4</v>
      </c>
      <c r="J37" s="40" t="s">
        <v>1465</v>
      </c>
      <c r="K37" s="48">
        <v>600</v>
      </c>
      <c r="L37" s="12">
        <v>49</v>
      </c>
      <c r="M37" s="12">
        <v>39</v>
      </c>
      <c r="N37" s="12">
        <v>2</v>
      </c>
      <c r="O37" s="12">
        <v>11</v>
      </c>
      <c r="P37" s="14" t="s">
        <v>1320</v>
      </c>
      <c r="Q37" s="14" t="s">
        <v>1321</v>
      </c>
      <c r="R37" s="12" t="s">
        <v>88</v>
      </c>
      <c r="S37" s="12">
        <v>52</v>
      </c>
      <c r="T37" s="12">
        <v>47</v>
      </c>
      <c r="U37" s="48">
        <v>52</v>
      </c>
      <c r="V37" s="48">
        <v>47</v>
      </c>
      <c r="W37" s="48" t="str">
        <f>IF(U37&gt;V37,"Dem","Rep")</f>
        <v>Dem</v>
      </c>
      <c r="X37" s="48">
        <f>IF(AND(W37="Dem", L37&gt;M37),1,0)</f>
        <v>1</v>
      </c>
      <c r="Y37" s="12" t="s">
        <v>85</v>
      </c>
      <c r="Z37" s="48" t="s">
        <v>674</v>
      </c>
      <c r="AA37" s="12">
        <v>0</v>
      </c>
      <c r="AB37" s="12">
        <v>1</v>
      </c>
      <c r="AC37" s="12">
        <v>0</v>
      </c>
      <c r="AD37" s="12">
        <v>40</v>
      </c>
      <c r="AE37" s="48" t="s">
        <v>1041</v>
      </c>
      <c r="AF37" s="48" t="s">
        <v>938</v>
      </c>
      <c r="AG37" s="12" t="s">
        <v>89</v>
      </c>
      <c r="AH37" s="12">
        <v>1</v>
      </c>
      <c r="AI37" s="12">
        <v>1</v>
      </c>
      <c r="AJ37" s="12" t="s">
        <v>85</v>
      </c>
      <c r="AK37" s="12" t="s">
        <v>85</v>
      </c>
      <c r="AL37" s="12" t="s">
        <v>85</v>
      </c>
      <c r="AM37" s="12" t="s">
        <v>85</v>
      </c>
      <c r="AN37" s="12" t="s">
        <v>85</v>
      </c>
      <c r="AO37" s="12" t="s">
        <v>85</v>
      </c>
      <c r="AP37" s="12" t="s">
        <v>85</v>
      </c>
      <c r="AQ37" s="12" t="s">
        <v>85</v>
      </c>
      <c r="AR37" s="12" t="s">
        <v>85</v>
      </c>
      <c r="AS37" s="12" t="s">
        <v>85</v>
      </c>
      <c r="AT37" s="12" t="s">
        <v>85</v>
      </c>
      <c r="AU37" s="12" t="s">
        <v>85</v>
      </c>
      <c r="AV37" s="12" t="s">
        <v>85</v>
      </c>
      <c r="AW37" s="12" t="s">
        <v>85</v>
      </c>
      <c r="AX37" s="12" t="s">
        <v>85</v>
      </c>
      <c r="AY37" s="12" t="s">
        <v>85</v>
      </c>
      <c r="AZ37" s="12" t="s">
        <v>85</v>
      </c>
      <c r="BA37" s="12" t="s">
        <v>85</v>
      </c>
      <c r="BB37" s="12" t="s">
        <v>85</v>
      </c>
      <c r="BC37" s="12" t="s">
        <v>85</v>
      </c>
      <c r="BD37" s="12" t="s">
        <v>85</v>
      </c>
      <c r="BE37" s="12" t="s">
        <v>85</v>
      </c>
      <c r="BF37" s="12" t="s">
        <v>85</v>
      </c>
      <c r="BG37" s="12" t="s">
        <v>85</v>
      </c>
      <c r="BH37" s="12" t="s">
        <v>85</v>
      </c>
      <c r="BI37" s="12" t="s">
        <v>85</v>
      </c>
      <c r="BJ37" s="12" t="s">
        <v>85</v>
      </c>
      <c r="BK37" s="12" t="s">
        <v>85</v>
      </c>
      <c r="BL37" s="12" t="s">
        <v>85</v>
      </c>
      <c r="BM37" s="12" t="s">
        <v>85</v>
      </c>
      <c r="BN37" s="12" t="s">
        <v>85</v>
      </c>
      <c r="BO37" s="48"/>
      <c r="BP37" s="14">
        <v>43</v>
      </c>
      <c r="BQ37" s="14">
        <v>42</v>
      </c>
      <c r="BR37" s="14" t="s">
        <v>85</v>
      </c>
      <c r="BS37" s="14" t="s">
        <v>85</v>
      </c>
      <c r="BT37" s="14" t="s">
        <v>85</v>
      </c>
      <c r="BU37" s="14" t="s">
        <v>85</v>
      </c>
      <c r="BV37" s="14" t="s">
        <v>85</v>
      </c>
      <c r="BW37" s="14" t="s">
        <v>85</v>
      </c>
      <c r="BX37" s="14" t="s">
        <v>85</v>
      </c>
      <c r="BY37" s="14">
        <v>70</v>
      </c>
      <c r="BZ37" s="14">
        <v>21</v>
      </c>
      <c r="CA37" s="14" t="s">
        <v>85</v>
      </c>
      <c r="CB37" s="14" t="s">
        <v>85</v>
      </c>
      <c r="CC37" s="14">
        <v>9</v>
      </c>
      <c r="CD37" s="1"/>
    </row>
    <row r="38" spans="1:82">
      <c r="A38" s="1">
        <v>26</v>
      </c>
      <c r="B38" s="1" t="s">
        <v>976</v>
      </c>
      <c r="C38" s="19" t="s">
        <v>90</v>
      </c>
      <c r="D38" s="20" t="s">
        <v>413</v>
      </c>
      <c r="E38" s="20" t="s">
        <v>167</v>
      </c>
      <c r="F38" s="20" t="s">
        <v>1326</v>
      </c>
      <c r="G38" s="20" t="s">
        <v>422</v>
      </c>
      <c r="H38" s="48">
        <v>2</v>
      </c>
      <c r="I38" s="48">
        <v>3.3</v>
      </c>
      <c r="J38" s="40" t="s">
        <v>1465</v>
      </c>
      <c r="K38" s="48">
        <v>884</v>
      </c>
      <c r="L38" s="12">
        <v>53</v>
      </c>
      <c r="M38" s="12">
        <v>42</v>
      </c>
      <c r="N38" s="12" t="s">
        <v>85</v>
      </c>
      <c r="O38" s="12">
        <v>5</v>
      </c>
      <c r="P38" s="14" t="s">
        <v>1320</v>
      </c>
      <c r="Q38" s="14" t="s">
        <v>1321</v>
      </c>
      <c r="R38" s="12" t="s">
        <v>117</v>
      </c>
      <c r="S38" s="12">
        <v>52</v>
      </c>
      <c r="T38" s="12">
        <v>47</v>
      </c>
      <c r="U38" s="48">
        <v>52</v>
      </c>
      <c r="V38" s="48">
        <v>47</v>
      </c>
      <c r="W38" s="48" t="str">
        <f>IF(U38&gt;V38,"Dem","Rep")</f>
        <v>Dem</v>
      </c>
      <c r="X38" s="48">
        <f>IF(AND(W38="Dem", L38&gt;M38),1,0)</f>
        <v>1</v>
      </c>
      <c r="Y38" s="12" t="s">
        <v>85</v>
      </c>
      <c r="Z38" s="48" t="s">
        <v>674</v>
      </c>
      <c r="AA38" s="12">
        <v>0</v>
      </c>
      <c r="AB38" s="12">
        <v>0</v>
      </c>
      <c r="AC38" s="12">
        <v>1</v>
      </c>
      <c r="AD38" s="12">
        <v>50</v>
      </c>
      <c r="AE38" s="48" t="s">
        <v>1327</v>
      </c>
      <c r="AF38" s="48" t="s">
        <v>90</v>
      </c>
      <c r="AG38" s="48" t="s">
        <v>118</v>
      </c>
      <c r="AH38" s="12">
        <v>1</v>
      </c>
      <c r="AI38" s="12">
        <v>0</v>
      </c>
      <c r="AJ38" s="14" t="s">
        <v>85</v>
      </c>
      <c r="AK38" s="14" t="s">
        <v>85</v>
      </c>
      <c r="AL38" s="14" t="s">
        <v>85</v>
      </c>
      <c r="AM38" s="14" t="s">
        <v>85</v>
      </c>
      <c r="AN38" s="14" t="s">
        <v>85</v>
      </c>
      <c r="AO38" s="14" t="s">
        <v>85</v>
      </c>
      <c r="AP38" s="14" t="s">
        <v>85</v>
      </c>
      <c r="AQ38" s="14" t="s">
        <v>85</v>
      </c>
      <c r="AR38" s="14" t="s">
        <v>85</v>
      </c>
      <c r="AS38" s="14" t="s">
        <v>85</v>
      </c>
      <c r="AT38" s="14" t="s">
        <v>85</v>
      </c>
      <c r="AU38" s="14" t="s">
        <v>85</v>
      </c>
      <c r="AV38" s="14" t="s">
        <v>85</v>
      </c>
      <c r="AW38" s="14" t="s">
        <v>85</v>
      </c>
      <c r="AX38" s="14" t="s">
        <v>85</v>
      </c>
      <c r="AY38" s="14" t="s">
        <v>85</v>
      </c>
      <c r="AZ38" s="14" t="s">
        <v>85</v>
      </c>
      <c r="BA38" s="14" t="s">
        <v>85</v>
      </c>
      <c r="BB38" s="14" t="s">
        <v>85</v>
      </c>
      <c r="BC38" s="14" t="s">
        <v>85</v>
      </c>
      <c r="BD38" s="14" t="s">
        <v>85</v>
      </c>
      <c r="BE38" s="14" t="s">
        <v>85</v>
      </c>
      <c r="BF38" s="14" t="s">
        <v>85</v>
      </c>
      <c r="BG38" s="14" t="s">
        <v>85</v>
      </c>
      <c r="BH38" s="14" t="s">
        <v>85</v>
      </c>
      <c r="BI38" s="14" t="s">
        <v>85</v>
      </c>
      <c r="BJ38" s="14" t="s">
        <v>85</v>
      </c>
      <c r="BK38" s="14" t="s">
        <v>85</v>
      </c>
      <c r="BL38" s="14" t="s">
        <v>85</v>
      </c>
      <c r="BM38" s="14" t="s">
        <v>85</v>
      </c>
      <c r="BN38" s="14" t="s">
        <v>85</v>
      </c>
      <c r="BO38" s="48"/>
      <c r="BP38" s="14">
        <v>48</v>
      </c>
      <c r="BQ38" s="14">
        <v>42</v>
      </c>
      <c r="BR38" s="14">
        <v>37</v>
      </c>
      <c r="BS38" s="14">
        <v>33</v>
      </c>
      <c r="BT38" s="14">
        <v>30</v>
      </c>
      <c r="BU38" s="14" t="s">
        <v>85</v>
      </c>
      <c r="BV38" s="14" t="s">
        <v>85</v>
      </c>
      <c r="BW38" s="14" t="s">
        <v>85</v>
      </c>
      <c r="BX38" s="14" t="s">
        <v>85</v>
      </c>
      <c r="BY38" s="14">
        <v>73</v>
      </c>
      <c r="BZ38" s="14">
        <v>21</v>
      </c>
      <c r="CA38" s="14" t="s">
        <v>85</v>
      </c>
      <c r="CB38" s="14" t="s">
        <v>85</v>
      </c>
      <c r="CC38" s="14">
        <v>6</v>
      </c>
      <c r="CD38" s="1"/>
    </row>
    <row r="39" spans="1:82">
      <c r="A39" s="26">
        <v>17</v>
      </c>
      <c r="B39" s="26" t="s">
        <v>976</v>
      </c>
      <c r="C39" s="19" t="s">
        <v>104</v>
      </c>
      <c r="D39" s="27">
        <v>43990</v>
      </c>
      <c r="E39" s="27">
        <v>44000</v>
      </c>
      <c r="F39" s="26" t="s">
        <v>1067</v>
      </c>
      <c r="G39" s="27">
        <v>44007</v>
      </c>
      <c r="H39" s="32">
        <v>11</v>
      </c>
      <c r="I39" s="32">
        <v>4.0999999999999996</v>
      </c>
      <c r="J39" s="40" t="s">
        <v>1465</v>
      </c>
      <c r="K39" s="32">
        <v>653</v>
      </c>
      <c r="L39" s="32">
        <v>50</v>
      </c>
      <c r="M39" s="32">
        <v>39</v>
      </c>
      <c r="N39" s="12" t="s">
        <v>85</v>
      </c>
      <c r="O39" s="12" t="s">
        <v>85</v>
      </c>
      <c r="P39" s="32" t="s">
        <v>1320</v>
      </c>
      <c r="Q39" s="32" t="s">
        <v>1321</v>
      </c>
      <c r="R39" s="32" t="s">
        <v>177</v>
      </c>
      <c r="S39" s="12">
        <v>52</v>
      </c>
      <c r="T39" s="12">
        <v>47</v>
      </c>
      <c r="U39" s="48">
        <v>52</v>
      </c>
      <c r="V39" s="48">
        <v>47</v>
      </c>
      <c r="W39" s="48" t="str">
        <f>IF(U39&gt;V39,"Dem","Rep")</f>
        <v>Dem</v>
      </c>
      <c r="X39" s="48">
        <f>IF(AND(W39="Dem", L39&gt;M39),1,0)</f>
        <v>1</v>
      </c>
      <c r="Y39" s="12" t="s">
        <v>85</v>
      </c>
      <c r="Z39" s="12" t="s">
        <v>674</v>
      </c>
      <c r="AA39" s="32">
        <v>0</v>
      </c>
      <c r="AB39" s="32">
        <v>1</v>
      </c>
      <c r="AC39" s="32">
        <v>0</v>
      </c>
      <c r="AD39" s="32">
        <v>63</v>
      </c>
      <c r="AE39" s="32" t="s">
        <v>111</v>
      </c>
      <c r="AF39" s="32" t="s">
        <v>112</v>
      </c>
      <c r="AG39" s="32" t="s">
        <v>178</v>
      </c>
      <c r="AH39" s="32">
        <v>1</v>
      </c>
      <c r="AI39" s="32">
        <v>1</v>
      </c>
      <c r="AJ39" s="49">
        <v>1</v>
      </c>
      <c r="AK39" s="49">
        <v>1</v>
      </c>
      <c r="AL39" s="49">
        <v>1</v>
      </c>
      <c r="AM39" s="49">
        <v>1</v>
      </c>
      <c r="AN39" s="49">
        <v>0</v>
      </c>
      <c r="AO39" s="49">
        <v>0</v>
      </c>
      <c r="AP39" s="49">
        <v>1</v>
      </c>
      <c r="AQ39" s="49">
        <v>1</v>
      </c>
      <c r="AR39" s="49">
        <v>0</v>
      </c>
      <c r="AS39" s="49">
        <v>0</v>
      </c>
      <c r="AT39" s="49">
        <v>1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49">
        <v>1</v>
      </c>
      <c r="BG39" s="49">
        <v>0</v>
      </c>
      <c r="BH39" s="49">
        <v>0</v>
      </c>
      <c r="BI39" s="49">
        <v>0</v>
      </c>
      <c r="BJ39" s="49">
        <v>0</v>
      </c>
      <c r="BK39" s="49">
        <v>1</v>
      </c>
      <c r="BL39" s="49">
        <v>0</v>
      </c>
      <c r="BM39" s="49">
        <v>0</v>
      </c>
      <c r="BN39" s="49">
        <v>0</v>
      </c>
      <c r="BO39" s="49"/>
      <c r="BP39" s="32">
        <v>37</v>
      </c>
      <c r="BQ39" s="32">
        <v>38</v>
      </c>
      <c r="BR39" s="32">
        <v>33</v>
      </c>
      <c r="BS39" s="32">
        <v>31</v>
      </c>
      <c r="BT39" s="32">
        <v>33</v>
      </c>
      <c r="BU39" s="14" t="s">
        <v>85</v>
      </c>
      <c r="BV39" s="14" t="s">
        <v>85</v>
      </c>
      <c r="BW39" s="14" t="s">
        <v>85</v>
      </c>
      <c r="BX39" s="14" t="s">
        <v>85</v>
      </c>
      <c r="BY39" s="32">
        <v>65</v>
      </c>
      <c r="BZ39" s="32">
        <v>21</v>
      </c>
      <c r="CA39" s="14" t="s">
        <v>85</v>
      </c>
      <c r="CB39" s="14" t="s">
        <v>85</v>
      </c>
      <c r="CC39" s="32">
        <v>13</v>
      </c>
    </row>
    <row r="40" spans="1:82">
      <c r="A40" s="26">
        <v>10</v>
      </c>
      <c r="B40" s="26" t="s">
        <v>976</v>
      </c>
      <c r="C40" s="19" t="s">
        <v>938</v>
      </c>
      <c r="D40" s="27">
        <v>43977</v>
      </c>
      <c r="E40" s="27">
        <v>43979</v>
      </c>
      <c r="F40" s="26" t="s">
        <v>1071</v>
      </c>
      <c r="G40" s="27">
        <v>43985</v>
      </c>
      <c r="H40" s="32">
        <v>3</v>
      </c>
      <c r="I40" s="48">
        <v>4.38</v>
      </c>
      <c r="J40" s="40" t="s">
        <v>1465</v>
      </c>
      <c r="K40" s="32">
        <v>500</v>
      </c>
      <c r="L40" s="32">
        <v>49</v>
      </c>
      <c r="M40" s="32">
        <v>37</v>
      </c>
      <c r="N40" s="32">
        <v>2</v>
      </c>
      <c r="O40" s="32">
        <v>13</v>
      </c>
      <c r="P40" s="32" t="s">
        <v>1320</v>
      </c>
      <c r="Q40" s="32" t="s">
        <v>1321</v>
      </c>
      <c r="R40" s="32" t="s">
        <v>88</v>
      </c>
      <c r="S40" s="12">
        <v>52</v>
      </c>
      <c r="T40" s="12">
        <v>47</v>
      </c>
      <c r="U40" s="48">
        <v>52</v>
      </c>
      <c r="V40" s="48">
        <v>47</v>
      </c>
      <c r="W40" s="48" t="str">
        <f>IF(U40&gt;V40,"Dem","Rep")</f>
        <v>Dem</v>
      </c>
      <c r="X40" s="48">
        <f>IF(AND(W40="Dem", L40&gt;M40),1,0)</f>
        <v>1</v>
      </c>
      <c r="Y40" s="12" t="s">
        <v>85</v>
      </c>
      <c r="Z40" s="12" t="s">
        <v>674</v>
      </c>
      <c r="AA40" s="32">
        <v>0</v>
      </c>
      <c r="AB40" s="32">
        <v>1</v>
      </c>
      <c r="AC40" s="32">
        <v>0</v>
      </c>
      <c r="AD40" s="49">
        <v>40</v>
      </c>
      <c r="AE40" s="32" t="s">
        <v>1041</v>
      </c>
      <c r="AF40" s="32" t="s">
        <v>938</v>
      </c>
      <c r="AG40" s="32" t="s">
        <v>178</v>
      </c>
      <c r="AH40" s="32">
        <v>1</v>
      </c>
      <c r="AI40" s="32">
        <v>1</v>
      </c>
      <c r="AJ40" s="32">
        <v>1</v>
      </c>
      <c r="AK40" s="32">
        <v>1</v>
      </c>
      <c r="AL40" s="32">
        <v>1</v>
      </c>
      <c r="AM40" s="32">
        <v>1</v>
      </c>
      <c r="AN40" s="32">
        <v>1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1</v>
      </c>
      <c r="AU40" s="32">
        <v>1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1</v>
      </c>
      <c r="BO40" s="32"/>
      <c r="BP40" s="32">
        <v>45</v>
      </c>
      <c r="BQ40" s="32">
        <v>43</v>
      </c>
      <c r="BR40" s="32">
        <v>37</v>
      </c>
      <c r="BS40" s="32">
        <v>31</v>
      </c>
      <c r="BT40" s="32">
        <v>29</v>
      </c>
      <c r="BU40" s="12" t="s">
        <v>85</v>
      </c>
      <c r="BV40" s="12" t="s">
        <v>85</v>
      </c>
      <c r="BW40" s="12" t="s">
        <v>85</v>
      </c>
      <c r="BX40" s="12" t="s">
        <v>85</v>
      </c>
      <c r="BY40" s="32">
        <v>72</v>
      </c>
      <c r="BZ40" s="32">
        <v>20</v>
      </c>
      <c r="CA40" s="12" t="s">
        <v>85</v>
      </c>
      <c r="CB40" s="12" t="s">
        <v>85</v>
      </c>
      <c r="CC40" s="32">
        <v>8</v>
      </c>
    </row>
    <row r="41" spans="1:82">
      <c r="A41" s="7">
        <v>62</v>
      </c>
      <c r="B41" s="8" t="s">
        <v>1083</v>
      </c>
      <c r="C41" s="24" t="s">
        <v>1086</v>
      </c>
      <c r="D41" s="10" t="s">
        <v>574</v>
      </c>
      <c r="E41" s="10" t="s">
        <v>309</v>
      </c>
      <c r="F41" s="10" t="s">
        <v>1151</v>
      </c>
      <c r="G41" s="10" t="s">
        <v>254</v>
      </c>
      <c r="H41" s="11">
        <f>E41-D41+1</f>
        <v>5</v>
      </c>
      <c r="I41" s="11" t="s">
        <v>528</v>
      </c>
      <c r="J41" s="40" t="s">
        <v>1465</v>
      </c>
      <c r="K41" s="11" t="s">
        <v>1105</v>
      </c>
      <c r="L41" s="12">
        <v>37</v>
      </c>
      <c r="M41" s="12">
        <v>55</v>
      </c>
      <c r="N41" s="12">
        <v>4</v>
      </c>
      <c r="O41" s="12">
        <v>4</v>
      </c>
      <c r="P41" s="14" t="s">
        <v>1330</v>
      </c>
      <c r="Q41" s="14" t="s">
        <v>1331</v>
      </c>
      <c r="R41" s="12" t="s">
        <v>88</v>
      </c>
      <c r="S41" s="12">
        <v>34</v>
      </c>
      <c r="T41" s="12">
        <v>65</v>
      </c>
      <c r="U41" s="48">
        <f>100*ROUND(264639/(516609+264639+11329+683),2)</f>
        <v>33</v>
      </c>
      <c r="V41" s="48">
        <f>100*ROUND(516609/(516609+264639+11329+683),2)</f>
        <v>65</v>
      </c>
      <c r="W41" s="48" t="str">
        <f>IF(U41&gt;V41,"Dem","Rep")</f>
        <v>Rep</v>
      </c>
      <c r="X41" s="48">
        <f>IF(AND(W41="Rep",M41&gt;L41),1,0)</f>
        <v>1</v>
      </c>
      <c r="Y41" s="12" t="s">
        <v>85</v>
      </c>
      <c r="Z41" s="12" t="s">
        <v>674</v>
      </c>
      <c r="AA41" s="12">
        <v>0</v>
      </c>
      <c r="AB41" s="12">
        <v>1</v>
      </c>
      <c r="AC41" s="12">
        <v>0</v>
      </c>
      <c r="AD41" s="12" t="s">
        <v>85</v>
      </c>
      <c r="AE41" s="48" t="s">
        <v>1086</v>
      </c>
      <c r="AF41" s="48" t="s">
        <v>1334</v>
      </c>
      <c r="AG41" s="12" t="s">
        <v>89</v>
      </c>
      <c r="AH41" s="12">
        <v>1</v>
      </c>
      <c r="AI41" s="12">
        <v>0</v>
      </c>
      <c r="AJ41" s="12">
        <v>1</v>
      </c>
      <c r="AK41" s="12">
        <v>1</v>
      </c>
      <c r="AL41" s="12">
        <v>0</v>
      </c>
      <c r="AM41" s="12">
        <v>1</v>
      </c>
      <c r="AN41" s="12">
        <v>0</v>
      </c>
      <c r="AO41" s="12">
        <v>0</v>
      </c>
      <c r="AP41" s="12">
        <v>1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48"/>
      <c r="BP41" s="12">
        <v>45</v>
      </c>
      <c r="BQ41" s="12">
        <v>49</v>
      </c>
      <c r="BR41" s="12">
        <v>42</v>
      </c>
      <c r="BS41" s="12">
        <v>42</v>
      </c>
      <c r="BT41" s="12">
        <v>16</v>
      </c>
      <c r="BU41" s="12" t="s">
        <v>85</v>
      </c>
      <c r="BV41" s="12" t="s">
        <v>85</v>
      </c>
      <c r="BW41" s="12" t="s">
        <v>85</v>
      </c>
      <c r="BX41" s="12" t="s">
        <v>85</v>
      </c>
      <c r="BY41" s="12" t="s">
        <v>85</v>
      </c>
      <c r="BZ41" s="12" t="s">
        <v>85</v>
      </c>
      <c r="CA41" s="12" t="s">
        <v>85</v>
      </c>
      <c r="CB41" s="12" t="s">
        <v>85</v>
      </c>
      <c r="CC41" s="12" t="s">
        <v>85</v>
      </c>
      <c r="CD41" s="8"/>
    </row>
    <row r="42" spans="1:82">
      <c r="A42" s="7">
        <v>88</v>
      </c>
      <c r="B42" s="8" t="s">
        <v>1356</v>
      </c>
      <c r="C42" s="24" t="s">
        <v>90</v>
      </c>
      <c r="D42" s="10" t="s">
        <v>106</v>
      </c>
      <c r="E42" s="10" t="s">
        <v>232</v>
      </c>
      <c r="F42" s="10" t="s">
        <v>1197</v>
      </c>
      <c r="G42" s="10" t="s">
        <v>92</v>
      </c>
      <c r="H42" s="11">
        <f>E42-D42+1</f>
        <v>2</v>
      </c>
      <c r="I42" s="11" t="s">
        <v>160</v>
      </c>
      <c r="J42" s="40" t="s">
        <v>1465</v>
      </c>
      <c r="K42" s="11" t="s">
        <v>1177</v>
      </c>
      <c r="L42" s="12">
        <v>56</v>
      </c>
      <c r="M42" s="12">
        <v>40</v>
      </c>
      <c r="N42" s="12" t="s">
        <v>85</v>
      </c>
      <c r="O42" s="12">
        <v>4</v>
      </c>
      <c r="P42" s="14" t="s">
        <v>1357</v>
      </c>
      <c r="Q42" s="14" t="s">
        <v>1358</v>
      </c>
      <c r="R42" s="12" t="s">
        <v>88</v>
      </c>
      <c r="S42" s="12">
        <v>57</v>
      </c>
      <c r="T42" s="12">
        <v>43</v>
      </c>
      <c r="U42" s="48">
        <v>57</v>
      </c>
      <c r="V42" s="48">
        <v>43</v>
      </c>
      <c r="W42" s="48" t="str">
        <f>IF(U42&gt;V42,"Dem","Rep")</f>
        <v>Dem</v>
      </c>
      <c r="X42" s="48">
        <f>IF(AND(W42="Dem", L42&gt;M42),1,0)</f>
        <v>1</v>
      </c>
      <c r="Y42" s="12" t="s">
        <v>85</v>
      </c>
      <c r="Z42" s="12" t="s">
        <v>674</v>
      </c>
      <c r="AA42" s="12" t="s">
        <v>85</v>
      </c>
      <c r="AB42" s="12" t="s">
        <v>85</v>
      </c>
      <c r="AC42" s="12" t="s">
        <v>85</v>
      </c>
      <c r="AD42" s="12"/>
      <c r="AE42" s="49" t="s">
        <v>1359</v>
      </c>
      <c r="AF42" s="48" t="s">
        <v>90</v>
      </c>
      <c r="AG42" s="12" t="s">
        <v>11</v>
      </c>
      <c r="AH42" s="12">
        <v>1</v>
      </c>
      <c r="AI42" s="12">
        <v>0</v>
      </c>
      <c r="AJ42" s="12" t="s">
        <v>85</v>
      </c>
      <c r="AK42" s="12" t="s">
        <v>85</v>
      </c>
      <c r="AL42" s="12" t="s">
        <v>85</v>
      </c>
      <c r="AM42" s="12" t="s">
        <v>85</v>
      </c>
      <c r="AN42" s="12" t="s">
        <v>85</v>
      </c>
      <c r="AO42" s="12" t="s">
        <v>85</v>
      </c>
      <c r="AP42" s="12" t="s">
        <v>85</v>
      </c>
      <c r="AQ42" s="12" t="s">
        <v>85</v>
      </c>
      <c r="AR42" s="12" t="s">
        <v>85</v>
      </c>
      <c r="AS42" s="12" t="s">
        <v>85</v>
      </c>
      <c r="AT42" s="12" t="s">
        <v>85</v>
      </c>
      <c r="AU42" s="12" t="s">
        <v>85</v>
      </c>
      <c r="AV42" s="12" t="s">
        <v>85</v>
      </c>
      <c r="AW42" s="12" t="s">
        <v>85</v>
      </c>
      <c r="AX42" s="12" t="s">
        <v>85</v>
      </c>
      <c r="AY42" s="12" t="s">
        <v>85</v>
      </c>
      <c r="AZ42" s="12" t="s">
        <v>85</v>
      </c>
      <c r="BA42" s="12" t="s">
        <v>85</v>
      </c>
      <c r="BB42" s="12" t="s">
        <v>85</v>
      </c>
      <c r="BC42" s="12" t="s">
        <v>85</v>
      </c>
      <c r="BD42" s="12" t="s">
        <v>85</v>
      </c>
      <c r="BE42" s="12" t="s">
        <v>85</v>
      </c>
      <c r="BF42" s="12" t="s">
        <v>85</v>
      </c>
      <c r="BG42" s="12" t="s">
        <v>85</v>
      </c>
      <c r="BH42" s="12" t="s">
        <v>85</v>
      </c>
      <c r="BI42" s="12" t="s">
        <v>85</v>
      </c>
      <c r="BJ42" s="12" t="s">
        <v>85</v>
      </c>
      <c r="BK42" s="12" t="s">
        <v>85</v>
      </c>
      <c r="BL42" s="12" t="s">
        <v>85</v>
      </c>
      <c r="BM42" s="12" t="s">
        <v>85</v>
      </c>
      <c r="BN42" s="12" t="s">
        <v>85</v>
      </c>
      <c r="BO42" s="48"/>
      <c r="BP42" s="12" t="s">
        <v>85</v>
      </c>
      <c r="BQ42" s="12" t="s">
        <v>85</v>
      </c>
      <c r="BR42" s="12" t="s">
        <v>85</v>
      </c>
      <c r="BS42" s="12" t="s">
        <v>85</v>
      </c>
      <c r="BT42" s="12" t="s">
        <v>85</v>
      </c>
      <c r="BU42" s="12" t="s">
        <v>85</v>
      </c>
      <c r="BV42" s="12" t="s">
        <v>85</v>
      </c>
      <c r="BW42" s="12" t="s">
        <v>85</v>
      </c>
      <c r="BX42" s="12" t="s">
        <v>85</v>
      </c>
      <c r="BY42" s="12" t="s">
        <v>85</v>
      </c>
      <c r="BZ42" s="12" t="s">
        <v>85</v>
      </c>
      <c r="CA42" s="12" t="s">
        <v>85</v>
      </c>
      <c r="CB42" s="12" t="s">
        <v>85</v>
      </c>
      <c r="CC42" s="12" t="s">
        <v>85</v>
      </c>
      <c r="CD42" s="8"/>
    </row>
    <row r="43" spans="1:82">
      <c r="A43" s="7">
        <v>64</v>
      </c>
      <c r="B43" s="8" t="s">
        <v>502</v>
      </c>
      <c r="C43" s="24" t="s">
        <v>503</v>
      </c>
      <c r="D43" s="10" t="s">
        <v>504</v>
      </c>
      <c r="E43" s="10" t="s">
        <v>505</v>
      </c>
      <c r="F43" s="10" t="s">
        <v>506</v>
      </c>
      <c r="G43" s="10" t="s">
        <v>159</v>
      </c>
      <c r="H43" s="11">
        <f>E43-D43+1</f>
        <v>7</v>
      </c>
      <c r="I43" s="11" t="s">
        <v>160</v>
      </c>
      <c r="J43" s="11" t="s">
        <v>1465</v>
      </c>
      <c r="K43" s="11" t="s">
        <v>507</v>
      </c>
      <c r="L43" s="12">
        <v>55</v>
      </c>
      <c r="M43" s="12">
        <v>26</v>
      </c>
      <c r="N43" s="12">
        <v>6</v>
      </c>
      <c r="O43" s="12">
        <v>13</v>
      </c>
      <c r="P43" s="14" t="s">
        <v>1267</v>
      </c>
      <c r="Q43" s="14" t="s">
        <v>1268</v>
      </c>
      <c r="R43" s="12" t="s">
        <v>88</v>
      </c>
      <c r="S43" s="12">
        <v>60</v>
      </c>
      <c r="T43" s="12">
        <v>39</v>
      </c>
      <c r="U43" s="48">
        <v>59</v>
      </c>
      <c r="V43" s="48">
        <v>39</v>
      </c>
      <c r="W43" s="48" t="str">
        <f>IF(U43&gt;V43,"Dem","Rep")</f>
        <v>Dem</v>
      </c>
      <c r="X43" s="48">
        <f>IF(AND(W43="Dem", L43&gt;M43),1,0)</f>
        <v>1</v>
      </c>
      <c r="Y43" s="12" t="s">
        <v>85</v>
      </c>
      <c r="Z43" s="12" t="s">
        <v>282</v>
      </c>
      <c r="AA43" s="12">
        <v>0</v>
      </c>
      <c r="AB43" s="12">
        <v>1</v>
      </c>
      <c r="AC43" s="12">
        <v>0</v>
      </c>
      <c r="AD43" s="12" t="s">
        <v>85</v>
      </c>
      <c r="AE43" s="48" t="s">
        <v>510</v>
      </c>
      <c r="AF43" s="48" t="s">
        <v>503</v>
      </c>
      <c r="AG43" s="12" t="s">
        <v>89</v>
      </c>
      <c r="AH43" s="12">
        <v>1</v>
      </c>
      <c r="AI43" s="12">
        <v>1</v>
      </c>
      <c r="AJ43" s="12">
        <v>1</v>
      </c>
      <c r="AK43" s="12">
        <v>1</v>
      </c>
      <c r="AL43" s="12">
        <v>1</v>
      </c>
      <c r="AM43" s="12">
        <v>1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1</v>
      </c>
      <c r="AX43" s="12">
        <v>1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48"/>
      <c r="BP43" s="12" t="s">
        <v>85</v>
      </c>
      <c r="BQ43" s="12" t="s">
        <v>85</v>
      </c>
      <c r="BR43" s="12">
        <v>41</v>
      </c>
      <c r="BS43" s="12">
        <v>27</v>
      </c>
      <c r="BT43" s="12">
        <v>28</v>
      </c>
      <c r="BU43" s="12" t="s">
        <v>85</v>
      </c>
      <c r="BV43" s="12" t="s">
        <v>85</v>
      </c>
      <c r="BW43" s="12" t="s">
        <v>85</v>
      </c>
      <c r="BX43" s="12" t="s">
        <v>85</v>
      </c>
      <c r="BY43" s="12" t="s">
        <v>85</v>
      </c>
      <c r="BZ43" s="12" t="s">
        <v>85</v>
      </c>
      <c r="CA43" s="12" t="s">
        <v>85</v>
      </c>
      <c r="CB43" s="12" t="s">
        <v>85</v>
      </c>
      <c r="CC43" s="12" t="s">
        <v>85</v>
      </c>
      <c r="CD43" s="8"/>
    </row>
    <row r="44" spans="1:82">
      <c r="A44" s="7">
        <v>112</v>
      </c>
      <c r="B44" s="8" t="s">
        <v>976</v>
      </c>
      <c r="C44" s="9" t="s">
        <v>989</v>
      </c>
      <c r="D44" s="10" t="s">
        <v>122</v>
      </c>
      <c r="E44" s="10" t="s">
        <v>80</v>
      </c>
      <c r="F44" s="10" t="s">
        <v>524</v>
      </c>
      <c r="G44" s="10" t="s">
        <v>139</v>
      </c>
      <c r="H44" s="11">
        <f>E44-D44+1</f>
        <v>2</v>
      </c>
      <c r="I44" s="11" t="s">
        <v>990</v>
      </c>
      <c r="J44" s="11" t="s">
        <v>1465</v>
      </c>
      <c r="K44" s="11" t="s">
        <v>520</v>
      </c>
      <c r="L44" s="12">
        <v>47</v>
      </c>
      <c r="M44" s="12">
        <v>45</v>
      </c>
      <c r="N44" s="12">
        <v>4</v>
      </c>
      <c r="O44" s="12">
        <v>4</v>
      </c>
      <c r="P44" s="14" t="s">
        <v>1320</v>
      </c>
      <c r="Q44" s="14" t="s">
        <v>1321</v>
      </c>
      <c r="R44" s="12" t="s">
        <v>88</v>
      </c>
      <c r="S44" s="12">
        <v>52</v>
      </c>
      <c r="T44" s="12">
        <v>47</v>
      </c>
      <c r="U44" s="48">
        <v>52</v>
      </c>
      <c r="V44" s="48">
        <v>47</v>
      </c>
      <c r="W44" s="48" t="str">
        <f>IF(U44&gt;V44,"Dem","Rep")</f>
        <v>Dem</v>
      </c>
      <c r="X44" s="48">
        <f>IF(AND(W44="Dem", L44&gt;M44),1,0)</f>
        <v>1</v>
      </c>
      <c r="Y44" s="12" t="s">
        <v>85</v>
      </c>
      <c r="Z44" s="12" t="s">
        <v>282</v>
      </c>
      <c r="AA44" s="12" t="s">
        <v>85</v>
      </c>
      <c r="AB44" s="12" t="s">
        <v>85</v>
      </c>
      <c r="AC44" s="12" t="s">
        <v>85</v>
      </c>
      <c r="AD44" s="12" t="s">
        <v>85</v>
      </c>
      <c r="AE44" s="13" t="s">
        <v>991</v>
      </c>
      <c r="AF44" s="13" t="s">
        <v>989</v>
      </c>
      <c r="AG44" s="12" t="s">
        <v>89</v>
      </c>
      <c r="AH44" s="12">
        <v>1</v>
      </c>
      <c r="AI44" s="12">
        <v>0</v>
      </c>
      <c r="AJ44" s="12">
        <v>1</v>
      </c>
      <c r="AK44" s="12">
        <v>1</v>
      </c>
      <c r="AL44" s="12">
        <v>1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1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48"/>
      <c r="BP44" s="12" t="s">
        <v>85</v>
      </c>
      <c r="BQ44" s="12" t="s">
        <v>85</v>
      </c>
      <c r="BR44" s="12">
        <v>36</v>
      </c>
      <c r="BS44" s="14">
        <v>31</v>
      </c>
      <c r="BT44" s="14">
        <v>31</v>
      </c>
      <c r="BU44" s="14" t="s">
        <v>85</v>
      </c>
      <c r="BV44" s="14" t="s">
        <v>85</v>
      </c>
      <c r="BW44" s="14" t="s">
        <v>85</v>
      </c>
      <c r="BX44" s="14" t="s">
        <v>85</v>
      </c>
      <c r="BY44" s="14">
        <v>78</v>
      </c>
      <c r="BZ44" s="14">
        <v>19</v>
      </c>
      <c r="CA44" s="14" t="s">
        <v>85</v>
      </c>
      <c r="CB44" s="14" t="s">
        <v>85</v>
      </c>
      <c r="CC44" s="14">
        <v>4</v>
      </c>
      <c r="CD44" s="8"/>
    </row>
    <row r="45" spans="1:82">
      <c r="A45" s="7">
        <v>45</v>
      </c>
      <c r="B45" s="8" t="s">
        <v>976</v>
      </c>
      <c r="C45" s="36" t="s">
        <v>224</v>
      </c>
      <c r="D45" s="10" t="s">
        <v>375</v>
      </c>
      <c r="E45" s="10" t="s">
        <v>367</v>
      </c>
      <c r="F45" s="10" t="s">
        <v>1044</v>
      </c>
      <c r="G45" s="10" t="s">
        <v>338</v>
      </c>
      <c r="H45" s="11">
        <f>E45-D45+1</f>
        <v>5</v>
      </c>
      <c r="I45" s="11" t="s">
        <v>144</v>
      </c>
      <c r="J45" s="40" t="s">
        <v>1465</v>
      </c>
      <c r="K45" s="48">
        <v>787</v>
      </c>
      <c r="L45" s="12">
        <v>53</v>
      </c>
      <c r="M45" s="12">
        <v>44</v>
      </c>
      <c r="N45" s="12">
        <v>1</v>
      </c>
      <c r="O45" s="12">
        <v>1</v>
      </c>
      <c r="P45" s="14" t="s">
        <v>1320</v>
      </c>
      <c r="Q45" s="14" t="s">
        <v>1321</v>
      </c>
      <c r="R45" s="12" t="s">
        <v>88</v>
      </c>
      <c r="S45" s="12">
        <v>52</v>
      </c>
      <c r="T45" s="12">
        <v>47</v>
      </c>
      <c r="U45" s="48">
        <v>52</v>
      </c>
      <c r="V45" s="48">
        <v>47</v>
      </c>
      <c r="W45" s="48" t="str">
        <f>IF(U45&gt;V45,"Dem","Rep")</f>
        <v>Dem</v>
      </c>
      <c r="X45" s="48">
        <f>IF(AND(W45="Dem", L45&gt;M45),1,0)</f>
        <v>1</v>
      </c>
      <c r="Y45" s="12" t="s">
        <v>85</v>
      </c>
      <c r="Z45" s="48" t="s">
        <v>282</v>
      </c>
      <c r="AA45" s="12">
        <v>0</v>
      </c>
      <c r="AB45" s="12">
        <v>1</v>
      </c>
      <c r="AC45" s="12">
        <v>0</v>
      </c>
      <c r="AD45" s="12">
        <v>0</v>
      </c>
      <c r="AE45" s="48" t="s">
        <v>227</v>
      </c>
      <c r="AF45" s="48" t="s">
        <v>228</v>
      </c>
      <c r="AG45" s="12" t="s">
        <v>89</v>
      </c>
      <c r="AH45" s="12">
        <v>1</v>
      </c>
      <c r="AI45" s="12">
        <v>1</v>
      </c>
      <c r="AJ45" s="12">
        <v>1</v>
      </c>
      <c r="AK45" s="12">
        <v>1</v>
      </c>
      <c r="AL45" s="12">
        <v>1</v>
      </c>
      <c r="AM45" s="12">
        <v>1</v>
      </c>
      <c r="AN45" s="12">
        <v>0</v>
      </c>
      <c r="AO45" s="12">
        <v>0</v>
      </c>
      <c r="AP45" s="12">
        <v>1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48"/>
      <c r="BP45" s="14">
        <v>0</v>
      </c>
      <c r="BQ45" s="14">
        <v>0</v>
      </c>
      <c r="BR45" s="14">
        <v>30</v>
      </c>
      <c r="BS45" s="14">
        <v>28</v>
      </c>
      <c r="BT45" s="14">
        <v>42</v>
      </c>
      <c r="BU45" s="14" t="s">
        <v>85</v>
      </c>
      <c r="BV45" s="14" t="s">
        <v>85</v>
      </c>
      <c r="BW45" s="14" t="s">
        <v>85</v>
      </c>
      <c r="BX45" s="14" t="s">
        <v>85</v>
      </c>
      <c r="BY45" s="14" t="s">
        <v>85</v>
      </c>
      <c r="BZ45" s="14" t="s">
        <v>85</v>
      </c>
      <c r="CA45" s="14" t="s">
        <v>85</v>
      </c>
      <c r="CB45" s="14" t="s">
        <v>85</v>
      </c>
      <c r="CC45" s="14" t="s">
        <v>85</v>
      </c>
      <c r="CD45" s="8"/>
    </row>
    <row r="46" spans="1:82">
      <c r="A46" s="7">
        <v>44</v>
      </c>
      <c r="B46" s="8" t="s">
        <v>976</v>
      </c>
      <c r="C46" s="36" t="s">
        <v>224</v>
      </c>
      <c r="D46" s="10" t="s">
        <v>375</v>
      </c>
      <c r="E46" s="10" t="s">
        <v>367</v>
      </c>
      <c r="F46" s="10" t="s">
        <v>1044</v>
      </c>
      <c r="G46" s="10" t="s">
        <v>338</v>
      </c>
      <c r="H46" s="11">
        <f>E46-D46+1</f>
        <v>5</v>
      </c>
      <c r="I46" s="11" t="s">
        <v>229</v>
      </c>
      <c r="J46" s="48" t="s">
        <v>1465</v>
      </c>
      <c r="K46" s="48">
        <v>893</v>
      </c>
      <c r="L46" s="12">
        <v>53</v>
      </c>
      <c r="M46" s="12">
        <v>42</v>
      </c>
      <c r="N46" s="12">
        <v>2</v>
      </c>
      <c r="O46" s="12">
        <v>2</v>
      </c>
      <c r="P46" s="14" t="s">
        <v>1320</v>
      </c>
      <c r="Q46" s="14" t="s">
        <v>1321</v>
      </c>
      <c r="R46" s="12" t="s">
        <v>177</v>
      </c>
      <c r="S46" s="12">
        <v>52</v>
      </c>
      <c r="T46" s="12">
        <v>47</v>
      </c>
      <c r="U46" s="48">
        <v>52</v>
      </c>
      <c r="V46" s="48">
        <v>47</v>
      </c>
      <c r="W46" s="48" t="str">
        <f>IF(U46&gt;V46,"Dem","Rep")</f>
        <v>Dem</v>
      </c>
      <c r="X46" s="48">
        <f>IF(AND(W46="Dem", L46&gt;M46),1,0)</f>
        <v>1</v>
      </c>
      <c r="Y46" s="12" t="s">
        <v>85</v>
      </c>
      <c r="Z46" s="48" t="s">
        <v>282</v>
      </c>
      <c r="AA46" s="12">
        <v>0</v>
      </c>
      <c r="AB46" s="12">
        <v>1</v>
      </c>
      <c r="AC46" s="12">
        <v>0</v>
      </c>
      <c r="AD46" s="12">
        <v>0</v>
      </c>
      <c r="AE46" s="48" t="s">
        <v>227</v>
      </c>
      <c r="AF46" s="48" t="s">
        <v>228</v>
      </c>
      <c r="AG46" s="12" t="s">
        <v>89</v>
      </c>
      <c r="AH46" s="12">
        <v>1</v>
      </c>
      <c r="AI46" s="12">
        <v>1</v>
      </c>
      <c r="AJ46" s="14">
        <v>1</v>
      </c>
      <c r="AK46" s="14">
        <v>1</v>
      </c>
      <c r="AL46" s="14">
        <v>1</v>
      </c>
      <c r="AM46" s="14">
        <v>1</v>
      </c>
      <c r="AN46" s="14">
        <v>0</v>
      </c>
      <c r="AO46" s="14">
        <v>0</v>
      </c>
      <c r="AP46" s="14">
        <v>1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48"/>
      <c r="BP46" s="12">
        <v>0</v>
      </c>
      <c r="BQ46" s="12">
        <v>0</v>
      </c>
      <c r="BR46" s="12">
        <v>30</v>
      </c>
      <c r="BS46" s="12">
        <v>28</v>
      </c>
      <c r="BT46" s="12">
        <v>42</v>
      </c>
      <c r="BU46" s="12" t="s">
        <v>85</v>
      </c>
      <c r="BV46" s="12" t="s">
        <v>85</v>
      </c>
      <c r="BW46" s="12" t="s">
        <v>85</v>
      </c>
      <c r="BX46" s="12" t="s">
        <v>85</v>
      </c>
      <c r="BY46" s="12" t="s">
        <v>85</v>
      </c>
      <c r="BZ46" s="12" t="s">
        <v>85</v>
      </c>
      <c r="CA46" s="12" t="s">
        <v>85</v>
      </c>
      <c r="CB46" s="12" t="s">
        <v>85</v>
      </c>
      <c r="CC46" s="12" t="s">
        <v>85</v>
      </c>
      <c r="CD46" s="8"/>
    </row>
    <row r="47" spans="1:82">
      <c r="A47" s="1">
        <v>25</v>
      </c>
      <c r="B47" s="1" t="s">
        <v>976</v>
      </c>
      <c r="C47" s="19" t="s">
        <v>425</v>
      </c>
      <c r="D47" s="20" t="s">
        <v>426</v>
      </c>
      <c r="E47" s="20" t="s">
        <v>427</v>
      </c>
      <c r="F47" s="20" t="s">
        <v>428</v>
      </c>
      <c r="G47" s="20" t="s">
        <v>614</v>
      </c>
      <c r="H47" s="48">
        <v>2</v>
      </c>
      <c r="I47" s="48">
        <v>4</v>
      </c>
      <c r="J47" s="11" t="s">
        <v>1465</v>
      </c>
      <c r="K47" s="48">
        <v>882</v>
      </c>
      <c r="L47" s="12">
        <v>58</v>
      </c>
      <c r="M47" s="12">
        <v>38</v>
      </c>
      <c r="N47" s="12">
        <v>0</v>
      </c>
      <c r="O47" s="12">
        <v>4</v>
      </c>
      <c r="P47" s="14" t="s">
        <v>1320</v>
      </c>
      <c r="Q47" s="14" t="s">
        <v>1321</v>
      </c>
      <c r="R47" s="12" t="s">
        <v>177</v>
      </c>
      <c r="S47" s="12">
        <v>52</v>
      </c>
      <c r="T47" s="12">
        <v>47</v>
      </c>
      <c r="U47" s="48">
        <v>52</v>
      </c>
      <c r="V47" s="48">
        <v>47</v>
      </c>
      <c r="W47" s="48" t="str">
        <f>IF(U47&gt;V47,"Dem","Rep")</f>
        <v>Dem</v>
      </c>
      <c r="X47" s="48">
        <f>IF(AND(W47="Dem", L47&gt;M47),1,0)</f>
        <v>1</v>
      </c>
      <c r="Y47" s="12" t="s">
        <v>85</v>
      </c>
      <c r="Z47" s="12" t="s">
        <v>282</v>
      </c>
      <c r="AA47" s="12">
        <v>0</v>
      </c>
      <c r="AB47" s="12">
        <v>0</v>
      </c>
      <c r="AC47" s="12">
        <v>1</v>
      </c>
      <c r="AD47" s="12" t="s">
        <v>85</v>
      </c>
      <c r="AE47" s="48" t="s">
        <v>429</v>
      </c>
      <c r="AF47" s="48" t="s">
        <v>430</v>
      </c>
      <c r="AG47" s="12" t="s">
        <v>178</v>
      </c>
      <c r="AH47" s="12">
        <v>1</v>
      </c>
      <c r="AI47" s="12">
        <v>1</v>
      </c>
      <c r="AJ47" s="14">
        <v>1</v>
      </c>
      <c r="AK47" s="14">
        <v>1</v>
      </c>
      <c r="AL47" s="14">
        <v>1</v>
      </c>
      <c r="AM47" s="14">
        <v>0</v>
      </c>
      <c r="AN47" s="14">
        <v>0</v>
      </c>
      <c r="AO47" s="14">
        <v>1</v>
      </c>
      <c r="AP47" s="14">
        <v>1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48"/>
      <c r="BP47" s="12" t="s">
        <v>85</v>
      </c>
      <c r="BQ47" s="12" t="s">
        <v>85</v>
      </c>
      <c r="BR47" s="12" t="s">
        <v>85</v>
      </c>
      <c r="BS47" s="12" t="s">
        <v>85</v>
      </c>
      <c r="BT47" s="12" t="s">
        <v>85</v>
      </c>
      <c r="BU47" s="12" t="s">
        <v>85</v>
      </c>
      <c r="BV47" s="12" t="s">
        <v>85</v>
      </c>
      <c r="BW47" s="12" t="s">
        <v>85</v>
      </c>
      <c r="BX47" s="12" t="s">
        <v>85</v>
      </c>
      <c r="BY47" s="12" t="s">
        <v>85</v>
      </c>
      <c r="BZ47" s="12" t="s">
        <v>85</v>
      </c>
      <c r="CA47" s="12" t="s">
        <v>85</v>
      </c>
      <c r="CB47" s="12" t="s">
        <v>85</v>
      </c>
      <c r="CC47" s="12" t="s">
        <v>85</v>
      </c>
      <c r="CD47" s="1"/>
    </row>
    <row r="48" spans="1:82">
      <c r="A48" s="26">
        <v>24</v>
      </c>
      <c r="B48" s="26" t="s">
        <v>976</v>
      </c>
      <c r="C48" s="19" t="s">
        <v>989</v>
      </c>
      <c r="D48" s="27">
        <v>44025</v>
      </c>
      <c r="E48" s="27">
        <v>44027</v>
      </c>
      <c r="F48" s="26" t="s">
        <v>1064</v>
      </c>
      <c r="G48" s="27">
        <v>44032</v>
      </c>
      <c r="H48" s="48">
        <v>3</v>
      </c>
      <c r="I48" s="48">
        <v>4.2</v>
      </c>
      <c r="J48" s="48" t="s">
        <v>1465</v>
      </c>
      <c r="K48" s="32">
        <v>547</v>
      </c>
      <c r="L48" s="32">
        <v>49</v>
      </c>
      <c r="M48" s="32">
        <v>46</v>
      </c>
      <c r="N48" s="49">
        <v>1</v>
      </c>
      <c r="O48" s="49">
        <v>4</v>
      </c>
      <c r="P48" s="32" t="s">
        <v>1320</v>
      </c>
      <c r="Q48" s="32" t="s">
        <v>1321</v>
      </c>
      <c r="R48" s="12" t="s">
        <v>88</v>
      </c>
      <c r="S48" s="12">
        <v>52</v>
      </c>
      <c r="T48" s="12">
        <v>47</v>
      </c>
      <c r="U48" s="48">
        <v>52</v>
      </c>
      <c r="V48" s="48">
        <v>47</v>
      </c>
      <c r="W48" s="48" t="str">
        <f>IF(U48&gt;V48,"Dem","Rep")</f>
        <v>Dem</v>
      </c>
      <c r="X48" s="48">
        <f>IF(AND(W48="Dem", L48&gt;M48),1,0)</f>
        <v>1</v>
      </c>
      <c r="Y48" s="12" t="s">
        <v>85</v>
      </c>
      <c r="Z48" s="32" t="s">
        <v>282</v>
      </c>
      <c r="AA48" s="32">
        <v>0</v>
      </c>
      <c r="AB48" s="32">
        <v>1</v>
      </c>
      <c r="AC48" s="32">
        <v>0</v>
      </c>
      <c r="AD48" s="32">
        <v>10</v>
      </c>
      <c r="AE48" s="32" t="s">
        <v>989</v>
      </c>
      <c r="AF48" s="32" t="s">
        <v>989</v>
      </c>
      <c r="AG48" s="32" t="s">
        <v>178</v>
      </c>
      <c r="AH48" s="12">
        <v>1</v>
      </c>
      <c r="AI48" s="32">
        <v>0</v>
      </c>
      <c r="AJ48" s="32">
        <v>0</v>
      </c>
      <c r="AK48" s="32">
        <v>0</v>
      </c>
      <c r="AL48" s="32">
        <v>1</v>
      </c>
      <c r="AM48" s="32">
        <v>0</v>
      </c>
      <c r="AN48" s="32">
        <v>0</v>
      </c>
      <c r="AO48" s="32">
        <v>0</v>
      </c>
      <c r="AP48" s="32">
        <v>1</v>
      </c>
      <c r="AQ48" s="32">
        <v>0</v>
      </c>
      <c r="AR48" s="32">
        <v>0</v>
      </c>
      <c r="AS48" s="32">
        <v>0</v>
      </c>
      <c r="AT48" s="32">
        <v>1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32">
        <v>0</v>
      </c>
      <c r="BM48" s="32">
        <v>0</v>
      </c>
      <c r="BN48" s="32">
        <v>0</v>
      </c>
      <c r="BO48" s="32"/>
      <c r="BP48" s="12" t="s">
        <v>85</v>
      </c>
      <c r="BQ48" s="12" t="s">
        <v>85</v>
      </c>
      <c r="BR48" s="12" t="s">
        <v>85</v>
      </c>
      <c r="BS48" s="12" t="s">
        <v>85</v>
      </c>
      <c r="BT48" s="12" t="s">
        <v>85</v>
      </c>
      <c r="BU48" s="12" t="s">
        <v>85</v>
      </c>
      <c r="BV48" s="12" t="s">
        <v>85</v>
      </c>
      <c r="BW48" s="12" t="s">
        <v>85</v>
      </c>
      <c r="BX48" s="12" t="s">
        <v>85</v>
      </c>
      <c r="BY48" s="12" t="s">
        <v>85</v>
      </c>
      <c r="BZ48" s="12" t="s">
        <v>85</v>
      </c>
      <c r="CA48" s="12" t="s">
        <v>85</v>
      </c>
      <c r="CB48" s="12" t="s">
        <v>85</v>
      </c>
      <c r="CC48" s="12" t="s">
        <v>85</v>
      </c>
    </row>
    <row r="49" spans="1:82">
      <c r="A49" s="1">
        <v>42</v>
      </c>
      <c r="B49" s="1" t="s">
        <v>1269</v>
      </c>
      <c r="C49" s="19" t="s">
        <v>1275</v>
      </c>
      <c r="D49" s="20" t="s">
        <v>496</v>
      </c>
      <c r="E49" s="20" t="s">
        <v>684</v>
      </c>
      <c r="F49" s="20" t="s">
        <v>1276</v>
      </c>
      <c r="G49" s="20" t="s">
        <v>360</v>
      </c>
      <c r="H49" s="17">
        <f>E49-D49+1</f>
        <v>5</v>
      </c>
      <c r="I49" s="11" t="s">
        <v>85</v>
      </c>
      <c r="J49" s="11" t="s">
        <v>85</v>
      </c>
      <c r="K49" s="48">
        <v>1033</v>
      </c>
      <c r="L49" s="12">
        <v>30</v>
      </c>
      <c r="M49" s="12">
        <v>36</v>
      </c>
      <c r="N49" s="12">
        <v>24</v>
      </c>
      <c r="O49" s="12">
        <v>10</v>
      </c>
      <c r="P49" s="14" t="s">
        <v>1270</v>
      </c>
      <c r="Q49" s="14" t="s">
        <v>1271</v>
      </c>
      <c r="R49" s="12" t="s">
        <v>88</v>
      </c>
      <c r="S49" s="12">
        <v>32</v>
      </c>
      <c r="T49" s="12">
        <v>57</v>
      </c>
      <c r="U49" s="48">
        <v>32</v>
      </c>
      <c r="V49" s="48">
        <v>57</v>
      </c>
      <c r="W49" s="48" t="str">
        <f>IF(U49&gt;V49,"Dem","Rep")</f>
        <v>Rep</v>
      </c>
      <c r="X49" s="48">
        <f>IF(AND(W49="Rep",M49&gt;L49),1,0)</f>
        <v>1</v>
      </c>
      <c r="Y49" s="12" t="s">
        <v>85</v>
      </c>
      <c r="Z49" s="48" t="s">
        <v>85</v>
      </c>
      <c r="AA49" s="12" t="s">
        <v>85</v>
      </c>
      <c r="AB49" s="12" t="s">
        <v>85</v>
      </c>
      <c r="AC49" s="12" t="s">
        <v>85</v>
      </c>
      <c r="AD49" s="12" t="s">
        <v>85</v>
      </c>
      <c r="AE49" s="48" t="s">
        <v>85</v>
      </c>
      <c r="AF49" s="48" t="s">
        <v>1275</v>
      </c>
      <c r="AG49" s="12" t="s">
        <v>89</v>
      </c>
      <c r="AH49" s="12">
        <v>1</v>
      </c>
      <c r="AI49" s="12">
        <v>0</v>
      </c>
      <c r="AJ49" s="12" t="s">
        <v>85</v>
      </c>
      <c r="AK49" s="12" t="s">
        <v>85</v>
      </c>
      <c r="AL49" s="12" t="s">
        <v>85</v>
      </c>
      <c r="AM49" s="12" t="s">
        <v>85</v>
      </c>
      <c r="AN49" s="12" t="s">
        <v>85</v>
      </c>
      <c r="AO49" s="12" t="s">
        <v>85</v>
      </c>
      <c r="AP49" s="12" t="s">
        <v>85</v>
      </c>
      <c r="AQ49" s="12" t="s">
        <v>85</v>
      </c>
      <c r="AR49" s="12" t="s">
        <v>85</v>
      </c>
      <c r="AS49" s="12" t="s">
        <v>85</v>
      </c>
      <c r="AT49" s="12" t="s">
        <v>85</v>
      </c>
      <c r="AU49" s="12" t="s">
        <v>85</v>
      </c>
      <c r="AV49" s="12" t="s">
        <v>85</v>
      </c>
      <c r="AW49" s="12" t="s">
        <v>85</v>
      </c>
      <c r="AX49" s="12" t="s">
        <v>85</v>
      </c>
      <c r="AY49" s="12" t="s">
        <v>85</v>
      </c>
      <c r="AZ49" s="12" t="s">
        <v>85</v>
      </c>
      <c r="BA49" s="12" t="s">
        <v>85</v>
      </c>
      <c r="BB49" s="12" t="s">
        <v>85</v>
      </c>
      <c r="BC49" s="12" t="s">
        <v>85</v>
      </c>
      <c r="BD49" s="12" t="s">
        <v>85</v>
      </c>
      <c r="BE49" s="12" t="s">
        <v>85</v>
      </c>
      <c r="BF49" s="12" t="s">
        <v>85</v>
      </c>
      <c r="BG49" s="12" t="s">
        <v>85</v>
      </c>
      <c r="BH49" s="12" t="s">
        <v>85</v>
      </c>
      <c r="BI49" s="12" t="s">
        <v>85</v>
      </c>
      <c r="BJ49" s="12" t="s">
        <v>85</v>
      </c>
      <c r="BK49" s="12" t="s">
        <v>85</v>
      </c>
      <c r="BL49" s="12" t="s">
        <v>85</v>
      </c>
      <c r="BM49" s="12" t="s">
        <v>85</v>
      </c>
      <c r="BN49" s="12" t="s">
        <v>85</v>
      </c>
      <c r="BO49" s="48"/>
      <c r="BP49" s="12" t="s">
        <v>85</v>
      </c>
      <c r="BQ49" s="12" t="s">
        <v>85</v>
      </c>
      <c r="BR49" s="12" t="s">
        <v>85</v>
      </c>
      <c r="BS49" s="12" t="s">
        <v>85</v>
      </c>
      <c r="BT49" s="12" t="s">
        <v>85</v>
      </c>
      <c r="BU49" s="12" t="s">
        <v>85</v>
      </c>
      <c r="BV49" s="12" t="s">
        <v>85</v>
      </c>
      <c r="BW49" s="12" t="s">
        <v>85</v>
      </c>
      <c r="BX49" s="12" t="s">
        <v>85</v>
      </c>
      <c r="BY49" s="12" t="s">
        <v>85</v>
      </c>
      <c r="BZ49" s="12" t="s">
        <v>85</v>
      </c>
      <c r="CA49" s="12" t="s">
        <v>85</v>
      </c>
      <c r="CB49" s="12" t="s">
        <v>85</v>
      </c>
      <c r="CC49" s="12" t="s">
        <v>85</v>
      </c>
      <c r="CD49" s="1" t="s">
        <v>1277</v>
      </c>
    </row>
    <row r="50" spans="1:82">
      <c r="A50" s="26">
        <v>7</v>
      </c>
      <c r="B50" s="26" t="s">
        <v>1269</v>
      </c>
      <c r="C50" s="19" t="s">
        <v>1279</v>
      </c>
      <c r="D50" s="27">
        <v>43973</v>
      </c>
      <c r="E50" s="27">
        <v>43974</v>
      </c>
      <c r="F50" s="26" t="s">
        <v>1280</v>
      </c>
      <c r="G50" s="27">
        <v>43979</v>
      </c>
      <c r="H50" s="32">
        <v>2</v>
      </c>
      <c r="I50" s="48">
        <v>3.3</v>
      </c>
      <c r="J50" s="48" t="s">
        <v>85</v>
      </c>
      <c r="K50" s="32">
        <v>894</v>
      </c>
      <c r="L50" s="32">
        <v>24</v>
      </c>
      <c r="M50" s="32">
        <v>53</v>
      </c>
      <c r="N50" s="12" t="s">
        <v>85</v>
      </c>
      <c r="O50" s="12" t="s">
        <v>85</v>
      </c>
      <c r="P50" s="32" t="s">
        <v>1270</v>
      </c>
      <c r="Q50" s="32" t="s">
        <v>1271</v>
      </c>
      <c r="R50" s="32" t="s">
        <v>177</v>
      </c>
      <c r="S50" s="12">
        <v>32</v>
      </c>
      <c r="T50" s="12">
        <v>57</v>
      </c>
      <c r="U50" s="48">
        <v>32</v>
      </c>
      <c r="V50" s="48">
        <v>57</v>
      </c>
      <c r="W50" s="48" t="str">
        <f>IF(U50&gt;V50,"Dem","Rep")</f>
        <v>Rep</v>
      </c>
      <c r="X50" s="48">
        <f>IF(AND(W50="Rep",M50&gt;L50),1,0)</f>
        <v>1</v>
      </c>
      <c r="Y50" s="12" t="s">
        <v>85</v>
      </c>
      <c r="Z50" s="12" t="s">
        <v>85</v>
      </c>
      <c r="AA50" s="12" t="s">
        <v>85</v>
      </c>
      <c r="AB50" s="12" t="s">
        <v>85</v>
      </c>
      <c r="AC50" s="12" t="s">
        <v>85</v>
      </c>
      <c r="AD50" s="12" t="s">
        <v>85</v>
      </c>
      <c r="AE50" s="32" t="s">
        <v>1281</v>
      </c>
      <c r="AF50" s="32" t="s">
        <v>1282</v>
      </c>
      <c r="AG50" s="32" t="s">
        <v>178</v>
      </c>
      <c r="AH50" s="32">
        <v>1</v>
      </c>
      <c r="AI50" s="32">
        <v>0</v>
      </c>
      <c r="AJ50" s="12" t="s">
        <v>85</v>
      </c>
      <c r="AK50" s="12" t="s">
        <v>85</v>
      </c>
      <c r="AL50" s="12" t="s">
        <v>85</v>
      </c>
      <c r="AM50" s="12" t="s">
        <v>85</v>
      </c>
      <c r="AN50" s="12" t="s">
        <v>85</v>
      </c>
      <c r="AO50" s="12" t="s">
        <v>85</v>
      </c>
      <c r="AP50" s="12" t="s">
        <v>85</v>
      </c>
      <c r="AQ50" s="12" t="s">
        <v>85</v>
      </c>
      <c r="AR50" s="12" t="s">
        <v>85</v>
      </c>
      <c r="AS50" s="12" t="s">
        <v>85</v>
      </c>
      <c r="AT50" s="12" t="s">
        <v>85</v>
      </c>
      <c r="AU50" s="12" t="s">
        <v>85</v>
      </c>
      <c r="AV50" s="12" t="s">
        <v>85</v>
      </c>
      <c r="AW50" s="12" t="s">
        <v>85</v>
      </c>
      <c r="AX50" s="12" t="s">
        <v>85</v>
      </c>
      <c r="AY50" s="12" t="s">
        <v>85</v>
      </c>
      <c r="AZ50" s="12" t="s">
        <v>85</v>
      </c>
      <c r="BA50" s="12" t="s">
        <v>85</v>
      </c>
      <c r="BB50" s="12" t="s">
        <v>85</v>
      </c>
      <c r="BC50" s="12" t="s">
        <v>85</v>
      </c>
      <c r="BD50" s="12" t="s">
        <v>85</v>
      </c>
      <c r="BE50" s="12" t="s">
        <v>85</v>
      </c>
      <c r="BF50" s="12" t="s">
        <v>85</v>
      </c>
      <c r="BG50" s="12" t="s">
        <v>85</v>
      </c>
      <c r="BH50" s="12" t="s">
        <v>85</v>
      </c>
      <c r="BI50" s="12" t="s">
        <v>85</v>
      </c>
      <c r="BJ50" s="12" t="s">
        <v>85</v>
      </c>
      <c r="BK50" s="12" t="s">
        <v>85</v>
      </c>
      <c r="BL50" s="12" t="s">
        <v>85</v>
      </c>
      <c r="BM50" s="12" t="s">
        <v>85</v>
      </c>
      <c r="BN50" s="12" t="s">
        <v>85</v>
      </c>
      <c r="BO50" s="48"/>
      <c r="BP50" s="12" t="s">
        <v>85</v>
      </c>
      <c r="BQ50" s="12" t="s">
        <v>85</v>
      </c>
      <c r="BR50" s="12" t="s">
        <v>85</v>
      </c>
      <c r="BS50" s="12" t="s">
        <v>85</v>
      </c>
      <c r="BT50" s="12" t="s">
        <v>85</v>
      </c>
      <c r="BU50" s="12" t="s">
        <v>85</v>
      </c>
      <c r="BV50" s="12" t="s">
        <v>85</v>
      </c>
      <c r="BW50" s="12" t="s">
        <v>85</v>
      </c>
      <c r="BX50" s="12" t="s">
        <v>85</v>
      </c>
      <c r="BY50" s="12" t="s">
        <v>85</v>
      </c>
      <c r="BZ50" s="12" t="s">
        <v>85</v>
      </c>
      <c r="CA50" s="12" t="s">
        <v>85</v>
      </c>
      <c r="CB50" s="12" t="s">
        <v>85</v>
      </c>
      <c r="CC50" s="12" t="s">
        <v>85</v>
      </c>
      <c r="CD50" s="26" t="s">
        <v>1283</v>
      </c>
    </row>
    <row r="51" spans="1:82">
      <c r="A51" s="7">
        <v>114</v>
      </c>
      <c r="B51" s="8" t="s">
        <v>1284</v>
      </c>
      <c r="C51" s="9" t="s">
        <v>746</v>
      </c>
      <c r="D51" s="10" t="s">
        <v>80</v>
      </c>
      <c r="E51" s="10" t="s">
        <v>82</v>
      </c>
      <c r="F51" s="10" t="s">
        <v>986</v>
      </c>
      <c r="G51" s="10" t="s">
        <v>139</v>
      </c>
      <c r="H51" s="17">
        <f>E51-D51+1</f>
        <v>2</v>
      </c>
      <c r="I51" s="11" t="s">
        <v>134</v>
      </c>
      <c r="J51" s="11" t="s">
        <v>85</v>
      </c>
      <c r="K51" s="11" t="s">
        <v>1285</v>
      </c>
      <c r="L51" s="12">
        <v>44</v>
      </c>
      <c r="M51" s="12">
        <v>50</v>
      </c>
      <c r="N51" s="12">
        <v>3</v>
      </c>
      <c r="O51" s="12">
        <v>2</v>
      </c>
      <c r="P51" s="14" t="s">
        <v>1286</v>
      </c>
      <c r="Q51" s="14" t="s">
        <v>1287</v>
      </c>
      <c r="R51" s="12" t="s">
        <v>88</v>
      </c>
      <c r="S51" s="12">
        <v>41</v>
      </c>
      <c r="T51" s="12">
        <v>57</v>
      </c>
      <c r="U51" s="48">
        <v>41</v>
      </c>
      <c r="V51" s="48">
        <v>57</v>
      </c>
      <c r="W51" s="48" t="str">
        <f>IF(U51&gt;V51,"Dem","Rep")</f>
        <v>Rep</v>
      </c>
      <c r="X51" s="48">
        <f>IF(AND(W51="Rep",M51&gt;L51),1,0)</f>
        <v>1</v>
      </c>
      <c r="Y51" s="12" t="s">
        <v>85</v>
      </c>
      <c r="Z51" s="12" t="s">
        <v>85</v>
      </c>
      <c r="AA51" s="12" t="s">
        <v>85</v>
      </c>
      <c r="AB51" s="12" t="s">
        <v>85</v>
      </c>
      <c r="AC51" s="12" t="s">
        <v>85</v>
      </c>
      <c r="AD51" s="12" t="s">
        <v>85</v>
      </c>
      <c r="AE51" s="48" t="s">
        <v>1288</v>
      </c>
      <c r="AF51" s="48" t="s">
        <v>746</v>
      </c>
      <c r="AG51" s="12" t="s">
        <v>85</v>
      </c>
      <c r="AH51" s="12">
        <v>1</v>
      </c>
      <c r="AI51" s="12">
        <v>1</v>
      </c>
      <c r="AJ51" s="12" t="s">
        <v>85</v>
      </c>
      <c r="AK51" s="12" t="s">
        <v>85</v>
      </c>
      <c r="AL51" s="12" t="s">
        <v>85</v>
      </c>
      <c r="AM51" s="12" t="s">
        <v>85</v>
      </c>
      <c r="AN51" s="12" t="s">
        <v>85</v>
      </c>
      <c r="AO51" s="12" t="s">
        <v>85</v>
      </c>
      <c r="AP51" s="12" t="s">
        <v>85</v>
      </c>
      <c r="AQ51" s="12" t="s">
        <v>85</v>
      </c>
      <c r="AR51" s="12" t="s">
        <v>85</v>
      </c>
      <c r="AS51" s="12" t="s">
        <v>85</v>
      </c>
      <c r="AT51" s="12" t="s">
        <v>85</v>
      </c>
      <c r="AU51" s="12" t="s">
        <v>85</v>
      </c>
      <c r="AV51" s="12" t="s">
        <v>85</v>
      </c>
      <c r="AW51" s="12" t="s">
        <v>85</v>
      </c>
      <c r="AX51" s="12" t="s">
        <v>85</v>
      </c>
      <c r="AY51" s="12" t="s">
        <v>85</v>
      </c>
      <c r="AZ51" s="12" t="s">
        <v>85</v>
      </c>
      <c r="BA51" s="12" t="s">
        <v>85</v>
      </c>
      <c r="BB51" s="12" t="s">
        <v>85</v>
      </c>
      <c r="BC51" s="12" t="s">
        <v>85</v>
      </c>
      <c r="BD51" s="12" t="s">
        <v>85</v>
      </c>
      <c r="BE51" s="12" t="s">
        <v>85</v>
      </c>
      <c r="BF51" s="12" t="s">
        <v>85</v>
      </c>
      <c r="BG51" s="12" t="s">
        <v>85</v>
      </c>
      <c r="BH51" s="12" t="s">
        <v>85</v>
      </c>
      <c r="BI51" s="12" t="s">
        <v>85</v>
      </c>
      <c r="BJ51" s="12" t="s">
        <v>85</v>
      </c>
      <c r="BK51" s="12" t="s">
        <v>85</v>
      </c>
      <c r="BL51" s="12" t="s">
        <v>85</v>
      </c>
      <c r="BM51" s="12" t="s">
        <v>85</v>
      </c>
      <c r="BN51" s="12" t="s">
        <v>85</v>
      </c>
      <c r="BO51" s="48"/>
      <c r="BP51" s="12" t="s">
        <v>85</v>
      </c>
      <c r="BQ51" s="12" t="s">
        <v>85</v>
      </c>
      <c r="BR51" s="12" t="s">
        <v>85</v>
      </c>
      <c r="BS51" s="12" t="s">
        <v>85</v>
      </c>
      <c r="BT51" s="12" t="s">
        <v>85</v>
      </c>
      <c r="BU51" s="12" t="s">
        <v>85</v>
      </c>
      <c r="BV51" s="12" t="s">
        <v>85</v>
      </c>
      <c r="BW51" s="12" t="s">
        <v>85</v>
      </c>
      <c r="BX51" s="12" t="s">
        <v>85</v>
      </c>
      <c r="BY51" s="12" t="s">
        <v>85</v>
      </c>
      <c r="BZ51" s="12" t="s">
        <v>85</v>
      </c>
      <c r="CA51" s="12" t="s">
        <v>85</v>
      </c>
      <c r="CB51" s="12" t="s">
        <v>85</v>
      </c>
      <c r="CC51" s="12" t="s">
        <v>85</v>
      </c>
      <c r="CD51" s="8" t="s">
        <v>1289</v>
      </c>
    </row>
    <row r="52" spans="1:82">
      <c r="A52" s="7">
        <v>87</v>
      </c>
      <c r="B52" s="8" t="s">
        <v>1284</v>
      </c>
      <c r="C52" s="33" t="s">
        <v>746</v>
      </c>
      <c r="D52" s="10" t="s">
        <v>106</v>
      </c>
      <c r="E52" s="10" t="s">
        <v>232</v>
      </c>
      <c r="F52" s="10" t="s">
        <v>1197</v>
      </c>
      <c r="G52" s="10" t="s">
        <v>243</v>
      </c>
      <c r="H52" s="17"/>
      <c r="I52" s="11" t="s">
        <v>85</v>
      </c>
      <c r="J52" s="11" t="s">
        <v>85</v>
      </c>
      <c r="K52" s="11" t="s">
        <v>1285</v>
      </c>
      <c r="L52" s="12">
        <v>43</v>
      </c>
      <c r="M52" s="12">
        <v>51</v>
      </c>
      <c r="N52" s="12">
        <v>3</v>
      </c>
      <c r="O52" s="12" t="s">
        <v>85</v>
      </c>
      <c r="P52" s="14" t="s">
        <v>1286</v>
      </c>
      <c r="Q52" s="14" t="s">
        <v>1287</v>
      </c>
      <c r="R52" s="12" t="s">
        <v>88</v>
      </c>
      <c r="S52" s="12">
        <v>41</v>
      </c>
      <c r="T52" s="12">
        <v>57</v>
      </c>
      <c r="U52" s="48">
        <v>41</v>
      </c>
      <c r="V52" s="48">
        <v>57</v>
      </c>
      <c r="W52" s="48" t="str">
        <f>IF(U52&gt;V52,"Dem","Rep")</f>
        <v>Rep</v>
      </c>
      <c r="X52" s="48">
        <f>IF(AND(W52="Rep",M52&gt;L52),1,0)</f>
        <v>1</v>
      </c>
      <c r="Y52" s="12" t="s">
        <v>85</v>
      </c>
      <c r="Z52" s="12" t="s">
        <v>85</v>
      </c>
      <c r="AA52" s="12" t="s">
        <v>85</v>
      </c>
      <c r="AB52" s="12" t="s">
        <v>85</v>
      </c>
      <c r="AC52" s="12" t="s">
        <v>85</v>
      </c>
      <c r="AD52" s="12" t="s">
        <v>85</v>
      </c>
      <c r="AE52" s="48" t="s">
        <v>1288</v>
      </c>
      <c r="AF52" s="48" t="s">
        <v>746</v>
      </c>
      <c r="AG52" s="12" t="s">
        <v>85</v>
      </c>
      <c r="AH52" s="12">
        <v>1</v>
      </c>
      <c r="AI52" s="12">
        <v>1</v>
      </c>
      <c r="AJ52" s="12" t="s">
        <v>85</v>
      </c>
      <c r="AK52" s="12" t="s">
        <v>85</v>
      </c>
      <c r="AL52" s="12" t="s">
        <v>85</v>
      </c>
      <c r="AM52" s="12" t="s">
        <v>85</v>
      </c>
      <c r="AN52" s="12" t="s">
        <v>85</v>
      </c>
      <c r="AO52" s="12" t="s">
        <v>85</v>
      </c>
      <c r="AP52" s="12" t="s">
        <v>85</v>
      </c>
      <c r="AQ52" s="12" t="s">
        <v>85</v>
      </c>
      <c r="AR52" s="12" t="s">
        <v>85</v>
      </c>
      <c r="AS52" s="12" t="s">
        <v>85</v>
      </c>
      <c r="AT52" s="12" t="s">
        <v>85</v>
      </c>
      <c r="AU52" s="12" t="s">
        <v>85</v>
      </c>
      <c r="AV52" s="12" t="s">
        <v>85</v>
      </c>
      <c r="AW52" s="12" t="s">
        <v>85</v>
      </c>
      <c r="AX52" s="12" t="s">
        <v>85</v>
      </c>
      <c r="AY52" s="12" t="s">
        <v>85</v>
      </c>
      <c r="AZ52" s="12" t="s">
        <v>85</v>
      </c>
      <c r="BA52" s="12" t="s">
        <v>85</v>
      </c>
      <c r="BB52" s="12" t="s">
        <v>85</v>
      </c>
      <c r="BC52" s="12" t="s">
        <v>85</v>
      </c>
      <c r="BD52" s="12" t="s">
        <v>85</v>
      </c>
      <c r="BE52" s="12" t="s">
        <v>85</v>
      </c>
      <c r="BF52" s="12" t="s">
        <v>85</v>
      </c>
      <c r="BG52" s="12" t="s">
        <v>85</v>
      </c>
      <c r="BH52" s="12" t="s">
        <v>85</v>
      </c>
      <c r="BI52" s="12" t="s">
        <v>85</v>
      </c>
      <c r="BJ52" s="12" t="s">
        <v>85</v>
      </c>
      <c r="BK52" s="12" t="s">
        <v>85</v>
      </c>
      <c r="BL52" s="12" t="s">
        <v>85</v>
      </c>
      <c r="BM52" s="12" t="s">
        <v>85</v>
      </c>
      <c r="BN52" s="12" t="s">
        <v>85</v>
      </c>
      <c r="BO52" s="48"/>
      <c r="BP52" s="12" t="s">
        <v>85</v>
      </c>
      <c r="BQ52" s="12" t="s">
        <v>85</v>
      </c>
      <c r="BR52" s="12" t="s">
        <v>85</v>
      </c>
      <c r="BS52" s="12" t="s">
        <v>85</v>
      </c>
      <c r="BT52" s="12" t="s">
        <v>85</v>
      </c>
      <c r="BU52" s="12" t="s">
        <v>85</v>
      </c>
      <c r="BV52" s="12" t="s">
        <v>85</v>
      </c>
      <c r="BW52" s="12" t="s">
        <v>85</v>
      </c>
      <c r="BX52" s="12" t="s">
        <v>85</v>
      </c>
      <c r="BY52" s="12" t="s">
        <v>85</v>
      </c>
      <c r="BZ52" s="12" t="s">
        <v>85</v>
      </c>
      <c r="CA52" s="12" t="s">
        <v>85</v>
      </c>
      <c r="CB52" s="12" t="s">
        <v>85</v>
      </c>
      <c r="CC52" s="12" t="s">
        <v>85</v>
      </c>
      <c r="CD52" s="8" t="s">
        <v>1289</v>
      </c>
    </row>
    <row r="53" spans="1:82">
      <c r="A53" s="7">
        <v>63</v>
      </c>
      <c r="B53" s="8" t="s">
        <v>1284</v>
      </c>
      <c r="C53" s="33" t="s">
        <v>746</v>
      </c>
      <c r="D53" s="10" t="s">
        <v>97</v>
      </c>
      <c r="E53" s="10" t="s">
        <v>254</v>
      </c>
      <c r="F53" s="10" t="s">
        <v>1122</v>
      </c>
      <c r="G53" s="10" t="s">
        <v>301</v>
      </c>
      <c r="H53" s="17">
        <f>E53-D53+1</f>
        <v>2</v>
      </c>
      <c r="I53" s="11" t="s">
        <v>134</v>
      </c>
      <c r="J53" s="11" t="s">
        <v>85</v>
      </c>
      <c r="K53" s="11" t="s">
        <v>1296</v>
      </c>
      <c r="L53" s="12">
        <v>44</v>
      </c>
      <c r="M53" s="12">
        <v>51</v>
      </c>
      <c r="N53" s="12" t="s">
        <v>85</v>
      </c>
      <c r="O53" s="12">
        <v>5</v>
      </c>
      <c r="P53" s="14" t="s">
        <v>1286</v>
      </c>
      <c r="Q53" s="14" t="s">
        <v>1287</v>
      </c>
      <c r="R53" s="12" t="s">
        <v>88</v>
      </c>
      <c r="S53" s="12">
        <v>41</v>
      </c>
      <c r="T53" s="12">
        <v>57</v>
      </c>
      <c r="U53" s="48">
        <v>41</v>
      </c>
      <c r="V53" s="48">
        <v>57</v>
      </c>
      <c r="W53" s="48" t="str">
        <f>IF(U53&gt;V53,"Dem","Rep")</f>
        <v>Rep</v>
      </c>
      <c r="X53" s="48">
        <f>IF(AND(W53="Rep",M53&gt;L53),1,0)</f>
        <v>1</v>
      </c>
      <c r="Y53" s="12" t="s">
        <v>85</v>
      </c>
      <c r="Z53" s="12" t="s">
        <v>85</v>
      </c>
      <c r="AA53" s="12" t="s">
        <v>85</v>
      </c>
      <c r="AB53" s="12" t="s">
        <v>85</v>
      </c>
      <c r="AC53" s="12" t="s">
        <v>85</v>
      </c>
      <c r="AD53" s="12" t="s">
        <v>85</v>
      </c>
      <c r="AE53" s="48" t="s">
        <v>1288</v>
      </c>
      <c r="AF53" s="48" t="s">
        <v>746</v>
      </c>
      <c r="AG53" s="12" t="s">
        <v>89</v>
      </c>
      <c r="AH53" s="12">
        <v>1</v>
      </c>
      <c r="AI53" s="12">
        <v>1</v>
      </c>
      <c r="AJ53" s="12" t="s">
        <v>85</v>
      </c>
      <c r="AK53" s="12" t="s">
        <v>85</v>
      </c>
      <c r="AL53" s="12" t="s">
        <v>85</v>
      </c>
      <c r="AM53" s="12" t="s">
        <v>85</v>
      </c>
      <c r="AN53" s="12" t="s">
        <v>85</v>
      </c>
      <c r="AO53" s="12" t="s">
        <v>85</v>
      </c>
      <c r="AP53" s="12" t="s">
        <v>85</v>
      </c>
      <c r="AQ53" s="12" t="s">
        <v>85</v>
      </c>
      <c r="AR53" s="12" t="s">
        <v>85</v>
      </c>
      <c r="AS53" s="12" t="s">
        <v>85</v>
      </c>
      <c r="AT53" s="12" t="s">
        <v>85</v>
      </c>
      <c r="AU53" s="12" t="s">
        <v>85</v>
      </c>
      <c r="AV53" s="12" t="s">
        <v>85</v>
      </c>
      <c r="AW53" s="12" t="s">
        <v>85</v>
      </c>
      <c r="AX53" s="12" t="s">
        <v>85</v>
      </c>
      <c r="AY53" s="12" t="s">
        <v>85</v>
      </c>
      <c r="AZ53" s="12" t="s">
        <v>85</v>
      </c>
      <c r="BA53" s="12" t="s">
        <v>85</v>
      </c>
      <c r="BB53" s="12" t="s">
        <v>85</v>
      </c>
      <c r="BC53" s="12" t="s">
        <v>85</v>
      </c>
      <c r="BD53" s="12" t="s">
        <v>85</v>
      </c>
      <c r="BE53" s="12" t="s">
        <v>85</v>
      </c>
      <c r="BF53" s="12" t="s">
        <v>85</v>
      </c>
      <c r="BG53" s="12" t="s">
        <v>85</v>
      </c>
      <c r="BH53" s="12" t="s">
        <v>85</v>
      </c>
      <c r="BI53" s="12" t="s">
        <v>85</v>
      </c>
      <c r="BJ53" s="12" t="s">
        <v>85</v>
      </c>
      <c r="BK53" s="12" t="s">
        <v>85</v>
      </c>
      <c r="BL53" s="12" t="s">
        <v>85</v>
      </c>
      <c r="BM53" s="12" t="s">
        <v>85</v>
      </c>
      <c r="BN53" s="12" t="s">
        <v>85</v>
      </c>
      <c r="BO53" s="48"/>
      <c r="BP53" s="12" t="s">
        <v>85</v>
      </c>
      <c r="BQ53" s="12" t="s">
        <v>85</v>
      </c>
      <c r="BR53" s="12">
        <v>32</v>
      </c>
      <c r="BS53" s="12">
        <v>41</v>
      </c>
      <c r="BT53" s="12">
        <v>27</v>
      </c>
      <c r="BU53" s="12" t="s">
        <v>85</v>
      </c>
      <c r="BV53" s="12" t="s">
        <v>85</v>
      </c>
      <c r="BW53" s="12" t="s">
        <v>85</v>
      </c>
      <c r="BX53" s="12" t="s">
        <v>85</v>
      </c>
      <c r="BY53" s="12" t="s">
        <v>85</v>
      </c>
      <c r="BZ53" s="12" t="s">
        <v>85</v>
      </c>
      <c r="CA53" s="12" t="s">
        <v>85</v>
      </c>
      <c r="CB53" s="12" t="s">
        <v>85</v>
      </c>
      <c r="CC53" s="12" t="s">
        <v>85</v>
      </c>
      <c r="CD53" s="8"/>
    </row>
    <row r="54" spans="1:82">
      <c r="A54" s="7">
        <v>52</v>
      </c>
      <c r="B54" s="8" t="s">
        <v>1284</v>
      </c>
      <c r="C54" s="33" t="s">
        <v>746</v>
      </c>
      <c r="D54" s="10" t="s">
        <v>595</v>
      </c>
      <c r="E54" s="52" t="s">
        <v>666</v>
      </c>
      <c r="F54" s="10" t="s">
        <v>1297</v>
      </c>
      <c r="G54" s="10" t="s">
        <v>590</v>
      </c>
      <c r="H54" s="17">
        <f>E54-D54+1</f>
        <v>2</v>
      </c>
      <c r="I54" s="11" t="s">
        <v>134</v>
      </c>
      <c r="J54" s="11" t="s">
        <v>85</v>
      </c>
      <c r="K54" s="48">
        <v>1046</v>
      </c>
      <c r="L54" s="12">
        <v>43</v>
      </c>
      <c r="M54" s="12">
        <v>52</v>
      </c>
      <c r="N54" s="12" t="s">
        <v>85</v>
      </c>
      <c r="O54" s="12">
        <v>5</v>
      </c>
      <c r="P54" s="14" t="s">
        <v>1286</v>
      </c>
      <c r="Q54" s="14" t="s">
        <v>1287</v>
      </c>
      <c r="R54" s="12" t="s">
        <v>88</v>
      </c>
      <c r="S54" s="12">
        <v>41</v>
      </c>
      <c r="T54" s="12">
        <v>57</v>
      </c>
      <c r="U54" s="48">
        <v>41</v>
      </c>
      <c r="V54" s="48">
        <v>57</v>
      </c>
      <c r="W54" s="48" t="str">
        <f>IF(U54&gt;V54,"Dem","Rep")</f>
        <v>Rep</v>
      </c>
      <c r="X54" s="48">
        <f>IF(AND(W54="Rep",M54&gt;L54),1,0)</f>
        <v>1</v>
      </c>
      <c r="Y54" s="12" t="s">
        <v>85</v>
      </c>
      <c r="Z54" s="12" t="s">
        <v>85</v>
      </c>
      <c r="AA54" s="12" t="s">
        <v>85</v>
      </c>
      <c r="AB54" s="12" t="s">
        <v>85</v>
      </c>
      <c r="AC54" s="12" t="s">
        <v>85</v>
      </c>
      <c r="AD54" s="12" t="s">
        <v>85</v>
      </c>
      <c r="AE54" s="12" t="s">
        <v>1288</v>
      </c>
      <c r="AF54" s="12" t="s">
        <v>746</v>
      </c>
      <c r="AG54" s="12" t="s">
        <v>89</v>
      </c>
      <c r="AH54" s="12">
        <v>1</v>
      </c>
      <c r="AI54" s="12">
        <v>1</v>
      </c>
      <c r="AJ54" s="12" t="s">
        <v>85</v>
      </c>
      <c r="AK54" s="12" t="s">
        <v>85</v>
      </c>
      <c r="AL54" s="12" t="s">
        <v>85</v>
      </c>
      <c r="AM54" s="12" t="s">
        <v>85</v>
      </c>
      <c r="AN54" s="12" t="s">
        <v>85</v>
      </c>
      <c r="AO54" s="12" t="s">
        <v>85</v>
      </c>
      <c r="AP54" s="12" t="s">
        <v>85</v>
      </c>
      <c r="AQ54" s="12" t="s">
        <v>85</v>
      </c>
      <c r="AR54" s="12" t="s">
        <v>85</v>
      </c>
      <c r="AS54" s="12" t="s">
        <v>85</v>
      </c>
      <c r="AT54" s="12" t="s">
        <v>85</v>
      </c>
      <c r="AU54" s="12" t="s">
        <v>85</v>
      </c>
      <c r="AV54" s="12" t="s">
        <v>85</v>
      </c>
      <c r="AW54" s="12" t="s">
        <v>85</v>
      </c>
      <c r="AX54" s="12" t="s">
        <v>85</v>
      </c>
      <c r="AY54" s="12" t="s">
        <v>85</v>
      </c>
      <c r="AZ54" s="12" t="s">
        <v>85</v>
      </c>
      <c r="BA54" s="12" t="s">
        <v>85</v>
      </c>
      <c r="BB54" s="12" t="s">
        <v>85</v>
      </c>
      <c r="BC54" s="12" t="s">
        <v>85</v>
      </c>
      <c r="BD54" s="12" t="s">
        <v>85</v>
      </c>
      <c r="BE54" s="12" t="s">
        <v>85</v>
      </c>
      <c r="BF54" s="12" t="s">
        <v>85</v>
      </c>
      <c r="BG54" s="12" t="s">
        <v>85</v>
      </c>
      <c r="BH54" s="12" t="s">
        <v>85</v>
      </c>
      <c r="BI54" s="12" t="s">
        <v>85</v>
      </c>
      <c r="BJ54" s="12" t="s">
        <v>85</v>
      </c>
      <c r="BK54" s="12" t="s">
        <v>85</v>
      </c>
      <c r="BL54" s="12" t="s">
        <v>85</v>
      </c>
      <c r="BM54" s="12" t="s">
        <v>85</v>
      </c>
      <c r="BN54" s="12" t="s">
        <v>85</v>
      </c>
      <c r="BO54" s="48"/>
      <c r="BP54" s="12" t="s">
        <v>85</v>
      </c>
      <c r="BQ54" s="12" t="s">
        <v>85</v>
      </c>
      <c r="BR54" s="14">
        <v>32</v>
      </c>
      <c r="BS54" s="14">
        <v>41</v>
      </c>
      <c r="BT54" s="14">
        <v>27</v>
      </c>
      <c r="BU54" s="14" t="s">
        <v>85</v>
      </c>
      <c r="BV54" s="14" t="s">
        <v>85</v>
      </c>
      <c r="BW54" s="14" t="s">
        <v>85</v>
      </c>
      <c r="BX54" s="14" t="s">
        <v>85</v>
      </c>
      <c r="BY54" s="14" t="s">
        <v>85</v>
      </c>
      <c r="BZ54" s="14" t="s">
        <v>85</v>
      </c>
      <c r="CA54" s="14" t="s">
        <v>85</v>
      </c>
      <c r="CB54" s="14" t="s">
        <v>85</v>
      </c>
      <c r="CC54" s="14" t="s">
        <v>85</v>
      </c>
      <c r="CD54" s="8"/>
    </row>
    <row r="55" spans="1:82">
      <c r="A55" s="1">
        <v>36</v>
      </c>
      <c r="B55" s="1" t="s">
        <v>1284</v>
      </c>
      <c r="C55" s="19" t="s">
        <v>818</v>
      </c>
      <c r="D55" s="20" t="s">
        <v>886</v>
      </c>
      <c r="E55" s="20" t="s">
        <v>114</v>
      </c>
      <c r="F55" s="20" t="s">
        <v>1300</v>
      </c>
      <c r="G55" s="20" t="s">
        <v>116</v>
      </c>
      <c r="H55" s="17">
        <f>E55-D55+1</f>
        <v>3</v>
      </c>
      <c r="I55" s="32">
        <v>2.99</v>
      </c>
      <c r="J55" s="11" t="s">
        <v>85</v>
      </c>
      <c r="K55" s="32">
        <v>1015</v>
      </c>
      <c r="L55" s="12">
        <v>36</v>
      </c>
      <c r="M55" s="12">
        <v>51</v>
      </c>
      <c r="N55" s="12">
        <v>4</v>
      </c>
      <c r="O55" s="12">
        <v>8</v>
      </c>
      <c r="P55" s="14" t="s">
        <v>1286</v>
      </c>
      <c r="Q55" s="14" t="s">
        <v>1287</v>
      </c>
      <c r="R55" s="32" t="s">
        <v>88</v>
      </c>
      <c r="S55" s="12">
        <v>41</v>
      </c>
      <c r="T55" s="12">
        <v>57</v>
      </c>
      <c r="U55" s="48">
        <v>41</v>
      </c>
      <c r="V55" s="48">
        <v>57</v>
      </c>
      <c r="W55" s="48" t="str">
        <f>IF(U55&gt;V55,"Dem","Rep")</f>
        <v>Rep</v>
      </c>
      <c r="X55" s="48">
        <f>IF(AND(W55="Rep",M55&gt;L55),1,0)</f>
        <v>1</v>
      </c>
      <c r="Y55" s="32" t="s">
        <v>85</v>
      </c>
      <c r="Z55" s="32" t="s">
        <v>85</v>
      </c>
      <c r="AA55" s="32" t="s">
        <v>85</v>
      </c>
      <c r="AB55" s="32" t="s">
        <v>85</v>
      </c>
      <c r="AC55" s="32" t="s">
        <v>85</v>
      </c>
      <c r="AD55" s="32" t="s">
        <v>85</v>
      </c>
      <c r="AE55" s="32" t="s">
        <v>818</v>
      </c>
      <c r="AF55" s="32" t="s">
        <v>818</v>
      </c>
      <c r="AG55" s="32" t="s">
        <v>89</v>
      </c>
      <c r="AH55" s="32">
        <v>1</v>
      </c>
      <c r="AI55" s="32">
        <v>1</v>
      </c>
      <c r="AJ55" s="32" t="s">
        <v>85</v>
      </c>
      <c r="AK55" s="32" t="s">
        <v>85</v>
      </c>
      <c r="AL55" s="32" t="s">
        <v>85</v>
      </c>
      <c r="AM55" s="32" t="s">
        <v>85</v>
      </c>
      <c r="AN55" s="32" t="s">
        <v>85</v>
      </c>
      <c r="AO55" s="32" t="s">
        <v>85</v>
      </c>
      <c r="AP55" s="32" t="s">
        <v>85</v>
      </c>
      <c r="AQ55" s="32" t="s">
        <v>85</v>
      </c>
      <c r="AR55" s="32" t="s">
        <v>85</v>
      </c>
      <c r="AS55" s="32" t="s">
        <v>85</v>
      </c>
      <c r="AT55" s="32" t="s">
        <v>85</v>
      </c>
      <c r="AU55" s="32" t="s">
        <v>85</v>
      </c>
      <c r="AV55" s="32" t="s">
        <v>85</v>
      </c>
      <c r="AW55" s="32" t="s">
        <v>85</v>
      </c>
      <c r="AX55" s="32" t="s">
        <v>85</v>
      </c>
      <c r="AY55" s="32" t="s">
        <v>85</v>
      </c>
      <c r="AZ55" s="32" t="s">
        <v>85</v>
      </c>
      <c r="BA55" s="32" t="s">
        <v>85</v>
      </c>
      <c r="BB55" s="32" t="s">
        <v>85</v>
      </c>
      <c r="BC55" s="32" t="s">
        <v>85</v>
      </c>
      <c r="BD55" s="32" t="s">
        <v>85</v>
      </c>
      <c r="BE55" s="32" t="s">
        <v>85</v>
      </c>
      <c r="BF55" s="32" t="s">
        <v>85</v>
      </c>
      <c r="BG55" s="32" t="s">
        <v>85</v>
      </c>
      <c r="BH55" s="32" t="s">
        <v>85</v>
      </c>
      <c r="BI55" s="32" t="s">
        <v>85</v>
      </c>
      <c r="BJ55" s="32" t="s">
        <v>85</v>
      </c>
      <c r="BK55" s="32" t="s">
        <v>85</v>
      </c>
      <c r="BL55" s="32" t="s">
        <v>85</v>
      </c>
      <c r="BM55" s="32" t="s">
        <v>85</v>
      </c>
      <c r="BN55" s="32" t="s">
        <v>85</v>
      </c>
      <c r="BO55" s="32"/>
      <c r="BP55" s="32" t="s">
        <v>85</v>
      </c>
      <c r="BQ55" s="32" t="s">
        <v>85</v>
      </c>
      <c r="BR55" s="32" t="s">
        <v>85</v>
      </c>
      <c r="BS55" s="32" t="s">
        <v>85</v>
      </c>
      <c r="BT55" s="32" t="s">
        <v>85</v>
      </c>
      <c r="BU55" s="32" t="s">
        <v>85</v>
      </c>
      <c r="BV55" s="32" t="s">
        <v>85</v>
      </c>
      <c r="BW55" s="32" t="s">
        <v>85</v>
      </c>
      <c r="BX55" s="32" t="s">
        <v>85</v>
      </c>
      <c r="BY55" s="32">
        <v>84</v>
      </c>
      <c r="BZ55" s="32">
        <v>11</v>
      </c>
      <c r="CA55" s="32">
        <v>2</v>
      </c>
      <c r="CB55" s="32">
        <v>1</v>
      </c>
      <c r="CC55" s="32">
        <v>2</v>
      </c>
      <c r="CD55" s="1"/>
    </row>
    <row r="56" spans="1:82">
      <c r="A56" s="1">
        <v>33</v>
      </c>
      <c r="B56" s="1" t="s">
        <v>1284</v>
      </c>
      <c r="C56" s="19" t="s">
        <v>746</v>
      </c>
      <c r="D56" s="20" t="s">
        <v>403</v>
      </c>
      <c r="E56" s="20" t="s">
        <v>597</v>
      </c>
      <c r="F56" s="20" t="s">
        <v>1056</v>
      </c>
      <c r="G56" s="20" t="s">
        <v>879</v>
      </c>
      <c r="H56" s="17">
        <f>E56-D56+1</f>
        <v>2</v>
      </c>
      <c r="I56" s="48">
        <v>3</v>
      </c>
      <c r="J56" s="40" t="s">
        <v>85</v>
      </c>
      <c r="K56" s="48">
        <v>1112</v>
      </c>
      <c r="L56" s="12">
        <v>43</v>
      </c>
      <c r="M56" s="12">
        <v>50</v>
      </c>
      <c r="N56" s="12" t="s">
        <v>85</v>
      </c>
      <c r="O56" s="12">
        <v>7</v>
      </c>
      <c r="P56" s="14" t="s">
        <v>1286</v>
      </c>
      <c r="Q56" s="14" t="s">
        <v>1287</v>
      </c>
      <c r="R56" s="12" t="s">
        <v>88</v>
      </c>
      <c r="S56" s="12">
        <v>41</v>
      </c>
      <c r="T56" s="12">
        <v>57</v>
      </c>
      <c r="U56" s="48">
        <v>41</v>
      </c>
      <c r="V56" s="48">
        <v>57</v>
      </c>
      <c r="W56" s="48" t="str">
        <f>IF(U56&gt;V56,"Dem","Rep")</f>
        <v>Rep</v>
      </c>
      <c r="X56" s="48">
        <f>IF(AND(W56="Rep",M56&gt;L56),1,0)</f>
        <v>1</v>
      </c>
      <c r="Y56" s="12" t="s">
        <v>85</v>
      </c>
      <c r="Z56" s="48" t="s">
        <v>85</v>
      </c>
      <c r="AA56" s="12" t="s">
        <v>85</v>
      </c>
      <c r="AB56" s="12" t="s">
        <v>85</v>
      </c>
      <c r="AC56" s="12" t="s">
        <v>85</v>
      </c>
      <c r="AD56" s="12" t="s">
        <v>85</v>
      </c>
      <c r="AE56" s="48" t="s">
        <v>1288</v>
      </c>
      <c r="AF56" s="48" t="s">
        <v>746</v>
      </c>
      <c r="AG56" s="12" t="s">
        <v>89</v>
      </c>
      <c r="AH56" s="12">
        <v>1</v>
      </c>
      <c r="AI56" s="12">
        <v>1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48"/>
      <c r="BP56" s="12" t="s">
        <v>85</v>
      </c>
      <c r="BQ56" s="12" t="s">
        <v>85</v>
      </c>
      <c r="BR56" s="12">
        <v>32</v>
      </c>
      <c r="BS56" s="12">
        <v>41</v>
      </c>
      <c r="BT56" s="12">
        <v>27</v>
      </c>
      <c r="BU56" s="12" t="s">
        <v>85</v>
      </c>
      <c r="BV56" s="12" t="s">
        <v>85</v>
      </c>
      <c r="BW56" s="12" t="s">
        <v>85</v>
      </c>
      <c r="BX56" s="12" t="s">
        <v>85</v>
      </c>
      <c r="BY56" s="12" t="s">
        <v>85</v>
      </c>
      <c r="BZ56" s="12" t="s">
        <v>85</v>
      </c>
      <c r="CA56" s="12" t="s">
        <v>85</v>
      </c>
      <c r="CB56" s="12" t="s">
        <v>85</v>
      </c>
      <c r="CC56" s="12" t="s">
        <v>85</v>
      </c>
      <c r="CD56" s="1"/>
    </row>
    <row r="57" spans="1:82">
      <c r="A57" s="26">
        <v>21</v>
      </c>
      <c r="B57" s="26" t="s">
        <v>1284</v>
      </c>
      <c r="C57" s="19" t="s">
        <v>285</v>
      </c>
      <c r="D57" s="27">
        <v>44005</v>
      </c>
      <c r="E57" s="27">
        <v>44013</v>
      </c>
      <c r="F57" s="26" t="s">
        <v>1301</v>
      </c>
      <c r="G57" s="27">
        <v>44025</v>
      </c>
      <c r="H57" s="32">
        <v>9</v>
      </c>
      <c r="I57" s="48">
        <v>3.95</v>
      </c>
      <c r="J57" s="48" t="s">
        <v>85</v>
      </c>
      <c r="K57" s="32">
        <v>900</v>
      </c>
      <c r="L57" s="32">
        <v>39</v>
      </c>
      <c r="M57" s="32">
        <v>41</v>
      </c>
      <c r="N57" s="32">
        <v>3</v>
      </c>
      <c r="O57" s="49">
        <v>17</v>
      </c>
      <c r="P57" s="32" t="s">
        <v>1286</v>
      </c>
      <c r="Q57" s="32" t="s">
        <v>1287</v>
      </c>
      <c r="R57" s="32" t="s">
        <v>88</v>
      </c>
      <c r="S57" s="12">
        <v>41</v>
      </c>
      <c r="T57" s="12">
        <v>57</v>
      </c>
      <c r="U57" s="48">
        <v>41</v>
      </c>
      <c r="V57" s="48">
        <v>57</v>
      </c>
      <c r="W57" s="48" t="str">
        <f>IF(U57&gt;V57,"Dem","Rep")</f>
        <v>Rep</v>
      </c>
      <c r="X57" s="48">
        <f>IF(AND(W57="Rep",M57&gt;L57),1,0)</f>
        <v>1</v>
      </c>
      <c r="Y57" s="12" t="s">
        <v>85</v>
      </c>
      <c r="Z57" s="12" t="s">
        <v>85</v>
      </c>
      <c r="AA57" s="12" t="s">
        <v>85</v>
      </c>
      <c r="AB57" s="12" t="s">
        <v>85</v>
      </c>
      <c r="AC57" s="12" t="s">
        <v>85</v>
      </c>
      <c r="AD57" s="12" t="s">
        <v>85</v>
      </c>
      <c r="AE57" s="32" t="s">
        <v>285</v>
      </c>
      <c r="AF57" s="32" t="s">
        <v>1302</v>
      </c>
      <c r="AG57" s="32" t="s">
        <v>178</v>
      </c>
      <c r="AH57" s="32">
        <v>1</v>
      </c>
      <c r="AI57" s="32">
        <v>1</v>
      </c>
      <c r="AJ57" s="12" t="s">
        <v>85</v>
      </c>
      <c r="AK57" s="12" t="s">
        <v>85</v>
      </c>
      <c r="AL57" s="12" t="s">
        <v>85</v>
      </c>
      <c r="AM57" s="12" t="s">
        <v>85</v>
      </c>
      <c r="AN57" s="12" t="s">
        <v>85</v>
      </c>
      <c r="AO57" s="12" t="s">
        <v>85</v>
      </c>
      <c r="AP57" s="12" t="s">
        <v>85</v>
      </c>
      <c r="AQ57" s="12" t="s">
        <v>85</v>
      </c>
      <c r="AR57" s="12" t="s">
        <v>85</v>
      </c>
      <c r="AS57" s="12" t="s">
        <v>85</v>
      </c>
      <c r="AT57" s="12" t="s">
        <v>85</v>
      </c>
      <c r="AU57" s="12" t="s">
        <v>85</v>
      </c>
      <c r="AV57" s="12" t="s">
        <v>85</v>
      </c>
      <c r="AW57" s="12" t="s">
        <v>85</v>
      </c>
      <c r="AX57" s="12" t="s">
        <v>85</v>
      </c>
      <c r="AY57" s="12" t="s">
        <v>85</v>
      </c>
      <c r="AZ57" s="12" t="s">
        <v>85</v>
      </c>
      <c r="BA57" s="12" t="s">
        <v>85</v>
      </c>
      <c r="BB57" s="12" t="s">
        <v>85</v>
      </c>
      <c r="BC57" s="12" t="s">
        <v>85</v>
      </c>
      <c r="BD57" s="12" t="s">
        <v>85</v>
      </c>
      <c r="BE57" s="12" t="s">
        <v>85</v>
      </c>
      <c r="BF57" s="12" t="s">
        <v>85</v>
      </c>
      <c r="BG57" s="12" t="s">
        <v>85</v>
      </c>
      <c r="BH57" s="12" t="s">
        <v>85</v>
      </c>
      <c r="BI57" s="12" t="s">
        <v>85</v>
      </c>
      <c r="BJ57" s="12" t="s">
        <v>85</v>
      </c>
      <c r="BK57" s="12" t="s">
        <v>85</v>
      </c>
      <c r="BL57" s="12" t="s">
        <v>85</v>
      </c>
      <c r="BM57" s="12" t="s">
        <v>85</v>
      </c>
      <c r="BN57" s="12" t="s">
        <v>85</v>
      </c>
      <c r="BO57" s="48"/>
      <c r="BP57" s="12" t="s">
        <v>85</v>
      </c>
      <c r="BQ57" s="12" t="s">
        <v>85</v>
      </c>
      <c r="BR57" s="12" t="s">
        <v>85</v>
      </c>
      <c r="BS57" s="12" t="s">
        <v>85</v>
      </c>
      <c r="BT57" s="12" t="s">
        <v>85</v>
      </c>
      <c r="BU57" s="12" t="s">
        <v>85</v>
      </c>
      <c r="BV57" s="12" t="s">
        <v>85</v>
      </c>
      <c r="BW57" s="12" t="s">
        <v>85</v>
      </c>
      <c r="BX57" s="12" t="s">
        <v>85</v>
      </c>
      <c r="BY57" s="12" t="s">
        <v>85</v>
      </c>
      <c r="BZ57" s="12" t="s">
        <v>85</v>
      </c>
      <c r="CA57" s="12" t="s">
        <v>85</v>
      </c>
      <c r="CB57" s="12" t="s">
        <v>85</v>
      </c>
      <c r="CC57" s="12" t="s">
        <v>85</v>
      </c>
    </row>
    <row r="58" spans="1:82">
      <c r="A58" s="7">
        <v>119</v>
      </c>
      <c r="B58" s="8" t="s">
        <v>953</v>
      </c>
      <c r="C58" s="9" t="s">
        <v>204</v>
      </c>
      <c r="D58" s="10" t="s">
        <v>82</v>
      </c>
      <c r="E58" s="10" t="s">
        <v>125</v>
      </c>
      <c r="F58" s="23" t="s">
        <v>750</v>
      </c>
      <c r="G58" s="10" t="s">
        <v>125</v>
      </c>
      <c r="H58" s="17">
        <f>E58-D58+1</f>
        <v>5</v>
      </c>
      <c r="I58" s="11" t="s">
        <v>83</v>
      </c>
      <c r="J58" s="11" t="s">
        <v>85</v>
      </c>
      <c r="K58" s="48">
        <v>920</v>
      </c>
      <c r="L58" s="12">
        <v>44</v>
      </c>
      <c r="M58" s="12">
        <v>48</v>
      </c>
      <c r="N58" s="12">
        <v>3</v>
      </c>
      <c r="O58" s="12">
        <v>1</v>
      </c>
      <c r="P58" s="14" t="s">
        <v>1307</v>
      </c>
      <c r="Q58" s="14" t="s">
        <v>1308</v>
      </c>
      <c r="R58" s="12" t="s">
        <v>88</v>
      </c>
      <c r="S58" s="12">
        <v>42</v>
      </c>
      <c r="T58" s="12">
        <v>54</v>
      </c>
      <c r="U58" s="48">
        <v>42</v>
      </c>
      <c r="V58" s="48">
        <v>54</v>
      </c>
      <c r="W58" s="48" t="str">
        <f>IF(U58&gt;V58,"Dem","Rep")</f>
        <v>Rep</v>
      </c>
      <c r="X58" s="48">
        <f>IF(AND(W58="Rep",M58&gt;L58),1,0)</f>
        <v>1</v>
      </c>
      <c r="Y58" s="12" t="s">
        <v>129</v>
      </c>
      <c r="Z58" s="48" t="s">
        <v>85</v>
      </c>
      <c r="AA58" s="12" t="s">
        <v>85</v>
      </c>
      <c r="AB58" s="12" t="s">
        <v>85</v>
      </c>
      <c r="AC58" s="12" t="s">
        <v>85</v>
      </c>
      <c r="AD58" s="12" t="s">
        <v>85</v>
      </c>
      <c r="AE58" s="13" t="s">
        <v>204</v>
      </c>
      <c r="AF58" s="13" t="s">
        <v>204</v>
      </c>
      <c r="AG58" s="12" t="s">
        <v>89</v>
      </c>
      <c r="AH58" s="12">
        <v>1</v>
      </c>
      <c r="AI58" s="12">
        <v>0</v>
      </c>
      <c r="AJ58" s="12" t="s">
        <v>85</v>
      </c>
      <c r="AK58" s="12" t="s">
        <v>85</v>
      </c>
      <c r="AL58" s="12" t="s">
        <v>85</v>
      </c>
      <c r="AM58" s="12" t="s">
        <v>85</v>
      </c>
      <c r="AN58" s="12" t="s">
        <v>85</v>
      </c>
      <c r="AO58" s="12" t="s">
        <v>85</v>
      </c>
      <c r="AP58" s="12" t="s">
        <v>85</v>
      </c>
      <c r="AQ58" s="12" t="s">
        <v>85</v>
      </c>
      <c r="AR58" s="12" t="s">
        <v>85</v>
      </c>
      <c r="AS58" s="12" t="s">
        <v>85</v>
      </c>
      <c r="AT58" s="12" t="s">
        <v>85</v>
      </c>
      <c r="AU58" s="12" t="s">
        <v>85</v>
      </c>
      <c r="AV58" s="12" t="s">
        <v>85</v>
      </c>
      <c r="AW58" s="12" t="s">
        <v>85</v>
      </c>
      <c r="AX58" s="12" t="s">
        <v>85</v>
      </c>
      <c r="AY58" s="12" t="s">
        <v>85</v>
      </c>
      <c r="AZ58" s="12" t="s">
        <v>85</v>
      </c>
      <c r="BA58" s="12" t="s">
        <v>85</v>
      </c>
      <c r="BB58" s="12" t="s">
        <v>85</v>
      </c>
      <c r="BC58" s="12" t="s">
        <v>85</v>
      </c>
      <c r="BD58" s="12" t="s">
        <v>85</v>
      </c>
      <c r="BE58" s="12" t="s">
        <v>85</v>
      </c>
      <c r="BF58" s="12" t="s">
        <v>85</v>
      </c>
      <c r="BG58" s="12" t="s">
        <v>85</v>
      </c>
      <c r="BH58" s="12" t="s">
        <v>85</v>
      </c>
      <c r="BI58" s="12" t="s">
        <v>85</v>
      </c>
      <c r="BJ58" s="12" t="s">
        <v>85</v>
      </c>
      <c r="BK58" s="12" t="s">
        <v>85</v>
      </c>
      <c r="BL58" s="12" t="s">
        <v>85</v>
      </c>
      <c r="BM58" s="12" t="s">
        <v>85</v>
      </c>
      <c r="BN58" s="12" t="s">
        <v>85</v>
      </c>
      <c r="BO58" s="48"/>
      <c r="BP58" s="12">
        <v>50</v>
      </c>
      <c r="BQ58" s="12">
        <v>34</v>
      </c>
      <c r="BR58" s="12">
        <v>31</v>
      </c>
      <c r="BS58" s="12">
        <v>36</v>
      </c>
      <c r="BT58" s="12">
        <v>33</v>
      </c>
      <c r="BU58" s="12">
        <v>24</v>
      </c>
      <c r="BV58" s="12">
        <v>16</v>
      </c>
      <c r="BW58" s="12">
        <v>20</v>
      </c>
      <c r="BX58" s="12">
        <v>30</v>
      </c>
      <c r="BY58" s="12">
        <v>89</v>
      </c>
      <c r="BZ58" s="12">
        <v>1</v>
      </c>
      <c r="CA58" s="12">
        <v>3</v>
      </c>
      <c r="CB58" s="12">
        <v>1</v>
      </c>
      <c r="CC58" s="12">
        <v>3</v>
      </c>
      <c r="CD58" s="8" t="s">
        <v>1309</v>
      </c>
    </row>
    <row r="59" spans="1:82">
      <c r="A59" s="7">
        <v>95</v>
      </c>
      <c r="B59" s="8" t="s">
        <v>953</v>
      </c>
      <c r="C59" s="33" t="s">
        <v>279</v>
      </c>
      <c r="D59" s="10" t="s">
        <v>232</v>
      </c>
      <c r="E59" s="10" t="s">
        <v>100</v>
      </c>
      <c r="F59" s="10" t="s">
        <v>823</v>
      </c>
      <c r="G59" s="10" t="s">
        <v>244</v>
      </c>
      <c r="H59" s="17">
        <f>E59-D59+1</f>
        <v>4</v>
      </c>
      <c r="I59" s="11" t="s">
        <v>85</v>
      </c>
      <c r="J59" s="40" t="s">
        <v>85</v>
      </c>
      <c r="K59" s="11" t="s">
        <v>95</v>
      </c>
      <c r="L59" s="12">
        <v>45</v>
      </c>
      <c r="M59" s="12">
        <v>48</v>
      </c>
      <c r="N59" s="12">
        <v>2</v>
      </c>
      <c r="O59" s="12">
        <v>4</v>
      </c>
      <c r="P59" s="14" t="s">
        <v>1307</v>
      </c>
      <c r="Q59" s="14" t="s">
        <v>1308</v>
      </c>
      <c r="R59" s="12" t="s">
        <v>88</v>
      </c>
      <c r="S59" s="12">
        <v>42</v>
      </c>
      <c r="T59" s="12">
        <v>54</v>
      </c>
      <c r="U59" s="48">
        <v>42</v>
      </c>
      <c r="V59" s="48">
        <v>54</v>
      </c>
      <c r="W59" s="48" t="str">
        <f>IF(U59&gt;V59,"Dem","Rep")</f>
        <v>Rep</v>
      </c>
      <c r="X59" s="48">
        <f>IF(AND(W59="Rep",M59&gt;L59),1,0)</f>
        <v>1</v>
      </c>
      <c r="Y59" s="12" t="s">
        <v>1313</v>
      </c>
      <c r="Z59" s="48" t="s">
        <v>85</v>
      </c>
      <c r="AA59" s="12" t="s">
        <v>85</v>
      </c>
      <c r="AB59" s="12" t="s">
        <v>85</v>
      </c>
      <c r="AC59" s="12" t="s">
        <v>85</v>
      </c>
      <c r="AD59" s="12" t="s">
        <v>85</v>
      </c>
      <c r="AE59" s="48" t="s">
        <v>1314</v>
      </c>
      <c r="AF59" s="48" t="s">
        <v>279</v>
      </c>
      <c r="AG59" s="12" t="s">
        <v>89</v>
      </c>
      <c r="AH59" s="12">
        <v>1</v>
      </c>
      <c r="AI59" s="12">
        <v>1</v>
      </c>
      <c r="AJ59" s="12">
        <v>1</v>
      </c>
      <c r="AK59" s="12">
        <v>1</v>
      </c>
      <c r="AL59" s="12">
        <v>1</v>
      </c>
      <c r="AM59" s="12">
        <v>1</v>
      </c>
      <c r="AN59" s="12">
        <v>0</v>
      </c>
      <c r="AO59" s="12">
        <v>0</v>
      </c>
      <c r="AP59" s="12">
        <v>1</v>
      </c>
      <c r="AQ59" s="12">
        <v>0</v>
      </c>
      <c r="AR59" s="12">
        <v>0</v>
      </c>
      <c r="AS59" s="12">
        <v>0</v>
      </c>
      <c r="AT59" s="12">
        <v>1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48"/>
      <c r="BP59" s="12" t="s">
        <v>85</v>
      </c>
      <c r="BQ59" s="12" t="s">
        <v>85</v>
      </c>
      <c r="BR59" s="12">
        <v>32</v>
      </c>
      <c r="BS59" s="12">
        <v>42</v>
      </c>
      <c r="BT59" s="12">
        <v>26</v>
      </c>
      <c r="BU59" s="12" t="s">
        <v>85</v>
      </c>
      <c r="BV59" s="12" t="s">
        <v>85</v>
      </c>
      <c r="BW59" s="12" t="s">
        <v>85</v>
      </c>
      <c r="BX59" s="12" t="s">
        <v>85</v>
      </c>
      <c r="BY59" s="12" t="s">
        <v>85</v>
      </c>
      <c r="BZ59" s="12" t="s">
        <v>85</v>
      </c>
      <c r="CA59" s="12" t="s">
        <v>85</v>
      </c>
      <c r="CB59" s="12" t="s">
        <v>85</v>
      </c>
      <c r="CC59" s="12" t="s">
        <v>85</v>
      </c>
      <c r="CD59" s="8"/>
    </row>
    <row r="60" spans="1:82">
      <c r="A60" s="7">
        <v>79</v>
      </c>
      <c r="B60" s="8" t="s">
        <v>953</v>
      </c>
      <c r="C60" s="24" t="s">
        <v>1315</v>
      </c>
      <c r="D60" s="10" t="s">
        <v>348</v>
      </c>
      <c r="E60" s="10" t="s">
        <v>301</v>
      </c>
      <c r="F60" s="10" t="s">
        <v>964</v>
      </c>
      <c r="G60" s="10" t="s">
        <v>106</v>
      </c>
      <c r="H60" s="17">
        <f>E60-D60+1</f>
        <v>19</v>
      </c>
      <c r="I60" s="11" t="s">
        <v>222</v>
      </c>
      <c r="J60" s="40" t="s">
        <v>85</v>
      </c>
      <c r="K60" s="11" t="s">
        <v>965</v>
      </c>
      <c r="L60" s="12">
        <v>42</v>
      </c>
      <c r="M60" s="12">
        <v>47</v>
      </c>
      <c r="N60" s="12">
        <v>4</v>
      </c>
      <c r="O60" s="12">
        <v>7</v>
      </c>
      <c r="P60" s="14" t="s">
        <v>1307</v>
      </c>
      <c r="Q60" s="14" t="s">
        <v>1308</v>
      </c>
      <c r="R60" s="12" t="s">
        <v>88</v>
      </c>
      <c r="S60" s="12">
        <v>42</v>
      </c>
      <c r="T60" s="12">
        <v>54</v>
      </c>
      <c r="U60" s="48">
        <v>42</v>
      </c>
      <c r="V60" s="48">
        <v>54</v>
      </c>
      <c r="W60" s="48" t="str">
        <f>IF(U60&gt;V60,"Dem","Rep")</f>
        <v>Rep</v>
      </c>
      <c r="X60" s="48">
        <f>IF(AND(W60="Rep",M60&gt;L60),1,0)</f>
        <v>1</v>
      </c>
      <c r="Y60" s="12" t="s">
        <v>85</v>
      </c>
      <c r="Z60" s="48" t="s">
        <v>85</v>
      </c>
      <c r="AA60" s="12" t="s">
        <v>85</v>
      </c>
      <c r="AB60" s="12" t="s">
        <v>85</v>
      </c>
      <c r="AC60" s="12" t="s">
        <v>85</v>
      </c>
      <c r="AD60" s="12" t="s">
        <v>85</v>
      </c>
      <c r="AE60" s="13" t="s">
        <v>966</v>
      </c>
      <c r="AF60" s="32" t="s">
        <v>966</v>
      </c>
      <c r="AG60" s="12" t="s">
        <v>89</v>
      </c>
      <c r="AH60" s="12">
        <v>1</v>
      </c>
      <c r="AI60" s="12">
        <v>0</v>
      </c>
      <c r="AJ60" s="12" t="s">
        <v>85</v>
      </c>
      <c r="AK60" s="12" t="s">
        <v>85</v>
      </c>
      <c r="AL60" s="12" t="s">
        <v>85</v>
      </c>
      <c r="AM60" s="12" t="s">
        <v>85</v>
      </c>
      <c r="AN60" s="12" t="s">
        <v>85</v>
      </c>
      <c r="AO60" s="12" t="s">
        <v>85</v>
      </c>
      <c r="AP60" s="12" t="s">
        <v>85</v>
      </c>
      <c r="AQ60" s="12" t="s">
        <v>85</v>
      </c>
      <c r="AR60" s="12" t="s">
        <v>85</v>
      </c>
      <c r="AS60" s="12" t="s">
        <v>85</v>
      </c>
      <c r="AT60" s="12" t="s">
        <v>85</v>
      </c>
      <c r="AU60" s="12" t="s">
        <v>85</v>
      </c>
      <c r="AV60" s="12" t="s">
        <v>85</v>
      </c>
      <c r="AW60" s="12" t="s">
        <v>85</v>
      </c>
      <c r="AX60" s="12" t="s">
        <v>85</v>
      </c>
      <c r="AY60" s="12" t="s">
        <v>85</v>
      </c>
      <c r="AZ60" s="12" t="s">
        <v>85</v>
      </c>
      <c r="BA60" s="12" t="s">
        <v>85</v>
      </c>
      <c r="BB60" s="12" t="s">
        <v>85</v>
      </c>
      <c r="BC60" s="12" t="s">
        <v>85</v>
      </c>
      <c r="BD60" s="12" t="s">
        <v>85</v>
      </c>
      <c r="BE60" s="12" t="s">
        <v>85</v>
      </c>
      <c r="BF60" s="12" t="s">
        <v>85</v>
      </c>
      <c r="BG60" s="12" t="s">
        <v>85</v>
      </c>
      <c r="BH60" s="12" t="s">
        <v>85</v>
      </c>
      <c r="BI60" s="12" t="s">
        <v>85</v>
      </c>
      <c r="BJ60" s="12" t="s">
        <v>85</v>
      </c>
      <c r="BK60" s="12" t="s">
        <v>85</v>
      </c>
      <c r="BL60" s="12" t="s">
        <v>85</v>
      </c>
      <c r="BM60" s="12" t="s">
        <v>85</v>
      </c>
      <c r="BN60" s="12" t="s">
        <v>85</v>
      </c>
      <c r="BO60" s="48"/>
      <c r="BP60" s="12" t="s">
        <v>85</v>
      </c>
      <c r="BQ60" s="12" t="s">
        <v>85</v>
      </c>
      <c r="BR60" s="12" t="s">
        <v>85</v>
      </c>
      <c r="BS60" s="12" t="s">
        <v>85</v>
      </c>
      <c r="BT60" s="12" t="s">
        <v>85</v>
      </c>
      <c r="BU60" s="12" t="s">
        <v>85</v>
      </c>
      <c r="BV60" s="12" t="s">
        <v>85</v>
      </c>
      <c r="BW60" s="12" t="s">
        <v>85</v>
      </c>
      <c r="BX60" s="12" t="s">
        <v>85</v>
      </c>
      <c r="BY60" s="12" t="s">
        <v>85</v>
      </c>
      <c r="BZ60" s="12" t="s">
        <v>85</v>
      </c>
      <c r="CA60" s="12" t="s">
        <v>85</v>
      </c>
      <c r="CB60" s="12" t="s">
        <v>85</v>
      </c>
      <c r="CC60" s="12" t="s">
        <v>85</v>
      </c>
      <c r="CD60" s="8"/>
    </row>
    <row r="61" spans="1:82">
      <c r="A61" s="1">
        <v>37</v>
      </c>
      <c r="B61" s="1" t="s">
        <v>953</v>
      </c>
      <c r="C61" s="19" t="s">
        <v>444</v>
      </c>
      <c r="D61" s="20" t="s">
        <v>394</v>
      </c>
      <c r="E61" s="20" t="s">
        <v>883</v>
      </c>
      <c r="F61" s="20" t="s">
        <v>1316</v>
      </c>
      <c r="G61" s="20" t="s">
        <v>116</v>
      </c>
      <c r="H61" s="11">
        <f>E61-D61+1</f>
        <v>6</v>
      </c>
      <c r="I61" s="11" t="s">
        <v>176</v>
      </c>
      <c r="J61" s="40" t="s">
        <v>85</v>
      </c>
      <c r="K61" s="48">
        <v>600</v>
      </c>
      <c r="L61" s="12">
        <v>46</v>
      </c>
      <c r="M61" s="12">
        <v>47</v>
      </c>
      <c r="N61" s="12" t="s">
        <v>85</v>
      </c>
      <c r="O61" s="12" t="s">
        <v>85</v>
      </c>
      <c r="P61" s="14" t="s">
        <v>1307</v>
      </c>
      <c r="Q61" s="14" t="s">
        <v>1308</v>
      </c>
      <c r="R61" s="12" t="s">
        <v>88</v>
      </c>
      <c r="S61" s="12">
        <v>42</v>
      </c>
      <c r="T61" s="12">
        <v>54</v>
      </c>
      <c r="U61" s="48">
        <v>42</v>
      </c>
      <c r="V61" s="48">
        <v>54</v>
      </c>
      <c r="W61" s="48" t="str">
        <f>IF(U61&gt;V61,"Dem","Rep")</f>
        <v>Rep</v>
      </c>
      <c r="X61" s="48">
        <f>IF(AND(W61="Rep",M61&gt;L61),1,0)</f>
        <v>1</v>
      </c>
      <c r="Y61" s="12" t="s">
        <v>85</v>
      </c>
      <c r="Z61" s="12" t="s">
        <v>85</v>
      </c>
      <c r="AA61" s="12" t="s">
        <v>85</v>
      </c>
      <c r="AB61" s="12" t="s">
        <v>85</v>
      </c>
      <c r="AC61" s="12" t="s">
        <v>85</v>
      </c>
      <c r="AD61" s="12" t="s">
        <v>85</v>
      </c>
      <c r="AE61" s="12" t="s">
        <v>1317</v>
      </c>
      <c r="AF61" s="12" t="s">
        <v>444</v>
      </c>
      <c r="AG61" s="12" t="s">
        <v>11</v>
      </c>
      <c r="AH61" s="12">
        <v>1</v>
      </c>
      <c r="AI61" s="12">
        <v>0</v>
      </c>
      <c r="AJ61" s="12" t="s">
        <v>85</v>
      </c>
      <c r="AK61" s="12" t="s">
        <v>85</v>
      </c>
      <c r="AL61" s="12" t="s">
        <v>85</v>
      </c>
      <c r="AM61" s="12" t="s">
        <v>85</v>
      </c>
      <c r="AN61" s="12" t="s">
        <v>85</v>
      </c>
      <c r="AO61" s="12" t="s">
        <v>85</v>
      </c>
      <c r="AP61" s="12" t="s">
        <v>85</v>
      </c>
      <c r="AQ61" s="12" t="s">
        <v>85</v>
      </c>
      <c r="AR61" s="12" t="s">
        <v>85</v>
      </c>
      <c r="AS61" s="12" t="s">
        <v>85</v>
      </c>
      <c r="AT61" s="12" t="s">
        <v>85</v>
      </c>
      <c r="AU61" s="12" t="s">
        <v>85</v>
      </c>
      <c r="AV61" s="12" t="s">
        <v>85</v>
      </c>
      <c r="AW61" s="12" t="s">
        <v>85</v>
      </c>
      <c r="AX61" s="12" t="s">
        <v>85</v>
      </c>
      <c r="AY61" s="12" t="s">
        <v>85</v>
      </c>
      <c r="AZ61" s="12" t="s">
        <v>85</v>
      </c>
      <c r="BA61" s="12" t="s">
        <v>85</v>
      </c>
      <c r="BB61" s="12" t="s">
        <v>85</v>
      </c>
      <c r="BC61" s="12" t="s">
        <v>85</v>
      </c>
      <c r="BD61" s="12" t="s">
        <v>85</v>
      </c>
      <c r="BE61" s="12" t="s">
        <v>85</v>
      </c>
      <c r="BF61" s="12" t="s">
        <v>85</v>
      </c>
      <c r="BG61" s="12" t="s">
        <v>85</v>
      </c>
      <c r="BH61" s="12" t="s">
        <v>85</v>
      </c>
      <c r="BI61" s="12" t="s">
        <v>85</v>
      </c>
      <c r="BJ61" s="12" t="s">
        <v>85</v>
      </c>
      <c r="BK61" s="12" t="s">
        <v>85</v>
      </c>
      <c r="BL61" s="12" t="s">
        <v>85</v>
      </c>
      <c r="BM61" s="12" t="s">
        <v>85</v>
      </c>
      <c r="BN61" s="12" t="s">
        <v>85</v>
      </c>
      <c r="BO61" s="48"/>
      <c r="BP61" s="12" t="s">
        <v>85</v>
      </c>
      <c r="BQ61" s="12" t="s">
        <v>85</v>
      </c>
      <c r="BR61" s="12" t="s">
        <v>85</v>
      </c>
      <c r="BS61" s="12" t="s">
        <v>85</v>
      </c>
      <c r="BT61" s="12" t="s">
        <v>85</v>
      </c>
      <c r="BU61" s="12" t="s">
        <v>85</v>
      </c>
      <c r="BV61" s="12" t="s">
        <v>85</v>
      </c>
      <c r="BW61" s="12" t="s">
        <v>85</v>
      </c>
      <c r="BX61" s="12" t="s">
        <v>85</v>
      </c>
      <c r="BY61" s="12" t="s">
        <v>85</v>
      </c>
      <c r="BZ61" s="12" t="s">
        <v>85</v>
      </c>
      <c r="CA61" s="12" t="s">
        <v>85</v>
      </c>
      <c r="CB61" s="12" t="s">
        <v>85</v>
      </c>
      <c r="CC61" s="12" t="s">
        <v>85</v>
      </c>
      <c r="CD61" s="1"/>
    </row>
    <row r="62" spans="1:82">
      <c r="A62" s="7">
        <v>61</v>
      </c>
      <c r="B62" s="8" t="s">
        <v>976</v>
      </c>
      <c r="C62" s="24" t="s">
        <v>179</v>
      </c>
      <c r="D62" s="10" t="s">
        <v>166</v>
      </c>
      <c r="E62" s="10" t="s">
        <v>309</v>
      </c>
      <c r="F62" s="10" t="s">
        <v>1028</v>
      </c>
      <c r="G62" s="10" t="s">
        <v>254</v>
      </c>
      <c r="H62" s="11">
        <f>E62-D62+1</f>
        <v>7</v>
      </c>
      <c r="I62" s="11" t="s">
        <v>1466</v>
      </c>
      <c r="J62" s="11" t="s">
        <v>85</v>
      </c>
      <c r="K62" s="40" t="s">
        <v>653</v>
      </c>
      <c r="L62" s="12">
        <v>53</v>
      </c>
      <c r="M62" s="12">
        <v>43</v>
      </c>
      <c r="N62" s="12" t="s">
        <v>85</v>
      </c>
      <c r="O62" s="12" t="s">
        <v>85</v>
      </c>
      <c r="P62" s="14" t="s">
        <v>1320</v>
      </c>
      <c r="Q62" s="14" t="s">
        <v>1321</v>
      </c>
      <c r="R62" s="12" t="s">
        <v>117</v>
      </c>
      <c r="S62" s="12">
        <v>52</v>
      </c>
      <c r="T62" s="12">
        <v>47</v>
      </c>
      <c r="U62" s="48">
        <v>52</v>
      </c>
      <c r="V62" s="48">
        <v>47</v>
      </c>
      <c r="W62" s="48" t="str">
        <f>IF(U62&gt;V62,"Dem","Rep")</f>
        <v>Dem</v>
      </c>
      <c r="X62" s="48">
        <f>IF(AND(W62="Dem", L62&gt;M62),1,0)</f>
        <v>1</v>
      </c>
      <c r="Y62" s="12" t="s">
        <v>85</v>
      </c>
      <c r="Z62" s="48" t="s">
        <v>85</v>
      </c>
      <c r="AA62" s="12" t="s">
        <v>85</v>
      </c>
      <c r="AB62" s="12" t="s">
        <v>85</v>
      </c>
      <c r="AC62" s="12" t="s">
        <v>85</v>
      </c>
      <c r="AD62" s="12" t="s">
        <v>85</v>
      </c>
      <c r="AE62" s="12" t="s">
        <v>85</v>
      </c>
      <c r="AF62" s="12" t="s">
        <v>85</v>
      </c>
      <c r="AG62" s="12" t="s">
        <v>85</v>
      </c>
      <c r="AH62" s="12">
        <v>1</v>
      </c>
      <c r="AI62" s="12">
        <v>0</v>
      </c>
      <c r="AJ62" s="12" t="s">
        <v>85</v>
      </c>
      <c r="AK62" s="12" t="s">
        <v>85</v>
      </c>
      <c r="AL62" s="12" t="s">
        <v>85</v>
      </c>
      <c r="AM62" s="12" t="s">
        <v>85</v>
      </c>
      <c r="AN62" s="12" t="s">
        <v>85</v>
      </c>
      <c r="AO62" s="12" t="s">
        <v>85</v>
      </c>
      <c r="AP62" s="12" t="s">
        <v>85</v>
      </c>
      <c r="AQ62" s="12" t="s">
        <v>85</v>
      </c>
      <c r="AR62" s="12" t="s">
        <v>85</v>
      </c>
      <c r="AS62" s="12" t="s">
        <v>85</v>
      </c>
      <c r="AT62" s="12" t="s">
        <v>85</v>
      </c>
      <c r="AU62" s="12" t="s">
        <v>85</v>
      </c>
      <c r="AV62" s="12" t="s">
        <v>85</v>
      </c>
      <c r="AW62" s="12" t="s">
        <v>85</v>
      </c>
      <c r="AX62" s="12" t="s">
        <v>85</v>
      </c>
      <c r="AY62" s="12" t="s">
        <v>85</v>
      </c>
      <c r="AZ62" s="12" t="s">
        <v>85</v>
      </c>
      <c r="BA62" s="12" t="s">
        <v>85</v>
      </c>
      <c r="BB62" s="12" t="s">
        <v>85</v>
      </c>
      <c r="BC62" s="12" t="s">
        <v>85</v>
      </c>
      <c r="BD62" s="12" t="s">
        <v>85</v>
      </c>
      <c r="BE62" s="12" t="s">
        <v>85</v>
      </c>
      <c r="BF62" s="12" t="s">
        <v>85</v>
      </c>
      <c r="BG62" s="12" t="s">
        <v>85</v>
      </c>
      <c r="BH62" s="12" t="s">
        <v>85</v>
      </c>
      <c r="BI62" s="12" t="s">
        <v>85</v>
      </c>
      <c r="BJ62" s="12" t="s">
        <v>85</v>
      </c>
      <c r="BK62" s="12" t="s">
        <v>85</v>
      </c>
      <c r="BL62" s="12" t="s">
        <v>85</v>
      </c>
      <c r="BM62" s="12" t="s">
        <v>85</v>
      </c>
      <c r="BN62" s="12" t="s">
        <v>85</v>
      </c>
      <c r="BO62" s="48"/>
      <c r="BP62" s="14" t="s">
        <v>85</v>
      </c>
      <c r="BQ62" s="14" t="s">
        <v>85</v>
      </c>
      <c r="BR62" s="14" t="s">
        <v>85</v>
      </c>
      <c r="BS62" s="14" t="s">
        <v>85</v>
      </c>
      <c r="BT62" s="14" t="s">
        <v>85</v>
      </c>
      <c r="BU62" s="14" t="s">
        <v>85</v>
      </c>
      <c r="BV62" s="14" t="s">
        <v>85</v>
      </c>
      <c r="BW62" s="14" t="s">
        <v>85</v>
      </c>
      <c r="BX62" s="14" t="s">
        <v>85</v>
      </c>
      <c r="BY62" s="14" t="s">
        <v>85</v>
      </c>
      <c r="BZ62" s="14" t="s">
        <v>85</v>
      </c>
      <c r="CA62" s="14" t="s">
        <v>85</v>
      </c>
      <c r="CB62" s="14" t="s">
        <v>85</v>
      </c>
      <c r="CC62" s="14" t="s">
        <v>85</v>
      </c>
      <c r="CD62" s="18"/>
    </row>
    <row r="63" spans="1:82">
      <c r="A63" s="7">
        <v>60</v>
      </c>
      <c r="B63" s="8" t="s">
        <v>976</v>
      </c>
      <c r="C63" s="24" t="s">
        <v>1030</v>
      </c>
      <c r="D63" s="10" t="s">
        <v>341</v>
      </c>
      <c r="E63" s="10" t="s">
        <v>335</v>
      </c>
      <c r="F63" s="10" t="s">
        <v>1031</v>
      </c>
      <c r="G63" s="10" t="s">
        <v>337</v>
      </c>
      <c r="H63" s="11">
        <f>E63-D63+1</f>
        <v>8</v>
      </c>
      <c r="I63" s="11" t="s">
        <v>229</v>
      </c>
      <c r="J63" s="11" t="s">
        <v>85</v>
      </c>
      <c r="K63" s="48">
        <v>921</v>
      </c>
      <c r="L63" s="12">
        <v>54</v>
      </c>
      <c r="M63" s="12">
        <v>41</v>
      </c>
      <c r="N63" s="12">
        <v>0</v>
      </c>
      <c r="O63" s="12">
        <v>4</v>
      </c>
      <c r="P63" s="14" t="s">
        <v>1320</v>
      </c>
      <c r="Q63" s="14" t="s">
        <v>1321</v>
      </c>
      <c r="R63" s="12" t="s">
        <v>88</v>
      </c>
      <c r="S63" s="12">
        <v>52</v>
      </c>
      <c r="T63" s="12">
        <v>47</v>
      </c>
      <c r="U63" s="48">
        <v>52</v>
      </c>
      <c r="V63" s="48">
        <v>47</v>
      </c>
      <c r="W63" s="48" t="str">
        <f>IF(U63&gt;V63,"Dem","Rep")</f>
        <v>Dem</v>
      </c>
      <c r="X63" s="48">
        <f>IF(AND(W63="Dem", L63&gt;M63),1,0)</f>
        <v>1</v>
      </c>
      <c r="Y63" s="12" t="s">
        <v>85</v>
      </c>
      <c r="Z63" s="12" t="s">
        <v>85</v>
      </c>
      <c r="AA63" s="12" t="s">
        <v>85</v>
      </c>
      <c r="AB63" s="12" t="s">
        <v>85</v>
      </c>
      <c r="AC63" s="12" t="s">
        <v>85</v>
      </c>
      <c r="AD63" s="12" t="s">
        <v>85</v>
      </c>
      <c r="AE63" s="12" t="s">
        <v>1030</v>
      </c>
      <c r="AF63" s="12" t="s">
        <v>285</v>
      </c>
      <c r="AG63" s="12" t="s">
        <v>89</v>
      </c>
      <c r="AH63" s="12">
        <v>1</v>
      </c>
      <c r="AI63" s="12">
        <v>1</v>
      </c>
      <c r="AJ63" s="12">
        <v>1</v>
      </c>
      <c r="AK63" s="12">
        <v>1</v>
      </c>
      <c r="AL63" s="12">
        <v>1</v>
      </c>
      <c r="AM63" s="12">
        <v>1</v>
      </c>
      <c r="AN63" s="12">
        <v>0</v>
      </c>
      <c r="AO63" s="12">
        <v>0</v>
      </c>
      <c r="AP63" s="12">
        <v>1</v>
      </c>
      <c r="AQ63" s="12">
        <v>0</v>
      </c>
      <c r="AR63" s="12">
        <v>0</v>
      </c>
      <c r="AS63" s="12">
        <v>0</v>
      </c>
      <c r="AT63" s="12">
        <v>1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48"/>
      <c r="BP63" s="12" t="s">
        <v>85</v>
      </c>
      <c r="BQ63" s="12" t="s">
        <v>85</v>
      </c>
      <c r="BR63" s="12" t="s">
        <v>85</v>
      </c>
      <c r="BS63" s="12" t="s">
        <v>85</v>
      </c>
      <c r="BT63" s="12" t="s">
        <v>85</v>
      </c>
      <c r="BU63" s="12" t="s">
        <v>85</v>
      </c>
      <c r="BV63" s="12" t="s">
        <v>85</v>
      </c>
      <c r="BW63" s="12" t="s">
        <v>85</v>
      </c>
      <c r="BX63" s="12" t="s">
        <v>85</v>
      </c>
      <c r="BY63" s="12" t="s">
        <v>85</v>
      </c>
      <c r="BZ63" s="12" t="s">
        <v>85</v>
      </c>
      <c r="CA63" s="12" t="s">
        <v>85</v>
      </c>
      <c r="CB63" s="12" t="s">
        <v>85</v>
      </c>
      <c r="CC63" s="12" t="s">
        <v>85</v>
      </c>
      <c r="CD63" s="18"/>
    </row>
    <row r="64" spans="1:82">
      <c r="A64" s="7">
        <v>48</v>
      </c>
      <c r="B64" s="8" t="s">
        <v>976</v>
      </c>
      <c r="C64" s="24" t="s">
        <v>327</v>
      </c>
      <c r="D64" s="10" t="s">
        <v>163</v>
      </c>
      <c r="E64" s="10" t="s">
        <v>348</v>
      </c>
      <c r="F64" s="10" t="s">
        <v>1043</v>
      </c>
      <c r="G64" s="10" t="s">
        <v>305</v>
      </c>
      <c r="H64" s="11">
        <f>E64-D64+1</f>
        <v>4</v>
      </c>
      <c r="I64" s="40" t="s">
        <v>1465</v>
      </c>
      <c r="J64" s="11" t="s">
        <v>85</v>
      </c>
      <c r="K64" s="12">
        <v>500</v>
      </c>
      <c r="L64" s="12">
        <v>50</v>
      </c>
      <c r="M64" s="12">
        <v>38</v>
      </c>
      <c r="N64" s="12">
        <v>5</v>
      </c>
      <c r="O64" s="12">
        <v>11</v>
      </c>
      <c r="P64" s="14" t="s">
        <v>1320</v>
      </c>
      <c r="Q64" s="14" t="s">
        <v>1321</v>
      </c>
      <c r="R64" s="12" t="s">
        <v>88</v>
      </c>
      <c r="S64" s="12">
        <v>52</v>
      </c>
      <c r="T64" s="12">
        <v>47</v>
      </c>
      <c r="U64" s="48">
        <v>52</v>
      </c>
      <c r="V64" s="48">
        <v>47</v>
      </c>
      <c r="W64" s="48" t="str">
        <f>IF(U64&gt;V64,"Dem","Rep")</f>
        <v>Dem</v>
      </c>
      <c r="X64" s="48">
        <f>IF(AND(W64="Dem", L64&gt;M64),1,0)</f>
        <v>1</v>
      </c>
      <c r="Y64" s="12" t="s">
        <v>384</v>
      </c>
      <c r="Z64" s="48" t="s">
        <v>85</v>
      </c>
      <c r="AA64" s="12" t="s">
        <v>85</v>
      </c>
      <c r="AB64" s="12" t="s">
        <v>85</v>
      </c>
      <c r="AC64" s="12" t="s">
        <v>85</v>
      </c>
      <c r="AD64" s="12" t="s">
        <v>85</v>
      </c>
      <c r="AE64" s="12" t="s">
        <v>935</v>
      </c>
      <c r="AF64" s="12" t="s">
        <v>935</v>
      </c>
      <c r="AG64" s="12" t="s">
        <v>89</v>
      </c>
      <c r="AH64" s="12">
        <v>1</v>
      </c>
      <c r="AI64" s="12">
        <v>1</v>
      </c>
      <c r="AJ64" s="12" t="s">
        <v>85</v>
      </c>
      <c r="AK64" s="12" t="s">
        <v>85</v>
      </c>
      <c r="AL64" s="12" t="s">
        <v>85</v>
      </c>
      <c r="AM64" s="12" t="s">
        <v>85</v>
      </c>
      <c r="AN64" s="12" t="s">
        <v>85</v>
      </c>
      <c r="AO64" s="12" t="s">
        <v>85</v>
      </c>
      <c r="AP64" s="12" t="s">
        <v>85</v>
      </c>
      <c r="AQ64" s="12" t="s">
        <v>85</v>
      </c>
      <c r="AR64" s="12" t="s">
        <v>85</v>
      </c>
      <c r="AS64" s="12" t="s">
        <v>85</v>
      </c>
      <c r="AT64" s="12" t="s">
        <v>85</v>
      </c>
      <c r="AU64" s="12" t="s">
        <v>85</v>
      </c>
      <c r="AV64" s="12" t="s">
        <v>85</v>
      </c>
      <c r="AW64" s="12" t="s">
        <v>85</v>
      </c>
      <c r="AX64" s="12" t="s">
        <v>85</v>
      </c>
      <c r="AY64" s="12" t="s">
        <v>85</v>
      </c>
      <c r="AZ64" s="12" t="s">
        <v>85</v>
      </c>
      <c r="BA64" s="12" t="s">
        <v>85</v>
      </c>
      <c r="BB64" s="12" t="s">
        <v>85</v>
      </c>
      <c r="BC64" s="12" t="s">
        <v>85</v>
      </c>
      <c r="BD64" s="12" t="s">
        <v>85</v>
      </c>
      <c r="BE64" s="12" t="s">
        <v>85</v>
      </c>
      <c r="BF64" s="12" t="s">
        <v>85</v>
      </c>
      <c r="BG64" s="12" t="s">
        <v>85</v>
      </c>
      <c r="BH64" s="12" t="s">
        <v>85</v>
      </c>
      <c r="BI64" s="12" t="s">
        <v>85</v>
      </c>
      <c r="BJ64" s="12" t="s">
        <v>85</v>
      </c>
      <c r="BK64" s="12" t="s">
        <v>85</v>
      </c>
      <c r="BL64" s="12" t="s">
        <v>85</v>
      </c>
      <c r="BM64" s="12" t="s">
        <v>85</v>
      </c>
      <c r="BN64" s="12" t="s">
        <v>85</v>
      </c>
      <c r="BO64" s="48"/>
      <c r="BP64" s="14" t="s">
        <v>85</v>
      </c>
      <c r="BQ64" s="14" t="s">
        <v>85</v>
      </c>
      <c r="BR64" s="14">
        <v>38</v>
      </c>
      <c r="BS64" s="14">
        <v>35</v>
      </c>
      <c r="BT64" s="14" t="s">
        <v>85</v>
      </c>
      <c r="BU64" s="14" t="s">
        <v>85</v>
      </c>
      <c r="BV64" s="14" t="s">
        <v>85</v>
      </c>
      <c r="BW64" s="14" t="s">
        <v>85</v>
      </c>
      <c r="BX64" s="14" t="s">
        <v>85</v>
      </c>
      <c r="BY64" s="14">
        <v>70</v>
      </c>
      <c r="BZ64" s="14">
        <v>20</v>
      </c>
      <c r="CA64" s="14">
        <v>6</v>
      </c>
      <c r="CB64" s="14">
        <v>1</v>
      </c>
      <c r="CC64" s="14">
        <v>0.5</v>
      </c>
      <c r="CD64" s="18"/>
    </row>
    <row r="65" spans="1:82">
      <c r="A65" s="7">
        <v>106</v>
      </c>
      <c r="B65" s="8" t="s">
        <v>1083</v>
      </c>
      <c r="C65" s="9" t="s">
        <v>187</v>
      </c>
      <c r="D65" s="10" t="s">
        <v>79</v>
      </c>
      <c r="E65" s="39" t="s">
        <v>80</v>
      </c>
      <c r="F65" s="10" t="s">
        <v>81</v>
      </c>
      <c r="G65" s="10" t="s">
        <v>82</v>
      </c>
      <c r="H65" s="11">
        <f>E65-D65+1</f>
        <v>3</v>
      </c>
      <c r="I65" s="40" t="s">
        <v>160</v>
      </c>
      <c r="J65" s="11" t="s">
        <v>85</v>
      </c>
      <c r="K65" s="40" t="s">
        <v>102</v>
      </c>
      <c r="L65" s="12">
        <v>46</v>
      </c>
      <c r="M65" s="12">
        <v>51</v>
      </c>
      <c r="N65" s="12">
        <v>1</v>
      </c>
      <c r="O65" s="12">
        <v>2</v>
      </c>
      <c r="P65" s="14" t="s">
        <v>1330</v>
      </c>
      <c r="Q65" s="14" t="s">
        <v>1331</v>
      </c>
      <c r="R65" s="12" t="s">
        <v>88</v>
      </c>
      <c r="S65" s="12">
        <v>34</v>
      </c>
      <c r="T65" s="12">
        <v>65</v>
      </c>
      <c r="U65" s="48">
        <f>100*ROUND(264639/(516609+264639+11329+683),2)</f>
        <v>33</v>
      </c>
      <c r="V65" s="48">
        <f>100*ROUND(516609/(516609+264639+11329+683),2)</f>
        <v>65</v>
      </c>
      <c r="W65" s="48" t="str">
        <f>IF(U65&gt;V65,"Dem","Rep")</f>
        <v>Rep</v>
      </c>
      <c r="X65" s="48">
        <f>IF(AND(W65="Rep",M65&gt;L65),1,0)</f>
        <v>1</v>
      </c>
      <c r="Y65" s="12" t="s">
        <v>85</v>
      </c>
      <c r="Z65" s="48" t="s">
        <v>85</v>
      </c>
      <c r="AA65" s="12" t="s">
        <v>85</v>
      </c>
      <c r="AB65" s="12" t="s">
        <v>85</v>
      </c>
      <c r="AC65" s="12" t="s">
        <v>85</v>
      </c>
      <c r="AD65" s="12" t="s">
        <v>85</v>
      </c>
      <c r="AE65" s="13" t="s">
        <v>187</v>
      </c>
      <c r="AF65" s="13" t="s">
        <v>187</v>
      </c>
      <c r="AG65" s="12" t="s">
        <v>89</v>
      </c>
      <c r="AH65" s="12">
        <v>1</v>
      </c>
      <c r="AI65" s="12">
        <v>0</v>
      </c>
      <c r="AJ65" s="12" t="s">
        <v>85</v>
      </c>
      <c r="AK65" s="12" t="s">
        <v>85</v>
      </c>
      <c r="AL65" s="12" t="s">
        <v>85</v>
      </c>
      <c r="AM65" s="12" t="s">
        <v>85</v>
      </c>
      <c r="AN65" s="12" t="s">
        <v>85</v>
      </c>
      <c r="AO65" s="12" t="s">
        <v>85</v>
      </c>
      <c r="AP65" s="12" t="s">
        <v>85</v>
      </c>
      <c r="AQ65" s="12" t="s">
        <v>85</v>
      </c>
      <c r="AR65" s="12" t="s">
        <v>85</v>
      </c>
      <c r="AS65" s="12" t="s">
        <v>85</v>
      </c>
      <c r="AT65" s="12" t="s">
        <v>85</v>
      </c>
      <c r="AU65" s="12" t="s">
        <v>85</v>
      </c>
      <c r="AV65" s="12" t="s">
        <v>85</v>
      </c>
      <c r="AW65" s="12" t="s">
        <v>85</v>
      </c>
      <c r="AX65" s="12" t="s">
        <v>85</v>
      </c>
      <c r="AY65" s="12" t="s">
        <v>85</v>
      </c>
      <c r="AZ65" s="12" t="s">
        <v>85</v>
      </c>
      <c r="BA65" s="12" t="s">
        <v>85</v>
      </c>
      <c r="BB65" s="12" t="s">
        <v>85</v>
      </c>
      <c r="BC65" s="12" t="s">
        <v>85</v>
      </c>
      <c r="BD65" s="12" t="s">
        <v>85</v>
      </c>
      <c r="BE65" s="12" t="s">
        <v>85</v>
      </c>
      <c r="BF65" s="12" t="s">
        <v>85</v>
      </c>
      <c r="BG65" s="12" t="s">
        <v>85</v>
      </c>
      <c r="BH65" s="12" t="s">
        <v>85</v>
      </c>
      <c r="BI65" s="12" t="s">
        <v>85</v>
      </c>
      <c r="BJ65" s="12" t="s">
        <v>85</v>
      </c>
      <c r="BK65" s="12" t="s">
        <v>85</v>
      </c>
      <c r="BL65" s="12" t="s">
        <v>85</v>
      </c>
      <c r="BM65" s="12" t="s">
        <v>85</v>
      </c>
      <c r="BN65" s="12" t="s">
        <v>85</v>
      </c>
      <c r="BO65" s="48"/>
      <c r="BP65" s="14" t="s">
        <v>85</v>
      </c>
      <c r="BQ65" s="14" t="s">
        <v>85</v>
      </c>
      <c r="BR65" s="14" t="s">
        <v>85</v>
      </c>
      <c r="BS65" s="14" t="s">
        <v>85</v>
      </c>
      <c r="BT65" s="14" t="s">
        <v>85</v>
      </c>
      <c r="BU65" s="14" t="s">
        <v>85</v>
      </c>
      <c r="BV65" s="14" t="s">
        <v>85</v>
      </c>
      <c r="BW65" s="14" t="s">
        <v>85</v>
      </c>
      <c r="BX65" s="14" t="s">
        <v>85</v>
      </c>
      <c r="BY65" s="14" t="s">
        <v>85</v>
      </c>
      <c r="BZ65" s="14" t="s">
        <v>85</v>
      </c>
      <c r="CA65" s="14" t="s">
        <v>85</v>
      </c>
      <c r="CB65" s="14" t="s">
        <v>85</v>
      </c>
      <c r="CC65" s="14" t="s">
        <v>85</v>
      </c>
      <c r="CD65" s="18"/>
    </row>
    <row r="66" spans="1:82">
      <c r="A66" s="7">
        <v>81</v>
      </c>
      <c r="B66" s="8" t="s">
        <v>1083</v>
      </c>
      <c r="C66" s="24" t="s">
        <v>327</v>
      </c>
      <c r="D66" s="39" t="s">
        <v>294</v>
      </c>
      <c r="E66" s="39" t="s">
        <v>478</v>
      </c>
      <c r="F66" s="39" t="s">
        <v>552</v>
      </c>
      <c r="G66" s="39" t="s">
        <v>106</v>
      </c>
      <c r="H66" s="40">
        <f>E65-D65+1</f>
        <v>3</v>
      </c>
      <c r="I66" s="40" t="s">
        <v>1465</v>
      </c>
      <c r="J66" s="40" t="s">
        <v>85</v>
      </c>
      <c r="K66" s="40" t="s">
        <v>267</v>
      </c>
      <c r="L66" s="12">
        <v>31</v>
      </c>
      <c r="M66" s="12">
        <v>55</v>
      </c>
      <c r="N66" s="12">
        <v>4</v>
      </c>
      <c r="O66" s="12">
        <v>8</v>
      </c>
      <c r="P66" s="14" t="s">
        <v>1330</v>
      </c>
      <c r="Q66" s="14" t="s">
        <v>1331</v>
      </c>
      <c r="R66" s="12" t="s">
        <v>88</v>
      </c>
      <c r="S66" s="12">
        <v>34</v>
      </c>
      <c r="T66" s="12">
        <v>65</v>
      </c>
      <c r="U66" s="48">
        <f>100*ROUND(264639/(516609+264639+11329+683),2)</f>
        <v>33</v>
      </c>
      <c r="V66" s="48">
        <f>100*ROUND(516609/(516609+264639+11329+683),2)</f>
        <v>65</v>
      </c>
      <c r="W66" s="48" t="str">
        <f>IF(U66&gt;V66,"Dem","Rep")</f>
        <v>Rep</v>
      </c>
      <c r="X66" s="48">
        <f>IF(AND(W66="Rep",M66&gt;L66),1,0)</f>
        <v>1</v>
      </c>
      <c r="Y66" s="12" t="s">
        <v>85</v>
      </c>
      <c r="Z66" s="48" t="s">
        <v>85</v>
      </c>
      <c r="AA66" s="12" t="s">
        <v>85</v>
      </c>
      <c r="AB66" s="12" t="s">
        <v>85</v>
      </c>
      <c r="AC66" s="12" t="s">
        <v>85</v>
      </c>
      <c r="AD66" s="12" t="s">
        <v>85</v>
      </c>
      <c r="AE66" s="13" t="s">
        <v>1333</v>
      </c>
      <c r="AF66" s="48" t="s">
        <v>935</v>
      </c>
      <c r="AG66" s="12" t="s">
        <v>89</v>
      </c>
      <c r="AH66" s="12">
        <v>1</v>
      </c>
      <c r="AI66" s="12">
        <v>0</v>
      </c>
      <c r="AJ66" s="12" t="s">
        <v>85</v>
      </c>
      <c r="AK66" s="12" t="s">
        <v>85</v>
      </c>
      <c r="AL66" s="12" t="s">
        <v>85</v>
      </c>
      <c r="AM66" s="12" t="s">
        <v>85</v>
      </c>
      <c r="AN66" s="12" t="s">
        <v>85</v>
      </c>
      <c r="AO66" s="12" t="s">
        <v>85</v>
      </c>
      <c r="AP66" s="12" t="s">
        <v>85</v>
      </c>
      <c r="AQ66" s="12" t="s">
        <v>85</v>
      </c>
      <c r="AR66" s="12" t="s">
        <v>85</v>
      </c>
      <c r="AS66" s="12" t="s">
        <v>85</v>
      </c>
      <c r="AT66" s="12" t="s">
        <v>85</v>
      </c>
      <c r="AU66" s="12" t="s">
        <v>85</v>
      </c>
      <c r="AV66" s="12" t="s">
        <v>85</v>
      </c>
      <c r="AW66" s="12" t="s">
        <v>85</v>
      </c>
      <c r="AX66" s="12" t="s">
        <v>85</v>
      </c>
      <c r="AY66" s="12" t="s">
        <v>85</v>
      </c>
      <c r="AZ66" s="12" t="s">
        <v>85</v>
      </c>
      <c r="BA66" s="12" t="s">
        <v>85</v>
      </c>
      <c r="BB66" s="12" t="s">
        <v>85</v>
      </c>
      <c r="BC66" s="12" t="s">
        <v>85</v>
      </c>
      <c r="BD66" s="12" t="s">
        <v>85</v>
      </c>
      <c r="BE66" s="12" t="s">
        <v>85</v>
      </c>
      <c r="BF66" s="12" t="s">
        <v>85</v>
      </c>
      <c r="BG66" s="12" t="s">
        <v>85</v>
      </c>
      <c r="BH66" s="12" t="s">
        <v>85</v>
      </c>
      <c r="BI66" s="12" t="s">
        <v>85</v>
      </c>
      <c r="BJ66" s="12" t="s">
        <v>85</v>
      </c>
      <c r="BK66" s="12" t="s">
        <v>85</v>
      </c>
      <c r="BL66" s="12" t="s">
        <v>85</v>
      </c>
      <c r="BM66" s="12" t="s">
        <v>85</v>
      </c>
      <c r="BN66" s="12" t="s">
        <v>85</v>
      </c>
      <c r="BO66" s="48"/>
      <c r="BP66" s="12" t="s">
        <v>85</v>
      </c>
      <c r="BQ66" s="12" t="s">
        <v>85</v>
      </c>
      <c r="BR66" s="12">
        <v>32</v>
      </c>
      <c r="BS66" s="12">
        <v>31</v>
      </c>
      <c r="BT66" s="12">
        <v>35</v>
      </c>
      <c r="BU66" s="12" t="s">
        <v>85</v>
      </c>
      <c r="BV66" s="12" t="s">
        <v>85</v>
      </c>
      <c r="BW66" s="12" t="s">
        <v>85</v>
      </c>
      <c r="BX66" s="12" t="s">
        <v>85</v>
      </c>
      <c r="BY66" s="12">
        <v>87</v>
      </c>
      <c r="BZ66" s="12" t="s">
        <v>85</v>
      </c>
      <c r="CA66" s="12" t="s">
        <v>85</v>
      </c>
      <c r="CB66" s="12" t="s">
        <v>85</v>
      </c>
      <c r="CC66" s="12">
        <v>8</v>
      </c>
      <c r="CD66" s="18"/>
    </row>
    <row r="67" spans="1:82">
      <c r="A67" s="7">
        <v>67</v>
      </c>
      <c r="B67" s="8" t="s">
        <v>1083</v>
      </c>
      <c r="C67" s="24" t="s">
        <v>187</v>
      </c>
      <c r="D67" s="39" t="s">
        <v>335</v>
      </c>
      <c r="E67" s="39" t="s">
        <v>309</v>
      </c>
      <c r="F67" s="39" t="s">
        <v>336</v>
      </c>
      <c r="G67" s="39" t="s">
        <v>310</v>
      </c>
      <c r="H67" s="40">
        <f>E67-D67+1</f>
        <v>4</v>
      </c>
      <c r="I67" s="40" t="s">
        <v>160</v>
      </c>
      <c r="J67" s="40" t="s">
        <v>85</v>
      </c>
      <c r="K67" s="40" t="s">
        <v>102</v>
      </c>
      <c r="L67" s="12">
        <v>44</v>
      </c>
      <c r="M67" s="12">
        <v>52</v>
      </c>
      <c r="N67" s="12">
        <v>1</v>
      </c>
      <c r="O67" s="12">
        <v>3</v>
      </c>
      <c r="P67" s="14" t="s">
        <v>1330</v>
      </c>
      <c r="Q67" s="14" t="s">
        <v>1331</v>
      </c>
      <c r="R67" s="12" t="s">
        <v>88</v>
      </c>
      <c r="S67" s="12">
        <v>34</v>
      </c>
      <c r="T67" s="12">
        <v>65</v>
      </c>
      <c r="U67" s="48">
        <f>100*ROUND(264639/(516609+264639+11329+683),2)</f>
        <v>33</v>
      </c>
      <c r="V67" s="48">
        <f>100*ROUND(516609/(516609+264639+11329+683),2)</f>
        <v>65</v>
      </c>
      <c r="W67" s="48" t="str">
        <f>IF(U67&gt;V67,"Dem","Rep")</f>
        <v>Rep</v>
      </c>
      <c r="X67" s="48">
        <f>IF(AND(W67="Rep",M67&gt;L67),1,0)</f>
        <v>1</v>
      </c>
      <c r="Y67" s="12" t="s">
        <v>85</v>
      </c>
      <c r="Z67" s="48" t="s">
        <v>85</v>
      </c>
      <c r="AA67" s="12" t="s">
        <v>85</v>
      </c>
      <c r="AB67" s="12" t="s">
        <v>85</v>
      </c>
      <c r="AC67" s="12" t="s">
        <v>85</v>
      </c>
      <c r="AD67" s="12" t="s">
        <v>85</v>
      </c>
      <c r="AE67" s="48" t="s">
        <v>187</v>
      </c>
      <c r="AF67" s="48" t="s">
        <v>187</v>
      </c>
      <c r="AG67" s="12" t="s">
        <v>89</v>
      </c>
      <c r="AH67" s="12">
        <v>1</v>
      </c>
      <c r="AI67" s="12">
        <v>0</v>
      </c>
      <c r="AJ67" s="12">
        <v>1</v>
      </c>
      <c r="AK67" s="12">
        <v>1</v>
      </c>
      <c r="AL67" s="12">
        <v>0</v>
      </c>
      <c r="AM67" s="12">
        <v>1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1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48"/>
      <c r="BP67" s="12" t="s">
        <v>85</v>
      </c>
      <c r="BQ67" s="12" t="s">
        <v>85</v>
      </c>
      <c r="BR67" s="14">
        <v>35</v>
      </c>
      <c r="BS67" s="14">
        <v>33</v>
      </c>
      <c r="BT67" s="14">
        <v>32</v>
      </c>
      <c r="BU67" s="14" t="s">
        <v>85</v>
      </c>
      <c r="BV67" s="14" t="s">
        <v>85</v>
      </c>
      <c r="BW67" s="14" t="s">
        <v>85</v>
      </c>
      <c r="BX67" s="14" t="s">
        <v>85</v>
      </c>
      <c r="BY67" s="14" t="s">
        <v>85</v>
      </c>
      <c r="BZ67" s="14" t="s">
        <v>85</v>
      </c>
      <c r="CA67" s="14" t="s">
        <v>85</v>
      </c>
      <c r="CB67" s="14" t="s">
        <v>85</v>
      </c>
      <c r="CC67" s="14" t="s">
        <v>85</v>
      </c>
      <c r="CD67" s="18"/>
    </row>
    <row r="68" spans="1:82">
      <c r="A68" s="7">
        <v>59</v>
      </c>
      <c r="B68" s="8" t="s">
        <v>1083</v>
      </c>
      <c r="C68" s="24" t="s">
        <v>1030</v>
      </c>
      <c r="D68" s="39" t="s">
        <v>305</v>
      </c>
      <c r="E68" s="39" t="s">
        <v>335</v>
      </c>
      <c r="F68" s="39" t="s">
        <v>1097</v>
      </c>
      <c r="G68" s="39" t="s">
        <v>337</v>
      </c>
      <c r="H68" s="21">
        <f>E68-D68+1</f>
        <v>9</v>
      </c>
      <c r="I68" s="40" t="s">
        <v>694</v>
      </c>
      <c r="J68" s="11" t="s">
        <v>85</v>
      </c>
      <c r="K68" s="12">
        <v>657</v>
      </c>
      <c r="L68" s="12">
        <v>34</v>
      </c>
      <c r="M68" s="12">
        <v>60</v>
      </c>
      <c r="N68" s="12">
        <v>1</v>
      </c>
      <c r="O68" s="12">
        <v>6</v>
      </c>
      <c r="P68" s="14" t="s">
        <v>1330</v>
      </c>
      <c r="Q68" s="14" t="s">
        <v>1331</v>
      </c>
      <c r="R68" s="12" t="s">
        <v>88</v>
      </c>
      <c r="S68" s="12">
        <v>34</v>
      </c>
      <c r="T68" s="12">
        <v>65</v>
      </c>
      <c r="U68" s="48">
        <f>100*ROUND(264639/(516609+264639+11329+683),2)</f>
        <v>33</v>
      </c>
      <c r="V68" s="48">
        <f>100*ROUND(516609/(516609+264639+11329+683),2)</f>
        <v>65</v>
      </c>
      <c r="W68" s="48" t="str">
        <f>IF(U68&gt;V68,"Dem","Rep")</f>
        <v>Rep</v>
      </c>
      <c r="X68" s="48">
        <f>IF(AND(W68="Rep",M68&gt;L68),1,0)</f>
        <v>1</v>
      </c>
      <c r="Y68" s="12" t="s">
        <v>85</v>
      </c>
      <c r="Z68" s="48" t="s">
        <v>85</v>
      </c>
      <c r="AA68" s="12" t="s">
        <v>85</v>
      </c>
      <c r="AB68" s="12" t="s">
        <v>85</v>
      </c>
      <c r="AC68" s="12" t="s">
        <v>85</v>
      </c>
      <c r="AD68" s="12" t="s">
        <v>85</v>
      </c>
      <c r="AE68" s="48" t="s">
        <v>1030</v>
      </c>
      <c r="AF68" s="48" t="s">
        <v>285</v>
      </c>
      <c r="AG68" s="12" t="s">
        <v>89</v>
      </c>
      <c r="AH68" s="12">
        <v>1</v>
      </c>
      <c r="AI68" s="12">
        <v>1</v>
      </c>
      <c r="AJ68" s="12">
        <v>1</v>
      </c>
      <c r="AK68" s="12">
        <v>1</v>
      </c>
      <c r="AL68" s="12">
        <v>1</v>
      </c>
      <c r="AM68" s="12">
        <v>1</v>
      </c>
      <c r="AN68" s="12">
        <v>0</v>
      </c>
      <c r="AO68" s="12">
        <v>0</v>
      </c>
      <c r="AP68" s="12">
        <v>1</v>
      </c>
      <c r="AQ68" s="12">
        <v>0</v>
      </c>
      <c r="AR68" s="12">
        <v>0</v>
      </c>
      <c r="AS68" s="12">
        <v>0</v>
      </c>
      <c r="AT68" s="12">
        <v>1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48"/>
      <c r="BP68" s="12" t="s">
        <v>85</v>
      </c>
      <c r="BQ68" s="12" t="s">
        <v>85</v>
      </c>
      <c r="BR68" s="14" t="s">
        <v>85</v>
      </c>
      <c r="BS68" s="14" t="s">
        <v>85</v>
      </c>
      <c r="BT68" s="14" t="s">
        <v>85</v>
      </c>
      <c r="BU68" s="14" t="s">
        <v>85</v>
      </c>
      <c r="BV68" s="14" t="s">
        <v>85</v>
      </c>
      <c r="BW68" s="14" t="s">
        <v>85</v>
      </c>
      <c r="BX68" s="14" t="s">
        <v>85</v>
      </c>
      <c r="BY68" s="14" t="s">
        <v>85</v>
      </c>
      <c r="BZ68" s="14" t="s">
        <v>85</v>
      </c>
      <c r="CA68" s="14" t="s">
        <v>85</v>
      </c>
      <c r="CB68" s="14" t="s">
        <v>85</v>
      </c>
      <c r="CC68" s="14" t="s">
        <v>85</v>
      </c>
      <c r="CD68" s="18"/>
    </row>
    <row r="69" spans="1:82">
      <c r="A69" s="7">
        <v>89</v>
      </c>
      <c r="B69" s="8" t="s">
        <v>1335</v>
      </c>
      <c r="C69" s="24" t="s">
        <v>279</v>
      </c>
      <c r="D69" s="39" t="s">
        <v>478</v>
      </c>
      <c r="E69" s="39" t="s">
        <v>243</v>
      </c>
      <c r="F69" s="39" t="s">
        <v>1011</v>
      </c>
      <c r="G69" s="39" t="s">
        <v>92</v>
      </c>
      <c r="H69" s="21">
        <f>E69-D69+1</f>
        <v>6</v>
      </c>
      <c r="I69" s="40" t="s">
        <v>528</v>
      </c>
      <c r="J69" s="11" t="s">
        <v>85</v>
      </c>
      <c r="K69" s="40" t="s">
        <v>529</v>
      </c>
      <c r="L69" s="12">
        <v>28</v>
      </c>
      <c r="M69" s="12">
        <v>50</v>
      </c>
      <c r="N69" s="12">
        <v>9</v>
      </c>
      <c r="O69" s="12">
        <v>16</v>
      </c>
      <c r="P69" s="14" t="s">
        <v>1336</v>
      </c>
      <c r="Q69" s="14" t="s">
        <v>1337</v>
      </c>
      <c r="R69" s="12" t="s">
        <v>88</v>
      </c>
      <c r="S69" s="12">
        <v>30</v>
      </c>
      <c r="T69" s="12">
        <v>64</v>
      </c>
      <c r="U69" s="48">
        <v>31</v>
      </c>
      <c r="V69" s="48">
        <v>64</v>
      </c>
      <c r="W69" s="48" t="str">
        <f>IF(U69&gt;V69,"Dem","Rep")</f>
        <v>Rep</v>
      </c>
      <c r="X69" s="48">
        <f>IF(AND(W69="Rep",M69&gt;L69),1,0)</f>
        <v>1</v>
      </c>
      <c r="Y69" s="12" t="s">
        <v>85</v>
      </c>
      <c r="Z69" s="12" t="s">
        <v>85</v>
      </c>
      <c r="AA69" s="12" t="s">
        <v>85</v>
      </c>
      <c r="AB69" s="12" t="s">
        <v>85</v>
      </c>
      <c r="AC69" s="12" t="s">
        <v>85</v>
      </c>
      <c r="AD69" s="12" t="s">
        <v>838</v>
      </c>
      <c r="AE69" s="49" t="s">
        <v>279</v>
      </c>
      <c r="AF69" s="49" t="s">
        <v>279</v>
      </c>
      <c r="AG69" s="12" t="s">
        <v>89</v>
      </c>
      <c r="AH69" s="12">
        <v>1</v>
      </c>
      <c r="AI69" s="12">
        <v>1</v>
      </c>
      <c r="AJ69" s="12" t="s">
        <v>85</v>
      </c>
      <c r="AK69" s="12" t="s">
        <v>85</v>
      </c>
      <c r="AL69" s="12" t="s">
        <v>85</v>
      </c>
      <c r="AM69" s="12" t="s">
        <v>85</v>
      </c>
      <c r="AN69" s="12" t="s">
        <v>85</v>
      </c>
      <c r="AO69" s="12" t="s">
        <v>85</v>
      </c>
      <c r="AP69" s="12" t="s">
        <v>85</v>
      </c>
      <c r="AQ69" s="12" t="s">
        <v>85</v>
      </c>
      <c r="AR69" s="12" t="s">
        <v>85</v>
      </c>
      <c r="AS69" s="12" t="s">
        <v>85</v>
      </c>
      <c r="AT69" s="12" t="s">
        <v>85</v>
      </c>
      <c r="AU69" s="12" t="s">
        <v>85</v>
      </c>
      <c r="AV69" s="12" t="s">
        <v>85</v>
      </c>
      <c r="AW69" s="12" t="s">
        <v>85</v>
      </c>
      <c r="AX69" s="12" t="s">
        <v>85</v>
      </c>
      <c r="AY69" s="12" t="s">
        <v>85</v>
      </c>
      <c r="AZ69" s="12" t="s">
        <v>85</v>
      </c>
      <c r="BA69" s="12" t="s">
        <v>85</v>
      </c>
      <c r="BB69" s="12" t="s">
        <v>85</v>
      </c>
      <c r="BC69" s="12" t="s">
        <v>85</v>
      </c>
      <c r="BD69" s="12" t="s">
        <v>85</v>
      </c>
      <c r="BE69" s="12" t="s">
        <v>85</v>
      </c>
      <c r="BF69" s="12" t="s">
        <v>85</v>
      </c>
      <c r="BG69" s="12" t="s">
        <v>85</v>
      </c>
      <c r="BH69" s="12" t="s">
        <v>85</v>
      </c>
      <c r="BI69" s="12" t="s">
        <v>85</v>
      </c>
      <c r="BJ69" s="12" t="s">
        <v>85</v>
      </c>
      <c r="BK69" s="12" t="s">
        <v>85</v>
      </c>
      <c r="BL69" s="12" t="s">
        <v>85</v>
      </c>
      <c r="BM69" s="12" t="s">
        <v>85</v>
      </c>
      <c r="BN69" s="12" t="s">
        <v>85</v>
      </c>
      <c r="BO69" s="48"/>
      <c r="BP69" s="12" t="s">
        <v>85</v>
      </c>
      <c r="BQ69" s="12" t="s">
        <v>85</v>
      </c>
      <c r="BR69" s="14" t="s">
        <v>85</v>
      </c>
      <c r="BS69" s="14" t="s">
        <v>85</v>
      </c>
      <c r="BT69" s="14" t="s">
        <v>85</v>
      </c>
      <c r="BU69" s="14" t="s">
        <v>85</v>
      </c>
      <c r="BV69" s="14" t="s">
        <v>85</v>
      </c>
      <c r="BW69" s="14" t="s">
        <v>85</v>
      </c>
      <c r="BX69" s="14" t="s">
        <v>85</v>
      </c>
      <c r="BY69" s="14" t="s">
        <v>85</v>
      </c>
      <c r="BZ69" s="14" t="s">
        <v>85</v>
      </c>
      <c r="CA69" s="14" t="s">
        <v>85</v>
      </c>
      <c r="CB69" s="14" t="s">
        <v>85</v>
      </c>
      <c r="CC69" s="14" t="s">
        <v>85</v>
      </c>
      <c r="CD69" s="18"/>
    </row>
    <row r="70" spans="1:82">
      <c r="A70" s="7">
        <v>51</v>
      </c>
      <c r="B70" s="8" t="s">
        <v>1335</v>
      </c>
      <c r="C70" s="24" t="s">
        <v>279</v>
      </c>
      <c r="D70" s="10" t="s">
        <v>1340</v>
      </c>
      <c r="E70" s="52" t="s">
        <v>594</v>
      </c>
      <c r="F70" s="10" t="s">
        <v>1341</v>
      </c>
      <c r="G70" s="39" t="s">
        <v>590</v>
      </c>
      <c r="H70" s="17">
        <f>E70-D70+1</f>
        <v>6</v>
      </c>
      <c r="I70" s="11" t="s">
        <v>85</v>
      </c>
      <c r="J70" s="11" t="s">
        <v>85</v>
      </c>
      <c r="K70" s="12">
        <v>1000</v>
      </c>
      <c r="L70" s="12">
        <v>19</v>
      </c>
      <c r="M70" s="12">
        <v>52</v>
      </c>
      <c r="N70" s="12">
        <v>7</v>
      </c>
      <c r="O70" s="12">
        <v>22</v>
      </c>
      <c r="P70" s="14" t="s">
        <v>1336</v>
      </c>
      <c r="Q70" s="14" t="s">
        <v>1337</v>
      </c>
      <c r="R70" s="12" t="s">
        <v>88</v>
      </c>
      <c r="S70" s="12">
        <v>30</v>
      </c>
      <c r="T70" s="12">
        <v>64</v>
      </c>
      <c r="U70" s="48">
        <v>31</v>
      </c>
      <c r="V70" s="48">
        <v>64</v>
      </c>
      <c r="W70" s="48" t="str">
        <f>IF(U70&gt;V70,"Dem","Rep")</f>
        <v>Rep</v>
      </c>
      <c r="X70" s="48">
        <f>IF(AND(W70="Rep",M70&gt;L70),1,0)</f>
        <v>1</v>
      </c>
      <c r="Y70" s="12" t="s">
        <v>85</v>
      </c>
      <c r="Z70" s="12" t="s">
        <v>85</v>
      </c>
      <c r="AA70" s="12" t="s">
        <v>85</v>
      </c>
      <c r="AB70" s="12" t="s">
        <v>85</v>
      </c>
      <c r="AC70" s="12" t="s">
        <v>85</v>
      </c>
      <c r="AD70" s="12" t="s">
        <v>85</v>
      </c>
      <c r="AE70" s="12" t="s">
        <v>1314</v>
      </c>
      <c r="AF70" s="12" t="s">
        <v>279</v>
      </c>
      <c r="AG70" s="12" t="s">
        <v>89</v>
      </c>
      <c r="AH70" s="12">
        <v>1</v>
      </c>
      <c r="AI70" s="12">
        <v>1</v>
      </c>
      <c r="AJ70" s="12" t="s">
        <v>85</v>
      </c>
      <c r="AK70" s="12" t="s">
        <v>85</v>
      </c>
      <c r="AL70" s="12" t="s">
        <v>85</v>
      </c>
      <c r="AM70" s="12" t="s">
        <v>85</v>
      </c>
      <c r="AN70" s="12" t="s">
        <v>85</v>
      </c>
      <c r="AO70" s="12" t="s">
        <v>85</v>
      </c>
      <c r="AP70" s="12" t="s">
        <v>85</v>
      </c>
      <c r="AQ70" s="12" t="s">
        <v>85</v>
      </c>
      <c r="AR70" s="12" t="s">
        <v>85</v>
      </c>
      <c r="AS70" s="12" t="s">
        <v>85</v>
      </c>
      <c r="AT70" s="12" t="s">
        <v>85</v>
      </c>
      <c r="AU70" s="12" t="s">
        <v>85</v>
      </c>
      <c r="AV70" s="12" t="s">
        <v>85</v>
      </c>
      <c r="AW70" s="12" t="s">
        <v>85</v>
      </c>
      <c r="AX70" s="12" t="s">
        <v>85</v>
      </c>
      <c r="AY70" s="12" t="s">
        <v>85</v>
      </c>
      <c r="AZ70" s="12" t="s">
        <v>85</v>
      </c>
      <c r="BA70" s="12" t="s">
        <v>85</v>
      </c>
      <c r="BB70" s="12" t="s">
        <v>85</v>
      </c>
      <c r="BC70" s="12" t="s">
        <v>85</v>
      </c>
      <c r="BD70" s="12" t="s">
        <v>85</v>
      </c>
      <c r="BE70" s="12" t="s">
        <v>85</v>
      </c>
      <c r="BF70" s="12" t="s">
        <v>85</v>
      </c>
      <c r="BG70" s="12" t="s">
        <v>85</v>
      </c>
      <c r="BH70" s="12" t="s">
        <v>85</v>
      </c>
      <c r="BI70" s="12" t="s">
        <v>85</v>
      </c>
      <c r="BJ70" s="12" t="s">
        <v>85</v>
      </c>
      <c r="BK70" s="12" t="s">
        <v>85</v>
      </c>
      <c r="BL70" s="12" t="s">
        <v>85</v>
      </c>
      <c r="BM70" s="12" t="s">
        <v>85</v>
      </c>
      <c r="BN70" s="12" t="s">
        <v>85</v>
      </c>
      <c r="BO70" s="48"/>
      <c r="BP70" s="14" t="s">
        <v>85</v>
      </c>
      <c r="BQ70" s="14" t="s">
        <v>85</v>
      </c>
      <c r="BR70" s="14" t="s">
        <v>85</v>
      </c>
      <c r="BS70" s="14" t="s">
        <v>85</v>
      </c>
      <c r="BT70" s="14" t="s">
        <v>85</v>
      </c>
      <c r="BU70" s="14" t="s">
        <v>85</v>
      </c>
      <c r="BV70" s="14" t="s">
        <v>85</v>
      </c>
      <c r="BW70" s="14" t="s">
        <v>85</v>
      </c>
      <c r="BX70" s="14" t="s">
        <v>85</v>
      </c>
      <c r="BY70" s="14" t="s">
        <v>85</v>
      </c>
      <c r="BZ70" s="14" t="s">
        <v>85</v>
      </c>
      <c r="CA70" s="14" t="s">
        <v>85</v>
      </c>
      <c r="CB70" s="14" t="s">
        <v>85</v>
      </c>
      <c r="CC70" s="14" t="s">
        <v>85</v>
      </c>
      <c r="CD70" s="18"/>
    </row>
    <row r="71" spans="1:82">
      <c r="A71" s="7">
        <v>46</v>
      </c>
      <c r="B71" s="18" t="s">
        <v>1335</v>
      </c>
      <c r="C71" s="9" t="s">
        <v>1342</v>
      </c>
      <c r="D71" s="37" t="s">
        <v>116</v>
      </c>
      <c r="E71" s="39" t="s">
        <v>355</v>
      </c>
      <c r="F71" s="37" t="s">
        <v>1343</v>
      </c>
      <c r="G71" s="37" t="s">
        <v>349</v>
      </c>
      <c r="H71" s="17">
        <f>E71-D71+1</f>
        <v>13</v>
      </c>
      <c r="I71" s="17" t="s">
        <v>1344</v>
      </c>
      <c r="J71" s="40" t="s">
        <v>85</v>
      </c>
      <c r="K71" s="43">
        <v>2000</v>
      </c>
      <c r="L71" s="12">
        <v>20</v>
      </c>
      <c r="M71" s="12">
        <v>55</v>
      </c>
      <c r="N71" s="12">
        <v>8</v>
      </c>
      <c r="O71" s="12" t="s">
        <v>85</v>
      </c>
      <c r="P71" s="43" t="s">
        <v>1336</v>
      </c>
      <c r="Q71" s="43" t="s">
        <v>1337</v>
      </c>
      <c r="R71" s="43" t="s">
        <v>177</v>
      </c>
      <c r="S71" s="12">
        <v>30</v>
      </c>
      <c r="T71" s="12">
        <v>64</v>
      </c>
      <c r="U71" s="48">
        <v>31</v>
      </c>
      <c r="V71" s="48">
        <v>64</v>
      </c>
      <c r="W71" s="48" t="str">
        <f>IF(U71&gt;V71,"Dem","Rep")</f>
        <v>Rep</v>
      </c>
      <c r="X71" s="48">
        <f>IF(AND(W71="Rep",M71&gt;L71),1,0)</f>
        <v>1</v>
      </c>
      <c r="Y71" s="43" t="s">
        <v>85</v>
      </c>
      <c r="Z71" s="48" t="s">
        <v>85</v>
      </c>
      <c r="AA71" s="43" t="s">
        <v>85</v>
      </c>
      <c r="AB71" s="43" t="s">
        <v>85</v>
      </c>
      <c r="AC71" s="43" t="s">
        <v>85</v>
      </c>
      <c r="AD71" s="43" t="s">
        <v>85</v>
      </c>
      <c r="AE71" s="43" t="s">
        <v>1345</v>
      </c>
      <c r="AF71" s="43" t="s">
        <v>1342</v>
      </c>
      <c r="AG71" s="43" t="s">
        <v>89</v>
      </c>
      <c r="AH71" s="43">
        <v>1</v>
      </c>
      <c r="AI71" s="43">
        <v>0</v>
      </c>
      <c r="AJ71" s="43" t="s">
        <v>85</v>
      </c>
      <c r="AK71" s="43" t="s">
        <v>85</v>
      </c>
      <c r="AL71" s="43" t="s">
        <v>85</v>
      </c>
      <c r="AM71" s="43" t="s">
        <v>85</v>
      </c>
      <c r="AN71" s="43" t="s">
        <v>85</v>
      </c>
      <c r="AO71" s="12" t="s">
        <v>85</v>
      </c>
      <c r="AP71" s="12" t="s">
        <v>85</v>
      </c>
      <c r="AQ71" s="12" t="s">
        <v>85</v>
      </c>
      <c r="AR71" s="12" t="s">
        <v>85</v>
      </c>
      <c r="AS71" s="12" t="s">
        <v>85</v>
      </c>
      <c r="AT71" s="12" t="s">
        <v>85</v>
      </c>
      <c r="AU71" s="12" t="s">
        <v>85</v>
      </c>
      <c r="AV71" s="12" t="s">
        <v>85</v>
      </c>
      <c r="AW71" s="12" t="s">
        <v>85</v>
      </c>
      <c r="AX71" s="12" t="s">
        <v>85</v>
      </c>
      <c r="AY71" s="12" t="s">
        <v>85</v>
      </c>
      <c r="AZ71" s="12" t="s">
        <v>85</v>
      </c>
      <c r="BA71" s="12" t="s">
        <v>85</v>
      </c>
      <c r="BB71" s="12" t="s">
        <v>85</v>
      </c>
      <c r="BC71" s="12" t="s">
        <v>85</v>
      </c>
      <c r="BD71" s="12" t="s">
        <v>85</v>
      </c>
      <c r="BE71" s="12" t="s">
        <v>85</v>
      </c>
      <c r="BF71" s="12" t="s">
        <v>85</v>
      </c>
      <c r="BG71" s="12" t="s">
        <v>85</v>
      </c>
      <c r="BH71" s="12" t="s">
        <v>85</v>
      </c>
      <c r="BI71" s="12" t="s">
        <v>85</v>
      </c>
      <c r="BJ71" s="12" t="s">
        <v>85</v>
      </c>
      <c r="BK71" s="12" t="s">
        <v>85</v>
      </c>
      <c r="BL71" s="12" t="s">
        <v>85</v>
      </c>
      <c r="BM71" s="12" t="s">
        <v>85</v>
      </c>
      <c r="BN71" s="12" t="s">
        <v>85</v>
      </c>
      <c r="BO71" s="48"/>
      <c r="BP71" s="12" t="s">
        <v>85</v>
      </c>
      <c r="BQ71" s="12" t="s">
        <v>85</v>
      </c>
      <c r="BR71" s="14" t="s">
        <v>85</v>
      </c>
      <c r="BS71" s="14" t="s">
        <v>85</v>
      </c>
      <c r="BT71" s="14" t="s">
        <v>85</v>
      </c>
      <c r="BU71" s="12" t="s">
        <v>85</v>
      </c>
      <c r="BV71" s="12" t="s">
        <v>85</v>
      </c>
      <c r="BW71" s="12" t="s">
        <v>85</v>
      </c>
      <c r="BX71" s="12" t="s">
        <v>85</v>
      </c>
      <c r="BY71" s="12" t="s">
        <v>85</v>
      </c>
      <c r="BZ71" s="12" t="s">
        <v>85</v>
      </c>
      <c r="CA71" s="12" t="s">
        <v>85</v>
      </c>
      <c r="CB71" s="12" t="s">
        <v>85</v>
      </c>
      <c r="CC71" s="12" t="s">
        <v>85</v>
      </c>
      <c r="CD71" s="18"/>
    </row>
    <row r="72" spans="1:82">
      <c r="A72" s="1">
        <v>30</v>
      </c>
      <c r="B72" s="1" t="s">
        <v>1335</v>
      </c>
      <c r="C72" s="19" t="s">
        <v>279</v>
      </c>
      <c r="D72" s="20" t="s">
        <v>614</v>
      </c>
      <c r="E72" s="20" t="s">
        <v>1346</v>
      </c>
      <c r="F72" s="20" t="s">
        <v>1347</v>
      </c>
      <c r="G72" s="20" t="s">
        <v>404</v>
      </c>
      <c r="H72" s="17">
        <f>E72-D72+1</f>
        <v>6</v>
      </c>
      <c r="I72" s="48">
        <v>3.1</v>
      </c>
      <c r="J72" s="40" t="s">
        <v>85</v>
      </c>
      <c r="K72" s="43">
        <v>1000</v>
      </c>
      <c r="L72" s="12">
        <v>17</v>
      </c>
      <c r="M72" s="12">
        <v>49</v>
      </c>
      <c r="N72" s="12">
        <v>6</v>
      </c>
      <c r="O72" s="12">
        <v>29</v>
      </c>
      <c r="P72" s="43" t="s">
        <v>1336</v>
      </c>
      <c r="Q72" s="43" t="s">
        <v>1337</v>
      </c>
      <c r="R72" s="43" t="s">
        <v>177</v>
      </c>
      <c r="S72" s="12">
        <v>30</v>
      </c>
      <c r="T72" s="12">
        <v>64</v>
      </c>
      <c r="U72" s="48">
        <v>31</v>
      </c>
      <c r="V72" s="48">
        <v>64</v>
      </c>
      <c r="W72" s="48" t="str">
        <f>IF(U72&gt;V72,"Dem","Rep")</f>
        <v>Rep</v>
      </c>
      <c r="X72" s="48">
        <f>IF(AND(W72="Rep",M72&gt;L72),1,0)</f>
        <v>1</v>
      </c>
      <c r="Y72" s="43" t="s">
        <v>85</v>
      </c>
      <c r="Z72" s="48" t="s">
        <v>85</v>
      </c>
      <c r="AA72" s="43" t="s">
        <v>85</v>
      </c>
      <c r="AB72" s="43" t="s">
        <v>85</v>
      </c>
      <c r="AC72" s="43" t="s">
        <v>85</v>
      </c>
      <c r="AD72" s="43" t="s">
        <v>85</v>
      </c>
      <c r="AE72" s="48" t="s">
        <v>1314</v>
      </c>
      <c r="AF72" s="48" t="s">
        <v>279</v>
      </c>
      <c r="AG72" s="43" t="s">
        <v>89</v>
      </c>
      <c r="AH72" s="43">
        <v>1</v>
      </c>
      <c r="AI72" s="43">
        <v>0</v>
      </c>
      <c r="AJ72" s="43" t="s">
        <v>85</v>
      </c>
      <c r="AK72" s="43" t="s">
        <v>85</v>
      </c>
      <c r="AL72" s="43" t="s">
        <v>85</v>
      </c>
      <c r="AM72" s="43" t="s">
        <v>85</v>
      </c>
      <c r="AN72" s="12" t="s">
        <v>85</v>
      </c>
      <c r="AO72" s="12" t="s">
        <v>85</v>
      </c>
      <c r="AP72" s="12" t="s">
        <v>85</v>
      </c>
      <c r="AQ72" s="12" t="s">
        <v>85</v>
      </c>
      <c r="AR72" s="12" t="s">
        <v>85</v>
      </c>
      <c r="AS72" s="12" t="s">
        <v>85</v>
      </c>
      <c r="AT72" s="12" t="s">
        <v>85</v>
      </c>
      <c r="AU72" s="12" t="s">
        <v>85</v>
      </c>
      <c r="AV72" s="12" t="s">
        <v>85</v>
      </c>
      <c r="AW72" s="12" t="s">
        <v>85</v>
      </c>
      <c r="AX72" s="12" t="s">
        <v>85</v>
      </c>
      <c r="AY72" s="12" t="s">
        <v>85</v>
      </c>
      <c r="AZ72" s="12" t="s">
        <v>85</v>
      </c>
      <c r="BA72" s="12" t="s">
        <v>85</v>
      </c>
      <c r="BB72" s="12" t="s">
        <v>85</v>
      </c>
      <c r="BC72" s="12" t="s">
        <v>85</v>
      </c>
      <c r="BD72" s="12" t="s">
        <v>85</v>
      </c>
      <c r="BE72" s="12" t="s">
        <v>85</v>
      </c>
      <c r="BF72" s="12" t="s">
        <v>85</v>
      </c>
      <c r="BG72" s="12" t="s">
        <v>85</v>
      </c>
      <c r="BH72" s="12" t="s">
        <v>85</v>
      </c>
      <c r="BI72" s="12" t="s">
        <v>85</v>
      </c>
      <c r="BJ72" s="12" t="s">
        <v>85</v>
      </c>
      <c r="BK72" s="12" t="s">
        <v>85</v>
      </c>
      <c r="BL72" s="12" t="s">
        <v>85</v>
      </c>
      <c r="BM72" s="12" t="s">
        <v>85</v>
      </c>
      <c r="BN72" s="12" t="s">
        <v>85</v>
      </c>
      <c r="BO72" s="48"/>
      <c r="BP72" s="12" t="s">
        <v>85</v>
      </c>
      <c r="BQ72" s="12" t="s">
        <v>85</v>
      </c>
      <c r="BR72" s="14" t="s">
        <v>85</v>
      </c>
      <c r="BS72" s="14" t="s">
        <v>85</v>
      </c>
      <c r="BT72" s="14" t="s">
        <v>85</v>
      </c>
      <c r="BU72" s="12" t="s">
        <v>85</v>
      </c>
      <c r="BV72" s="12" t="s">
        <v>85</v>
      </c>
      <c r="BW72" s="12" t="s">
        <v>85</v>
      </c>
      <c r="BX72" s="12" t="s">
        <v>85</v>
      </c>
      <c r="BY72" s="12" t="s">
        <v>85</v>
      </c>
      <c r="BZ72" s="12" t="s">
        <v>85</v>
      </c>
      <c r="CA72" s="12" t="s">
        <v>85</v>
      </c>
      <c r="CB72" s="12" t="s">
        <v>85</v>
      </c>
      <c r="CC72" s="12" t="s">
        <v>85</v>
      </c>
      <c r="CD72" s="1"/>
    </row>
    <row r="73" spans="1:82">
      <c r="A73" s="44">
        <v>73</v>
      </c>
      <c r="B73" s="38" t="s">
        <v>1256</v>
      </c>
      <c r="C73" s="33" t="s">
        <v>1369</v>
      </c>
      <c r="D73" s="39" t="s">
        <v>328</v>
      </c>
      <c r="E73" s="39" t="s">
        <v>97</v>
      </c>
      <c r="F73" s="39" t="s">
        <v>1370</v>
      </c>
      <c r="G73" s="39" t="s">
        <v>294</v>
      </c>
      <c r="H73" s="21">
        <f>E73-D73+1</f>
        <v>5</v>
      </c>
      <c r="I73" s="40" t="s">
        <v>85</v>
      </c>
      <c r="J73" s="40" t="s">
        <v>85</v>
      </c>
      <c r="K73" s="40" t="s">
        <v>102</v>
      </c>
      <c r="L73" s="14">
        <v>40</v>
      </c>
      <c r="M73" s="14">
        <v>46</v>
      </c>
      <c r="N73" s="14" t="s">
        <v>85</v>
      </c>
      <c r="O73" s="14" t="s">
        <v>85</v>
      </c>
      <c r="P73" s="14" t="s">
        <v>1364</v>
      </c>
      <c r="Q73" s="14" t="s">
        <v>1367</v>
      </c>
      <c r="R73" s="14" t="s">
        <v>88</v>
      </c>
      <c r="S73" s="12">
        <v>30</v>
      </c>
      <c r="T73" s="12">
        <v>64</v>
      </c>
      <c r="U73" s="48">
        <v>31</v>
      </c>
      <c r="V73" s="48">
        <v>65</v>
      </c>
      <c r="W73" s="48" t="str">
        <f>IF(U73&gt;V73,"Dem","Rep")</f>
        <v>Rep</v>
      </c>
      <c r="X73" s="48">
        <f>IF(AND(W73="Rep",M73&gt;L73),1,0)</f>
        <v>1</v>
      </c>
      <c r="Y73" s="14" t="s">
        <v>85</v>
      </c>
      <c r="Z73" s="14" t="s">
        <v>85</v>
      </c>
      <c r="AA73" s="14" t="s">
        <v>85</v>
      </c>
      <c r="AB73" s="14" t="s">
        <v>85</v>
      </c>
      <c r="AC73" s="14" t="s">
        <v>85</v>
      </c>
      <c r="AD73" s="14" t="s">
        <v>85</v>
      </c>
      <c r="AE73" s="48" t="s">
        <v>85</v>
      </c>
      <c r="AF73" s="48" t="s">
        <v>85</v>
      </c>
      <c r="AG73" s="14" t="s">
        <v>85</v>
      </c>
      <c r="AH73" s="14">
        <v>1</v>
      </c>
      <c r="AI73" s="14">
        <v>0</v>
      </c>
      <c r="AJ73" s="14" t="s">
        <v>85</v>
      </c>
      <c r="AK73" s="14" t="s">
        <v>85</v>
      </c>
      <c r="AL73" s="14" t="s">
        <v>85</v>
      </c>
      <c r="AM73" s="14" t="s">
        <v>85</v>
      </c>
      <c r="AN73" s="14" t="s">
        <v>85</v>
      </c>
      <c r="AO73" s="14" t="s">
        <v>85</v>
      </c>
      <c r="AP73" s="14" t="s">
        <v>85</v>
      </c>
      <c r="AQ73" s="14" t="s">
        <v>85</v>
      </c>
      <c r="AR73" s="14" t="s">
        <v>85</v>
      </c>
      <c r="AS73" s="14" t="s">
        <v>85</v>
      </c>
      <c r="AT73" s="14" t="s">
        <v>85</v>
      </c>
      <c r="AU73" s="14" t="s">
        <v>85</v>
      </c>
      <c r="AV73" s="14" t="s">
        <v>85</v>
      </c>
      <c r="AW73" s="14" t="s">
        <v>85</v>
      </c>
      <c r="AX73" s="14" t="s">
        <v>85</v>
      </c>
      <c r="AY73" s="14" t="s">
        <v>85</v>
      </c>
      <c r="AZ73" s="14" t="s">
        <v>85</v>
      </c>
      <c r="BA73" s="14" t="s">
        <v>85</v>
      </c>
      <c r="BB73" s="14" t="s">
        <v>85</v>
      </c>
      <c r="BC73" s="14" t="s">
        <v>85</v>
      </c>
      <c r="BD73" s="14" t="s">
        <v>85</v>
      </c>
      <c r="BE73" s="14" t="s">
        <v>85</v>
      </c>
      <c r="BF73" s="14" t="s">
        <v>85</v>
      </c>
      <c r="BG73" s="14" t="s">
        <v>85</v>
      </c>
      <c r="BH73" s="14" t="s">
        <v>85</v>
      </c>
      <c r="BI73" s="14" t="s">
        <v>85</v>
      </c>
      <c r="BJ73" s="14" t="s">
        <v>85</v>
      </c>
      <c r="BK73" s="14" t="s">
        <v>85</v>
      </c>
      <c r="BL73" s="14" t="s">
        <v>85</v>
      </c>
      <c r="BM73" s="14" t="s">
        <v>85</v>
      </c>
      <c r="BN73" s="14" t="s">
        <v>85</v>
      </c>
      <c r="BO73" s="48"/>
      <c r="BP73" s="14" t="s">
        <v>85</v>
      </c>
      <c r="BQ73" s="14" t="s">
        <v>85</v>
      </c>
      <c r="BR73" s="14" t="s">
        <v>85</v>
      </c>
      <c r="BS73" s="14" t="s">
        <v>85</v>
      </c>
      <c r="BT73" s="14" t="s">
        <v>85</v>
      </c>
      <c r="BU73" s="14" t="s">
        <v>85</v>
      </c>
      <c r="BV73" s="14" t="s">
        <v>85</v>
      </c>
      <c r="BW73" s="14" t="s">
        <v>85</v>
      </c>
      <c r="BX73" s="14" t="s">
        <v>85</v>
      </c>
      <c r="BY73" s="14" t="s">
        <v>85</v>
      </c>
      <c r="BZ73" s="14" t="s">
        <v>85</v>
      </c>
      <c r="CA73" s="14" t="s">
        <v>85</v>
      </c>
      <c r="CB73" s="14" t="s">
        <v>85</v>
      </c>
      <c r="CC73" s="14" t="s">
        <v>85</v>
      </c>
      <c r="CD73" s="38" t="s">
        <v>1371</v>
      </c>
    </row>
    <row r="74" spans="1:82">
      <c r="A74" s="44">
        <v>83</v>
      </c>
      <c r="B74" s="45" t="s">
        <v>1269</v>
      </c>
      <c r="C74" s="24" t="s">
        <v>487</v>
      </c>
      <c r="D74" s="39" t="s">
        <v>294</v>
      </c>
      <c r="E74" s="39" t="s">
        <v>286</v>
      </c>
      <c r="F74" s="39" t="s">
        <v>483</v>
      </c>
      <c r="G74" s="39" t="s">
        <v>106</v>
      </c>
      <c r="H74" s="21">
        <f>E74-D74+1</f>
        <v>6</v>
      </c>
      <c r="I74" s="40" t="s">
        <v>1272</v>
      </c>
      <c r="J74" s="21" t="s">
        <v>176</v>
      </c>
      <c r="K74" s="40" t="s">
        <v>1273</v>
      </c>
      <c r="L74" s="22">
        <v>25</v>
      </c>
      <c r="M74" s="22">
        <v>55</v>
      </c>
      <c r="N74" s="22">
        <v>10</v>
      </c>
      <c r="O74" s="22">
        <v>11</v>
      </c>
      <c r="P74" s="22" t="s">
        <v>1270</v>
      </c>
      <c r="Q74" s="22" t="s">
        <v>1271</v>
      </c>
      <c r="R74" s="48" t="s">
        <v>88</v>
      </c>
      <c r="S74" s="12">
        <v>32</v>
      </c>
      <c r="T74" s="12">
        <v>57</v>
      </c>
      <c r="U74" s="48">
        <v>32</v>
      </c>
      <c r="V74" s="48">
        <v>57</v>
      </c>
      <c r="W74" s="48" t="str">
        <f>IF(U74&gt;V74,"Dem","Rep")</f>
        <v>Rep</v>
      </c>
      <c r="X74" s="48">
        <f>IF(AND(W74="Rep",M74&gt;L74),1,0)</f>
        <v>1</v>
      </c>
      <c r="Y74" s="48" t="s">
        <v>85</v>
      </c>
      <c r="Z74" s="48" t="s">
        <v>85</v>
      </c>
      <c r="AA74" s="48">
        <v>0</v>
      </c>
      <c r="AB74" s="48">
        <v>1</v>
      </c>
      <c r="AC74" s="48">
        <v>0</v>
      </c>
      <c r="AD74" s="48" t="s">
        <v>85</v>
      </c>
      <c r="AE74" s="13" t="s">
        <v>554</v>
      </c>
      <c r="AF74" s="48" t="s">
        <v>487</v>
      </c>
      <c r="AG74" s="48" t="s">
        <v>89</v>
      </c>
      <c r="AH74" s="48">
        <v>1</v>
      </c>
      <c r="AI74" s="48">
        <v>1</v>
      </c>
      <c r="AJ74" s="48">
        <v>1</v>
      </c>
      <c r="AK74" s="48">
        <v>1</v>
      </c>
      <c r="AL74" s="48">
        <v>0</v>
      </c>
      <c r="AM74" s="48">
        <v>1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48">
        <v>0</v>
      </c>
      <c r="AT74" s="48">
        <v>0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48">
        <v>0</v>
      </c>
      <c r="BB74" s="48">
        <v>0</v>
      </c>
      <c r="BC74" s="48">
        <v>0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48">
        <v>0</v>
      </c>
      <c r="BK74" s="48">
        <v>1</v>
      </c>
      <c r="BL74" s="48">
        <v>0</v>
      </c>
      <c r="BM74" s="48">
        <v>0</v>
      </c>
      <c r="BN74" s="48">
        <v>0</v>
      </c>
      <c r="BO74" s="48"/>
      <c r="BP74" s="48">
        <v>48</v>
      </c>
      <c r="BQ74" s="48">
        <v>31</v>
      </c>
      <c r="BR74" s="48">
        <v>32</v>
      </c>
      <c r="BS74" s="48">
        <v>41</v>
      </c>
      <c r="BT74" s="48">
        <v>22</v>
      </c>
      <c r="BU74" s="48" t="s">
        <v>85</v>
      </c>
      <c r="BV74" s="48" t="s">
        <v>85</v>
      </c>
      <c r="BW74" s="48" t="s">
        <v>85</v>
      </c>
      <c r="BX74" s="48" t="s">
        <v>85</v>
      </c>
      <c r="BY74" s="48">
        <v>85</v>
      </c>
      <c r="BZ74" s="48">
        <v>7</v>
      </c>
      <c r="CA74" s="48" t="s">
        <v>85</v>
      </c>
      <c r="CB74" s="48" t="s">
        <v>85</v>
      </c>
      <c r="CC74" s="48">
        <v>8</v>
      </c>
      <c r="CD74" s="45"/>
    </row>
    <row r="75" spans="1:82">
      <c r="A75" s="44">
        <v>75</v>
      </c>
      <c r="B75" s="45" t="s">
        <v>1284</v>
      </c>
      <c r="C75" s="24" t="s">
        <v>285</v>
      </c>
      <c r="D75" s="39" t="s">
        <v>574</v>
      </c>
      <c r="E75" s="39" t="s">
        <v>188</v>
      </c>
      <c r="F75" s="39" t="s">
        <v>1290</v>
      </c>
      <c r="G75" s="39" t="s">
        <v>286</v>
      </c>
      <c r="H75" s="21">
        <f>E75-D75+1</f>
        <v>14</v>
      </c>
      <c r="I75" s="40" t="s">
        <v>222</v>
      </c>
      <c r="J75" s="40" t="s">
        <v>176</v>
      </c>
      <c r="K75" s="40" t="s">
        <v>1291</v>
      </c>
      <c r="L75" s="22">
        <v>44</v>
      </c>
      <c r="M75" s="22">
        <v>50</v>
      </c>
      <c r="N75" s="22">
        <v>3</v>
      </c>
      <c r="O75" s="22">
        <v>4</v>
      </c>
      <c r="P75" s="22" t="s">
        <v>1286</v>
      </c>
      <c r="Q75" s="22" t="s">
        <v>1287</v>
      </c>
      <c r="R75" s="48" t="s">
        <v>88</v>
      </c>
      <c r="S75" s="12">
        <v>41</v>
      </c>
      <c r="T75" s="12">
        <v>57</v>
      </c>
      <c r="U75" s="48">
        <v>41</v>
      </c>
      <c r="V75" s="48">
        <v>57</v>
      </c>
      <c r="W75" s="48" t="str">
        <f>IF(U75&gt;V75,"Dem","Rep")</f>
        <v>Rep</v>
      </c>
      <c r="X75" s="48">
        <f>IF(AND(W75="Rep",M75&gt;L75),1,0)</f>
        <v>1</v>
      </c>
      <c r="Y75" s="48" t="s">
        <v>85</v>
      </c>
      <c r="Z75" s="48" t="s">
        <v>85</v>
      </c>
      <c r="AA75" s="48" t="s">
        <v>85</v>
      </c>
      <c r="AB75" s="22" t="s">
        <v>85</v>
      </c>
      <c r="AC75" s="22" t="s">
        <v>85</v>
      </c>
      <c r="AD75" s="22" t="s">
        <v>85</v>
      </c>
      <c r="AE75" s="13" t="s">
        <v>1292</v>
      </c>
      <c r="AF75" s="13" t="s">
        <v>1293</v>
      </c>
      <c r="AG75" s="48" t="s">
        <v>89</v>
      </c>
      <c r="AH75" s="48">
        <v>1</v>
      </c>
      <c r="AI75" s="48">
        <v>1</v>
      </c>
      <c r="AJ75" s="48">
        <v>1</v>
      </c>
      <c r="AK75" s="48">
        <v>1</v>
      </c>
      <c r="AL75" s="48">
        <v>1</v>
      </c>
      <c r="AM75" s="48">
        <v>1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48">
        <v>0</v>
      </c>
      <c r="AT75" s="48">
        <v>0</v>
      </c>
      <c r="AU75" s="48">
        <v>0</v>
      </c>
      <c r="AV75" s="48">
        <v>0</v>
      </c>
      <c r="AW75" s="48">
        <v>0</v>
      </c>
      <c r="AX75" s="48">
        <v>0</v>
      </c>
      <c r="AY75" s="48">
        <v>0</v>
      </c>
      <c r="AZ75" s="48">
        <v>0</v>
      </c>
      <c r="BA75" s="48">
        <v>0</v>
      </c>
      <c r="BB75" s="48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48">
        <v>0</v>
      </c>
      <c r="BK75" s="48">
        <v>0</v>
      </c>
      <c r="BL75" s="48">
        <v>0</v>
      </c>
      <c r="BM75" s="48">
        <v>0</v>
      </c>
      <c r="BN75" s="48">
        <v>0</v>
      </c>
      <c r="BO75" s="48"/>
      <c r="BP75" s="48" t="s">
        <v>85</v>
      </c>
      <c r="BQ75" s="48" t="s">
        <v>85</v>
      </c>
      <c r="BR75" s="48" t="s">
        <v>85</v>
      </c>
      <c r="BS75" s="48" t="s">
        <v>85</v>
      </c>
      <c r="BT75" s="48" t="s">
        <v>85</v>
      </c>
      <c r="BU75" s="48" t="s">
        <v>85</v>
      </c>
      <c r="BV75" s="48" t="s">
        <v>85</v>
      </c>
      <c r="BW75" s="48" t="s">
        <v>85</v>
      </c>
      <c r="BX75" s="48" t="s">
        <v>85</v>
      </c>
      <c r="BY75" s="48" t="s">
        <v>85</v>
      </c>
      <c r="BZ75" s="48" t="s">
        <v>85</v>
      </c>
      <c r="CA75" s="48" t="s">
        <v>85</v>
      </c>
      <c r="CB75" s="48" t="s">
        <v>85</v>
      </c>
      <c r="CC75" s="48" t="s">
        <v>85</v>
      </c>
      <c r="CD75" s="45"/>
    </row>
    <row r="76" spans="1:82">
      <c r="A76" s="26">
        <v>18</v>
      </c>
      <c r="B76" s="26" t="s">
        <v>1284</v>
      </c>
      <c r="C76" s="19" t="s">
        <v>600</v>
      </c>
      <c r="D76" s="27">
        <v>43998</v>
      </c>
      <c r="E76" s="27">
        <v>44004</v>
      </c>
      <c r="F76" s="26" t="s">
        <v>1303</v>
      </c>
      <c r="G76" s="27">
        <v>44012</v>
      </c>
      <c r="H76" s="32">
        <v>7</v>
      </c>
      <c r="I76" s="48">
        <v>3.5</v>
      </c>
      <c r="J76" s="40" t="s">
        <v>176</v>
      </c>
      <c r="K76" s="32">
        <v>800</v>
      </c>
      <c r="L76" s="32">
        <v>40</v>
      </c>
      <c r="M76" s="32">
        <v>47</v>
      </c>
      <c r="N76" s="22" t="s">
        <v>85</v>
      </c>
      <c r="O76" s="22" t="s">
        <v>85</v>
      </c>
      <c r="P76" s="32" t="s">
        <v>1286</v>
      </c>
      <c r="Q76" s="32" t="s">
        <v>1287</v>
      </c>
      <c r="R76" s="32" t="s">
        <v>88</v>
      </c>
      <c r="S76" s="12">
        <v>41</v>
      </c>
      <c r="T76" s="12">
        <v>57</v>
      </c>
      <c r="U76" s="48">
        <v>41</v>
      </c>
      <c r="V76" s="48">
        <v>57</v>
      </c>
      <c r="W76" s="48" t="str">
        <f>IF(U76&gt;V76,"Dem","Rep")</f>
        <v>Rep</v>
      </c>
      <c r="X76" s="48">
        <f>IF(AND(W76="Rep",M76&gt;L76),1,0)</f>
        <v>1</v>
      </c>
      <c r="Y76" s="48" t="s">
        <v>85</v>
      </c>
      <c r="Z76" s="48" t="s">
        <v>85</v>
      </c>
      <c r="AA76" s="32">
        <v>0</v>
      </c>
      <c r="AB76" s="32">
        <v>0</v>
      </c>
      <c r="AC76" s="32">
        <v>0</v>
      </c>
      <c r="AD76" s="22" t="s">
        <v>85</v>
      </c>
      <c r="AE76" s="32" t="s">
        <v>1295</v>
      </c>
      <c r="AF76" s="32" t="s">
        <v>600</v>
      </c>
      <c r="AG76" s="32" t="s">
        <v>118</v>
      </c>
      <c r="AH76" s="32">
        <v>1</v>
      </c>
      <c r="AI76" s="32">
        <v>0</v>
      </c>
      <c r="AJ76" s="48" t="s">
        <v>85</v>
      </c>
      <c r="AK76" s="48" t="s">
        <v>85</v>
      </c>
      <c r="AL76" s="48" t="s">
        <v>85</v>
      </c>
      <c r="AM76" s="48" t="s">
        <v>85</v>
      </c>
      <c r="AN76" s="48" t="s">
        <v>85</v>
      </c>
      <c r="AO76" s="48" t="s">
        <v>85</v>
      </c>
      <c r="AP76" s="48" t="s">
        <v>85</v>
      </c>
      <c r="AQ76" s="48" t="s">
        <v>85</v>
      </c>
      <c r="AR76" s="48" t="s">
        <v>85</v>
      </c>
      <c r="AS76" s="48" t="s">
        <v>85</v>
      </c>
      <c r="AT76" s="48" t="s">
        <v>85</v>
      </c>
      <c r="AU76" s="48" t="s">
        <v>85</v>
      </c>
      <c r="AV76" s="48" t="s">
        <v>85</v>
      </c>
      <c r="AW76" s="48" t="s">
        <v>85</v>
      </c>
      <c r="AX76" s="48" t="s">
        <v>85</v>
      </c>
      <c r="AY76" s="48" t="s">
        <v>85</v>
      </c>
      <c r="AZ76" s="48" t="s">
        <v>85</v>
      </c>
      <c r="BA76" s="48" t="s">
        <v>85</v>
      </c>
      <c r="BB76" s="48" t="s">
        <v>85</v>
      </c>
      <c r="BC76" s="48" t="s">
        <v>85</v>
      </c>
      <c r="BD76" s="48" t="s">
        <v>85</v>
      </c>
      <c r="BE76" s="48" t="s">
        <v>85</v>
      </c>
      <c r="BF76" s="48" t="s">
        <v>85</v>
      </c>
      <c r="BG76" s="48" t="s">
        <v>85</v>
      </c>
      <c r="BH76" s="48" t="s">
        <v>85</v>
      </c>
      <c r="BI76" s="48" t="s">
        <v>85</v>
      </c>
      <c r="BJ76" s="48" t="s">
        <v>85</v>
      </c>
      <c r="BK76" s="48" t="s">
        <v>85</v>
      </c>
      <c r="BL76" s="48" t="s">
        <v>85</v>
      </c>
      <c r="BM76" s="48" t="s">
        <v>85</v>
      </c>
      <c r="BN76" s="48" t="s">
        <v>85</v>
      </c>
      <c r="BO76" s="48"/>
      <c r="BP76" s="48" t="s">
        <v>85</v>
      </c>
      <c r="BQ76" s="48" t="s">
        <v>85</v>
      </c>
      <c r="BR76" s="48" t="s">
        <v>85</v>
      </c>
      <c r="BS76" s="48" t="s">
        <v>85</v>
      </c>
      <c r="BT76" s="48" t="s">
        <v>85</v>
      </c>
      <c r="BU76" s="48" t="s">
        <v>85</v>
      </c>
      <c r="BV76" s="48" t="s">
        <v>85</v>
      </c>
      <c r="BW76" s="48" t="s">
        <v>85</v>
      </c>
      <c r="BX76" s="48" t="s">
        <v>85</v>
      </c>
      <c r="BY76" s="48" t="s">
        <v>85</v>
      </c>
      <c r="BZ76" s="48" t="s">
        <v>85</v>
      </c>
      <c r="CA76" s="48" t="s">
        <v>85</v>
      </c>
      <c r="CB76" s="48" t="s">
        <v>85</v>
      </c>
      <c r="CC76" s="48" t="s">
        <v>85</v>
      </c>
    </row>
    <row r="77" spans="1:82">
      <c r="A77" s="1">
        <v>29</v>
      </c>
      <c r="B77" s="1" t="s">
        <v>953</v>
      </c>
      <c r="C77" s="19" t="s">
        <v>1017</v>
      </c>
      <c r="D77" s="20" t="s">
        <v>612</v>
      </c>
      <c r="E77" s="20" t="s">
        <v>168</v>
      </c>
      <c r="F77" s="20" t="s">
        <v>970</v>
      </c>
      <c r="G77" s="20" t="s">
        <v>408</v>
      </c>
      <c r="H77" s="21">
        <f>E77-D77+1</f>
        <v>3</v>
      </c>
      <c r="I77" s="48">
        <v>4</v>
      </c>
      <c r="J77" s="40" t="s">
        <v>176</v>
      </c>
      <c r="K77" s="48">
        <v>584</v>
      </c>
      <c r="L77" s="22">
        <v>41</v>
      </c>
      <c r="M77" s="22">
        <v>50</v>
      </c>
      <c r="N77" s="22">
        <v>3</v>
      </c>
      <c r="O77" s="22">
        <v>7</v>
      </c>
      <c r="P77" s="22" t="s">
        <v>1307</v>
      </c>
      <c r="Q77" s="22" t="s">
        <v>1308</v>
      </c>
      <c r="R77" s="48" t="s">
        <v>88</v>
      </c>
      <c r="S77" s="12">
        <v>42</v>
      </c>
      <c r="T77" s="12">
        <v>54</v>
      </c>
      <c r="U77" s="48">
        <v>42</v>
      </c>
      <c r="V77" s="48">
        <v>54</v>
      </c>
      <c r="W77" s="48" t="str">
        <f>IF(U77&gt;V77,"Dem","Rep")</f>
        <v>Rep</v>
      </c>
      <c r="X77" s="48">
        <f>IF(AND(W77="Rep",M77&gt;L77),1,0)</f>
        <v>1</v>
      </c>
      <c r="Y77" s="49" t="s">
        <v>129</v>
      </c>
      <c r="Z77" s="48" t="s">
        <v>85</v>
      </c>
      <c r="AA77" s="48" t="s">
        <v>85</v>
      </c>
      <c r="AB77" s="48" t="s">
        <v>85</v>
      </c>
      <c r="AC77" s="48" t="s">
        <v>85</v>
      </c>
      <c r="AD77" s="48" t="s">
        <v>85</v>
      </c>
      <c r="AE77" s="48" t="s">
        <v>1017</v>
      </c>
      <c r="AF77" s="48" t="s">
        <v>1017</v>
      </c>
      <c r="AG77" s="48" t="s">
        <v>89</v>
      </c>
      <c r="AH77" s="48">
        <v>1</v>
      </c>
      <c r="AI77" s="48">
        <v>1</v>
      </c>
      <c r="AJ77" s="48">
        <v>1</v>
      </c>
      <c r="AK77" s="48">
        <v>1</v>
      </c>
      <c r="AL77" s="48">
        <v>1</v>
      </c>
      <c r="AM77" s="48">
        <v>1</v>
      </c>
      <c r="AN77" s="48">
        <v>0</v>
      </c>
      <c r="AO77" s="48">
        <v>0</v>
      </c>
      <c r="AP77" s="48">
        <v>1</v>
      </c>
      <c r="AQ77" s="48">
        <v>0</v>
      </c>
      <c r="AR77" s="48">
        <v>0</v>
      </c>
      <c r="AS77" s="48">
        <v>0</v>
      </c>
      <c r="AT77" s="48">
        <v>1</v>
      </c>
      <c r="AU77" s="48">
        <v>0</v>
      </c>
      <c r="AV77" s="48">
        <v>0</v>
      </c>
      <c r="AW77" s="48">
        <v>0</v>
      </c>
      <c r="AX77" s="48">
        <v>0</v>
      </c>
      <c r="AY77" s="48">
        <v>0</v>
      </c>
      <c r="AZ77" s="48">
        <v>0</v>
      </c>
      <c r="BA77" s="48">
        <v>0</v>
      </c>
      <c r="BB77" s="48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48">
        <v>0</v>
      </c>
      <c r="BK77" s="48">
        <v>0</v>
      </c>
      <c r="BL77" s="48">
        <v>0</v>
      </c>
      <c r="BM77" s="48">
        <v>0</v>
      </c>
      <c r="BN77" s="48">
        <v>0</v>
      </c>
      <c r="BO77" s="48"/>
      <c r="BP77" s="48">
        <v>52</v>
      </c>
      <c r="BQ77" s="48">
        <v>33</v>
      </c>
      <c r="BR77" s="48">
        <v>30</v>
      </c>
      <c r="BS77" s="48">
        <v>45</v>
      </c>
      <c r="BT77" s="48">
        <v>25</v>
      </c>
      <c r="BU77" s="48" t="s">
        <v>85</v>
      </c>
      <c r="BV77" s="48" t="s">
        <v>85</v>
      </c>
      <c r="BW77" s="48" t="s">
        <v>85</v>
      </c>
      <c r="BX77" s="48" t="s">
        <v>85</v>
      </c>
      <c r="BY77" s="48">
        <v>89</v>
      </c>
      <c r="BZ77" s="48" t="s">
        <v>85</v>
      </c>
      <c r="CA77" s="48" t="s">
        <v>85</v>
      </c>
      <c r="CB77" s="48" t="s">
        <v>85</v>
      </c>
      <c r="CC77" s="48">
        <v>11</v>
      </c>
      <c r="CD77" s="1"/>
    </row>
    <row r="78" spans="1:82">
      <c r="A78" s="26">
        <v>23</v>
      </c>
      <c r="B78" s="26" t="s">
        <v>953</v>
      </c>
      <c r="C78" s="19" t="s">
        <v>453</v>
      </c>
      <c r="D78" s="27">
        <v>44023</v>
      </c>
      <c r="E78" s="27">
        <v>44025</v>
      </c>
      <c r="F78" s="26" t="s">
        <v>971</v>
      </c>
      <c r="G78" s="27">
        <v>44026</v>
      </c>
      <c r="H78" s="32">
        <v>3</v>
      </c>
      <c r="I78" s="48">
        <v>4.2</v>
      </c>
      <c r="J78" s="40" t="s">
        <v>176</v>
      </c>
      <c r="K78" s="32">
        <v>873</v>
      </c>
      <c r="L78" s="32">
        <v>44</v>
      </c>
      <c r="M78" s="32">
        <v>47</v>
      </c>
      <c r="N78" s="32">
        <v>1</v>
      </c>
      <c r="O78" s="49">
        <v>2</v>
      </c>
      <c r="P78" s="32" t="s">
        <v>1307</v>
      </c>
      <c r="Q78" s="32" t="s">
        <v>1308</v>
      </c>
      <c r="R78" s="32" t="s">
        <v>177</v>
      </c>
      <c r="S78" s="12">
        <v>42</v>
      </c>
      <c r="T78" s="12">
        <v>54</v>
      </c>
      <c r="U78" s="48">
        <v>42</v>
      </c>
      <c r="V78" s="48">
        <v>54</v>
      </c>
      <c r="W78" s="48" t="str">
        <f>IF(U78&gt;V78,"Dem","Rep")</f>
        <v>Rep</v>
      </c>
      <c r="X78" s="48">
        <f>IF(AND(W78="Rep",M78&gt;L78),1,0)</f>
        <v>1</v>
      </c>
      <c r="Y78" s="22" t="s">
        <v>85</v>
      </c>
      <c r="Z78" s="32" t="s">
        <v>611</v>
      </c>
      <c r="AA78" s="32">
        <v>0</v>
      </c>
      <c r="AB78" s="32">
        <v>0</v>
      </c>
      <c r="AC78" s="32">
        <v>0</v>
      </c>
      <c r="AD78" s="32">
        <v>0</v>
      </c>
      <c r="AE78" s="32" t="s">
        <v>453</v>
      </c>
      <c r="AF78" s="32" t="s">
        <v>453</v>
      </c>
      <c r="AG78" s="32" t="s">
        <v>178</v>
      </c>
      <c r="AH78" s="32">
        <v>1</v>
      </c>
      <c r="AI78" s="32">
        <v>0</v>
      </c>
      <c r="AJ78" s="32">
        <v>1</v>
      </c>
      <c r="AK78" s="32">
        <v>1</v>
      </c>
      <c r="AL78" s="32">
        <v>1</v>
      </c>
      <c r="AM78" s="32">
        <v>1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1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32">
        <v>0</v>
      </c>
      <c r="BM78" s="32">
        <v>0</v>
      </c>
      <c r="BN78" s="32">
        <v>0</v>
      </c>
      <c r="BO78" s="32"/>
      <c r="BP78" s="22" t="s">
        <v>85</v>
      </c>
      <c r="BQ78" s="22" t="s">
        <v>85</v>
      </c>
      <c r="BR78" s="49">
        <v>28</v>
      </c>
      <c r="BS78" s="49">
        <v>38</v>
      </c>
      <c r="BT78" s="49">
        <v>34</v>
      </c>
      <c r="BU78" s="22" t="s">
        <v>85</v>
      </c>
      <c r="BV78" s="22" t="s">
        <v>85</v>
      </c>
      <c r="BW78" s="22" t="s">
        <v>85</v>
      </c>
      <c r="BX78" s="22" t="s">
        <v>85</v>
      </c>
      <c r="BY78" s="32">
        <v>91</v>
      </c>
      <c r="BZ78" s="22" t="s">
        <v>85</v>
      </c>
      <c r="CA78" s="22" t="s">
        <v>85</v>
      </c>
      <c r="CB78" s="22" t="s">
        <v>85</v>
      </c>
      <c r="CC78" s="32">
        <v>9</v>
      </c>
    </row>
    <row r="79" spans="1:82">
      <c r="A79" s="26">
        <v>20</v>
      </c>
      <c r="B79" s="26" t="s">
        <v>953</v>
      </c>
      <c r="C79" s="19" t="s">
        <v>972</v>
      </c>
      <c r="D79" s="27">
        <v>43999</v>
      </c>
      <c r="E79" s="27">
        <v>44008</v>
      </c>
      <c r="F79" s="26" t="s">
        <v>973</v>
      </c>
      <c r="G79" s="27">
        <v>44013</v>
      </c>
      <c r="H79" s="32">
        <v>10</v>
      </c>
      <c r="I79" s="48">
        <v>4.3099999999999996</v>
      </c>
      <c r="J79" s="40" t="s">
        <v>176</v>
      </c>
      <c r="K79" s="32">
        <v>517</v>
      </c>
      <c r="L79" s="32">
        <v>36</v>
      </c>
      <c r="M79" s="32">
        <v>46</v>
      </c>
      <c r="N79" s="22" t="s">
        <v>85</v>
      </c>
      <c r="O79" s="49">
        <v>18</v>
      </c>
      <c r="P79" s="32" t="s">
        <v>1307</v>
      </c>
      <c r="Q79" s="32" t="s">
        <v>1308</v>
      </c>
      <c r="R79" s="32" t="s">
        <v>177</v>
      </c>
      <c r="S79" s="12">
        <v>42</v>
      </c>
      <c r="T79" s="12">
        <v>54</v>
      </c>
      <c r="U79" s="48">
        <v>42</v>
      </c>
      <c r="V79" s="48">
        <v>54</v>
      </c>
      <c r="W79" s="48" t="str">
        <f>IF(U79&gt;V79,"Dem","Rep")</f>
        <v>Rep</v>
      </c>
      <c r="X79" s="48">
        <f>IF(AND(W79="Rep",M79&gt;L79),1,0)</f>
        <v>1</v>
      </c>
      <c r="Y79" s="22" t="s">
        <v>85</v>
      </c>
      <c r="Z79" s="48" t="s">
        <v>85</v>
      </c>
      <c r="AA79" s="32">
        <v>0</v>
      </c>
      <c r="AB79" s="32">
        <v>0</v>
      </c>
      <c r="AC79" s="32">
        <v>0</v>
      </c>
      <c r="AD79" s="22" t="s">
        <v>85</v>
      </c>
      <c r="AE79" s="32" t="s">
        <v>972</v>
      </c>
      <c r="AF79" s="32" t="s">
        <v>972</v>
      </c>
      <c r="AG79" s="32" t="s">
        <v>178</v>
      </c>
      <c r="AH79" s="32">
        <v>1</v>
      </c>
      <c r="AI79" s="32">
        <v>0</v>
      </c>
      <c r="AJ79" s="49">
        <v>1</v>
      </c>
      <c r="AK79" s="49">
        <v>0</v>
      </c>
      <c r="AL79" s="49">
        <v>0</v>
      </c>
      <c r="AM79" s="49">
        <v>1</v>
      </c>
      <c r="AN79" s="49">
        <v>0</v>
      </c>
      <c r="AO79" s="49">
        <v>0</v>
      </c>
      <c r="AP79" s="49">
        <v>1</v>
      </c>
      <c r="AQ79" s="49">
        <v>0</v>
      </c>
      <c r="AR79" s="49">
        <v>0</v>
      </c>
      <c r="AS79" s="49">
        <v>0</v>
      </c>
      <c r="AT79" s="49">
        <v>0</v>
      </c>
      <c r="AU79" s="49">
        <v>0</v>
      </c>
      <c r="AV79" s="49">
        <v>0</v>
      </c>
      <c r="AW79" s="49">
        <v>0</v>
      </c>
      <c r="AX79" s="49">
        <v>0</v>
      </c>
      <c r="AY79" s="49">
        <v>0</v>
      </c>
      <c r="AZ79" s="49">
        <v>0</v>
      </c>
      <c r="BA79" s="49">
        <v>0</v>
      </c>
      <c r="BB79" s="49">
        <v>0</v>
      </c>
      <c r="BC79" s="49">
        <v>0</v>
      </c>
      <c r="BD79" s="49">
        <v>0</v>
      </c>
      <c r="BE79" s="49">
        <v>0</v>
      </c>
      <c r="BF79" s="49">
        <v>0</v>
      </c>
      <c r="BG79" s="49">
        <v>0</v>
      </c>
      <c r="BH79" s="49">
        <v>0</v>
      </c>
      <c r="BI79" s="49">
        <v>0</v>
      </c>
      <c r="BJ79" s="49">
        <v>0</v>
      </c>
      <c r="BK79" s="49">
        <v>0</v>
      </c>
      <c r="BL79" s="49">
        <v>0</v>
      </c>
      <c r="BM79" s="49">
        <v>0</v>
      </c>
      <c r="BN79" s="49">
        <v>0</v>
      </c>
      <c r="BO79" s="49"/>
      <c r="BP79" s="49" t="e">
        <v>#N/A</v>
      </c>
      <c r="BQ79" s="49" t="e">
        <v>#N/A</v>
      </c>
      <c r="BR79" s="49">
        <v>24</v>
      </c>
      <c r="BS79" s="49">
        <v>41</v>
      </c>
      <c r="BT79" s="49">
        <v>26</v>
      </c>
      <c r="BU79" s="22" t="s">
        <v>85</v>
      </c>
      <c r="BV79" s="22" t="s">
        <v>85</v>
      </c>
      <c r="BW79" s="22" t="s">
        <v>85</v>
      </c>
      <c r="BX79" s="22" t="s">
        <v>85</v>
      </c>
      <c r="BY79" s="22" t="s">
        <v>85</v>
      </c>
      <c r="BZ79" s="22" t="s">
        <v>85</v>
      </c>
      <c r="CA79" s="22" t="s">
        <v>85</v>
      </c>
      <c r="CB79" s="22" t="s">
        <v>85</v>
      </c>
      <c r="CC79" s="22" t="s">
        <v>85</v>
      </c>
    </row>
    <row r="80" spans="1:82">
      <c r="A80" s="44">
        <v>118</v>
      </c>
      <c r="B80" s="45" t="s">
        <v>976</v>
      </c>
      <c r="C80" s="9" t="s">
        <v>121</v>
      </c>
      <c r="D80" s="39" t="s">
        <v>137</v>
      </c>
      <c r="E80" s="39" t="s">
        <v>125</v>
      </c>
      <c r="F80" s="23" t="s">
        <v>1318</v>
      </c>
      <c r="G80" s="39" t="s">
        <v>125</v>
      </c>
      <c r="H80" s="21">
        <f>E80-D80+1</f>
        <v>11</v>
      </c>
      <c r="I80" s="40" t="s">
        <v>1319</v>
      </c>
      <c r="J80" s="40" t="s">
        <v>176</v>
      </c>
      <c r="K80" s="22">
        <v>655</v>
      </c>
      <c r="L80" s="22">
        <v>55</v>
      </c>
      <c r="M80" s="22">
        <v>42</v>
      </c>
      <c r="N80" s="22" t="s">
        <v>85</v>
      </c>
      <c r="O80" s="22" t="s">
        <v>85</v>
      </c>
      <c r="P80" s="22" t="s">
        <v>1320</v>
      </c>
      <c r="Q80" s="22" t="s">
        <v>1321</v>
      </c>
      <c r="R80" s="22" t="s">
        <v>88</v>
      </c>
      <c r="S80" s="12">
        <v>52</v>
      </c>
      <c r="T80" s="12">
        <v>47</v>
      </c>
      <c r="U80" s="48">
        <v>52</v>
      </c>
      <c r="V80" s="48">
        <v>47</v>
      </c>
      <c r="W80" s="48" t="str">
        <f>IF(U80&gt;V80,"Dem","Rep")</f>
        <v>Dem</v>
      </c>
      <c r="X80" s="48">
        <f>IF(AND(W80="Dem", L80&gt;M80),1,0)</f>
        <v>1</v>
      </c>
      <c r="Y80" s="22" t="s">
        <v>129</v>
      </c>
      <c r="Z80" s="22" t="s">
        <v>85</v>
      </c>
      <c r="AA80" s="22" t="s">
        <v>85</v>
      </c>
      <c r="AB80" s="22" t="s">
        <v>85</v>
      </c>
      <c r="AC80" s="22" t="s">
        <v>85</v>
      </c>
      <c r="AD80" s="22" t="s">
        <v>85</v>
      </c>
      <c r="AE80" s="13" t="s">
        <v>121</v>
      </c>
      <c r="AF80" s="13" t="s">
        <v>121</v>
      </c>
      <c r="AG80" s="22" t="s">
        <v>89</v>
      </c>
      <c r="AH80" s="22">
        <v>1</v>
      </c>
      <c r="AI80" s="22">
        <v>0</v>
      </c>
      <c r="AJ80" s="22">
        <v>1</v>
      </c>
      <c r="AK80" s="22">
        <v>1</v>
      </c>
      <c r="AL80" s="22">
        <v>1</v>
      </c>
      <c r="AM80" s="22">
        <v>1</v>
      </c>
      <c r="AN80" s="22">
        <v>0</v>
      </c>
      <c r="AO80" s="22">
        <v>0</v>
      </c>
      <c r="AP80" s="22">
        <v>1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48"/>
      <c r="BP80" s="22" t="s">
        <v>85</v>
      </c>
      <c r="BQ80" s="22" t="s">
        <v>85</v>
      </c>
      <c r="BR80" s="22" t="s">
        <v>85</v>
      </c>
      <c r="BS80" s="22" t="s">
        <v>85</v>
      </c>
      <c r="BT80" s="22" t="s">
        <v>85</v>
      </c>
      <c r="BU80" s="22" t="s">
        <v>85</v>
      </c>
      <c r="BV80" s="22" t="s">
        <v>85</v>
      </c>
      <c r="BW80" s="22" t="s">
        <v>85</v>
      </c>
      <c r="BX80" s="22" t="s">
        <v>85</v>
      </c>
      <c r="BY80" s="22" t="s">
        <v>85</v>
      </c>
      <c r="BZ80" s="22" t="s">
        <v>85</v>
      </c>
      <c r="CA80" s="22" t="s">
        <v>85</v>
      </c>
      <c r="CB80" s="22" t="s">
        <v>85</v>
      </c>
      <c r="CC80" s="22" t="s">
        <v>85</v>
      </c>
      <c r="CD80" s="45"/>
    </row>
    <row r="81" spans="1:82">
      <c r="A81" s="44">
        <v>108</v>
      </c>
      <c r="B81" s="45" t="s">
        <v>976</v>
      </c>
      <c r="C81" s="9" t="s">
        <v>121</v>
      </c>
      <c r="D81" s="39" t="s">
        <v>137</v>
      </c>
      <c r="E81" s="39" t="s">
        <v>79</v>
      </c>
      <c r="F81" s="39" t="s">
        <v>138</v>
      </c>
      <c r="G81" s="39" t="s">
        <v>139</v>
      </c>
      <c r="H81" s="21">
        <f>E81-D81+1</f>
        <v>4</v>
      </c>
      <c r="I81" s="40" t="s">
        <v>802</v>
      </c>
      <c r="J81" s="40" t="s">
        <v>176</v>
      </c>
      <c r="K81" s="40" t="s">
        <v>1322</v>
      </c>
      <c r="L81" s="22">
        <v>53</v>
      </c>
      <c r="M81" s="22">
        <v>44</v>
      </c>
      <c r="N81" s="22" t="s">
        <v>85</v>
      </c>
      <c r="O81" s="22" t="s">
        <v>85</v>
      </c>
      <c r="P81" s="22" t="s">
        <v>1320</v>
      </c>
      <c r="Q81" s="22" t="s">
        <v>1321</v>
      </c>
      <c r="R81" s="48" t="s">
        <v>88</v>
      </c>
      <c r="S81" s="12">
        <v>52</v>
      </c>
      <c r="T81" s="12">
        <v>47</v>
      </c>
      <c r="U81" s="48">
        <v>43</v>
      </c>
      <c r="V81" s="48">
        <v>47</v>
      </c>
      <c r="W81" s="48" t="str">
        <f>IF(U81&gt;V81,"Dem","Rep")</f>
        <v>Rep</v>
      </c>
      <c r="X81" s="48">
        <f>IF(AND(W81="Rep",M81&gt;L81),1,0)</f>
        <v>0</v>
      </c>
      <c r="Y81" s="48" t="s">
        <v>129</v>
      </c>
      <c r="Z81" s="48" t="s">
        <v>85</v>
      </c>
      <c r="AA81" s="48" t="s">
        <v>85</v>
      </c>
      <c r="AB81" s="48" t="s">
        <v>85</v>
      </c>
      <c r="AC81" s="48" t="s">
        <v>85</v>
      </c>
      <c r="AD81" s="48" t="s">
        <v>85</v>
      </c>
      <c r="AE81" s="13" t="s">
        <v>121</v>
      </c>
      <c r="AF81" s="13" t="s">
        <v>121</v>
      </c>
      <c r="AG81" s="48" t="s">
        <v>89</v>
      </c>
      <c r="AH81" s="48">
        <v>1</v>
      </c>
      <c r="AI81" s="48">
        <v>0</v>
      </c>
      <c r="AJ81" s="48">
        <v>1</v>
      </c>
      <c r="AK81" s="48">
        <v>1</v>
      </c>
      <c r="AL81" s="48">
        <v>1</v>
      </c>
      <c r="AM81" s="48">
        <v>1</v>
      </c>
      <c r="AN81" s="48">
        <v>0</v>
      </c>
      <c r="AO81" s="48">
        <v>0</v>
      </c>
      <c r="AP81" s="48">
        <v>1</v>
      </c>
      <c r="AQ81" s="48">
        <v>0</v>
      </c>
      <c r="AR81" s="48">
        <v>0</v>
      </c>
      <c r="AS81" s="48">
        <v>0</v>
      </c>
      <c r="AT81" s="48">
        <v>0</v>
      </c>
      <c r="AU81" s="48">
        <v>0</v>
      </c>
      <c r="AV81" s="48">
        <v>0</v>
      </c>
      <c r="AW81" s="48">
        <v>0</v>
      </c>
      <c r="AX81" s="48">
        <v>0</v>
      </c>
      <c r="AY81" s="48">
        <v>0</v>
      </c>
      <c r="AZ81" s="48">
        <v>0</v>
      </c>
      <c r="BA81" s="48">
        <v>0</v>
      </c>
      <c r="BB81" s="48">
        <v>0</v>
      </c>
      <c r="BC81" s="48">
        <v>0</v>
      </c>
      <c r="BD81" s="48">
        <v>0</v>
      </c>
      <c r="BE81" s="48">
        <v>0</v>
      </c>
      <c r="BF81" s="48">
        <v>0</v>
      </c>
      <c r="BG81" s="48">
        <v>0</v>
      </c>
      <c r="BH81" s="48">
        <v>0</v>
      </c>
      <c r="BI81" s="48">
        <v>0</v>
      </c>
      <c r="BJ81" s="48">
        <v>0</v>
      </c>
      <c r="BK81" s="48">
        <v>0</v>
      </c>
      <c r="BL81" s="48">
        <v>0</v>
      </c>
      <c r="BM81" s="48">
        <v>0</v>
      </c>
      <c r="BN81" s="48">
        <v>0</v>
      </c>
      <c r="BO81" s="48"/>
      <c r="BP81" s="48" t="s">
        <v>85</v>
      </c>
      <c r="BQ81" s="48" t="s">
        <v>85</v>
      </c>
      <c r="BR81" s="48" t="s">
        <v>85</v>
      </c>
      <c r="BS81" s="48" t="s">
        <v>85</v>
      </c>
      <c r="BT81" s="48" t="s">
        <v>85</v>
      </c>
      <c r="BU81" s="48" t="s">
        <v>85</v>
      </c>
      <c r="BV81" s="48" t="s">
        <v>85</v>
      </c>
      <c r="BW81" s="48" t="s">
        <v>85</v>
      </c>
      <c r="BX81" s="48" t="s">
        <v>85</v>
      </c>
      <c r="BY81" s="48" t="s">
        <v>85</v>
      </c>
      <c r="BZ81" s="48" t="s">
        <v>85</v>
      </c>
      <c r="CA81" s="48" t="s">
        <v>85</v>
      </c>
      <c r="CB81" s="48" t="s">
        <v>85</v>
      </c>
      <c r="CC81" s="48" t="s">
        <v>85</v>
      </c>
      <c r="CD81" s="45"/>
    </row>
    <row r="82" spans="1:82">
      <c r="A82" s="44">
        <v>102</v>
      </c>
      <c r="B82" s="45" t="s">
        <v>976</v>
      </c>
      <c r="C82" s="9" t="s">
        <v>999</v>
      </c>
      <c r="D82" s="39" t="s">
        <v>108</v>
      </c>
      <c r="E82" s="39" t="s">
        <v>79</v>
      </c>
      <c r="F82" s="39" t="s">
        <v>1000</v>
      </c>
      <c r="G82" s="39" t="s">
        <v>82</v>
      </c>
      <c r="H82" s="21">
        <f>E82-D82+1</f>
        <v>11</v>
      </c>
      <c r="I82" s="40" t="s">
        <v>325</v>
      </c>
      <c r="J82" s="40" t="s">
        <v>176</v>
      </c>
      <c r="K82" s="40" t="s">
        <v>717</v>
      </c>
      <c r="L82" s="22">
        <v>54</v>
      </c>
      <c r="M82" s="22">
        <v>42</v>
      </c>
      <c r="N82" s="22">
        <v>1</v>
      </c>
      <c r="O82" s="22">
        <v>4</v>
      </c>
      <c r="P82" s="22" t="s">
        <v>1320</v>
      </c>
      <c r="Q82" s="22" t="s">
        <v>1321</v>
      </c>
      <c r="R82" s="48" t="s">
        <v>88</v>
      </c>
      <c r="S82" s="12">
        <v>52</v>
      </c>
      <c r="T82" s="12">
        <v>47</v>
      </c>
      <c r="U82" s="48">
        <v>52</v>
      </c>
      <c r="V82" s="48">
        <v>47</v>
      </c>
      <c r="W82" s="48" t="str">
        <f>IF(U82&gt;V82,"Dem","Rep")</f>
        <v>Dem</v>
      </c>
      <c r="X82" s="48">
        <f>IF(AND(W82="Dem", L82&gt;M82),1,0)</f>
        <v>1</v>
      </c>
      <c r="Y82" s="48" t="s">
        <v>85</v>
      </c>
      <c r="Z82" s="48" t="s">
        <v>85</v>
      </c>
      <c r="AA82" s="48" t="s">
        <v>85</v>
      </c>
      <c r="AB82" s="48" t="s">
        <v>85</v>
      </c>
      <c r="AC82" s="48" t="s">
        <v>85</v>
      </c>
      <c r="AD82" s="48" t="s">
        <v>85</v>
      </c>
      <c r="AE82" s="13" t="s">
        <v>1001</v>
      </c>
      <c r="AF82" s="13" t="s">
        <v>1001</v>
      </c>
      <c r="AG82" s="48" t="s">
        <v>89</v>
      </c>
      <c r="AH82" s="48">
        <v>1</v>
      </c>
      <c r="AI82" s="48">
        <v>1</v>
      </c>
      <c r="AJ82" s="48">
        <v>1</v>
      </c>
      <c r="AK82" s="48">
        <v>1</v>
      </c>
      <c r="AL82" s="48">
        <v>1</v>
      </c>
      <c r="AM82" s="48">
        <v>1</v>
      </c>
      <c r="AN82" s="48">
        <v>0</v>
      </c>
      <c r="AO82" s="48">
        <v>0</v>
      </c>
      <c r="AP82" s="48">
        <v>0</v>
      </c>
      <c r="AQ82" s="48">
        <v>0</v>
      </c>
      <c r="AR82" s="48">
        <v>0</v>
      </c>
      <c r="AS82" s="48">
        <v>0</v>
      </c>
      <c r="AT82" s="48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8">
        <v>0</v>
      </c>
      <c r="BA82" s="48">
        <v>0</v>
      </c>
      <c r="BB82" s="48">
        <v>0</v>
      </c>
      <c r="BC82" s="48">
        <v>0</v>
      </c>
      <c r="BD82" s="48">
        <v>0</v>
      </c>
      <c r="BE82" s="48">
        <v>0</v>
      </c>
      <c r="BF82" s="48">
        <v>0</v>
      </c>
      <c r="BG82" s="48">
        <v>0</v>
      </c>
      <c r="BH82" s="48">
        <v>0</v>
      </c>
      <c r="BI82" s="48">
        <v>0</v>
      </c>
      <c r="BJ82" s="48">
        <v>0</v>
      </c>
      <c r="BK82" s="48">
        <v>0</v>
      </c>
      <c r="BL82" s="48">
        <v>0</v>
      </c>
      <c r="BM82" s="48">
        <v>0</v>
      </c>
      <c r="BN82" s="48">
        <v>0</v>
      </c>
      <c r="BO82" s="48"/>
      <c r="BP82" s="48" t="s">
        <v>85</v>
      </c>
      <c r="BQ82" s="48" t="s">
        <v>85</v>
      </c>
      <c r="BR82" s="48" t="s">
        <v>85</v>
      </c>
      <c r="BS82" s="48" t="s">
        <v>85</v>
      </c>
      <c r="BT82" s="48" t="s">
        <v>85</v>
      </c>
      <c r="BU82" s="48" t="s">
        <v>85</v>
      </c>
      <c r="BV82" s="48" t="s">
        <v>85</v>
      </c>
      <c r="BW82" s="48" t="s">
        <v>85</v>
      </c>
      <c r="BX82" s="48" t="s">
        <v>85</v>
      </c>
      <c r="BY82" s="48" t="s">
        <v>85</v>
      </c>
      <c r="BZ82" s="48" t="s">
        <v>85</v>
      </c>
      <c r="CA82" s="48" t="s">
        <v>85</v>
      </c>
      <c r="CB82" s="48" t="s">
        <v>85</v>
      </c>
      <c r="CC82" s="48" t="s">
        <v>85</v>
      </c>
      <c r="CD82" s="45"/>
    </row>
    <row r="83" spans="1:82">
      <c r="A83" s="44">
        <v>92</v>
      </c>
      <c r="B83" s="45" t="s">
        <v>976</v>
      </c>
      <c r="C83" s="24" t="s">
        <v>1006</v>
      </c>
      <c r="D83" s="39" t="s">
        <v>108</v>
      </c>
      <c r="E83" s="39" t="s">
        <v>91</v>
      </c>
      <c r="F83" s="39" t="s">
        <v>1007</v>
      </c>
      <c r="G83" s="39" t="s">
        <v>137</v>
      </c>
      <c r="H83" s="40">
        <f>E83-D83+1</f>
        <v>4</v>
      </c>
      <c r="I83" s="40" t="s">
        <v>83</v>
      </c>
      <c r="J83" s="40" t="s">
        <v>176</v>
      </c>
      <c r="K83" s="40" t="s">
        <v>220</v>
      </c>
      <c r="L83" s="22">
        <v>52</v>
      </c>
      <c r="M83" s="22">
        <v>34</v>
      </c>
      <c r="N83" s="22">
        <v>3</v>
      </c>
      <c r="O83" s="22">
        <v>13</v>
      </c>
      <c r="P83" s="22" t="s">
        <v>1320</v>
      </c>
      <c r="Q83" s="22" t="s">
        <v>1321</v>
      </c>
      <c r="R83" s="48" t="s">
        <v>88</v>
      </c>
      <c r="S83" s="12">
        <v>52</v>
      </c>
      <c r="T83" s="12">
        <v>47</v>
      </c>
      <c r="U83" s="48">
        <v>52</v>
      </c>
      <c r="V83" s="48">
        <v>47</v>
      </c>
      <c r="W83" s="48" t="str">
        <f>IF(U83&gt;V83,"Dem","Rep")</f>
        <v>Dem</v>
      </c>
      <c r="X83" s="48">
        <f>IF(AND(W83="Dem", L83&gt;M83),1,0)</f>
        <v>1</v>
      </c>
      <c r="Y83" s="48" t="s">
        <v>281</v>
      </c>
      <c r="Z83" s="48" t="s">
        <v>85</v>
      </c>
      <c r="AA83" s="48" t="s">
        <v>85</v>
      </c>
      <c r="AB83" s="22" t="s">
        <v>85</v>
      </c>
      <c r="AC83" s="22" t="s">
        <v>85</v>
      </c>
      <c r="AD83" s="22" t="s">
        <v>85</v>
      </c>
      <c r="AE83" s="13" t="s">
        <v>1006</v>
      </c>
      <c r="AF83" s="13" t="s">
        <v>1006</v>
      </c>
      <c r="AG83" s="48" t="s">
        <v>89</v>
      </c>
      <c r="AH83" s="48">
        <v>1</v>
      </c>
      <c r="AI83" s="48">
        <v>0</v>
      </c>
      <c r="AJ83" s="48">
        <v>1</v>
      </c>
      <c r="AK83" s="48">
        <v>0</v>
      </c>
      <c r="AL83" s="48">
        <v>1</v>
      </c>
      <c r="AM83" s="48">
        <v>1</v>
      </c>
      <c r="AN83" s="48">
        <v>0</v>
      </c>
      <c r="AO83" s="48">
        <v>0</v>
      </c>
      <c r="AP83" s="48">
        <v>1</v>
      </c>
      <c r="AQ83" s="48">
        <v>0</v>
      </c>
      <c r="AR83" s="48">
        <v>0</v>
      </c>
      <c r="AS83" s="48">
        <v>0</v>
      </c>
      <c r="AT83" s="48">
        <v>1</v>
      </c>
      <c r="AU83" s="48">
        <v>0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48">
        <v>0</v>
      </c>
      <c r="BB83" s="48">
        <v>0</v>
      </c>
      <c r="BC83" s="48">
        <v>0</v>
      </c>
      <c r="BD83" s="48">
        <v>0</v>
      </c>
      <c r="BE83" s="48">
        <v>0</v>
      </c>
      <c r="BF83" s="48">
        <v>0</v>
      </c>
      <c r="BG83" s="48">
        <v>0</v>
      </c>
      <c r="BH83" s="48">
        <v>0</v>
      </c>
      <c r="BI83" s="48">
        <v>0</v>
      </c>
      <c r="BJ83" s="48">
        <v>0</v>
      </c>
      <c r="BK83" s="48">
        <v>0</v>
      </c>
      <c r="BL83" s="48">
        <v>0</v>
      </c>
      <c r="BM83" s="48">
        <v>0</v>
      </c>
      <c r="BN83" s="48">
        <v>0</v>
      </c>
      <c r="BO83" s="48"/>
      <c r="BP83" s="48" t="s">
        <v>85</v>
      </c>
      <c r="BQ83" s="48" t="s">
        <v>85</v>
      </c>
      <c r="BR83" s="48">
        <v>41</v>
      </c>
      <c r="BS83" s="48">
        <v>30</v>
      </c>
      <c r="BT83" s="48">
        <v>33</v>
      </c>
      <c r="BU83" s="48" t="s">
        <v>85</v>
      </c>
      <c r="BV83" s="48" t="s">
        <v>85</v>
      </c>
      <c r="BW83" s="48" t="s">
        <v>85</v>
      </c>
      <c r="BX83" s="48" t="s">
        <v>85</v>
      </c>
      <c r="BY83" s="48">
        <v>65</v>
      </c>
      <c r="BZ83" s="48">
        <v>23</v>
      </c>
      <c r="CA83" s="48" t="s">
        <v>85</v>
      </c>
      <c r="CB83" s="48" t="s">
        <v>85</v>
      </c>
      <c r="CC83" s="48">
        <v>12</v>
      </c>
      <c r="CD83" s="45"/>
    </row>
    <row r="84" spans="1:82">
      <c r="A84" s="44">
        <v>85</v>
      </c>
      <c r="B84" s="45" t="s">
        <v>976</v>
      </c>
      <c r="C84" s="24" t="s">
        <v>453</v>
      </c>
      <c r="D84" s="39" t="s">
        <v>153</v>
      </c>
      <c r="E84" s="39" t="s">
        <v>106</v>
      </c>
      <c r="F84" s="39" t="s">
        <v>154</v>
      </c>
      <c r="G84" s="39" t="s">
        <v>232</v>
      </c>
      <c r="H84" s="40">
        <f>E84-D84+1</f>
        <v>4</v>
      </c>
      <c r="I84" s="40" t="s">
        <v>532</v>
      </c>
      <c r="J84" s="40" t="s">
        <v>176</v>
      </c>
      <c r="K84" s="40" t="s">
        <v>1018</v>
      </c>
      <c r="L84" s="22">
        <v>53</v>
      </c>
      <c r="M84" s="22">
        <v>46</v>
      </c>
      <c r="N84" s="22">
        <v>1</v>
      </c>
      <c r="O84" s="22">
        <v>0</v>
      </c>
      <c r="P84" s="22" t="s">
        <v>1320</v>
      </c>
      <c r="Q84" s="22" t="s">
        <v>1321</v>
      </c>
      <c r="R84" s="48" t="s">
        <v>88</v>
      </c>
      <c r="S84" s="12">
        <v>52</v>
      </c>
      <c r="T84" s="12">
        <v>47</v>
      </c>
      <c r="U84" s="48">
        <v>52</v>
      </c>
      <c r="V84" s="48">
        <v>47</v>
      </c>
      <c r="W84" s="48" t="str">
        <f>IF(U84&gt;V84,"Dem","Rep")</f>
        <v>Dem</v>
      </c>
      <c r="X84" s="48">
        <f>IF(AND(W84="Dem", L84&gt;M84),1,0)</f>
        <v>1</v>
      </c>
      <c r="Y84" s="48" t="s">
        <v>85</v>
      </c>
      <c r="Z84" s="48" t="s">
        <v>85</v>
      </c>
      <c r="AA84" s="48" t="s">
        <v>85</v>
      </c>
      <c r="AB84" s="48" t="s">
        <v>85</v>
      </c>
      <c r="AC84" s="48" t="s">
        <v>85</v>
      </c>
      <c r="AD84" s="22" t="s">
        <v>85</v>
      </c>
      <c r="AE84" s="48" t="s">
        <v>453</v>
      </c>
      <c r="AF84" s="48" t="s">
        <v>453</v>
      </c>
      <c r="AG84" s="48" t="s">
        <v>89</v>
      </c>
      <c r="AH84" s="48">
        <v>1</v>
      </c>
      <c r="AI84" s="48">
        <v>0</v>
      </c>
      <c r="AJ84" s="48">
        <v>1</v>
      </c>
      <c r="AK84" s="48">
        <v>1</v>
      </c>
      <c r="AL84" s="48">
        <v>1</v>
      </c>
      <c r="AM84" s="48">
        <v>1</v>
      </c>
      <c r="AN84" s="48">
        <v>0</v>
      </c>
      <c r="AO84" s="48">
        <v>0</v>
      </c>
      <c r="AP84" s="48">
        <v>0</v>
      </c>
      <c r="AQ84" s="48">
        <v>0</v>
      </c>
      <c r="AR84" s="48">
        <v>0</v>
      </c>
      <c r="AS84" s="48">
        <v>0</v>
      </c>
      <c r="AT84" s="48">
        <v>1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8">
        <v>0</v>
      </c>
      <c r="BA84" s="48">
        <v>0</v>
      </c>
      <c r="BB84" s="48">
        <v>0</v>
      </c>
      <c r="BC84" s="48">
        <v>0</v>
      </c>
      <c r="BD84" s="48">
        <v>0</v>
      </c>
      <c r="BE84" s="48">
        <v>0</v>
      </c>
      <c r="BF84" s="48">
        <v>0</v>
      </c>
      <c r="BG84" s="48">
        <v>0</v>
      </c>
      <c r="BH84" s="48">
        <v>0</v>
      </c>
      <c r="BI84" s="48">
        <v>0</v>
      </c>
      <c r="BJ84" s="48">
        <v>0</v>
      </c>
      <c r="BK84" s="48">
        <v>0</v>
      </c>
      <c r="BL84" s="48">
        <v>0</v>
      </c>
      <c r="BM84" s="48">
        <v>0</v>
      </c>
      <c r="BN84" s="48">
        <v>0</v>
      </c>
      <c r="BO84" s="48"/>
      <c r="BP84" s="48" t="s">
        <v>85</v>
      </c>
      <c r="BQ84" s="48" t="s">
        <v>85</v>
      </c>
      <c r="BR84" s="48">
        <v>37</v>
      </c>
      <c r="BS84" s="48">
        <v>37</v>
      </c>
      <c r="BT84" s="48">
        <v>26</v>
      </c>
      <c r="BU84" s="48" t="s">
        <v>85</v>
      </c>
      <c r="BV84" s="48" t="s">
        <v>85</v>
      </c>
      <c r="BW84" s="48" t="s">
        <v>85</v>
      </c>
      <c r="BX84" s="48" t="s">
        <v>85</v>
      </c>
      <c r="BY84" s="48">
        <v>69</v>
      </c>
      <c r="BZ84" s="48">
        <v>22</v>
      </c>
      <c r="CA84" s="48">
        <v>5</v>
      </c>
      <c r="CB84" s="48">
        <v>4</v>
      </c>
      <c r="CC84" s="48" t="s">
        <v>85</v>
      </c>
      <c r="CD84" s="45"/>
    </row>
    <row r="85" spans="1:82">
      <c r="A85" s="44">
        <v>80</v>
      </c>
      <c r="B85" s="45" t="s">
        <v>976</v>
      </c>
      <c r="C85" s="24" t="s">
        <v>487</v>
      </c>
      <c r="D85" s="39" t="s">
        <v>294</v>
      </c>
      <c r="E85" s="39" t="s">
        <v>153</v>
      </c>
      <c r="F85" s="39" t="s">
        <v>560</v>
      </c>
      <c r="G85" s="39" t="s">
        <v>106</v>
      </c>
      <c r="H85" s="40">
        <f>E85-D85+1</f>
        <v>4</v>
      </c>
      <c r="I85" s="40" t="s">
        <v>364</v>
      </c>
      <c r="J85" s="40" t="s">
        <v>176</v>
      </c>
      <c r="K85" s="40" t="s">
        <v>801</v>
      </c>
      <c r="L85" s="48">
        <v>54</v>
      </c>
      <c r="M85" s="48">
        <v>39</v>
      </c>
      <c r="N85" s="48">
        <v>2</v>
      </c>
      <c r="O85" s="48">
        <v>8</v>
      </c>
      <c r="P85" s="48" t="s">
        <v>1320</v>
      </c>
      <c r="Q85" s="48" t="s">
        <v>1321</v>
      </c>
      <c r="R85" s="22" t="s">
        <v>88</v>
      </c>
      <c r="S85" s="12">
        <v>52</v>
      </c>
      <c r="T85" s="12">
        <v>47</v>
      </c>
      <c r="U85" s="48">
        <v>52</v>
      </c>
      <c r="V85" s="48">
        <v>47</v>
      </c>
      <c r="W85" s="48" t="str">
        <f>IF(U85&gt;V85,"Dem","Rep")</f>
        <v>Dem</v>
      </c>
      <c r="X85" s="48">
        <f>IF(AND(W85="Dem", L85&gt;M85),1,0)</f>
        <v>1</v>
      </c>
      <c r="Y85" s="22" t="s">
        <v>85</v>
      </c>
      <c r="Z85" s="48" t="s">
        <v>85</v>
      </c>
      <c r="AA85" s="48">
        <v>0</v>
      </c>
      <c r="AB85" s="48">
        <v>1</v>
      </c>
      <c r="AC85" s="48">
        <v>0</v>
      </c>
      <c r="AD85" s="48" t="s">
        <v>85</v>
      </c>
      <c r="AE85" s="13" t="s">
        <v>554</v>
      </c>
      <c r="AF85" s="48" t="s">
        <v>487</v>
      </c>
      <c r="AG85" s="48" t="s">
        <v>89</v>
      </c>
      <c r="AH85" s="22">
        <v>1</v>
      </c>
      <c r="AI85" s="48">
        <v>1</v>
      </c>
      <c r="AJ85" s="48">
        <v>1</v>
      </c>
      <c r="AK85" s="48">
        <v>1</v>
      </c>
      <c r="AL85" s="48">
        <v>1</v>
      </c>
      <c r="AM85" s="48">
        <v>0</v>
      </c>
      <c r="AN85" s="48">
        <v>0</v>
      </c>
      <c r="AO85" s="48">
        <v>0</v>
      </c>
      <c r="AP85" s="48">
        <v>0</v>
      </c>
      <c r="AQ85" s="48">
        <v>0</v>
      </c>
      <c r="AR85" s="48">
        <v>0</v>
      </c>
      <c r="AS85" s="48">
        <v>0</v>
      </c>
      <c r="AT85" s="48">
        <v>1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8">
        <v>0</v>
      </c>
      <c r="BA85" s="48">
        <v>0</v>
      </c>
      <c r="BB85" s="48">
        <v>0</v>
      </c>
      <c r="BC85" s="48">
        <v>0</v>
      </c>
      <c r="BD85" s="48">
        <v>0</v>
      </c>
      <c r="BE85" s="48">
        <v>0</v>
      </c>
      <c r="BF85" s="48">
        <v>0</v>
      </c>
      <c r="BG85" s="48">
        <v>0</v>
      </c>
      <c r="BH85" s="48">
        <v>0</v>
      </c>
      <c r="BI85" s="48">
        <v>0</v>
      </c>
      <c r="BJ85" s="48">
        <v>0</v>
      </c>
      <c r="BK85" s="48">
        <v>0</v>
      </c>
      <c r="BL85" s="48">
        <v>0</v>
      </c>
      <c r="BM85" s="48">
        <v>0</v>
      </c>
      <c r="BN85" s="48">
        <v>0</v>
      </c>
      <c r="BO85" s="48"/>
      <c r="BP85" s="22">
        <v>39</v>
      </c>
      <c r="BQ85" s="22">
        <v>30</v>
      </c>
      <c r="BR85" s="22">
        <v>35</v>
      </c>
      <c r="BS85" s="22">
        <v>33</v>
      </c>
      <c r="BT85" s="22">
        <v>26</v>
      </c>
      <c r="BU85" s="22" t="s">
        <v>85</v>
      </c>
      <c r="BV85" s="22" t="s">
        <v>85</v>
      </c>
      <c r="BW85" s="22" t="s">
        <v>85</v>
      </c>
      <c r="BX85" s="22" t="s">
        <v>85</v>
      </c>
      <c r="BY85" s="22">
        <v>63</v>
      </c>
      <c r="BZ85" s="22">
        <v>20</v>
      </c>
      <c r="CA85" s="22">
        <v>10</v>
      </c>
      <c r="CB85" s="22">
        <v>7</v>
      </c>
      <c r="CC85" s="22" t="s">
        <v>85</v>
      </c>
      <c r="CD85" s="45"/>
    </row>
    <row r="86" spans="1:82">
      <c r="A86" s="44">
        <v>58</v>
      </c>
      <c r="B86" s="45" t="s">
        <v>976</v>
      </c>
      <c r="C86" s="24" t="s">
        <v>1006</v>
      </c>
      <c r="D86" s="39" t="s">
        <v>341</v>
      </c>
      <c r="E86" s="39" t="s">
        <v>166</v>
      </c>
      <c r="F86" s="39" t="s">
        <v>660</v>
      </c>
      <c r="G86" s="39" t="s">
        <v>309</v>
      </c>
      <c r="H86" s="40">
        <f>E86-D86+1</f>
        <v>5</v>
      </c>
      <c r="I86" s="40" t="s">
        <v>83</v>
      </c>
      <c r="J86" s="40" t="s">
        <v>176</v>
      </c>
      <c r="K86" s="48">
        <v>705</v>
      </c>
      <c r="L86" s="48">
        <v>50</v>
      </c>
      <c r="M86" s="48">
        <v>39</v>
      </c>
      <c r="N86" s="48">
        <v>3</v>
      </c>
      <c r="O86" s="48">
        <v>8</v>
      </c>
      <c r="P86" s="48" t="s">
        <v>1320</v>
      </c>
      <c r="Q86" s="48" t="s">
        <v>1321</v>
      </c>
      <c r="R86" s="48" t="s">
        <v>177</v>
      </c>
      <c r="S86" s="12">
        <v>52</v>
      </c>
      <c r="T86" s="12">
        <v>47</v>
      </c>
      <c r="U86" s="48">
        <v>52</v>
      </c>
      <c r="V86" s="48">
        <v>47</v>
      </c>
      <c r="W86" s="48" t="str">
        <f>IF(U86&gt;V86,"Dem","Rep")</f>
        <v>Dem</v>
      </c>
      <c r="X86" s="48">
        <f>IF(AND(W86="Dem", L86&gt;M86),1,0)</f>
        <v>1</v>
      </c>
      <c r="Y86" s="48" t="s">
        <v>85</v>
      </c>
      <c r="Z86" s="48" t="s">
        <v>85</v>
      </c>
      <c r="AA86" s="48" t="s">
        <v>85</v>
      </c>
      <c r="AB86" s="48" t="s">
        <v>85</v>
      </c>
      <c r="AC86" s="48" t="s">
        <v>85</v>
      </c>
      <c r="AD86" s="48" t="s">
        <v>85</v>
      </c>
      <c r="AE86" s="48" t="s">
        <v>1035</v>
      </c>
      <c r="AF86" s="48" t="s">
        <v>1035</v>
      </c>
      <c r="AG86" s="48" t="s">
        <v>89</v>
      </c>
      <c r="AH86" s="48">
        <v>1</v>
      </c>
      <c r="AI86" s="48">
        <v>0</v>
      </c>
      <c r="AJ86" s="48">
        <v>0</v>
      </c>
      <c r="AK86" s="48">
        <v>0</v>
      </c>
      <c r="AL86" s="48">
        <v>1</v>
      </c>
      <c r="AM86" s="48">
        <v>1</v>
      </c>
      <c r="AN86" s="48">
        <v>0</v>
      </c>
      <c r="AO86" s="48">
        <v>0</v>
      </c>
      <c r="AP86" s="48">
        <v>1</v>
      </c>
      <c r="AQ86" s="48">
        <v>0</v>
      </c>
      <c r="AR86" s="48">
        <v>0</v>
      </c>
      <c r="AS86" s="48">
        <v>0</v>
      </c>
      <c r="AT86" s="48">
        <v>1</v>
      </c>
      <c r="AU86" s="48">
        <v>0</v>
      </c>
      <c r="AV86" s="48">
        <v>0</v>
      </c>
      <c r="AW86" s="48">
        <v>0</v>
      </c>
      <c r="AX86" s="48">
        <v>0</v>
      </c>
      <c r="AY86" s="48">
        <v>0</v>
      </c>
      <c r="AZ86" s="48">
        <v>0</v>
      </c>
      <c r="BA86" s="48">
        <v>0</v>
      </c>
      <c r="BB86" s="48">
        <v>0</v>
      </c>
      <c r="BC86" s="48">
        <v>0</v>
      </c>
      <c r="BD86" s="48">
        <v>0</v>
      </c>
      <c r="BE86" s="48">
        <v>0</v>
      </c>
      <c r="BF86" s="48">
        <v>0</v>
      </c>
      <c r="BG86" s="48">
        <v>0</v>
      </c>
      <c r="BH86" s="48">
        <v>0</v>
      </c>
      <c r="BI86" s="48">
        <v>0</v>
      </c>
      <c r="BJ86" s="48">
        <v>0</v>
      </c>
      <c r="BK86" s="48">
        <v>0</v>
      </c>
      <c r="BL86" s="48">
        <v>0</v>
      </c>
      <c r="BM86" s="48">
        <v>0</v>
      </c>
      <c r="BN86" s="48">
        <v>0</v>
      </c>
      <c r="BO86" s="48"/>
      <c r="BP86" s="48" t="s">
        <v>85</v>
      </c>
      <c r="BQ86" s="48" t="s">
        <v>85</v>
      </c>
      <c r="BR86" s="48">
        <v>37</v>
      </c>
      <c r="BS86" s="48">
        <v>39</v>
      </c>
      <c r="BT86" s="48">
        <v>21</v>
      </c>
      <c r="BU86" s="48" t="s">
        <v>85</v>
      </c>
      <c r="BV86" s="48" t="s">
        <v>85</v>
      </c>
      <c r="BW86" s="48" t="s">
        <v>85</v>
      </c>
      <c r="BX86" s="48" t="s">
        <v>85</v>
      </c>
      <c r="BY86" s="48">
        <v>76</v>
      </c>
      <c r="BZ86" s="48">
        <v>15</v>
      </c>
      <c r="CA86" s="48" t="s">
        <v>85</v>
      </c>
      <c r="CB86" s="48" t="s">
        <v>85</v>
      </c>
      <c r="CC86" s="48">
        <v>11</v>
      </c>
      <c r="CD86" s="45"/>
    </row>
    <row r="87" spans="1:82">
      <c r="A87" s="44">
        <v>49</v>
      </c>
      <c r="B87" s="45" t="s">
        <v>976</v>
      </c>
      <c r="C87" s="24" t="s">
        <v>354</v>
      </c>
      <c r="D87" s="39" t="s">
        <v>355</v>
      </c>
      <c r="E87" s="52" t="s">
        <v>338</v>
      </c>
      <c r="F87" s="39" t="s">
        <v>1042</v>
      </c>
      <c r="G87" s="39" t="s">
        <v>341</v>
      </c>
      <c r="H87" s="40">
        <f>E87-D87+1</f>
        <v>4</v>
      </c>
      <c r="I87" s="40" t="s">
        <v>824</v>
      </c>
      <c r="J87" s="40" t="s">
        <v>176</v>
      </c>
      <c r="K87" s="48">
        <v>1092</v>
      </c>
      <c r="L87" s="48">
        <v>55</v>
      </c>
      <c r="M87" s="48">
        <v>36</v>
      </c>
      <c r="N87" s="48">
        <v>2</v>
      </c>
      <c r="O87" s="48">
        <v>7</v>
      </c>
      <c r="P87" s="48" t="s">
        <v>1320</v>
      </c>
      <c r="Q87" s="48" t="s">
        <v>1321</v>
      </c>
      <c r="R87" s="48" t="s">
        <v>177</v>
      </c>
      <c r="S87" s="12">
        <v>52</v>
      </c>
      <c r="T87" s="12">
        <v>47</v>
      </c>
      <c r="U87" s="48">
        <v>52</v>
      </c>
      <c r="V87" s="48">
        <v>47</v>
      </c>
      <c r="W87" s="48" t="str">
        <f>IF(U87&gt;V87,"Dem","Rep")</f>
        <v>Dem</v>
      </c>
      <c r="X87" s="48">
        <f>IF(AND(W87="Dem", L87&gt;M87),1,0)</f>
        <v>1</v>
      </c>
      <c r="Y87" s="48" t="s">
        <v>85</v>
      </c>
      <c r="Z87" s="48" t="s">
        <v>85</v>
      </c>
      <c r="AA87" s="48" t="s">
        <v>85</v>
      </c>
      <c r="AB87" s="48" t="s">
        <v>85</v>
      </c>
      <c r="AC87" s="48" t="s">
        <v>85</v>
      </c>
      <c r="AD87" s="48" t="s">
        <v>85</v>
      </c>
      <c r="AE87" s="25" t="s">
        <v>354</v>
      </c>
      <c r="AF87" s="25" t="s">
        <v>354</v>
      </c>
      <c r="AG87" s="48" t="s">
        <v>89</v>
      </c>
      <c r="AH87" s="48">
        <v>1</v>
      </c>
      <c r="AI87" s="48">
        <v>0</v>
      </c>
      <c r="AJ87" s="48">
        <v>1</v>
      </c>
      <c r="AK87" s="48">
        <v>1</v>
      </c>
      <c r="AL87" s="48">
        <v>1</v>
      </c>
      <c r="AM87" s="48">
        <v>1</v>
      </c>
      <c r="AN87" s="48">
        <v>0</v>
      </c>
      <c r="AO87" s="48">
        <v>0</v>
      </c>
      <c r="AP87" s="48">
        <v>1</v>
      </c>
      <c r="AQ87" s="48">
        <v>0</v>
      </c>
      <c r="AR87" s="48">
        <v>0</v>
      </c>
      <c r="AS87" s="48">
        <v>0</v>
      </c>
      <c r="AT87" s="48">
        <v>0</v>
      </c>
      <c r="AU87" s="48">
        <v>0</v>
      </c>
      <c r="AV87" s="48">
        <v>0</v>
      </c>
      <c r="AW87" s="48">
        <v>0</v>
      </c>
      <c r="AX87" s="48">
        <v>0</v>
      </c>
      <c r="AY87" s="48">
        <v>0</v>
      </c>
      <c r="AZ87" s="48">
        <v>0</v>
      </c>
      <c r="BA87" s="48">
        <v>0</v>
      </c>
      <c r="BB87" s="48">
        <v>0</v>
      </c>
      <c r="BC87" s="48">
        <v>0</v>
      </c>
      <c r="BD87" s="48">
        <v>0</v>
      </c>
      <c r="BE87" s="48">
        <v>0</v>
      </c>
      <c r="BF87" s="48">
        <v>0</v>
      </c>
      <c r="BG87" s="48">
        <v>0</v>
      </c>
      <c r="BH87" s="48">
        <v>0</v>
      </c>
      <c r="BI87" s="48">
        <v>0</v>
      </c>
      <c r="BJ87" s="48">
        <v>0</v>
      </c>
      <c r="BK87" s="48">
        <v>0</v>
      </c>
      <c r="BL87" s="48">
        <v>0</v>
      </c>
      <c r="BM87" s="48">
        <v>0</v>
      </c>
      <c r="BN87" s="48">
        <v>0</v>
      </c>
      <c r="BO87" s="48"/>
      <c r="BP87" s="48" t="s">
        <v>85</v>
      </c>
      <c r="BQ87" s="48" t="s">
        <v>85</v>
      </c>
      <c r="BR87" s="48" t="s">
        <v>85</v>
      </c>
      <c r="BS87" s="48" t="s">
        <v>85</v>
      </c>
      <c r="BT87" s="48" t="s">
        <v>85</v>
      </c>
      <c r="BU87" s="48" t="s">
        <v>85</v>
      </c>
      <c r="BV87" s="48" t="s">
        <v>85</v>
      </c>
      <c r="BW87" s="48" t="s">
        <v>85</v>
      </c>
      <c r="BX87" s="48" t="s">
        <v>85</v>
      </c>
      <c r="BY87" s="48" t="s">
        <v>85</v>
      </c>
      <c r="BZ87" s="48" t="s">
        <v>85</v>
      </c>
      <c r="CA87" s="48" t="s">
        <v>85</v>
      </c>
      <c r="CB87" s="48" t="s">
        <v>85</v>
      </c>
      <c r="CC87" s="48" t="s">
        <v>85</v>
      </c>
      <c r="CD87" s="45"/>
    </row>
    <row r="88" spans="1:82">
      <c r="A88" s="45">
        <v>43</v>
      </c>
      <c r="B88" s="45" t="s">
        <v>976</v>
      </c>
      <c r="C88" s="24" t="s">
        <v>487</v>
      </c>
      <c r="D88" s="39" t="s">
        <v>360</v>
      </c>
      <c r="E88" s="39" t="s">
        <v>367</v>
      </c>
      <c r="F88" s="39" t="s">
        <v>1047</v>
      </c>
      <c r="G88" s="39" t="s">
        <v>348</v>
      </c>
      <c r="H88" s="40">
        <f>E88-D88+1</f>
        <v>4</v>
      </c>
      <c r="I88" s="40" t="s">
        <v>85</v>
      </c>
      <c r="J88" s="40" t="s">
        <v>176</v>
      </c>
      <c r="K88" s="48">
        <v>596</v>
      </c>
      <c r="L88" s="48">
        <v>49</v>
      </c>
      <c r="M88" s="48">
        <v>42</v>
      </c>
      <c r="N88" s="48" t="s">
        <v>85</v>
      </c>
      <c r="O88" s="48">
        <v>7</v>
      </c>
      <c r="P88" s="48" t="s">
        <v>1320</v>
      </c>
      <c r="Q88" s="48" t="s">
        <v>1321</v>
      </c>
      <c r="R88" s="48" t="s">
        <v>88</v>
      </c>
      <c r="S88" s="12">
        <v>52</v>
      </c>
      <c r="T88" s="12">
        <v>47</v>
      </c>
      <c r="U88" s="48">
        <v>52</v>
      </c>
      <c r="V88" s="48">
        <v>47</v>
      </c>
      <c r="W88" s="48" t="str">
        <f>IF(U88&gt;V88,"Dem","Rep")</f>
        <v>Dem</v>
      </c>
      <c r="X88" s="48">
        <f>IF(AND(W88="Dem", L88&gt;M88),1,0)</f>
        <v>1</v>
      </c>
      <c r="Y88" s="22" t="s">
        <v>1048</v>
      </c>
      <c r="Z88" s="48" t="s">
        <v>85</v>
      </c>
      <c r="AA88" s="48">
        <v>0</v>
      </c>
      <c r="AB88" s="48">
        <v>1</v>
      </c>
      <c r="AC88" s="48">
        <v>0</v>
      </c>
      <c r="AD88" s="48" t="s">
        <v>85</v>
      </c>
      <c r="AE88" s="48" t="s">
        <v>487</v>
      </c>
      <c r="AF88" s="48" t="s">
        <v>487</v>
      </c>
      <c r="AG88" s="48" t="s">
        <v>89</v>
      </c>
      <c r="AH88" s="48">
        <v>1</v>
      </c>
      <c r="AI88" s="48">
        <v>1</v>
      </c>
      <c r="AJ88" s="48">
        <v>1</v>
      </c>
      <c r="AK88" s="48">
        <v>1</v>
      </c>
      <c r="AL88" s="48">
        <v>1</v>
      </c>
      <c r="AM88" s="48">
        <v>1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48">
        <v>0</v>
      </c>
      <c r="AT88" s="48">
        <v>0</v>
      </c>
      <c r="AU88" s="48">
        <v>0</v>
      </c>
      <c r="AV88" s="48">
        <v>0</v>
      </c>
      <c r="AW88" s="48">
        <v>0</v>
      </c>
      <c r="AX88" s="48">
        <v>0</v>
      </c>
      <c r="AY88" s="48">
        <v>0</v>
      </c>
      <c r="AZ88" s="48">
        <v>0</v>
      </c>
      <c r="BA88" s="48">
        <v>0</v>
      </c>
      <c r="BB88" s="48">
        <v>0</v>
      </c>
      <c r="BC88" s="48">
        <v>0</v>
      </c>
      <c r="BD88" s="48">
        <v>0</v>
      </c>
      <c r="BE88" s="48">
        <v>0</v>
      </c>
      <c r="BF88" s="48">
        <v>0</v>
      </c>
      <c r="BG88" s="48">
        <v>0</v>
      </c>
      <c r="BH88" s="48">
        <v>0</v>
      </c>
      <c r="BI88" s="48">
        <v>0</v>
      </c>
      <c r="BJ88" s="48">
        <v>0</v>
      </c>
      <c r="BK88" s="48">
        <v>1</v>
      </c>
      <c r="BL88" s="48">
        <v>0</v>
      </c>
      <c r="BM88" s="48">
        <v>0</v>
      </c>
      <c r="BN88" s="48">
        <v>0</v>
      </c>
      <c r="BO88" s="48"/>
      <c r="BP88" s="48">
        <v>46</v>
      </c>
      <c r="BQ88" s="48">
        <v>37</v>
      </c>
      <c r="BR88" s="48">
        <v>36</v>
      </c>
      <c r="BS88" s="48">
        <v>37</v>
      </c>
      <c r="BT88" s="48">
        <v>26</v>
      </c>
      <c r="BU88" s="22" t="s">
        <v>85</v>
      </c>
      <c r="BV88" s="22" t="s">
        <v>85</v>
      </c>
      <c r="BW88" s="22" t="s">
        <v>85</v>
      </c>
      <c r="BX88" s="22" t="s">
        <v>85</v>
      </c>
      <c r="BY88" s="48">
        <v>66</v>
      </c>
      <c r="BZ88" s="48">
        <v>21</v>
      </c>
      <c r="CA88" s="22">
        <v>7</v>
      </c>
      <c r="CB88" s="22">
        <v>7</v>
      </c>
      <c r="CC88" s="48">
        <v>0</v>
      </c>
      <c r="CD88" s="45"/>
    </row>
    <row r="89" spans="1:82">
      <c r="A89" s="1">
        <v>41</v>
      </c>
      <c r="B89" s="1" t="s">
        <v>976</v>
      </c>
      <c r="C89" s="19" t="s">
        <v>354</v>
      </c>
      <c r="D89" s="20" t="s">
        <v>379</v>
      </c>
      <c r="E89" s="20" t="s">
        <v>496</v>
      </c>
      <c r="F89" s="20" t="s">
        <v>874</v>
      </c>
      <c r="G89" s="20" t="s">
        <v>371</v>
      </c>
      <c r="H89" s="40">
        <f>E89-D89+1</f>
        <v>5</v>
      </c>
      <c r="I89" s="32">
        <v>3.18</v>
      </c>
      <c r="J89" s="40" t="s">
        <v>176</v>
      </c>
      <c r="K89" s="32">
        <v>951</v>
      </c>
      <c r="L89" s="48">
        <v>54</v>
      </c>
      <c r="M89" s="48">
        <v>35</v>
      </c>
      <c r="N89" s="22">
        <v>2</v>
      </c>
      <c r="O89" s="48">
        <v>9</v>
      </c>
      <c r="P89" s="48" t="s">
        <v>1320</v>
      </c>
      <c r="Q89" s="48" t="s">
        <v>1321</v>
      </c>
      <c r="R89" s="32" t="s">
        <v>88</v>
      </c>
      <c r="S89" s="12">
        <v>52</v>
      </c>
      <c r="T89" s="12">
        <v>47</v>
      </c>
      <c r="U89" s="48">
        <v>52</v>
      </c>
      <c r="V89" s="48">
        <v>47</v>
      </c>
      <c r="W89" s="48" t="str">
        <f>IF(U89&gt;V89,"Dem","Rep")</f>
        <v>Dem</v>
      </c>
      <c r="X89" s="48">
        <f>IF(AND(W89="Dem", L89&gt;M89),1,0)</f>
        <v>1</v>
      </c>
      <c r="Y89" s="32" t="s">
        <v>384</v>
      </c>
      <c r="Z89" s="32" t="s">
        <v>85</v>
      </c>
      <c r="AA89" s="32" t="s">
        <v>85</v>
      </c>
      <c r="AB89" s="32" t="s">
        <v>85</v>
      </c>
      <c r="AC89" s="32" t="s">
        <v>85</v>
      </c>
      <c r="AD89" s="32" t="s">
        <v>85</v>
      </c>
      <c r="AE89" s="32" t="s">
        <v>354</v>
      </c>
      <c r="AF89" s="32" t="s">
        <v>354</v>
      </c>
      <c r="AG89" s="32" t="s">
        <v>89</v>
      </c>
      <c r="AH89" s="32">
        <v>1</v>
      </c>
      <c r="AI89" s="32">
        <v>0</v>
      </c>
      <c r="AJ89" s="32">
        <v>1</v>
      </c>
      <c r="AK89" s="32">
        <v>1</v>
      </c>
      <c r="AL89" s="32">
        <v>1</v>
      </c>
      <c r="AM89" s="32">
        <v>1</v>
      </c>
      <c r="AN89" s="32">
        <v>1</v>
      </c>
      <c r="AO89" s="32">
        <v>0</v>
      </c>
      <c r="AP89" s="32">
        <v>1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0</v>
      </c>
      <c r="AW89" s="32">
        <v>0</v>
      </c>
      <c r="AX89" s="32">
        <v>0</v>
      </c>
      <c r="AY89" s="32">
        <v>0</v>
      </c>
      <c r="AZ89" s="32">
        <v>0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0</v>
      </c>
      <c r="BG89" s="32">
        <v>0</v>
      </c>
      <c r="BH89" s="32">
        <v>0</v>
      </c>
      <c r="BI89" s="32">
        <v>0</v>
      </c>
      <c r="BJ89" s="32">
        <v>0</v>
      </c>
      <c r="BK89" s="32">
        <v>0</v>
      </c>
      <c r="BL89" s="32">
        <v>0</v>
      </c>
      <c r="BM89" s="32">
        <v>0</v>
      </c>
      <c r="BN89" s="32">
        <v>0</v>
      </c>
      <c r="BO89" s="32"/>
      <c r="BP89" s="32" t="s">
        <v>85</v>
      </c>
      <c r="BQ89" s="32" t="s">
        <v>85</v>
      </c>
      <c r="BR89" s="32" t="s">
        <v>85</v>
      </c>
      <c r="BS89" s="32" t="s">
        <v>85</v>
      </c>
      <c r="BT89" s="32" t="s">
        <v>85</v>
      </c>
      <c r="BU89" s="32" t="s">
        <v>85</v>
      </c>
      <c r="BV89" s="32" t="s">
        <v>85</v>
      </c>
      <c r="BW89" s="32" t="s">
        <v>85</v>
      </c>
      <c r="BX89" s="32" t="s">
        <v>85</v>
      </c>
      <c r="BY89" s="32" t="s">
        <v>85</v>
      </c>
      <c r="BZ89" s="32" t="s">
        <v>85</v>
      </c>
      <c r="CA89" s="32" t="s">
        <v>85</v>
      </c>
      <c r="CB89" s="32" t="s">
        <v>85</v>
      </c>
      <c r="CC89" s="32" t="s">
        <v>85</v>
      </c>
      <c r="CD89" s="1"/>
    </row>
    <row r="90" spans="1:82">
      <c r="A90" s="1">
        <v>35</v>
      </c>
      <c r="B90" s="26" t="s">
        <v>976</v>
      </c>
      <c r="C90" s="19" t="s">
        <v>354</v>
      </c>
      <c r="D90" s="20" t="s">
        <v>393</v>
      </c>
      <c r="E90" s="20" t="s">
        <v>1054</v>
      </c>
      <c r="F90" s="20" t="s">
        <v>1055</v>
      </c>
      <c r="G90" s="20" t="s">
        <v>396</v>
      </c>
      <c r="H90" s="40">
        <f>E90-D90+1</f>
        <v>2</v>
      </c>
      <c r="I90" s="32">
        <v>3.15</v>
      </c>
      <c r="J90" s="40" t="s">
        <v>176</v>
      </c>
      <c r="K90" s="32">
        <v>967</v>
      </c>
      <c r="L90" s="48">
        <v>51</v>
      </c>
      <c r="M90" s="48">
        <v>38</v>
      </c>
      <c r="N90" s="22">
        <v>2</v>
      </c>
      <c r="O90" s="48">
        <v>9</v>
      </c>
      <c r="P90" s="48" t="s">
        <v>1320</v>
      </c>
      <c r="Q90" s="48" t="s">
        <v>1321</v>
      </c>
      <c r="R90" s="32" t="s">
        <v>88</v>
      </c>
      <c r="S90" s="12">
        <v>52</v>
      </c>
      <c r="T90" s="12">
        <v>47</v>
      </c>
      <c r="U90" s="48">
        <v>52</v>
      </c>
      <c r="V90" s="48">
        <v>47</v>
      </c>
      <c r="W90" s="48" t="str">
        <f>IF(U90&gt;V90,"Dem","Rep")</f>
        <v>Dem</v>
      </c>
      <c r="X90" s="48">
        <f>IF(AND(W90="Dem", L90&gt;M90),1,0)</f>
        <v>1</v>
      </c>
      <c r="Y90" s="32" t="s">
        <v>129</v>
      </c>
      <c r="Z90" s="32" t="s">
        <v>85</v>
      </c>
      <c r="AA90" s="32" t="s">
        <v>85</v>
      </c>
      <c r="AB90" s="32" t="s">
        <v>85</v>
      </c>
      <c r="AC90" s="32" t="s">
        <v>85</v>
      </c>
      <c r="AD90" s="32" t="s">
        <v>85</v>
      </c>
      <c r="AE90" s="32" t="s">
        <v>354</v>
      </c>
      <c r="AF90" s="32" t="s">
        <v>354</v>
      </c>
      <c r="AG90" s="32" t="s">
        <v>89</v>
      </c>
      <c r="AH90" s="32">
        <v>1</v>
      </c>
      <c r="AI90" s="32">
        <v>0</v>
      </c>
      <c r="AJ90" s="32">
        <v>1</v>
      </c>
      <c r="AK90" s="32">
        <v>1</v>
      </c>
      <c r="AL90" s="32">
        <v>1</v>
      </c>
      <c r="AM90" s="32">
        <v>1</v>
      </c>
      <c r="AN90" s="32">
        <v>1</v>
      </c>
      <c r="AO90" s="32">
        <v>0</v>
      </c>
      <c r="AP90" s="32">
        <v>1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0</v>
      </c>
      <c r="AW90" s="32">
        <v>0</v>
      </c>
      <c r="AX90" s="32">
        <v>0</v>
      </c>
      <c r="AY90" s="32">
        <v>0</v>
      </c>
      <c r="AZ90" s="32">
        <v>0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0</v>
      </c>
      <c r="BG90" s="32">
        <v>0</v>
      </c>
      <c r="BH90" s="32">
        <v>0</v>
      </c>
      <c r="BI90" s="32">
        <v>0</v>
      </c>
      <c r="BJ90" s="32">
        <v>0</v>
      </c>
      <c r="BK90" s="32">
        <v>0</v>
      </c>
      <c r="BL90" s="32">
        <v>0</v>
      </c>
      <c r="BM90" s="32">
        <v>0</v>
      </c>
      <c r="BN90" s="32">
        <v>0</v>
      </c>
      <c r="BO90" s="32"/>
      <c r="BP90" s="32" t="s">
        <v>85</v>
      </c>
      <c r="BQ90" s="32" t="s">
        <v>85</v>
      </c>
      <c r="BR90" s="32" t="s">
        <v>85</v>
      </c>
      <c r="BS90" s="32" t="s">
        <v>85</v>
      </c>
      <c r="BT90" s="32" t="s">
        <v>85</v>
      </c>
      <c r="BU90" s="32" t="s">
        <v>85</v>
      </c>
      <c r="BV90" s="32" t="s">
        <v>85</v>
      </c>
      <c r="BW90" s="32" t="s">
        <v>85</v>
      </c>
      <c r="BX90" s="32" t="s">
        <v>85</v>
      </c>
      <c r="BY90" s="32" t="s">
        <v>85</v>
      </c>
      <c r="BZ90" s="32" t="s">
        <v>85</v>
      </c>
      <c r="CA90" s="32" t="s">
        <v>85</v>
      </c>
      <c r="CB90" s="32" t="s">
        <v>85</v>
      </c>
      <c r="CC90" s="32" t="s">
        <v>85</v>
      </c>
      <c r="CD90" s="1"/>
    </row>
    <row r="91" spans="1:82">
      <c r="A91" s="1">
        <v>27</v>
      </c>
      <c r="B91" s="1" t="s">
        <v>976</v>
      </c>
      <c r="C91" s="19" t="s">
        <v>354</v>
      </c>
      <c r="D91" s="20" t="s">
        <v>412</v>
      </c>
      <c r="E91" s="20" t="s">
        <v>893</v>
      </c>
      <c r="F91" s="20" t="s">
        <v>894</v>
      </c>
      <c r="G91" s="20" t="s">
        <v>415</v>
      </c>
      <c r="H91" s="40">
        <f>E91-D91+1</f>
        <v>3</v>
      </c>
      <c r="I91" s="32">
        <v>3.23</v>
      </c>
      <c r="J91" s="40" t="s">
        <v>176</v>
      </c>
      <c r="K91" s="48">
        <v>919</v>
      </c>
      <c r="L91" s="48">
        <v>51</v>
      </c>
      <c r="M91" s="48">
        <v>37</v>
      </c>
      <c r="N91" s="22">
        <v>1</v>
      </c>
      <c r="O91" s="48">
        <v>11</v>
      </c>
      <c r="P91" s="48" t="s">
        <v>1320</v>
      </c>
      <c r="Q91" s="48" t="s">
        <v>1321</v>
      </c>
      <c r="R91" s="32" t="s">
        <v>177</v>
      </c>
      <c r="S91" s="12">
        <v>52</v>
      </c>
      <c r="T91" s="12">
        <v>47</v>
      </c>
      <c r="U91" s="48">
        <v>52</v>
      </c>
      <c r="V91" s="48">
        <v>47</v>
      </c>
      <c r="W91" s="48" t="str">
        <f>IF(U91&gt;V91,"Dem","Rep")</f>
        <v>Dem</v>
      </c>
      <c r="X91" s="48">
        <f>IF(AND(W91="Dem", L91&gt;M91),1,0)</f>
        <v>1</v>
      </c>
      <c r="Y91" s="32" t="s">
        <v>85</v>
      </c>
      <c r="Z91" s="32" t="s">
        <v>85</v>
      </c>
      <c r="AA91" s="32" t="s">
        <v>85</v>
      </c>
      <c r="AB91" s="32" t="s">
        <v>85</v>
      </c>
      <c r="AC91" s="32" t="s">
        <v>85</v>
      </c>
      <c r="AD91" s="32" t="s">
        <v>85</v>
      </c>
      <c r="AE91" s="32" t="s">
        <v>354</v>
      </c>
      <c r="AF91" s="32" t="s">
        <v>354</v>
      </c>
      <c r="AG91" s="32" t="s">
        <v>89</v>
      </c>
      <c r="AH91" s="32">
        <v>1</v>
      </c>
      <c r="AI91" s="32">
        <v>0</v>
      </c>
      <c r="AJ91" s="32">
        <v>1</v>
      </c>
      <c r="AK91" s="32">
        <v>1</v>
      </c>
      <c r="AL91" s="32">
        <v>1</v>
      </c>
      <c r="AM91" s="32">
        <v>1</v>
      </c>
      <c r="AN91" s="32">
        <v>1</v>
      </c>
      <c r="AO91" s="32">
        <v>0</v>
      </c>
      <c r="AP91" s="32">
        <v>1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0</v>
      </c>
      <c r="AW91" s="32">
        <v>0</v>
      </c>
      <c r="AX91" s="32">
        <v>0</v>
      </c>
      <c r="AY91" s="32">
        <v>0</v>
      </c>
      <c r="AZ91" s="32">
        <v>0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</v>
      </c>
      <c r="BG91" s="32">
        <v>0</v>
      </c>
      <c r="BH91" s="32">
        <v>0</v>
      </c>
      <c r="BI91" s="32">
        <v>0</v>
      </c>
      <c r="BJ91" s="32">
        <v>0</v>
      </c>
      <c r="BK91" s="32">
        <v>0</v>
      </c>
      <c r="BL91" s="32">
        <v>0</v>
      </c>
      <c r="BM91" s="32">
        <v>0</v>
      </c>
      <c r="BN91" s="32">
        <v>0</v>
      </c>
      <c r="BO91" s="32"/>
      <c r="BP91" s="32" t="s">
        <v>85</v>
      </c>
      <c r="BQ91" s="32" t="s">
        <v>85</v>
      </c>
      <c r="BR91" s="32" t="s">
        <v>85</v>
      </c>
      <c r="BS91" s="32" t="s">
        <v>85</v>
      </c>
      <c r="BT91" s="32" t="s">
        <v>85</v>
      </c>
      <c r="BU91" s="32" t="s">
        <v>85</v>
      </c>
      <c r="BV91" s="32" t="s">
        <v>85</v>
      </c>
      <c r="BW91" s="32" t="s">
        <v>85</v>
      </c>
      <c r="BX91" s="32" t="s">
        <v>85</v>
      </c>
      <c r="BY91" s="32" t="s">
        <v>85</v>
      </c>
      <c r="BZ91" s="32" t="s">
        <v>85</v>
      </c>
      <c r="CA91" s="32" t="s">
        <v>85</v>
      </c>
      <c r="CB91" s="32" t="s">
        <v>85</v>
      </c>
      <c r="CC91" s="32" t="s">
        <v>85</v>
      </c>
      <c r="CD91" s="1"/>
    </row>
    <row r="92" spans="1:82">
      <c r="A92" s="26">
        <v>16</v>
      </c>
      <c r="B92" s="26" t="s">
        <v>976</v>
      </c>
      <c r="C92" s="19" t="s">
        <v>354</v>
      </c>
      <c r="D92" s="27">
        <v>43996</v>
      </c>
      <c r="E92" s="27">
        <v>43999</v>
      </c>
      <c r="F92" s="26" t="s">
        <v>452</v>
      </c>
      <c r="G92" s="27">
        <v>44007</v>
      </c>
      <c r="H92" s="32">
        <v>4</v>
      </c>
      <c r="I92" s="22">
        <v>3.26</v>
      </c>
      <c r="J92" s="40" t="s">
        <v>176</v>
      </c>
      <c r="K92" s="32">
        <v>902</v>
      </c>
      <c r="L92" s="32">
        <v>52</v>
      </c>
      <c r="M92" s="32">
        <v>31</v>
      </c>
      <c r="N92" s="32">
        <v>3</v>
      </c>
      <c r="O92" s="49">
        <v>14</v>
      </c>
      <c r="P92" s="32" t="s">
        <v>1320</v>
      </c>
      <c r="Q92" s="32" t="s">
        <v>1321</v>
      </c>
      <c r="R92" s="32" t="s">
        <v>177</v>
      </c>
      <c r="S92" s="12">
        <v>52</v>
      </c>
      <c r="T92" s="12">
        <v>47</v>
      </c>
      <c r="U92" s="48">
        <v>52</v>
      </c>
      <c r="V92" s="48">
        <v>47</v>
      </c>
      <c r="W92" s="48" t="str">
        <f>IF(U92&gt;V92,"Dem","Rep")</f>
        <v>Dem</v>
      </c>
      <c r="X92" s="48">
        <f>IF(AND(W92="Dem", L92&gt;M92),1,0)</f>
        <v>1</v>
      </c>
      <c r="Y92" s="22" t="s">
        <v>85</v>
      </c>
      <c r="Z92" s="32" t="s">
        <v>282</v>
      </c>
      <c r="AA92" s="32">
        <v>0</v>
      </c>
      <c r="AB92" s="32">
        <v>0</v>
      </c>
      <c r="AC92" s="32">
        <v>0</v>
      </c>
      <c r="AD92" s="48" t="s">
        <v>85</v>
      </c>
      <c r="AE92" s="32" t="s">
        <v>359</v>
      </c>
      <c r="AF92" s="32" t="s">
        <v>359</v>
      </c>
      <c r="AG92" s="32" t="s">
        <v>178</v>
      </c>
      <c r="AH92" s="32">
        <v>1</v>
      </c>
      <c r="AI92" s="32">
        <v>0</v>
      </c>
      <c r="AJ92" s="32">
        <v>1</v>
      </c>
      <c r="AK92" s="32">
        <v>1</v>
      </c>
      <c r="AL92" s="32">
        <v>1</v>
      </c>
      <c r="AM92" s="32">
        <v>1</v>
      </c>
      <c r="AN92" s="32">
        <v>1</v>
      </c>
      <c r="AO92" s="32">
        <v>0</v>
      </c>
      <c r="AP92" s="32">
        <v>1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0</v>
      </c>
      <c r="AW92" s="32">
        <v>0</v>
      </c>
      <c r="AX92" s="32">
        <v>0</v>
      </c>
      <c r="AY92" s="32">
        <v>0</v>
      </c>
      <c r="AZ92" s="32"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0</v>
      </c>
      <c r="BG92" s="32">
        <v>0</v>
      </c>
      <c r="BH92" s="32">
        <v>0</v>
      </c>
      <c r="BI92" s="32">
        <v>0</v>
      </c>
      <c r="BJ92" s="32">
        <v>0</v>
      </c>
      <c r="BK92" s="32">
        <v>0</v>
      </c>
      <c r="BL92" s="32">
        <v>0</v>
      </c>
      <c r="BM92" s="32">
        <v>0</v>
      </c>
      <c r="BN92" s="32">
        <v>0</v>
      </c>
      <c r="BO92" s="32"/>
      <c r="BP92" s="32">
        <v>36</v>
      </c>
      <c r="BQ92" s="48" t="s">
        <v>85</v>
      </c>
      <c r="BR92" s="48" t="s">
        <v>85</v>
      </c>
      <c r="BS92" s="48" t="s">
        <v>85</v>
      </c>
      <c r="BT92" s="48" t="s">
        <v>85</v>
      </c>
      <c r="BU92" s="22" t="s">
        <v>85</v>
      </c>
      <c r="BV92" s="22" t="s">
        <v>85</v>
      </c>
      <c r="BW92" s="22" t="s">
        <v>85</v>
      </c>
      <c r="BX92" s="22" t="s">
        <v>85</v>
      </c>
      <c r="BY92" s="48" t="s">
        <v>85</v>
      </c>
      <c r="BZ92" s="48" t="s">
        <v>85</v>
      </c>
      <c r="CA92" s="22" t="s">
        <v>85</v>
      </c>
      <c r="CB92" s="22" t="s">
        <v>85</v>
      </c>
      <c r="CC92" s="48" t="s">
        <v>85</v>
      </c>
    </row>
    <row r="93" spans="1:82">
      <c r="A93" s="26">
        <v>3</v>
      </c>
      <c r="B93" s="26" t="s">
        <v>976</v>
      </c>
      <c r="C93" s="19" t="s">
        <v>453</v>
      </c>
      <c r="D93" s="27">
        <v>43953</v>
      </c>
      <c r="E93" s="27">
        <v>43955</v>
      </c>
      <c r="F93" s="26" t="s">
        <v>1328</v>
      </c>
      <c r="G93" s="27">
        <v>43956</v>
      </c>
      <c r="H93" s="32">
        <v>3</v>
      </c>
      <c r="I93" s="32">
        <v>3</v>
      </c>
      <c r="J93" s="40" t="s">
        <v>176</v>
      </c>
      <c r="K93" s="32">
        <v>1362</v>
      </c>
      <c r="L93" s="32">
        <v>53</v>
      </c>
      <c r="M93" s="32">
        <v>44</v>
      </c>
      <c r="N93" s="32">
        <v>1</v>
      </c>
      <c r="O93" s="32">
        <v>2</v>
      </c>
      <c r="P93" s="32" t="s">
        <v>1320</v>
      </c>
      <c r="Q93" s="32" t="s">
        <v>1321</v>
      </c>
      <c r="R93" s="32" t="s">
        <v>177</v>
      </c>
      <c r="S93" s="12">
        <v>52</v>
      </c>
      <c r="T93" s="12">
        <v>47</v>
      </c>
      <c r="U93" s="48">
        <v>52</v>
      </c>
      <c r="V93" s="48">
        <v>47</v>
      </c>
      <c r="W93" s="48" t="str">
        <f>IF(U93&gt;V93,"Dem","Rep")</f>
        <v>Dem</v>
      </c>
      <c r="X93" s="48">
        <f>IF(AND(W93="Dem", L93&gt;M93),1,0)</f>
        <v>1</v>
      </c>
      <c r="Y93" s="48" t="s">
        <v>85</v>
      </c>
      <c r="Z93" s="32" t="s">
        <v>611</v>
      </c>
      <c r="AA93" s="32">
        <v>0</v>
      </c>
      <c r="AB93" s="32">
        <v>0</v>
      </c>
      <c r="AC93" s="32">
        <v>0</v>
      </c>
      <c r="AD93" s="32">
        <v>0</v>
      </c>
      <c r="AE93" s="32" t="s">
        <v>453</v>
      </c>
      <c r="AF93" s="32" t="s">
        <v>453</v>
      </c>
      <c r="AG93" s="32" t="s">
        <v>178</v>
      </c>
      <c r="AH93" s="32">
        <v>1</v>
      </c>
      <c r="AI93" s="32">
        <v>0</v>
      </c>
      <c r="AJ93" s="32">
        <v>1</v>
      </c>
      <c r="AK93" s="32">
        <v>1</v>
      </c>
      <c r="AL93" s="32">
        <v>1</v>
      </c>
      <c r="AM93" s="32">
        <v>1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1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0</v>
      </c>
      <c r="BG93" s="32">
        <v>0</v>
      </c>
      <c r="BH93" s="32">
        <v>0</v>
      </c>
      <c r="BI93" s="32">
        <v>0</v>
      </c>
      <c r="BJ93" s="32">
        <v>0</v>
      </c>
      <c r="BK93" s="32">
        <v>0</v>
      </c>
      <c r="BL93" s="32">
        <v>0</v>
      </c>
      <c r="BM93" s="32">
        <v>0</v>
      </c>
      <c r="BN93" s="32">
        <v>0</v>
      </c>
      <c r="BO93" s="32"/>
      <c r="BP93" s="22" t="s">
        <v>85</v>
      </c>
      <c r="BQ93" s="22" t="s">
        <v>85</v>
      </c>
      <c r="BR93" s="32">
        <v>36</v>
      </c>
      <c r="BS93" s="32">
        <v>36</v>
      </c>
      <c r="BT93" s="32">
        <v>28</v>
      </c>
      <c r="BU93" s="48" t="s">
        <v>85</v>
      </c>
      <c r="BV93" s="48" t="s">
        <v>85</v>
      </c>
      <c r="BW93" s="48" t="s">
        <v>85</v>
      </c>
      <c r="BX93" s="48" t="s">
        <v>85</v>
      </c>
      <c r="BY93" s="32">
        <v>69</v>
      </c>
      <c r="BZ93" s="32">
        <v>23</v>
      </c>
      <c r="CA93" s="32">
        <v>4</v>
      </c>
      <c r="CB93" s="48" t="s">
        <v>85</v>
      </c>
      <c r="CC93" s="32">
        <v>4</v>
      </c>
    </row>
    <row r="94" spans="1:82">
      <c r="A94" s="26">
        <v>1</v>
      </c>
      <c r="B94" s="26" t="s">
        <v>976</v>
      </c>
      <c r="C94" s="19" t="s">
        <v>1006</v>
      </c>
      <c r="D94" s="27">
        <v>43948</v>
      </c>
      <c r="E94" s="27">
        <v>43949</v>
      </c>
      <c r="F94" s="26" t="s">
        <v>1329</v>
      </c>
      <c r="G94" s="27">
        <v>43952</v>
      </c>
      <c r="H94" s="32">
        <v>2</v>
      </c>
      <c r="I94" s="32">
        <v>4</v>
      </c>
      <c r="J94" s="40" t="s">
        <v>176</v>
      </c>
      <c r="K94" s="32">
        <v>604</v>
      </c>
      <c r="L94" s="32">
        <v>52</v>
      </c>
      <c r="M94" s="32">
        <v>32.1</v>
      </c>
      <c r="N94" s="32">
        <v>3</v>
      </c>
      <c r="O94" s="32">
        <v>12.9</v>
      </c>
      <c r="P94" s="32" t="s">
        <v>1320</v>
      </c>
      <c r="Q94" s="32" t="s">
        <v>1321</v>
      </c>
      <c r="R94" s="25" t="s">
        <v>177</v>
      </c>
      <c r="S94" s="12">
        <v>52</v>
      </c>
      <c r="T94" s="12">
        <v>47</v>
      </c>
      <c r="U94" s="48">
        <v>52</v>
      </c>
      <c r="V94" s="48">
        <v>47</v>
      </c>
      <c r="W94" s="48" t="str">
        <f>IF(U94&gt;V94,"Dem","Rep")</f>
        <v>Dem</v>
      </c>
      <c r="X94" s="48">
        <f>IF(AND(W94="Dem", L94&gt;M94),1,0)</f>
        <v>1</v>
      </c>
      <c r="Y94" s="48" t="s">
        <v>85</v>
      </c>
      <c r="Z94" s="48" t="s">
        <v>85</v>
      </c>
      <c r="AA94" s="49">
        <v>0</v>
      </c>
      <c r="AB94" s="49">
        <v>0</v>
      </c>
      <c r="AC94" s="49">
        <v>0</v>
      </c>
      <c r="AD94" s="49">
        <v>0</v>
      </c>
      <c r="AE94" s="32" t="s">
        <v>1006</v>
      </c>
      <c r="AF94" s="25" t="s">
        <v>1006</v>
      </c>
      <c r="AG94" s="25" t="s">
        <v>178</v>
      </c>
      <c r="AH94" s="25">
        <v>1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32"/>
      <c r="BP94" s="48" t="s">
        <v>85</v>
      </c>
      <c r="BQ94" s="48" t="s">
        <v>85</v>
      </c>
      <c r="BR94" s="25">
        <v>36.9</v>
      </c>
      <c r="BS94" s="25">
        <v>34.799999999999997</v>
      </c>
      <c r="BT94" s="25">
        <v>25.7</v>
      </c>
      <c r="BU94" s="48" t="s">
        <v>85</v>
      </c>
      <c r="BV94" s="48" t="s">
        <v>85</v>
      </c>
      <c r="BW94" s="48" t="s">
        <v>85</v>
      </c>
      <c r="BX94" s="48" t="s">
        <v>85</v>
      </c>
      <c r="BY94" s="32">
        <v>70.900000000000006</v>
      </c>
      <c r="BZ94" s="25">
        <v>14.8</v>
      </c>
      <c r="CA94" s="48" t="s">
        <v>85</v>
      </c>
      <c r="CB94" s="48" t="s">
        <v>85</v>
      </c>
      <c r="CC94" s="32">
        <v>14.3</v>
      </c>
    </row>
    <row r="95" spans="1:82">
      <c r="A95" s="44">
        <v>107</v>
      </c>
      <c r="B95" s="45" t="s">
        <v>1083</v>
      </c>
      <c r="C95" s="9" t="s">
        <v>1094</v>
      </c>
      <c r="D95" s="39" t="s">
        <v>137</v>
      </c>
      <c r="E95" s="39" t="s">
        <v>79</v>
      </c>
      <c r="F95" s="39" t="s">
        <v>138</v>
      </c>
      <c r="G95" s="39" t="s">
        <v>82</v>
      </c>
      <c r="H95" s="40">
        <f>E95-D95+1</f>
        <v>4</v>
      </c>
      <c r="I95" s="40" t="s">
        <v>528</v>
      </c>
      <c r="J95" s="40" t="s">
        <v>176</v>
      </c>
      <c r="K95" s="40" t="s">
        <v>817</v>
      </c>
      <c r="L95" s="48">
        <v>35</v>
      </c>
      <c r="M95" s="48">
        <v>60</v>
      </c>
      <c r="N95" s="48" t="s">
        <v>85</v>
      </c>
      <c r="O95" s="48" t="s">
        <v>85</v>
      </c>
      <c r="P95" s="48" t="s">
        <v>1330</v>
      </c>
      <c r="Q95" s="48" t="s">
        <v>1331</v>
      </c>
      <c r="R95" s="48" t="s">
        <v>88</v>
      </c>
      <c r="S95" s="12">
        <v>34</v>
      </c>
      <c r="T95" s="12">
        <v>65</v>
      </c>
      <c r="U95" s="48">
        <f>100*ROUND(264639/(516609+264639+11329+683),2)</f>
        <v>33</v>
      </c>
      <c r="V95" s="48">
        <f>100*ROUND(516609/(516609+264639+11329+683),2)</f>
        <v>65</v>
      </c>
      <c r="W95" s="48" t="str">
        <f>IF(U95&gt;V95,"Dem","Rep")</f>
        <v>Rep</v>
      </c>
      <c r="X95" s="48">
        <f>IF(AND(W95="Rep",M95&gt;L95),1,0)</f>
        <v>1</v>
      </c>
      <c r="Y95" s="48" t="s">
        <v>85</v>
      </c>
      <c r="Z95" s="48" t="s">
        <v>85</v>
      </c>
      <c r="AA95" s="48" t="s">
        <v>85</v>
      </c>
      <c r="AB95" s="48" t="s">
        <v>85</v>
      </c>
      <c r="AC95" s="48" t="s">
        <v>85</v>
      </c>
      <c r="AD95" s="48" t="s">
        <v>85</v>
      </c>
      <c r="AE95" s="13" t="s">
        <v>1094</v>
      </c>
      <c r="AF95" s="13" t="s">
        <v>1094</v>
      </c>
      <c r="AG95" s="48" t="s">
        <v>89</v>
      </c>
      <c r="AH95" s="48">
        <v>1</v>
      </c>
      <c r="AI95" s="48">
        <v>1</v>
      </c>
      <c r="AJ95" s="48">
        <v>1</v>
      </c>
      <c r="AK95" s="48">
        <v>1</v>
      </c>
      <c r="AL95" s="48">
        <v>0</v>
      </c>
      <c r="AM95" s="48">
        <v>1</v>
      </c>
      <c r="AN95" s="48">
        <v>0</v>
      </c>
      <c r="AO95" s="48">
        <v>0</v>
      </c>
      <c r="AP95" s="48">
        <v>1</v>
      </c>
      <c r="AQ95" s="48">
        <v>0</v>
      </c>
      <c r="AR95" s="48">
        <v>0</v>
      </c>
      <c r="AS95" s="48">
        <v>0</v>
      </c>
      <c r="AT95" s="48">
        <v>0</v>
      </c>
      <c r="AU95" s="48">
        <v>0</v>
      </c>
      <c r="AV95" s="48">
        <v>0</v>
      </c>
      <c r="AW95" s="48">
        <v>0</v>
      </c>
      <c r="AX95" s="48">
        <v>0</v>
      </c>
      <c r="AY95" s="48">
        <v>0</v>
      </c>
      <c r="AZ95" s="48">
        <v>0</v>
      </c>
      <c r="BA95" s="48">
        <v>0</v>
      </c>
      <c r="BB95" s="48">
        <v>0</v>
      </c>
      <c r="BC95" s="48">
        <v>0</v>
      </c>
      <c r="BD95" s="48">
        <v>0</v>
      </c>
      <c r="BE95" s="48">
        <v>0</v>
      </c>
      <c r="BF95" s="48">
        <v>0</v>
      </c>
      <c r="BG95" s="48">
        <v>0</v>
      </c>
      <c r="BH95" s="48">
        <v>0</v>
      </c>
      <c r="BI95" s="48">
        <v>0</v>
      </c>
      <c r="BJ95" s="48">
        <v>0</v>
      </c>
      <c r="BK95" s="48">
        <v>0</v>
      </c>
      <c r="BL95" s="48">
        <v>0</v>
      </c>
      <c r="BM95" s="48">
        <v>0</v>
      </c>
      <c r="BN95" s="48">
        <v>0</v>
      </c>
      <c r="BO95" s="48"/>
      <c r="BP95" s="48" t="s">
        <v>85</v>
      </c>
      <c r="BQ95" s="48" t="s">
        <v>85</v>
      </c>
      <c r="BR95" s="48">
        <v>45</v>
      </c>
      <c r="BS95" s="48">
        <v>47</v>
      </c>
      <c r="BT95" s="48">
        <v>8</v>
      </c>
      <c r="BU95" s="48" t="s">
        <v>85</v>
      </c>
      <c r="BV95" s="48" t="s">
        <v>85</v>
      </c>
      <c r="BW95" s="48" t="s">
        <v>85</v>
      </c>
      <c r="BX95" s="48" t="s">
        <v>85</v>
      </c>
      <c r="BY95" s="48" t="s">
        <v>85</v>
      </c>
      <c r="BZ95" s="48" t="s">
        <v>85</v>
      </c>
      <c r="CA95" s="48" t="s">
        <v>85</v>
      </c>
      <c r="CB95" s="48" t="s">
        <v>85</v>
      </c>
      <c r="CC95" s="48" t="s">
        <v>85</v>
      </c>
      <c r="CD95" s="45"/>
    </row>
    <row r="96" spans="1:82">
      <c r="A96" s="44">
        <v>105</v>
      </c>
      <c r="B96" s="45" t="s">
        <v>1083</v>
      </c>
      <c r="C96" s="9" t="s">
        <v>1086</v>
      </c>
      <c r="D96" s="39" t="s">
        <v>250</v>
      </c>
      <c r="E96" s="39" t="s">
        <v>80</v>
      </c>
      <c r="F96" s="39" t="s">
        <v>1087</v>
      </c>
      <c r="G96" s="39" t="s">
        <v>82</v>
      </c>
      <c r="H96" s="40">
        <f>E96-D96+1</f>
        <v>5</v>
      </c>
      <c r="I96" s="40" t="s">
        <v>532</v>
      </c>
      <c r="J96" s="40" t="s">
        <v>176</v>
      </c>
      <c r="K96" s="40" t="s">
        <v>1088</v>
      </c>
      <c r="L96" s="48">
        <v>36</v>
      </c>
      <c r="M96" s="48">
        <v>60</v>
      </c>
      <c r="N96" s="48">
        <v>2</v>
      </c>
      <c r="O96" s="48">
        <v>1</v>
      </c>
      <c r="P96" s="48" t="s">
        <v>1330</v>
      </c>
      <c r="Q96" s="48" t="s">
        <v>1331</v>
      </c>
      <c r="R96" s="48" t="s">
        <v>88</v>
      </c>
      <c r="S96" s="12">
        <v>34</v>
      </c>
      <c r="T96" s="12">
        <v>65</v>
      </c>
      <c r="U96" s="48">
        <f>100*ROUND(264639/(516609+264639+11329+683),2)</f>
        <v>33</v>
      </c>
      <c r="V96" s="48">
        <f>100*ROUND(516609/(516609+264639+11329+683),2)</f>
        <v>65</v>
      </c>
      <c r="W96" s="48" t="str">
        <f>IF(U96&gt;V96,"Dem","Rep")</f>
        <v>Rep</v>
      </c>
      <c r="X96" s="48">
        <f>IF(AND(W96="Rep",M96&gt;L96),1,0)</f>
        <v>1</v>
      </c>
      <c r="Y96" s="22" t="s">
        <v>85</v>
      </c>
      <c r="Z96" s="48" t="s">
        <v>85</v>
      </c>
      <c r="AA96" s="48" t="s">
        <v>85</v>
      </c>
      <c r="AB96" s="48" t="s">
        <v>85</v>
      </c>
      <c r="AC96" s="48" t="s">
        <v>85</v>
      </c>
      <c r="AD96" s="48" t="s">
        <v>85</v>
      </c>
      <c r="AE96" s="13" t="s">
        <v>1086</v>
      </c>
      <c r="AF96" s="13" t="s">
        <v>1086</v>
      </c>
      <c r="AG96" s="48" t="s">
        <v>89</v>
      </c>
      <c r="AH96" s="48">
        <v>1</v>
      </c>
      <c r="AI96" s="48">
        <v>0</v>
      </c>
      <c r="AJ96" s="48">
        <v>1</v>
      </c>
      <c r="AK96" s="48">
        <v>1</v>
      </c>
      <c r="AL96" s="48">
        <v>0</v>
      </c>
      <c r="AM96" s="48">
        <v>1</v>
      </c>
      <c r="AN96" s="48">
        <v>0</v>
      </c>
      <c r="AO96" s="48">
        <v>0</v>
      </c>
      <c r="AP96" s="48">
        <v>1</v>
      </c>
      <c r="AQ96" s="48">
        <v>0</v>
      </c>
      <c r="AR96" s="48">
        <v>0</v>
      </c>
      <c r="AS96" s="48">
        <v>0</v>
      </c>
      <c r="AT96" s="48">
        <v>0</v>
      </c>
      <c r="AU96" s="48">
        <v>0</v>
      </c>
      <c r="AV96" s="48">
        <v>0</v>
      </c>
      <c r="AW96" s="48">
        <v>0</v>
      </c>
      <c r="AX96" s="48">
        <v>0</v>
      </c>
      <c r="AY96" s="48">
        <v>0</v>
      </c>
      <c r="AZ96" s="48">
        <v>0</v>
      </c>
      <c r="BA96" s="48">
        <v>0</v>
      </c>
      <c r="BB96" s="48">
        <v>0</v>
      </c>
      <c r="BC96" s="48">
        <v>0</v>
      </c>
      <c r="BD96" s="48">
        <v>0</v>
      </c>
      <c r="BE96" s="48">
        <v>0</v>
      </c>
      <c r="BF96" s="48">
        <v>0</v>
      </c>
      <c r="BG96" s="48">
        <v>0</v>
      </c>
      <c r="BH96" s="48">
        <v>0</v>
      </c>
      <c r="BI96" s="48">
        <v>0</v>
      </c>
      <c r="BJ96" s="48">
        <v>0</v>
      </c>
      <c r="BK96" s="48">
        <v>0</v>
      </c>
      <c r="BL96" s="48">
        <v>0</v>
      </c>
      <c r="BM96" s="48">
        <v>0</v>
      </c>
      <c r="BN96" s="48">
        <v>0</v>
      </c>
      <c r="BO96" s="48"/>
      <c r="BP96" s="22">
        <v>46</v>
      </c>
      <c r="BQ96" s="22">
        <v>46</v>
      </c>
      <c r="BR96" s="48">
        <v>40</v>
      </c>
      <c r="BS96" s="48">
        <v>42</v>
      </c>
      <c r="BT96" s="48">
        <v>16</v>
      </c>
      <c r="BU96" s="22" t="s">
        <v>85</v>
      </c>
      <c r="BV96" s="22" t="s">
        <v>85</v>
      </c>
      <c r="BW96" s="22" t="s">
        <v>85</v>
      </c>
      <c r="BX96" s="22" t="s">
        <v>85</v>
      </c>
      <c r="BY96" s="48" t="s">
        <v>85</v>
      </c>
      <c r="BZ96" s="48" t="s">
        <v>85</v>
      </c>
      <c r="CA96" s="48" t="s">
        <v>85</v>
      </c>
      <c r="CB96" s="22" t="s">
        <v>85</v>
      </c>
      <c r="CC96" s="48" t="s">
        <v>85</v>
      </c>
      <c r="CD96" s="45"/>
    </row>
    <row r="97" spans="1:82">
      <c r="A97" s="44">
        <v>101</v>
      </c>
      <c r="B97" s="45" t="s">
        <v>1083</v>
      </c>
      <c r="C97" s="9" t="s">
        <v>999</v>
      </c>
      <c r="D97" s="39" t="s">
        <v>108</v>
      </c>
      <c r="E97" s="39" t="s">
        <v>79</v>
      </c>
      <c r="F97" s="39" t="s">
        <v>1000</v>
      </c>
      <c r="G97" s="39" t="s">
        <v>82</v>
      </c>
      <c r="H97" s="40">
        <f>E97-D97+1</f>
        <v>11</v>
      </c>
      <c r="I97" s="40" t="s">
        <v>200</v>
      </c>
      <c r="J97" s="40" t="s">
        <v>176</v>
      </c>
      <c r="K97" s="40" t="s">
        <v>1089</v>
      </c>
      <c r="L97" s="48">
        <v>36</v>
      </c>
      <c r="M97" s="48">
        <v>59</v>
      </c>
      <c r="N97" s="48">
        <v>1</v>
      </c>
      <c r="O97" s="48">
        <v>2</v>
      </c>
      <c r="P97" s="48" t="s">
        <v>1330</v>
      </c>
      <c r="Q97" s="48" t="s">
        <v>1331</v>
      </c>
      <c r="R97" s="48" t="s">
        <v>88</v>
      </c>
      <c r="S97" s="12">
        <v>34</v>
      </c>
      <c r="T97" s="12">
        <v>65</v>
      </c>
      <c r="U97" s="48">
        <f>100*ROUND(264639/(516609+264639+11329+683),2)</f>
        <v>33</v>
      </c>
      <c r="V97" s="48">
        <f>100*ROUND(516609/(516609+264639+11329+683),2)</f>
        <v>65</v>
      </c>
      <c r="W97" s="48" t="str">
        <f>IF(U97&gt;V97,"Dem","Rep")</f>
        <v>Rep</v>
      </c>
      <c r="X97" s="48">
        <f>IF(AND(W97="Rep",M97&gt;L97),1,0)</f>
        <v>1</v>
      </c>
      <c r="Y97" s="22" t="s">
        <v>85</v>
      </c>
      <c r="Z97" s="48" t="s">
        <v>85</v>
      </c>
      <c r="AA97" s="48" t="s">
        <v>85</v>
      </c>
      <c r="AB97" s="48" t="s">
        <v>85</v>
      </c>
      <c r="AC97" s="48" t="s">
        <v>85</v>
      </c>
      <c r="AD97" s="48" t="s">
        <v>85</v>
      </c>
      <c r="AE97" s="13" t="s">
        <v>1001</v>
      </c>
      <c r="AF97" s="13" t="s">
        <v>1001</v>
      </c>
      <c r="AG97" s="48" t="s">
        <v>89</v>
      </c>
      <c r="AH97" s="48">
        <v>1</v>
      </c>
      <c r="AI97" s="48">
        <v>1</v>
      </c>
      <c r="AJ97" s="48">
        <v>1</v>
      </c>
      <c r="AK97" s="48">
        <v>1</v>
      </c>
      <c r="AL97" s="48">
        <v>1</v>
      </c>
      <c r="AM97" s="48">
        <v>1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48">
        <v>0</v>
      </c>
      <c r="AY97" s="48">
        <v>0</v>
      </c>
      <c r="AZ97" s="48">
        <v>0</v>
      </c>
      <c r="BA97" s="48">
        <v>0</v>
      </c>
      <c r="BB97" s="48">
        <v>0</v>
      </c>
      <c r="BC97" s="48">
        <v>0</v>
      </c>
      <c r="BD97" s="48">
        <v>0</v>
      </c>
      <c r="BE97" s="48">
        <v>0</v>
      </c>
      <c r="BF97" s="48">
        <v>0</v>
      </c>
      <c r="BG97" s="48">
        <v>0</v>
      </c>
      <c r="BH97" s="48">
        <v>0</v>
      </c>
      <c r="BI97" s="48">
        <v>0</v>
      </c>
      <c r="BJ97" s="48">
        <v>0</v>
      </c>
      <c r="BK97" s="48">
        <v>0</v>
      </c>
      <c r="BL97" s="48">
        <v>0</v>
      </c>
      <c r="BM97" s="48">
        <v>0</v>
      </c>
      <c r="BN97" s="48">
        <v>0</v>
      </c>
      <c r="BO97" s="48"/>
      <c r="BP97" s="22" t="s">
        <v>85</v>
      </c>
      <c r="BQ97" s="22" t="s">
        <v>85</v>
      </c>
      <c r="BR97" s="48" t="s">
        <v>85</v>
      </c>
      <c r="BS97" s="48" t="s">
        <v>85</v>
      </c>
      <c r="BT97" s="48" t="s">
        <v>85</v>
      </c>
      <c r="BU97" s="22" t="s">
        <v>85</v>
      </c>
      <c r="BV97" s="22" t="s">
        <v>85</v>
      </c>
      <c r="BW97" s="22" t="s">
        <v>85</v>
      </c>
      <c r="BX97" s="22" t="s">
        <v>85</v>
      </c>
      <c r="BY97" s="48" t="s">
        <v>85</v>
      </c>
      <c r="BZ97" s="48" t="s">
        <v>85</v>
      </c>
      <c r="CA97" s="22" t="s">
        <v>85</v>
      </c>
      <c r="CB97" s="22" t="s">
        <v>85</v>
      </c>
      <c r="CC97" s="48" t="s">
        <v>85</v>
      </c>
      <c r="CD97" s="45"/>
    </row>
    <row r="98" spans="1:82">
      <c r="A98" s="44">
        <v>82</v>
      </c>
      <c r="B98" s="45" t="s">
        <v>1083</v>
      </c>
      <c r="C98" s="24" t="s">
        <v>1332</v>
      </c>
      <c r="D98" s="39" t="s">
        <v>105</v>
      </c>
      <c r="E98" s="39" t="s">
        <v>478</v>
      </c>
      <c r="F98" s="39" t="s">
        <v>1090</v>
      </c>
      <c r="G98" s="39" t="s">
        <v>106</v>
      </c>
      <c r="H98" s="40">
        <f>E98-D98+1</f>
        <v>4</v>
      </c>
      <c r="I98" s="40" t="s">
        <v>636</v>
      </c>
      <c r="J98" s="40" t="s">
        <v>176</v>
      </c>
      <c r="K98" s="40" t="s">
        <v>1091</v>
      </c>
      <c r="L98" s="48">
        <v>37</v>
      </c>
      <c r="M98" s="48">
        <v>62</v>
      </c>
      <c r="N98" s="48">
        <v>0</v>
      </c>
      <c r="O98" s="48" t="s">
        <v>85</v>
      </c>
      <c r="P98" s="48" t="s">
        <v>1330</v>
      </c>
      <c r="Q98" s="48" t="s">
        <v>1331</v>
      </c>
      <c r="R98" s="12" t="s">
        <v>88</v>
      </c>
      <c r="S98" s="12">
        <v>34</v>
      </c>
      <c r="T98" s="12">
        <v>65</v>
      </c>
      <c r="U98" s="48">
        <f>100*ROUND(264639/(516609+264639+11329+683),2)</f>
        <v>33</v>
      </c>
      <c r="V98" s="48">
        <f>100*ROUND(516609/(516609+264639+11329+683),2)</f>
        <v>65</v>
      </c>
      <c r="W98" s="48" t="str">
        <f>IF(U98&gt;V98,"Dem","Rep")</f>
        <v>Rep</v>
      </c>
      <c r="X98" s="48">
        <f>IF(AND(W98="Rep",M98&gt;L98),1,0)</f>
        <v>1</v>
      </c>
      <c r="Y98" s="12" t="s">
        <v>85</v>
      </c>
      <c r="Z98" s="48" t="s">
        <v>85</v>
      </c>
      <c r="AA98" s="48">
        <v>0</v>
      </c>
      <c r="AB98" s="48">
        <v>1</v>
      </c>
      <c r="AC98" s="48">
        <v>0</v>
      </c>
      <c r="AD98" s="48" t="s">
        <v>85</v>
      </c>
      <c r="AE98" s="32" t="s">
        <v>1086</v>
      </c>
      <c r="AF98" s="32" t="s">
        <v>1086</v>
      </c>
      <c r="AG98" s="48" t="s">
        <v>89</v>
      </c>
      <c r="AH98" s="12">
        <v>1</v>
      </c>
      <c r="AI98" s="48">
        <v>0</v>
      </c>
      <c r="AJ98" s="48">
        <v>1</v>
      </c>
      <c r="AK98" s="48">
        <v>1</v>
      </c>
      <c r="AL98" s="48">
        <v>0</v>
      </c>
      <c r="AM98" s="48">
        <v>1</v>
      </c>
      <c r="AN98" s="48">
        <v>0</v>
      </c>
      <c r="AO98" s="48">
        <v>0</v>
      </c>
      <c r="AP98" s="48">
        <v>1</v>
      </c>
      <c r="AQ98" s="48">
        <v>0</v>
      </c>
      <c r="AR98" s="48">
        <v>0</v>
      </c>
      <c r="AS98" s="48">
        <v>0</v>
      </c>
      <c r="AT98" s="48">
        <v>0</v>
      </c>
      <c r="AU98" s="48">
        <v>0</v>
      </c>
      <c r="AV98" s="48">
        <v>0</v>
      </c>
      <c r="AW98" s="48">
        <v>0</v>
      </c>
      <c r="AX98" s="48">
        <v>0</v>
      </c>
      <c r="AY98" s="48">
        <v>0</v>
      </c>
      <c r="AZ98" s="48">
        <v>0</v>
      </c>
      <c r="BA98" s="48">
        <v>0</v>
      </c>
      <c r="BB98" s="48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48">
        <v>0</v>
      </c>
      <c r="BK98" s="48">
        <v>0</v>
      </c>
      <c r="BL98" s="48">
        <v>0</v>
      </c>
      <c r="BM98" s="48">
        <v>0</v>
      </c>
      <c r="BN98" s="48">
        <v>0</v>
      </c>
      <c r="BO98" s="48"/>
      <c r="BP98" s="14">
        <v>46</v>
      </c>
      <c r="BQ98" s="14">
        <v>47</v>
      </c>
      <c r="BR98" s="14">
        <v>43</v>
      </c>
      <c r="BS98" s="14">
        <v>41</v>
      </c>
      <c r="BT98" s="14">
        <v>14</v>
      </c>
      <c r="BU98" s="14" t="s">
        <v>85</v>
      </c>
      <c r="BV98" s="14" t="s">
        <v>85</v>
      </c>
      <c r="BW98" s="14" t="s">
        <v>85</v>
      </c>
      <c r="BX98" s="14" t="s">
        <v>85</v>
      </c>
      <c r="BY98" s="14" t="s">
        <v>85</v>
      </c>
      <c r="BZ98" s="14" t="s">
        <v>85</v>
      </c>
      <c r="CA98" s="14" t="s">
        <v>85</v>
      </c>
      <c r="CB98" s="14" t="s">
        <v>85</v>
      </c>
      <c r="CC98" s="14" t="s">
        <v>85</v>
      </c>
      <c r="CD98" s="45"/>
    </row>
    <row r="99" spans="1:82" ht="15.75" customHeight="1">
      <c r="A99" s="44">
        <v>65</v>
      </c>
      <c r="B99" s="45" t="s">
        <v>1335</v>
      </c>
      <c r="C99" s="24" t="s">
        <v>235</v>
      </c>
      <c r="D99" s="39" t="s">
        <v>328</v>
      </c>
      <c r="E99" s="39" t="s">
        <v>98</v>
      </c>
      <c r="F99" s="39" t="s">
        <v>1338</v>
      </c>
      <c r="G99" s="39" t="s">
        <v>159</v>
      </c>
      <c r="H99" s="40">
        <f>E99-D99+1</f>
        <v>9</v>
      </c>
      <c r="I99" s="40" t="s">
        <v>643</v>
      </c>
      <c r="J99" s="40" t="s">
        <v>176</v>
      </c>
      <c r="K99" s="40" t="s">
        <v>1339</v>
      </c>
      <c r="L99" s="48">
        <v>29</v>
      </c>
      <c r="M99" s="48">
        <v>57</v>
      </c>
      <c r="N99" s="48" t="s">
        <v>85</v>
      </c>
      <c r="O99" s="48">
        <v>14</v>
      </c>
      <c r="P99" s="48" t="s">
        <v>1336</v>
      </c>
      <c r="Q99" s="48" t="s">
        <v>1337</v>
      </c>
      <c r="R99" s="48" t="s">
        <v>88</v>
      </c>
      <c r="S99" s="12">
        <v>30</v>
      </c>
      <c r="T99" s="12">
        <v>64</v>
      </c>
      <c r="U99" s="48">
        <v>31</v>
      </c>
      <c r="V99" s="48">
        <v>64</v>
      </c>
      <c r="W99" s="48" t="str">
        <f>IF(U99&gt;V99,"Dem","Rep")</f>
        <v>Rep</v>
      </c>
      <c r="X99" s="48">
        <f>IF(AND(W99="Rep",M99&gt;L99),1,0)</f>
        <v>1</v>
      </c>
      <c r="Y99" s="12" t="s">
        <v>85</v>
      </c>
      <c r="Z99" s="48" t="s">
        <v>85</v>
      </c>
      <c r="AA99" s="48" t="s">
        <v>85</v>
      </c>
      <c r="AB99" s="48" t="s">
        <v>85</v>
      </c>
      <c r="AC99" s="48" t="s">
        <v>85</v>
      </c>
      <c r="AD99" s="48" t="s">
        <v>85</v>
      </c>
      <c r="AE99" s="48" t="s">
        <v>231</v>
      </c>
      <c r="AF99" s="48" t="s">
        <v>231</v>
      </c>
      <c r="AG99" s="48" t="s">
        <v>89</v>
      </c>
      <c r="AH99" s="48">
        <v>1</v>
      </c>
      <c r="AI99" s="48">
        <v>1</v>
      </c>
      <c r="AJ99" s="48" t="s">
        <v>85</v>
      </c>
      <c r="AK99" s="48" t="s">
        <v>85</v>
      </c>
      <c r="AL99" s="48" t="s">
        <v>85</v>
      </c>
      <c r="AM99" s="48" t="s">
        <v>85</v>
      </c>
      <c r="AN99" s="48" t="s">
        <v>85</v>
      </c>
      <c r="AO99" s="48" t="s">
        <v>85</v>
      </c>
      <c r="AP99" s="48" t="s">
        <v>85</v>
      </c>
      <c r="AQ99" s="48" t="s">
        <v>85</v>
      </c>
      <c r="AR99" s="48" t="s">
        <v>85</v>
      </c>
      <c r="AS99" s="48" t="s">
        <v>85</v>
      </c>
      <c r="AT99" s="48" t="s">
        <v>85</v>
      </c>
      <c r="AU99" s="48" t="s">
        <v>85</v>
      </c>
      <c r="AV99" s="48" t="s">
        <v>85</v>
      </c>
      <c r="AW99" s="48" t="s">
        <v>85</v>
      </c>
      <c r="AX99" s="48" t="s">
        <v>85</v>
      </c>
      <c r="AY99" s="48" t="s">
        <v>85</v>
      </c>
      <c r="AZ99" s="48" t="s">
        <v>85</v>
      </c>
      <c r="BA99" s="48" t="s">
        <v>85</v>
      </c>
      <c r="BB99" s="48" t="s">
        <v>85</v>
      </c>
      <c r="BC99" s="48" t="s">
        <v>85</v>
      </c>
      <c r="BD99" s="48" t="s">
        <v>85</v>
      </c>
      <c r="BE99" s="48" t="s">
        <v>85</v>
      </c>
      <c r="BF99" s="48" t="s">
        <v>85</v>
      </c>
      <c r="BG99" s="48" t="s">
        <v>85</v>
      </c>
      <c r="BH99" s="48" t="s">
        <v>85</v>
      </c>
      <c r="BI99" s="48" t="s">
        <v>85</v>
      </c>
      <c r="BJ99" s="48" t="s">
        <v>85</v>
      </c>
      <c r="BK99" s="48" t="s">
        <v>85</v>
      </c>
      <c r="BL99" s="48" t="s">
        <v>85</v>
      </c>
      <c r="BM99" s="48" t="s">
        <v>85</v>
      </c>
      <c r="BN99" s="48" t="s">
        <v>85</v>
      </c>
      <c r="BO99" s="48"/>
      <c r="BP99" s="14" t="s">
        <v>85</v>
      </c>
      <c r="BQ99" s="14" t="s">
        <v>85</v>
      </c>
      <c r="BR99" s="48" t="s">
        <v>85</v>
      </c>
      <c r="BS99" s="48" t="s">
        <v>85</v>
      </c>
      <c r="BT99" s="48" t="s">
        <v>85</v>
      </c>
      <c r="BU99" s="14" t="s">
        <v>85</v>
      </c>
      <c r="BV99" s="14" t="s">
        <v>85</v>
      </c>
      <c r="BW99" s="14" t="s">
        <v>85</v>
      </c>
      <c r="BX99" s="14" t="s">
        <v>85</v>
      </c>
      <c r="BY99" s="48" t="s">
        <v>85</v>
      </c>
      <c r="BZ99" s="14" t="s">
        <v>85</v>
      </c>
      <c r="CA99" s="14" t="s">
        <v>85</v>
      </c>
      <c r="CB99" s="14" t="s">
        <v>85</v>
      </c>
      <c r="CC99" s="48" t="s">
        <v>85</v>
      </c>
      <c r="CD99" s="45"/>
    </row>
    <row r="100" spans="1:82" ht="15.75" customHeight="1">
      <c r="A100" s="44">
        <v>117</v>
      </c>
      <c r="B100" s="45" t="s">
        <v>1356</v>
      </c>
      <c r="C100" s="9" t="s">
        <v>121</v>
      </c>
      <c r="D100" s="39" t="s">
        <v>137</v>
      </c>
      <c r="E100" s="39" t="s">
        <v>123</v>
      </c>
      <c r="F100" s="23" t="s">
        <v>463</v>
      </c>
      <c r="G100" s="39" t="s">
        <v>125</v>
      </c>
      <c r="H100" s="40">
        <f>E100-D100+1</f>
        <v>10</v>
      </c>
      <c r="I100" s="40" t="s">
        <v>464</v>
      </c>
      <c r="J100" s="40" t="s">
        <v>176</v>
      </c>
      <c r="K100" s="48">
        <v>474</v>
      </c>
      <c r="L100" s="48">
        <v>59</v>
      </c>
      <c r="M100" s="48">
        <v>41</v>
      </c>
      <c r="N100" s="12" t="s">
        <v>85</v>
      </c>
      <c r="O100" s="48" t="s">
        <v>85</v>
      </c>
      <c r="P100" s="48" t="s">
        <v>1357</v>
      </c>
      <c r="Q100" s="48" t="s">
        <v>1358</v>
      </c>
      <c r="R100" s="48" t="s">
        <v>88</v>
      </c>
      <c r="S100" s="12">
        <v>57</v>
      </c>
      <c r="T100" s="12">
        <v>43</v>
      </c>
      <c r="U100" s="48">
        <v>57</v>
      </c>
      <c r="V100" s="48">
        <v>43</v>
      </c>
      <c r="W100" s="48" t="str">
        <f>IF(U100&gt;V100,"Dem","Rep")</f>
        <v>Dem</v>
      </c>
      <c r="X100" s="48">
        <f>IF(AND(W100="Dem", L100&gt;M100),1,0)</f>
        <v>1</v>
      </c>
      <c r="Y100" s="12" t="s">
        <v>129</v>
      </c>
      <c r="Z100" s="48" t="s">
        <v>85</v>
      </c>
      <c r="AA100" s="48" t="s">
        <v>85</v>
      </c>
      <c r="AB100" s="48" t="s">
        <v>85</v>
      </c>
      <c r="AC100" s="48" t="s">
        <v>85</v>
      </c>
      <c r="AD100" s="12" t="s">
        <v>85</v>
      </c>
      <c r="AE100" s="13" t="s">
        <v>121</v>
      </c>
      <c r="AF100" s="13" t="s">
        <v>121</v>
      </c>
      <c r="AG100" s="48" t="s">
        <v>89</v>
      </c>
      <c r="AH100" s="48">
        <v>1</v>
      </c>
      <c r="AI100" s="48">
        <v>0</v>
      </c>
      <c r="AJ100" s="14">
        <v>1</v>
      </c>
      <c r="AK100" s="14">
        <v>1</v>
      </c>
      <c r="AL100" s="14">
        <v>1</v>
      </c>
      <c r="AM100" s="14">
        <v>1</v>
      </c>
      <c r="AN100" s="14">
        <v>0</v>
      </c>
      <c r="AO100" s="14">
        <v>0</v>
      </c>
      <c r="AP100" s="14">
        <v>1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48"/>
      <c r="BP100" s="48" t="s">
        <v>85</v>
      </c>
      <c r="BQ100" s="48" t="s">
        <v>85</v>
      </c>
      <c r="BR100" s="48" t="s">
        <v>85</v>
      </c>
      <c r="BS100" s="48" t="s">
        <v>85</v>
      </c>
      <c r="BT100" s="48" t="s">
        <v>85</v>
      </c>
      <c r="BU100" s="14" t="s">
        <v>85</v>
      </c>
      <c r="BV100" s="14" t="s">
        <v>85</v>
      </c>
      <c r="BW100" s="14" t="s">
        <v>85</v>
      </c>
      <c r="BX100" s="14" t="s">
        <v>85</v>
      </c>
      <c r="BY100" s="48" t="s">
        <v>85</v>
      </c>
      <c r="BZ100" s="14" t="s">
        <v>85</v>
      </c>
      <c r="CA100" s="14" t="s">
        <v>85</v>
      </c>
      <c r="CB100" s="14" t="s">
        <v>85</v>
      </c>
      <c r="CC100" s="48" t="s">
        <v>85</v>
      </c>
      <c r="CD100" s="45"/>
    </row>
    <row r="101" spans="1:82" ht="15.75" customHeight="1">
      <c r="A101" s="44">
        <v>72</v>
      </c>
      <c r="B101" s="45" t="s">
        <v>953</v>
      </c>
      <c r="C101" s="24" t="s">
        <v>217</v>
      </c>
      <c r="D101" s="39" t="s">
        <v>159</v>
      </c>
      <c r="E101" s="39" t="s">
        <v>188</v>
      </c>
      <c r="F101" s="39" t="s">
        <v>975</v>
      </c>
      <c r="G101" s="39" t="s">
        <v>188</v>
      </c>
      <c r="H101" s="40">
        <f>E101-D101+1</f>
        <v>3</v>
      </c>
      <c r="I101" s="40" t="s">
        <v>266</v>
      </c>
      <c r="J101" s="40" t="s">
        <v>411</v>
      </c>
      <c r="K101" s="40" t="s">
        <v>267</v>
      </c>
      <c r="L101" s="48">
        <v>41</v>
      </c>
      <c r="M101" s="48">
        <v>54</v>
      </c>
      <c r="N101" s="48">
        <v>1</v>
      </c>
      <c r="O101" s="48">
        <v>4</v>
      </c>
      <c r="P101" s="48" t="s">
        <v>1307</v>
      </c>
      <c r="Q101" s="48" t="s">
        <v>1308</v>
      </c>
      <c r="R101" s="48" t="s">
        <v>88</v>
      </c>
      <c r="S101" s="12">
        <v>42</v>
      </c>
      <c r="T101" s="12">
        <v>54</v>
      </c>
      <c r="U101" s="48">
        <v>42</v>
      </c>
      <c r="V101" s="48">
        <v>54</v>
      </c>
      <c r="W101" s="48" t="str">
        <f>IF(U101&gt;V101,"Dem","Rep")</f>
        <v>Rep</v>
      </c>
      <c r="X101" s="48">
        <f>IF(AND(W101="Rep",M101&gt;L101),1,0)</f>
        <v>1</v>
      </c>
      <c r="Y101" s="12" t="s">
        <v>85</v>
      </c>
      <c r="Z101" s="12" t="s">
        <v>85</v>
      </c>
      <c r="AA101" s="12" t="s">
        <v>85</v>
      </c>
      <c r="AB101" s="12" t="s">
        <v>85</v>
      </c>
      <c r="AC101" s="12" t="s">
        <v>85</v>
      </c>
      <c r="AD101" s="12" t="s">
        <v>85</v>
      </c>
      <c r="AE101" s="48" t="s">
        <v>1017</v>
      </c>
      <c r="AF101" s="48" t="s">
        <v>1017</v>
      </c>
      <c r="AG101" s="48" t="s">
        <v>89</v>
      </c>
      <c r="AH101" s="48">
        <v>1</v>
      </c>
      <c r="AI101" s="48">
        <v>1</v>
      </c>
      <c r="AJ101" s="12">
        <v>1</v>
      </c>
      <c r="AK101" s="12">
        <v>1</v>
      </c>
      <c r="AL101" s="12">
        <v>0</v>
      </c>
      <c r="AM101" s="12">
        <v>1</v>
      </c>
      <c r="AN101" s="12">
        <v>1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48"/>
      <c r="BP101" s="12" t="s">
        <v>85</v>
      </c>
      <c r="BQ101" s="12" t="s">
        <v>85</v>
      </c>
      <c r="BR101" s="12" t="s">
        <v>85</v>
      </c>
      <c r="BS101" s="12" t="s">
        <v>85</v>
      </c>
      <c r="BT101" s="12" t="s">
        <v>85</v>
      </c>
      <c r="BU101" s="12" t="s">
        <v>85</v>
      </c>
      <c r="BV101" s="12" t="s">
        <v>85</v>
      </c>
      <c r="BW101" s="12" t="s">
        <v>85</v>
      </c>
      <c r="BX101" s="12" t="s">
        <v>85</v>
      </c>
      <c r="BY101" s="12" t="s">
        <v>85</v>
      </c>
      <c r="BZ101" s="12" t="s">
        <v>85</v>
      </c>
      <c r="CA101" s="12" t="s">
        <v>85</v>
      </c>
      <c r="CB101" s="12" t="s">
        <v>85</v>
      </c>
      <c r="CC101" s="12" t="s">
        <v>85</v>
      </c>
      <c r="CD101" s="45"/>
    </row>
    <row r="102" spans="1:82" ht="15.75" customHeight="1">
      <c r="A102" s="44">
        <v>71</v>
      </c>
      <c r="B102" s="45" t="s">
        <v>1269</v>
      </c>
      <c r="C102" s="33" t="s">
        <v>622</v>
      </c>
      <c r="D102" s="39" t="s">
        <v>98</v>
      </c>
      <c r="E102" s="39" t="s">
        <v>159</v>
      </c>
      <c r="F102" s="39" t="s">
        <v>1027</v>
      </c>
      <c r="G102" s="39" t="s">
        <v>188</v>
      </c>
      <c r="H102" s="40">
        <f>E102-D102+1</f>
        <v>2</v>
      </c>
      <c r="I102" s="40" t="s">
        <v>160</v>
      </c>
      <c r="J102" s="40" t="s">
        <v>1464</v>
      </c>
      <c r="K102" s="40" t="s">
        <v>102</v>
      </c>
      <c r="L102" s="48">
        <v>21</v>
      </c>
      <c r="M102" s="48">
        <v>60</v>
      </c>
      <c r="N102" s="12">
        <v>6</v>
      </c>
      <c r="O102" s="48" t="s">
        <v>85</v>
      </c>
      <c r="P102" s="48" t="s">
        <v>1270</v>
      </c>
      <c r="Q102" s="48" t="s">
        <v>1271</v>
      </c>
      <c r="R102" s="48" t="s">
        <v>88</v>
      </c>
      <c r="S102" s="12">
        <v>32</v>
      </c>
      <c r="T102" s="12">
        <v>57</v>
      </c>
      <c r="U102" s="48">
        <v>32</v>
      </c>
      <c r="V102" s="48">
        <v>57</v>
      </c>
      <c r="W102" s="48" t="str">
        <f>IF(U102&gt;V102,"Dem","Rep")</f>
        <v>Rep</v>
      </c>
      <c r="X102" s="48">
        <f>IF(AND(W102="Rep",M102&gt;L102),1,0)</f>
        <v>1</v>
      </c>
      <c r="Y102" s="12" t="s">
        <v>85</v>
      </c>
      <c r="Z102" s="48" t="s">
        <v>85</v>
      </c>
      <c r="AA102" s="48" t="s">
        <v>85</v>
      </c>
      <c r="AB102" s="48" t="s">
        <v>85</v>
      </c>
      <c r="AC102" s="48" t="s">
        <v>85</v>
      </c>
      <c r="AD102" s="12" t="s">
        <v>85</v>
      </c>
      <c r="AE102" s="48" t="s">
        <v>1274</v>
      </c>
      <c r="AF102" s="48" t="s">
        <v>622</v>
      </c>
      <c r="AG102" s="48" t="s">
        <v>12</v>
      </c>
      <c r="AH102" s="48">
        <v>1</v>
      </c>
      <c r="AI102" s="48">
        <v>0</v>
      </c>
      <c r="AJ102" s="48" t="s">
        <v>85</v>
      </c>
      <c r="AK102" s="48" t="s">
        <v>85</v>
      </c>
      <c r="AL102" s="48" t="s">
        <v>85</v>
      </c>
      <c r="AM102" s="48" t="s">
        <v>85</v>
      </c>
      <c r="AN102" s="48" t="s">
        <v>85</v>
      </c>
      <c r="AO102" s="48" t="s">
        <v>85</v>
      </c>
      <c r="AP102" s="48" t="s">
        <v>85</v>
      </c>
      <c r="AQ102" s="48" t="s">
        <v>85</v>
      </c>
      <c r="AR102" s="48" t="s">
        <v>85</v>
      </c>
      <c r="AS102" s="48" t="s">
        <v>85</v>
      </c>
      <c r="AT102" s="48" t="s">
        <v>85</v>
      </c>
      <c r="AU102" s="48" t="s">
        <v>85</v>
      </c>
      <c r="AV102" s="48" t="s">
        <v>85</v>
      </c>
      <c r="AW102" s="48" t="s">
        <v>85</v>
      </c>
      <c r="AX102" s="48" t="s">
        <v>85</v>
      </c>
      <c r="AY102" s="48" t="s">
        <v>85</v>
      </c>
      <c r="AZ102" s="48" t="s">
        <v>85</v>
      </c>
      <c r="BA102" s="48" t="s">
        <v>85</v>
      </c>
      <c r="BB102" s="48" t="s">
        <v>85</v>
      </c>
      <c r="BC102" s="48" t="s">
        <v>85</v>
      </c>
      <c r="BD102" s="48" t="s">
        <v>85</v>
      </c>
      <c r="BE102" s="48" t="s">
        <v>85</v>
      </c>
      <c r="BF102" s="48" t="s">
        <v>85</v>
      </c>
      <c r="BG102" s="48" t="s">
        <v>85</v>
      </c>
      <c r="BH102" s="48" t="s">
        <v>85</v>
      </c>
      <c r="BI102" s="48" t="s">
        <v>85</v>
      </c>
      <c r="BJ102" s="48" t="s">
        <v>85</v>
      </c>
      <c r="BK102" s="48" t="s">
        <v>85</v>
      </c>
      <c r="BL102" s="48" t="s">
        <v>85</v>
      </c>
      <c r="BM102" s="48" t="s">
        <v>85</v>
      </c>
      <c r="BN102" s="48" t="s">
        <v>85</v>
      </c>
      <c r="BO102" s="48"/>
      <c r="BP102" s="48" t="s">
        <v>85</v>
      </c>
      <c r="BQ102" s="48" t="s">
        <v>85</v>
      </c>
      <c r="BR102" s="48" t="s">
        <v>85</v>
      </c>
      <c r="BS102" s="48" t="s">
        <v>85</v>
      </c>
      <c r="BT102" s="48" t="s">
        <v>85</v>
      </c>
      <c r="BU102" s="14" t="s">
        <v>85</v>
      </c>
      <c r="BV102" s="14" t="s">
        <v>85</v>
      </c>
      <c r="BW102" s="14" t="s">
        <v>85</v>
      </c>
      <c r="BX102" s="14" t="s">
        <v>85</v>
      </c>
      <c r="BY102" s="14" t="s">
        <v>85</v>
      </c>
      <c r="BZ102" s="14" t="s">
        <v>85</v>
      </c>
      <c r="CA102" s="14" t="s">
        <v>85</v>
      </c>
      <c r="CB102" s="14" t="s">
        <v>85</v>
      </c>
      <c r="CC102" s="14" t="s">
        <v>85</v>
      </c>
      <c r="CD102" s="45"/>
    </row>
    <row r="103" spans="1:82" ht="15.75" customHeight="1">
      <c r="A103" s="26">
        <v>9</v>
      </c>
      <c r="B103" s="26" t="s">
        <v>1269</v>
      </c>
      <c r="C103" s="19" t="s">
        <v>622</v>
      </c>
      <c r="D103" s="27">
        <v>43971</v>
      </c>
      <c r="E103" s="27">
        <v>43972</v>
      </c>
      <c r="F103" s="26" t="s">
        <v>1278</v>
      </c>
      <c r="G103" s="27">
        <v>43980</v>
      </c>
      <c r="H103" s="32">
        <v>2</v>
      </c>
      <c r="I103" s="32">
        <v>4</v>
      </c>
      <c r="J103" s="48" t="s">
        <v>1464</v>
      </c>
      <c r="K103" s="32">
        <v>600</v>
      </c>
      <c r="L103" s="32">
        <v>21</v>
      </c>
      <c r="M103" s="32">
        <v>64</v>
      </c>
      <c r="N103" s="48" t="s">
        <v>85</v>
      </c>
      <c r="O103" s="48" t="s">
        <v>85</v>
      </c>
      <c r="P103" s="32" t="s">
        <v>1270</v>
      </c>
      <c r="Q103" s="32" t="s">
        <v>1271</v>
      </c>
      <c r="R103" s="32" t="s">
        <v>88</v>
      </c>
      <c r="S103" s="12">
        <v>32</v>
      </c>
      <c r="T103" s="12">
        <v>57</v>
      </c>
      <c r="U103" s="48">
        <v>32</v>
      </c>
      <c r="V103" s="48">
        <v>57</v>
      </c>
      <c r="W103" s="48" t="str">
        <f>IF(U103&gt;V103,"Dem","Rep")</f>
        <v>Rep</v>
      </c>
      <c r="X103" s="48">
        <f>IF(AND(W103="Rep",M103&gt;L103),1,0)</f>
        <v>1</v>
      </c>
      <c r="Y103" s="12" t="s">
        <v>85</v>
      </c>
      <c r="Z103" s="12" t="s">
        <v>85</v>
      </c>
      <c r="AA103" s="32">
        <v>0</v>
      </c>
      <c r="AB103" s="32">
        <v>1</v>
      </c>
      <c r="AC103" s="32">
        <v>0</v>
      </c>
      <c r="AD103" s="12" t="s">
        <v>85</v>
      </c>
      <c r="AE103" s="48" t="s">
        <v>85</v>
      </c>
      <c r="AF103" s="32" t="s">
        <v>622</v>
      </c>
      <c r="AG103" s="32" t="s">
        <v>118</v>
      </c>
      <c r="AH103" s="32">
        <v>1</v>
      </c>
      <c r="AI103" s="32">
        <v>0</v>
      </c>
      <c r="AJ103" s="48" t="s">
        <v>85</v>
      </c>
      <c r="AK103" s="48" t="s">
        <v>85</v>
      </c>
      <c r="AL103" s="48" t="s">
        <v>85</v>
      </c>
      <c r="AM103" s="48" t="s">
        <v>85</v>
      </c>
      <c r="AN103" s="48" t="s">
        <v>85</v>
      </c>
      <c r="AO103" s="48" t="s">
        <v>85</v>
      </c>
      <c r="AP103" s="48" t="s">
        <v>85</v>
      </c>
      <c r="AQ103" s="48" t="s">
        <v>85</v>
      </c>
      <c r="AR103" s="48" t="s">
        <v>85</v>
      </c>
      <c r="AS103" s="48" t="s">
        <v>85</v>
      </c>
      <c r="AT103" s="48" t="s">
        <v>85</v>
      </c>
      <c r="AU103" s="48" t="s">
        <v>85</v>
      </c>
      <c r="AV103" s="48" t="s">
        <v>85</v>
      </c>
      <c r="AW103" s="48" t="s">
        <v>85</v>
      </c>
      <c r="AX103" s="48" t="s">
        <v>85</v>
      </c>
      <c r="AY103" s="48" t="s">
        <v>85</v>
      </c>
      <c r="AZ103" s="48" t="s">
        <v>85</v>
      </c>
      <c r="BA103" s="48" t="s">
        <v>85</v>
      </c>
      <c r="BB103" s="48" t="s">
        <v>85</v>
      </c>
      <c r="BC103" s="48" t="s">
        <v>85</v>
      </c>
      <c r="BD103" s="48" t="s">
        <v>85</v>
      </c>
      <c r="BE103" s="48" t="s">
        <v>85</v>
      </c>
      <c r="BF103" s="48" t="s">
        <v>85</v>
      </c>
      <c r="BG103" s="48" t="s">
        <v>85</v>
      </c>
      <c r="BH103" s="48" t="s">
        <v>85</v>
      </c>
      <c r="BI103" s="48" t="s">
        <v>85</v>
      </c>
      <c r="BJ103" s="48" t="s">
        <v>85</v>
      </c>
      <c r="BK103" s="48" t="s">
        <v>85</v>
      </c>
      <c r="BL103" s="48" t="s">
        <v>85</v>
      </c>
      <c r="BM103" s="48" t="s">
        <v>85</v>
      </c>
      <c r="BN103" s="48" t="s">
        <v>85</v>
      </c>
      <c r="BO103" s="48"/>
      <c r="BP103" s="48" t="s">
        <v>85</v>
      </c>
      <c r="BQ103" s="48" t="s">
        <v>85</v>
      </c>
      <c r="BR103" s="32">
        <v>32</v>
      </c>
      <c r="BS103" s="32">
        <v>43</v>
      </c>
      <c r="BT103" s="32">
        <v>25</v>
      </c>
      <c r="BU103" s="12" t="s">
        <v>85</v>
      </c>
      <c r="BV103" s="12" t="s">
        <v>85</v>
      </c>
      <c r="BW103" s="12" t="s">
        <v>85</v>
      </c>
      <c r="BX103" s="12" t="s">
        <v>85</v>
      </c>
      <c r="BY103" s="48" t="s">
        <v>85</v>
      </c>
      <c r="BZ103" s="48" t="s">
        <v>85</v>
      </c>
      <c r="CA103" s="48" t="s">
        <v>85</v>
      </c>
      <c r="CB103" s="48" t="s">
        <v>85</v>
      </c>
      <c r="CC103" s="48" t="s">
        <v>85</v>
      </c>
    </row>
    <row r="104" spans="1:82" ht="15.75" customHeight="1">
      <c r="A104" s="44">
        <v>70</v>
      </c>
      <c r="B104" s="45" t="s">
        <v>1284</v>
      </c>
      <c r="C104" s="24" t="s">
        <v>600</v>
      </c>
      <c r="D104" s="39" t="s">
        <v>309</v>
      </c>
      <c r="E104" s="39" t="s">
        <v>301</v>
      </c>
      <c r="F104" s="39" t="s">
        <v>1294</v>
      </c>
      <c r="G104" s="39" t="s">
        <v>188</v>
      </c>
      <c r="H104" s="40">
        <f>E104-D104+1</f>
        <v>5</v>
      </c>
      <c r="I104" s="40" t="s">
        <v>229</v>
      </c>
      <c r="J104" s="40" t="s">
        <v>1464</v>
      </c>
      <c r="K104" s="40" t="s">
        <v>102</v>
      </c>
      <c r="L104" s="48">
        <v>48</v>
      </c>
      <c r="M104" s="48">
        <v>50</v>
      </c>
      <c r="N104" s="12" t="s">
        <v>85</v>
      </c>
      <c r="O104" s="12" t="s">
        <v>85</v>
      </c>
      <c r="P104" s="48" t="s">
        <v>1286</v>
      </c>
      <c r="Q104" s="48" t="s">
        <v>1287</v>
      </c>
      <c r="R104" s="48" t="s">
        <v>88</v>
      </c>
      <c r="S104" s="12">
        <v>41</v>
      </c>
      <c r="T104" s="12">
        <v>57</v>
      </c>
      <c r="U104" s="48">
        <v>41</v>
      </c>
      <c r="V104" s="48">
        <v>57</v>
      </c>
      <c r="W104" s="48" t="str">
        <f>IF(U104&gt;V104,"Dem","Rep")</f>
        <v>Rep</v>
      </c>
      <c r="X104" s="48">
        <f>IF(AND(W104="Rep",M104&gt;L104),1,0)</f>
        <v>1</v>
      </c>
      <c r="Y104" s="12" t="s">
        <v>85</v>
      </c>
      <c r="Z104" s="12" t="s">
        <v>85</v>
      </c>
      <c r="AA104" s="48">
        <v>0</v>
      </c>
      <c r="AB104" s="48">
        <v>1</v>
      </c>
      <c r="AC104" s="48">
        <v>0</v>
      </c>
      <c r="AD104" s="12" t="s">
        <v>85</v>
      </c>
      <c r="AE104" s="48" t="s">
        <v>1295</v>
      </c>
      <c r="AF104" s="48" t="s">
        <v>600</v>
      </c>
      <c r="AG104" s="48" t="s">
        <v>11</v>
      </c>
      <c r="AH104" s="48">
        <v>1</v>
      </c>
      <c r="AI104" s="48">
        <v>0</v>
      </c>
      <c r="AJ104" s="12" t="s">
        <v>85</v>
      </c>
      <c r="AK104" s="12" t="s">
        <v>85</v>
      </c>
      <c r="AL104" s="12" t="s">
        <v>85</v>
      </c>
      <c r="AM104" s="12" t="s">
        <v>85</v>
      </c>
      <c r="AN104" s="12" t="s">
        <v>85</v>
      </c>
      <c r="AO104" s="12" t="s">
        <v>85</v>
      </c>
      <c r="AP104" s="12" t="s">
        <v>85</v>
      </c>
      <c r="AQ104" s="12" t="s">
        <v>85</v>
      </c>
      <c r="AR104" s="12" t="s">
        <v>85</v>
      </c>
      <c r="AS104" s="12" t="s">
        <v>85</v>
      </c>
      <c r="AT104" s="12" t="s">
        <v>85</v>
      </c>
      <c r="AU104" s="12" t="s">
        <v>85</v>
      </c>
      <c r="AV104" s="12" t="s">
        <v>85</v>
      </c>
      <c r="AW104" s="12" t="s">
        <v>85</v>
      </c>
      <c r="AX104" s="12" t="s">
        <v>85</v>
      </c>
      <c r="AY104" s="12" t="s">
        <v>85</v>
      </c>
      <c r="AZ104" s="12" t="s">
        <v>85</v>
      </c>
      <c r="BA104" s="12" t="s">
        <v>85</v>
      </c>
      <c r="BB104" s="12" t="s">
        <v>85</v>
      </c>
      <c r="BC104" s="12" t="s">
        <v>85</v>
      </c>
      <c r="BD104" s="12" t="s">
        <v>85</v>
      </c>
      <c r="BE104" s="12" t="s">
        <v>85</v>
      </c>
      <c r="BF104" s="12" t="s">
        <v>85</v>
      </c>
      <c r="BG104" s="12" t="s">
        <v>85</v>
      </c>
      <c r="BH104" s="12" t="s">
        <v>85</v>
      </c>
      <c r="BI104" s="12" t="s">
        <v>85</v>
      </c>
      <c r="BJ104" s="12" t="s">
        <v>85</v>
      </c>
      <c r="BK104" s="12" t="s">
        <v>85</v>
      </c>
      <c r="BL104" s="12" t="s">
        <v>85</v>
      </c>
      <c r="BM104" s="12" t="s">
        <v>85</v>
      </c>
      <c r="BN104" s="12" t="s">
        <v>85</v>
      </c>
      <c r="BO104" s="48"/>
      <c r="BP104" s="14" t="s">
        <v>85</v>
      </c>
      <c r="BQ104" s="14" t="s">
        <v>85</v>
      </c>
      <c r="BR104" s="14" t="s">
        <v>85</v>
      </c>
      <c r="BS104" s="14" t="s">
        <v>85</v>
      </c>
      <c r="BT104" s="14" t="s">
        <v>85</v>
      </c>
      <c r="BU104" s="14" t="s">
        <v>85</v>
      </c>
      <c r="BV104" s="14" t="s">
        <v>85</v>
      </c>
      <c r="BW104" s="14" t="s">
        <v>85</v>
      </c>
      <c r="BX104" s="14" t="s">
        <v>85</v>
      </c>
      <c r="BY104" s="14" t="s">
        <v>85</v>
      </c>
      <c r="BZ104" s="14" t="s">
        <v>85</v>
      </c>
      <c r="CA104" s="14" t="s">
        <v>85</v>
      </c>
      <c r="CB104" s="14" t="s">
        <v>85</v>
      </c>
      <c r="CC104" s="14" t="s">
        <v>85</v>
      </c>
      <c r="CD104" s="45"/>
    </row>
    <row r="105" spans="1:82" ht="15.75" customHeight="1">
      <c r="A105" s="1">
        <v>40</v>
      </c>
      <c r="B105" s="1" t="s">
        <v>1284</v>
      </c>
      <c r="C105" s="53" t="s">
        <v>1298</v>
      </c>
      <c r="D105" s="20" t="s">
        <v>389</v>
      </c>
      <c r="E105" s="20" t="s">
        <v>496</v>
      </c>
      <c r="F105" s="20" t="s">
        <v>1215</v>
      </c>
      <c r="G105" s="20" t="s">
        <v>371</v>
      </c>
      <c r="H105" s="40">
        <f>E105-D105+1</f>
        <v>3</v>
      </c>
      <c r="I105" s="32">
        <v>4.38</v>
      </c>
      <c r="J105" s="40" t="s">
        <v>1464</v>
      </c>
      <c r="K105" s="32">
        <v>500</v>
      </c>
      <c r="L105" s="48">
        <v>41</v>
      </c>
      <c r="M105" s="48">
        <v>54</v>
      </c>
      <c r="N105" s="12" t="s">
        <v>85</v>
      </c>
      <c r="O105" s="12">
        <v>5</v>
      </c>
      <c r="P105" s="48" t="s">
        <v>1286</v>
      </c>
      <c r="Q105" s="48" t="s">
        <v>1287</v>
      </c>
      <c r="R105" s="32" t="s">
        <v>88</v>
      </c>
      <c r="S105" s="12">
        <v>41</v>
      </c>
      <c r="T105" s="12">
        <v>57</v>
      </c>
      <c r="U105" s="48">
        <v>41</v>
      </c>
      <c r="V105" s="48">
        <v>57</v>
      </c>
      <c r="W105" s="48" t="str">
        <f>IF(U105&gt;V105,"Dem","Rep")</f>
        <v>Rep</v>
      </c>
      <c r="X105" s="48">
        <f>IF(AND(W105="Rep",M105&gt;L105),1,0)</f>
        <v>1</v>
      </c>
      <c r="Y105" s="32" t="s">
        <v>85</v>
      </c>
      <c r="Z105" s="32" t="s">
        <v>85</v>
      </c>
      <c r="AA105" s="32">
        <v>0</v>
      </c>
      <c r="AB105" s="32">
        <v>1</v>
      </c>
      <c r="AC105" s="48">
        <v>0</v>
      </c>
      <c r="AD105" s="32">
        <v>30</v>
      </c>
      <c r="AE105" s="32" t="s">
        <v>1298</v>
      </c>
      <c r="AF105" s="32" t="s">
        <v>1299</v>
      </c>
      <c r="AG105" s="32" t="s">
        <v>89</v>
      </c>
      <c r="AH105" s="32">
        <v>1</v>
      </c>
      <c r="AI105" s="32">
        <v>1</v>
      </c>
      <c r="AJ105" s="32" t="s">
        <v>85</v>
      </c>
      <c r="AK105" s="32" t="s">
        <v>85</v>
      </c>
      <c r="AL105" s="32" t="s">
        <v>85</v>
      </c>
      <c r="AM105" s="32" t="s">
        <v>85</v>
      </c>
      <c r="AN105" s="32" t="s">
        <v>85</v>
      </c>
      <c r="AO105" s="32" t="s">
        <v>85</v>
      </c>
      <c r="AP105" s="32" t="s">
        <v>85</v>
      </c>
      <c r="AQ105" s="32" t="s">
        <v>85</v>
      </c>
      <c r="AR105" s="32" t="s">
        <v>85</v>
      </c>
      <c r="AS105" s="32" t="s">
        <v>85</v>
      </c>
      <c r="AT105" s="32" t="s">
        <v>85</v>
      </c>
      <c r="AU105" s="32" t="s">
        <v>85</v>
      </c>
      <c r="AV105" s="32" t="s">
        <v>85</v>
      </c>
      <c r="AW105" s="32" t="s">
        <v>85</v>
      </c>
      <c r="AX105" s="32" t="s">
        <v>85</v>
      </c>
      <c r="AY105" s="32" t="s">
        <v>85</v>
      </c>
      <c r="AZ105" s="32" t="s">
        <v>85</v>
      </c>
      <c r="BA105" s="32" t="s">
        <v>85</v>
      </c>
      <c r="BB105" s="32" t="s">
        <v>85</v>
      </c>
      <c r="BC105" s="32" t="s">
        <v>85</v>
      </c>
      <c r="BD105" s="32" t="s">
        <v>85</v>
      </c>
      <c r="BE105" s="32" t="s">
        <v>85</v>
      </c>
      <c r="BF105" s="32" t="s">
        <v>85</v>
      </c>
      <c r="BG105" s="32" t="s">
        <v>85</v>
      </c>
      <c r="BH105" s="32" t="s">
        <v>85</v>
      </c>
      <c r="BI105" s="32" t="s">
        <v>85</v>
      </c>
      <c r="BJ105" s="32" t="s">
        <v>85</v>
      </c>
      <c r="BK105" s="32" t="s">
        <v>85</v>
      </c>
      <c r="BL105" s="32" t="s">
        <v>85</v>
      </c>
      <c r="BM105" s="32" t="s">
        <v>85</v>
      </c>
      <c r="BN105" s="32" t="s">
        <v>85</v>
      </c>
      <c r="BO105" s="32"/>
      <c r="BP105" s="32" t="s">
        <v>85</v>
      </c>
      <c r="BQ105" s="32" t="s">
        <v>85</v>
      </c>
      <c r="BR105" s="32">
        <v>35</v>
      </c>
      <c r="BS105" s="32">
        <v>43</v>
      </c>
      <c r="BT105" s="32">
        <v>21</v>
      </c>
      <c r="BU105" s="32" t="s">
        <v>85</v>
      </c>
      <c r="BV105" s="32" t="s">
        <v>85</v>
      </c>
      <c r="BW105" s="32" t="s">
        <v>85</v>
      </c>
      <c r="BX105" s="32" t="s">
        <v>85</v>
      </c>
      <c r="BY105" s="32">
        <v>79</v>
      </c>
      <c r="BZ105" s="32">
        <v>12</v>
      </c>
      <c r="CA105" s="32">
        <v>3</v>
      </c>
      <c r="CB105" s="32" t="s">
        <v>85</v>
      </c>
      <c r="CC105" s="32">
        <v>6</v>
      </c>
      <c r="CD105" s="1"/>
    </row>
    <row r="106" spans="1:82" ht="15.75" customHeight="1">
      <c r="A106" s="44">
        <v>98</v>
      </c>
      <c r="B106" s="45" t="s">
        <v>953</v>
      </c>
      <c r="C106" s="24" t="s">
        <v>1310</v>
      </c>
      <c r="D106" s="39" t="s">
        <v>91</v>
      </c>
      <c r="E106" s="39" t="s">
        <v>250</v>
      </c>
      <c r="F106" s="39" t="s">
        <v>1311</v>
      </c>
      <c r="G106" s="39" t="s">
        <v>80</v>
      </c>
      <c r="H106" s="40">
        <f>E106-D106+1</f>
        <v>6</v>
      </c>
      <c r="I106" s="40" t="s">
        <v>325</v>
      </c>
      <c r="J106" s="40" t="s">
        <v>1464</v>
      </c>
      <c r="K106" s="40" t="s">
        <v>1312</v>
      </c>
      <c r="L106" s="48">
        <v>45</v>
      </c>
      <c r="M106" s="48">
        <v>45</v>
      </c>
      <c r="N106" s="48">
        <v>2</v>
      </c>
      <c r="O106" s="48">
        <v>9</v>
      </c>
      <c r="P106" s="48" t="s">
        <v>1307</v>
      </c>
      <c r="Q106" s="48" t="s">
        <v>1308</v>
      </c>
      <c r="R106" s="48" t="s">
        <v>88</v>
      </c>
      <c r="S106" s="12">
        <v>42</v>
      </c>
      <c r="T106" s="12">
        <v>54</v>
      </c>
      <c r="U106" s="48">
        <v>42</v>
      </c>
      <c r="V106" s="48">
        <v>54</v>
      </c>
      <c r="W106" s="48" t="str">
        <f>IF(U106&gt;V106,"Dem","Rep")</f>
        <v>Rep</v>
      </c>
      <c r="X106" s="48">
        <f>IF(AND(W106="Rep",M106&gt;L106),1,0)</f>
        <v>0</v>
      </c>
      <c r="Y106" s="12" t="s">
        <v>129</v>
      </c>
      <c r="Z106" s="48" t="s">
        <v>85</v>
      </c>
      <c r="AA106" s="48">
        <v>1</v>
      </c>
      <c r="AB106" s="48">
        <v>0</v>
      </c>
      <c r="AC106" s="48">
        <v>0</v>
      </c>
      <c r="AD106" s="12" t="s">
        <v>85</v>
      </c>
      <c r="AE106" s="13" t="s">
        <v>1310</v>
      </c>
      <c r="AF106" s="13" t="s">
        <v>1310</v>
      </c>
      <c r="AG106" s="48" t="s">
        <v>89</v>
      </c>
      <c r="AH106" s="48">
        <v>1</v>
      </c>
      <c r="AI106" s="48">
        <v>0</v>
      </c>
      <c r="AJ106" s="48">
        <v>1</v>
      </c>
      <c r="AK106" s="48">
        <v>1</v>
      </c>
      <c r="AL106" s="48">
        <v>1</v>
      </c>
      <c r="AM106" s="48">
        <v>1</v>
      </c>
      <c r="AN106" s="48">
        <v>1</v>
      </c>
      <c r="AO106" s="48">
        <v>0</v>
      </c>
      <c r="AP106" s="48">
        <v>0</v>
      </c>
      <c r="AQ106" s="48">
        <v>0</v>
      </c>
      <c r="AR106" s="48">
        <v>0</v>
      </c>
      <c r="AS106" s="48">
        <v>0</v>
      </c>
      <c r="AT106" s="48">
        <v>0</v>
      </c>
      <c r="AU106" s="48">
        <v>0</v>
      </c>
      <c r="AV106" s="48">
        <v>0</v>
      </c>
      <c r="AW106" s="48">
        <v>0</v>
      </c>
      <c r="AX106" s="48">
        <v>0</v>
      </c>
      <c r="AY106" s="48">
        <v>0</v>
      </c>
      <c r="AZ106" s="48">
        <v>0</v>
      </c>
      <c r="BA106" s="48">
        <v>0</v>
      </c>
      <c r="BB106" s="48">
        <v>0</v>
      </c>
      <c r="BC106" s="48">
        <v>0</v>
      </c>
      <c r="BD106" s="48">
        <v>0</v>
      </c>
      <c r="BE106" s="48">
        <v>0</v>
      </c>
      <c r="BF106" s="48">
        <v>0</v>
      </c>
      <c r="BG106" s="48">
        <v>0</v>
      </c>
      <c r="BH106" s="48">
        <v>0</v>
      </c>
      <c r="BI106" s="48">
        <v>0</v>
      </c>
      <c r="BJ106" s="48">
        <v>0</v>
      </c>
      <c r="BK106" s="48">
        <v>0</v>
      </c>
      <c r="BL106" s="48">
        <v>0</v>
      </c>
      <c r="BM106" s="48">
        <v>0</v>
      </c>
      <c r="BN106" s="48">
        <v>0</v>
      </c>
      <c r="BO106" s="48"/>
      <c r="BP106" s="48" t="s">
        <v>85</v>
      </c>
      <c r="BQ106" s="14" t="s">
        <v>85</v>
      </c>
      <c r="BR106" s="14">
        <v>34</v>
      </c>
      <c r="BS106" s="14">
        <v>24</v>
      </c>
      <c r="BT106" s="14">
        <v>42</v>
      </c>
      <c r="BU106" s="14" t="s">
        <v>85</v>
      </c>
      <c r="BV106" s="14" t="s">
        <v>85</v>
      </c>
      <c r="BW106" s="14" t="s">
        <v>85</v>
      </c>
      <c r="BX106" s="14" t="s">
        <v>85</v>
      </c>
      <c r="BY106" s="14">
        <v>90</v>
      </c>
      <c r="BZ106" s="14">
        <v>1</v>
      </c>
      <c r="CA106" s="14">
        <v>3</v>
      </c>
      <c r="CB106" s="14" t="s">
        <v>85</v>
      </c>
      <c r="CC106" s="14">
        <v>4</v>
      </c>
      <c r="CD106" s="45"/>
    </row>
    <row r="107" spans="1:82" ht="15.75" customHeight="1">
      <c r="A107" s="44">
        <v>103</v>
      </c>
      <c r="B107" s="45" t="s">
        <v>976</v>
      </c>
      <c r="C107" s="9" t="s">
        <v>487</v>
      </c>
      <c r="D107" s="39" t="s">
        <v>137</v>
      </c>
      <c r="E107" s="39" t="s">
        <v>79</v>
      </c>
      <c r="F107" s="39" t="s">
        <v>138</v>
      </c>
      <c r="G107" s="39" t="s">
        <v>82</v>
      </c>
      <c r="H107" s="40">
        <f>E107-D107+1</f>
        <v>4</v>
      </c>
      <c r="I107" s="40" t="s">
        <v>576</v>
      </c>
      <c r="J107" s="40" t="s">
        <v>1464</v>
      </c>
      <c r="K107" s="40" t="s">
        <v>1323</v>
      </c>
      <c r="L107" s="48">
        <v>53</v>
      </c>
      <c r="M107" s="48">
        <v>42</v>
      </c>
      <c r="N107" s="22">
        <v>2</v>
      </c>
      <c r="O107" s="48">
        <v>4</v>
      </c>
      <c r="P107" s="48" t="s">
        <v>1320</v>
      </c>
      <c r="Q107" s="48" t="s">
        <v>1321</v>
      </c>
      <c r="R107" s="48" t="s">
        <v>88</v>
      </c>
      <c r="S107" s="12">
        <v>52</v>
      </c>
      <c r="T107" s="12">
        <v>47</v>
      </c>
      <c r="U107" s="48">
        <v>52</v>
      </c>
      <c r="V107" s="48">
        <v>47</v>
      </c>
      <c r="W107" s="48" t="str">
        <f>IF(U107&gt;V107,"Dem","Rep")</f>
        <v>Dem</v>
      </c>
      <c r="X107" s="48">
        <f>IF(AND(W107="Dem", L107&gt;M107),1,0)</f>
        <v>1</v>
      </c>
      <c r="Y107" s="22" t="s">
        <v>85</v>
      </c>
      <c r="Z107" s="48" t="s">
        <v>85</v>
      </c>
      <c r="AA107" s="48" t="s">
        <v>85</v>
      </c>
      <c r="AB107" s="48" t="s">
        <v>85</v>
      </c>
      <c r="AC107" s="48" t="s">
        <v>85</v>
      </c>
      <c r="AD107" s="48" t="s">
        <v>85</v>
      </c>
      <c r="AE107" s="13" t="s">
        <v>487</v>
      </c>
      <c r="AF107" s="13" t="s">
        <v>487</v>
      </c>
      <c r="AG107" s="48" t="s">
        <v>89</v>
      </c>
      <c r="AH107" s="48">
        <v>1</v>
      </c>
      <c r="AI107" s="48">
        <v>0</v>
      </c>
      <c r="AJ107" s="22">
        <v>1</v>
      </c>
      <c r="AK107" s="22">
        <v>1</v>
      </c>
      <c r="AL107" s="22">
        <v>0</v>
      </c>
      <c r="AM107" s="22">
        <v>1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1</v>
      </c>
      <c r="BL107" s="22">
        <v>0</v>
      </c>
      <c r="BM107" s="22">
        <v>0</v>
      </c>
      <c r="BN107" s="22">
        <v>0</v>
      </c>
      <c r="BO107" s="48"/>
      <c r="BP107" s="48">
        <v>46</v>
      </c>
      <c r="BQ107" s="48">
        <v>37</v>
      </c>
      <c r="BR107" s="48">
        <v>38</v>
      </c>
      <c r="BS107" s="48">
        <v>40</v>
      </c>
      <c r="BT107" s="48">
        <v>22</v>
      </c>
      <c r="BU107" s="22" t="s">
        <v>85</v>
      </c>
      <c r="BV107" s="22" t="s">
        <v>85</v>
      </c>
      <c r="BW107" s="22" t="s">
        <v>85</v>
      </c>
      <c r="BX107" s="22" t="s">
        <v>85</v>
      </c>
      <c r="BY107" s="48">
        <v>67</v>
      </c>
      <c r="BZ107" s="48">
        <v>19</v>
      </c>
      <c r="CA107" s="22">
        <v>7</v>
      </c>
      <c r="CB107" s="22">
        <v>7</v>
      </c>
      <c r="CC107" s="48" t="s">
        <v>85</v>
      </c>
      <c r="CD107" s="45"/>
    </row>
    <row r="108" spans="1:82" ht="15.75" customHeight="1">
      <c r="A108" s="26">
        <v>5</v>
      </c>
      <c r="B108" s="26" t="s">
        <v>976</v>
      </c>
      <c r="C108" s="19" t="s">
        <v>1074</v>
      </c>
      <c r="D108" s="27">
        <v>43963</v>
      </c>
      <c r="E108" s="27">
        <v>43972</v>
      </c>
      <c r="F108" s="26" t="s">
        <v>1075</v>
      </c>
      <c r="G108" s="27">
        <v>43972</v>
      </c>
      <c r="H108" s="32">
        <v>6</v>
      </c>
      <c r="I108" s="48" t="s">
        <v>85</v>
      </c>
      <c r="J108" s="48" t="s">
        <v>1464</v>
      </c>
      <c r="K108" s="32">
        <v>391</v>
      </c>
      <c r="L108" s="32">
        <v>47</v>
      </c>
      <c r="M108" s="32">
        <v>35</v>
      </c>
      <c r="N108" s="12" t="s">
        <v>85</v>
      </c>
      <c r="O108" s="48" t="s">
        <v>85</v>
      </c>
      <c r="P108" s="32" t="s">
        <v>1320</v>
      </c>
      <c r="Q108" s="32" t="s">
        <v>1321</v>
      </c>
      <c r="R108" s="32" t="s">
        <v>177</v>
      </c>
      <c r="S108" s="12">
        <v>52</v>
      </c>
      <c r="T108" s="12">
        <v>47</v>
      </c>
      <c r="U108" s="48">
        <v>52</v>
      </c>
      <c r="V108" s="48">
        <v>47</v>
      </c>
      <c r="W108" s="48" t="str">
        <f>IF(U108&gt;V108,"Dem","Rep")</f>
        <v>Dem</v>
      </c>
      <c r="X108" s="48">
        <f>IF(AND(W108="Dem", L108&gt;M108),1,0)</f>
        <v>1</v>
      </c>
      <c r="Y108" s="12" t="s">
        <v>85</v>
      </c>
      <c r="Z108" s="12" t="s">
        <v>85</v>
      </c>
      <c r="AA108" s="32">
        <v>0</v>
      </c>
      <c r="AB108" s="32">
        <v>1</v>
      </c>
      <c r="AC108" s="32">
        <v>0</v>
      </c>
      <c r="AD108" s="32">
        <v>61</v>
      </c>
      <c r="AE108" s="49" t="e">
        <v>#N/A</v>
      </c>
      <c r="AF108" s="32" t="s">
        <v>1074</v>
      </c>
      <c r="AG108" s="32" t="s">
        <v>118</v>
      </c>
      <c r="AH108" s="32">
        <v>1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0</v>
      </c>
      <c r="AW108" s="32">
        <v>0</v>
      </c>
      <c r="AX108" s="32">
        <v>0</v>
      </c>
      <c r="AY108" s="32">
        <v>0</v>
      </c>
      <c r="AZ108" s="32">
        <v>0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0</v>
      </c>
      <c r="BG108" s="32">
        <v>0</v>
      </c>
      <c r="BH108" s="32">
        <v>0</v>
      </c>
      <c r="BI108" s="32">
        <v>0</v>
      </c>
      <c r="BJ108" s="32">
        <v>0</v>
      </c>
      <c r="BK108" s="32">
        <v>0</v>
      </c>
      <c r="BL108" s="32">
        <v>0</v>
      </c>
      <c r="BM108" s="32">
        <v>0</v>
      </c>
      <c r="BN108" s="32">
        <v>0</v>
      </c>
      <c r="BO108" s="32"/>
      <c r="BP108" s="12" t="s">
        <v>85</v>
      </c>
      <c r="BQ108" s="12" t="s">
        <v>85</v>
      </c>
      <c r="BR108" s="32">
        <v>41</v>
      </c>
      <c r="BS108" s="32">
        <v>31</v>
      </c>
      <c r="BT108" s="32">
        <v>27</v>
      </c>
      <c r="BU108" s="12" t="s">
        <v>85</v>
      </c>
      <c r="BV108" s="12" t="s">
        <v>85</v>
      </c>
      <c r="BW108" s="12" t="s">
        <v>85</v>
      </c>
      <c r="BX108" s="12" t="s">
        <v>85</v>
      </c>
      <c r="BY108" s="48" t="s">
        <v>85</v>
      </c>
      <c r="BZ108" s="32">
        <v>23</v>
      </c>
      <c r="CA108" s="48" t="s">
        <v>85</v>
      </c>
      <c r="CB108" s="48" t="s">
        <v>85</v>
      </c>
      <c r="CC108" s="48" t="s">
        <v>85</v>
      </c>
    </row>
    <row r="109" spans="1:82" ht="15.75" customHeight="1">
      <c r="A109" s="44">
        <v>56</v>
      </c>
      <c r="B109" s="45" t="s">
        <v>1348</v>
      </c>
      <c r="C109" s="24" t="s">
        <v>1349</v>
      </c>
      <c r="D109" s="39" t="s">
        <v>1350</v>
      </c>
      <c r="E109" s="52" t="s">
        <v>338</v>
      </c>
      <c r="F109" s="39" t="s">
        <v>1351</v>
      </c>
      <c r="G109" s="39" t="s">
        <v>1352</v>
      </c>
      <c r="H109" s="40">
        <f>E109-D109+1</f>
        <v>13</v>
      </c>
      <c r="I109" s="40" t="s">
        <v>160</v>
      </c>
      <c r="J109" s="48" t="s">
        <v>1464</v>
      </c>
      <c r="K109" s="48">
        <v>586</v>
      </c>
      <c r="L109" s="48">
        <v>24</v>
      </c>
      <c r="M109" s="48">
        <v>55</v>
      </c>
      <c r="N109" s="12">
        <v>2</v>
      </c>
      <c r="O109" s="48">
        <v>16</v>
      </c>
      <c r="P109" s="48" t="s">
        <v>1353</v>
      </c>
      <c r="Q109" s="48" t="s">
        <v>1354</v>
      </c>
      <c r="R109" s="48" t="s">
        <v>88</v>
      </c>
      <c r="S109" s="12">
        <v>27</v>
      </c>
      <c r="T109" s="12">
        <v>68</v>
      </c>
      <c r="U109" s="48">
        <v>27</v>
      </c>
      <c r="V109" s="48">
        <v>67</v>
      </c>
      <c r="W109" s="48" t="str">
        <f>IF(U109&gt;V109,"Dem","Rep")</f>
        <v>Rep</v>
      </c>
      <c r="X109" s="48">
        <f>IF(AND(W109="Rep",M109&gt;L109),1,0)</f>
        <v>1</v>
      </c>
      <c r="Y109" s="12" t="s">
        <v>85</v>
      </c>
      <c r="Z109" s="12" t="s">
        <v>85</v>
      </c>
      <c r="AA109" s="48">
        <v>0</v>
      </c>
      <c r="AB109" s="48">
        <v>1</v>
      </c>
      <c r="AC109" s="48">
        <v>0</v>
      </c>
      <c r="AD109" s="48">
        <v>0</v>
      </c>
      <c r="AE109" s="32" t="s">
        <v>1355</v>
      </c>
      <c r="AF109" s="32" t="s">
        <v>1349</v>
      </c>
      <c r="AG109" s="48" t="s">
        <v>89</v>
      </c>
      <c r="AH109" s="48">
        <v>1</v>
      </c>
      <c r="AI109" s="48">
        <v>0</v>
      </c>
      <c r="AJ109" s="12">
        <v>1</v>
      </c>
      <c r="AK109" s="12">
        <v>1</v>
      </c>
      <c r="AL109" s="12">
        <v>0</v>
      </c>
      <c r="AM109" s="12">
        <v>1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1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48"/>
      <c r="BP109" s="12">
        <v>28</v>
      </c>
      <c r="BQ109" s="12">
        <v>35</v>
      </c>
      <c r="BR109" s="48">
        <v>54</v>
      </c>
      <c r="BS109" s="48">
        <v>32</v>
      </c>
      <c r="BT109" s="48">
        <v>10</v>
      </c>
      <c r="BU109" s="12" t="s">
        <v>85</v>
      </c>
      <c r="BV109" s="12" t="s">
        <v>85</v>
      </c>
      <c r="BW109" s="12" t="s">
        <v>85</v>
      </c>
      <c r="BX109" s="12" t="s">
        <v>85</v>
      </c>
      <c r="BY109" s="48" t="s">
        <v>85</v>
      </c>
      <c r="BZ109" s="12" t="s">
        <v>85</v>
      </c>
      <c r="CA109" s="12" t="s">
        <v>85</v>
      </c>
      <c r="CB109" s="12" t="s">
        <v>85</v>
      </c>
      <c r="CC109" s="48" t="s">
        <v>85</v>
      </c>
      <c r="CD109" s="45"/>
    </row>
    <row r="110" spans="1:82" ht="15.75" customHeight="1">
      <c r="A110" s="44">
        <v>69</v>
      </c>
      <c r="B110" s="45" t="s">
        <v>1256</v>
      </c>
      <c r="C110" s="24" t="s">
        <v>1362</v>
      </c>
      <c r="D110" s="39" t="s">
        <v>337</v>
      </c>
      <c r="E110" s="39" t="s">
        <v>97</v>
      </c>
      <c r="F110" s="39" t="s">
        <v>703</v>
      </c>
      <c r="G110" s="39" t="s">
        <v>188</v>
      </c>
      <c r="H110" s="40">
        <f>E110-D110+1</f>
        <v>2</v>
      </c>
      <c r="I110" s="40" t="s">
        <v>266</v>
      </c>
      <c r="J110" s="40" t="s">
        <v>1464</v>
      </c>
      <c r="K110" s="40" t="s">
        <v>1147</v>
      </c>
      <c r="L110" s="48">
        <v>37</v>
      </c>
      <c r="M110" s="48">
        <v>48</v>
      </c>
      <c r="N110" s="12">
        <v>8</v>
      </c>
      <c r="O110" s="48" t="s">
        <v>85</v>
      </c>
      <c r="P110" s="48" t="s">
        <v>1364</v>
      </c>
      <c r="Q110" s="48" t="s">
        <v>1367</v>
      </c>
      <c r="R110" s="48" t="s">
        <v>177</v>
      </c>
      <c r="S110" s="12">
        <v>30</v>
      </c>
      <c r="T110" s="12">
        <v>64</v>
      </c>
      <c r="U110" s="48">
        <v>31</v>
      </c>
      <c r="V110" s="48">
        <v>65</v>
      </c>
      <c r="W110" s="48" t="str">
        <f>IF(U110&gt;V110,"Dem","Rep")</f>
        <v>Rep</v>
      </c>
      <c r="X110" s="48">
        <f>IF(AND(W110="Rep",M110&gt;L110),1,0)</f>
        <v>1</v>
      </c>
      <c r="Y110" s="48" t="s">
        <v>85</v>
      </c>
      <c r="Z110" s="48" t="s">
        <v>85</v>
      </c>
      <c r="AA110" s="12" t="s">
        <v>85</v>
      </c>
      <c r="AB110" s="12" t="s">
        <v>85</v>
      </c>
      <c r="AC110" s="12" t="s">
        <v>85</v>
      </c>
      <c r="AD110" s="12" t="s">
        <v>85</v>
      </c>
      <c r="AE110" s="48" t="s">
        <v>1372</v>
      </c>
      <c r="AF110" s="48" t="s">
        <v>1362</v>
      </c>
      <c r="AG110" s="48" t="s">
        <v>89</v>
      </c>
      <c r="AH110" s="48">
        <v>1</v>
      </c>
      <c r="AI110" s="48">
        <v>1</v>
      </c>
      <c r="AJ110" s="48" t="s">
        <v>85</v>
      </c>
      <c r="AK110" s="48" t="s">
        <v>85</v>
      </c>
      <c r="AL110" s="48" t="s">
        <v>85</v>
      </c>
      <c r="AM110" s="48" t="s">
        <v>85</v>
      </c>
      <c r="AN110" s="48" t="s">
        <v>85</v>
      </c>
      <c r="AO110" s="48" t="s">
        <v>85</v>
      </c>
      <c r="AP110" s="48" t="s">
        <v>85</v>
      </c>
      <c r="AQ110" s="48" t="s">
        <v>85</v>
      </c>
      <c r="AR110" s="48" t="s">
        <v>85</v>
      </c>
      <c r="AS110" s="48" t="s">
        <v>85</v>
      </c>
      <c r="AT110" s="48" t="s">
        <v>85</v>
      </c>
      <c r="AU110" s="48" t="s">
        <v>85</v>
      </c>
      <c r="AV110" s="48" t="s">
        <v>85</v>
      </c>
      <c r="AW110" s="48" t="s">
        <v>85</v>
      </c>
      <c r="AX110" s="48" t="s">
        <v>85</v>
      </c>
      <c r="AY110" s="48" t="s">
        <v>85</v>
      </c>
      <c r="AZ110" s="48" t="s">
        <v>85</v>
      </c>
      <c r="BA110" s="48" t="s">
        <v>85</v>
      </c>
      <c r="BB110" s="48" t="s">
        <v>85</v>
      </c>
      <c r="BC110" s="48" t="s">
        <v>85</v>
      </c>
      <c r="BD110" s="48" t="s">
        <v>85</v>
      </c>
      <c r="BE110" s="48" t="s">
        <v>85</v>
      </c>
      <c r="BF110" s="48" t="s">
        <v>85</v>
      </c>
      <c r="BG110" s="48" t="s">
        <v>85</v>
      </c>
      <c r="BH110" s="48" t="s">
        <v>85</v>
      </c>
      <c r="BI110" s="48" t="s">
        <v>85</v>
      </c>
      <c r="BJ110" s="48" t="s">
        <v>85</v>
      </c>
      <c r="BK110" s="48" t="s">
        <v>85</v>
      </c>
      <c r="BL110" s="48" t="s">
        <v>85</v>
      </c>
      <c r="BM110" s="48" t="s">
        <v>85</v>
      </c>
      <c r="BN110" s="48" t="s">
        <v>85</v>
      </c>
      <c r="BO110" s="48"/>
      <c r="BP110" s="12" t="s">
        <v>85</v>
      </c>
      <c r="BQ110" s="12" t="s">
        <v>85</v>
      </c>
      <c r="BR110" s="48" t="s">
        <v>85</v>
      </c>
      <c r="BS110" s="48" t="s">
        <v>85</v>
      </c>
      <c r="BT110" s="48" t="s">
        <v>85</v>
      </c>
      <c r="BU110" s="12" t="s">
        <v>85</v>
      </c>
      <c r="BV110" s="12" t="s">
        <v>85</v>
      </c>
      <c r="BW110" s="12" t="s">
        <v>85</v>
      </c>
      <c r="BX110" s="12" t="s">
        <v>85</v>
      </c>
      <c r="BY110" s="12" t="s">
        <v>85</v>
      </c>
      <c r="BZ110" s="12" t="s">
        <v>85</v>
      </c>
      <c r="CA110" s="12" t="s">
        <v>85</v>
      </c>
      <c r="CB110" s="12" t="s">
        <v>85</v>
      </c>
      <c r="CC110" s="12" t="s">
        <v>85</v>
      </c>
      <c r="CD110" s="45"/>
    </row>
    <row r="111" spans="1:82" ht="15.75" customHeight="1">
      <c r="A111" s="44">
        <v>54</v>
      </c>
      <c r="B111" s="45" t="s">
        <v>1256</v>
      </c>
      <c r="C111" s="24" t="s">
        <v>1373</v>
      </c>
      <c r="D111" s="39" t="s">
        <v>360</v>
      </c>
      <c r="E111" s="52" t="s">
        <v>348</v>
      </c>
      <c r="F111" s="39" t="s">
        <v>726</v>
      </c>
      <c r="G111" s="39" t="s">
        <v>504</v>
      </c>
      <c r="H111" s="40">
        <f>E111-D111+1</f>
        <v>5</v>
      </c>
      <c r="I111" s="40" t="s">
        <v>200</v>
      </c>
      <c r="J111" s="48" t="s">
        <v>1464</v>
      </c>
      <c r="K111" s="48">
        <v>504</v>
      </c>
      <c r="L111" s="48">
        <v>27</v>
      </c>
      <c r="M111" s="48">
        <v>54</v>
      </c>
      <c r="N111" s="12">
        <v>9</v>
      </c>
      <c r="O111" s="48">
        <v>10</v>
      </c>
      <c r="P111" s="48" t="s">
        <v>1364</v>
      </c>
      <c r="Q111" s="48" t="s">
        <v>1367</v>
      </c>
      <c r="R111" s="48" t="s">
        <v>88</v>
      </c>
      <c r="S111" s="12">
        <v>30</v>
      </c>
      <c r="T111" s="12">
        <v>64</v>
      </c>
      <c r="U111" s="48">
        <v>31</v>
      </c>
      <c r="V111" s="48">
        <v>65</v>
      </c>
      <c r="W111" s="48" t="str">
        <f>IF(U111&gt;V111,"Dem","Rep")</f>
        <v>Rep</v>
      </c>
      <c r="X111" s="48">
        <f>IF(AND(W111="Rep",M111&gt;L111),1,0)</f>
        <v>1</v>
      </c>
      <c r="Y111" s="12" t="s">
        <v>85</v>
      </c>
      <c r="Z111" s="48" t="s">
        <v>85</v>
      </c>
      <c r="AA111" s="48">
        <v>0</v>
      </c>
      <c r="AB111" s="48">
        <v>1</v>
      </c>
      <c r="AC111" s="48">
        <v>0</v>
      </c>
      <c r="AD111" s="12">
        <v>0</v>
      </c>
      <c r="AE111" s="32" t="s">
        <v>1367</v>
      </c>
      <c r="AF111" s="32" t="s">
        <v>1374</v>
      </c>
      <c r="AG111" s="48" t="s">
        <v>12</v>
      </c>
      <c r="AH111" s="48">
        <v>1</v>
      </c>
      <c r="AI111" s="48">
        <v>0</v>
      </c>
      <c r="AJ111" s="12" t="s">
        <v>85</v>
      </c>
      <c r="AK111" s="12" t="s">
        <v>85</v>
      </c>
      <c r="AL111" s="12" t="s">
        <v>85</v>
      </c>
      <c r="AM111" s="12" t="s">
        <v>85</v>
      </c>
      <c r="AN111" s="12" t="s">
        <v>85</v>
      </c>
      <c r="AO111" s="12" t="s">
        <v>85</v>
      </c>
      <c r="AP111" s="12" t="s">
        <v>85</v>
      </c>
      <c r="AQ111" s="12" t="s">
        <v>85</v>
      </c>
      <c r="AR111" s="12" t="s">
        <v>85</v>
      </c>
      <c r="AS111" s="12" t="s">
        <v>85</v>
      </c>
      <c r="AT111" s="12" t="s">
        <v>85</v>
      </c>
      <c r="AU111" s="12" t="s">
        <v>85</v>
      </c>
      <c r="AV111" s="12" t="s">
        <v>85</v>
      </c>
      <c r="AW111" s="12" t="s">
        <v>85</v>
      </c>
      <c r="AX111" s="12" t="s">
        <v>85</v>
      </c>
      <c r="AY111" s="12" t="s">
        <v>85</v>
      </c>
      <c r="AZ111" s="12" t="s">
        <v>85</v>
      </c>
      <c r="BA111" s="12" t="s">
        <v>85</v>
      </c>
      <c r="BB111" s="12" t="s">
        <v>85</v>
      </c>
      <c r="BC111" s="12" t="s">
        <v>85</v>
      </c>
      <c r="BD111" s="12" t="s">
        <v>85</v>
      </c>
      <c r="BE111" s="12" t="s">
        <v>85</v>
      </c>
      <c r="BF111" s="12" t="s">
        <v>85</v>
      </c>
      <c r="BG111" s="12" t="s">
        <v>85</v>
      </c>
      <c r="BH111" s="12" t="s">
        <v>85</v>
      </c>
      <c r="BI111" s="12" t="s">
        <v>85</v>
      </c>
      <c r="BJ111" s="12" t="s">
        <v>85</v>
      </c>
      <c r="BK111" s="12" t="s">
        <v>85</v>
      </c>
      <c r="BL111" s="12" t="s">
        <v>85</v>
      </c>
      <c r="BM111" s="12" t="s">
        <v>85</v>
      </c>
      <c r="BN111" s="12" t="s">
        <v>85</v>
      </c>
      <c r="BO111" s="48"/>
      <c r="BP111" s="48" t="s">
        <v>85</v>
      </c>
      <c r="BQ111" s="48" t="s">
        <v>85</v>
      </c>
      <c r="BR111" s="48" t="s">
        <v>85</v>
      </c>
      <c r="BS111" s="48" t="s">
        <v>85</v>
      </c>
      <c r="BT111" s="48" t="s">
        <v>85</v>
      </c>
      <c r="BU111" s="12" t="s">
        <v>85</v>
      </c>
      <c r="BV111" s="12" t="s">
        <v>85</v>
      </c>
      <c r="BW111" s="12" t="s">
        <v>85</v>
      </c>
      <c r="BX111" s="12" t="s">
        <v>85</v>
      </c>
      <c r="BY111" s="48" t="s">
        <v>85</v>
      </c>
      <c r="BZ111" s="48" t="s">
        <v>85</v>
      </c>
      <c r="CA111" s="12" t="s">
        <v>85</v>
      </c>
      <c r="CB111" s="12" t="s">
        <v>85</v>
      </c>
      <c r="CC111" s="48" t="s">
        <v>85</v>
      </c>
      <c r="CD111" s="45"/>
    </row>
    <row r="112" spans="1:82" ht="15.75" customHeight="1">
      <c r="A112" s="44">
        <v>96</v>
      </c>
      <c r="B112" s="45" t="s">
        <v>1269</v>
      </c>
      <c r="C112" s="24" t="s">
        <v>151</v>
      </c>
      <c r="D112" s="39" t="s">
        <v>94</v>
      </c>
      <c r="E112" s="39" t="s">
        <v>137</v>
      </c>
      <c r="F112" s="39" t="s">
        <v>148</v>
      </c>
      <c r="G112" s="39" t="s">
        <v>80</v>
      </c>
      <c r="H112" s="40">
        <f>E112-D112+1</f>
        <v>3</v>
      </c>
      <c r="I112" s="40" t="s">
        <v>160</v>
      </c>
      <c r="J112" s="40" t="s">
        <v>1466</v>
      </c>
      <c r="K112" s="40" t="s">
        <v>102</v>
      </c>
      <c r="L112" s="48">
        <v>29</v>
      </c>
      <c r="M112" s="48">
        <v>47</v>
      </c>
      <c r="N112" s="48">
        <v>10</v>
      </c>
      <c r="O112" s="48">
        <v>15</v>
      </c>
      <c r="P112" s="48" t="s">
        <v>1270</v>
      </c>
      <c r="Q112" s="48" t="s">
        <v>1271</v>
      </c>
      <c r="R112" s="48" t="s">
        <v>88</v>
      </c>
      <c r="S112" s="12">
        <v>32</v>
      </c>
      <c r="T112" s="12">
        <v>57</v>
      </c>
      <c r="U112" s="48">
        <v>32</v>
      </c>
      <c r="V112" s="48">
        <v>57</v>
      </c>
      <c r="W112" s="48" t="str">
        <f>IF(U112&gt;V112,"Dem","Rep")</f>
        <v>Rep</v>
      </c>
      <c r="X112" s="48">
        <f>IF(AND(W112="Rep",M112&gt;L112),1,0)</f>
        <v>1</v>
      </c>
      <c r="Y112" s="22" t="s">
        <v>384</v>
      </c>
      <c r="Z112" s="22" t="s">
        <v>85</v>
      </c>
      <c r="AA112" s="48">
        <v>0</v>
      </c>
      <c r="AB112" s="48">
        <v>0</v>
      </c>
      <c r="AC112" s="48">
        <v>1</v>
      </c>
      <c r="AD112" s="48" t="s">
        <v>85</v>
      </c>
      <c r="AE112" s="13" t="s">
        <v>151</v>
      </c>
      <c r="AF112" s="13" t="s">
        <v>151</v>
      </c>
      <c r="AG112" s="48" t="s">
        <v>89</v>
      </c>
      <c r="AH112" s="48">
        <v>1</v>
      </c>
      <c r="AI112" s="48">
        <v>1</v>
      </c>
      <c r="AJ112" s="48" t="s">
        <v>85</v>
      </c>
      <c r="AK112" s="48" t="s">
        <v>85</v>
      </c>
      <c r="AL112" s="48" t="s">
        <v>85</v>
      </c>
      <c r="AM112" s="48" t="s">
        <v>85</v>
      </c>
      <c r="AN112" s="48" t="s">
        <v>85</v>
      </c>
      <c r="AO112" s="48" t="s">
        <v>85</v>
      </c>
      <c r="AP112" s="48" t="s">
        <v>85</v>
      </c>
      <c r="AQ112" s="48" t="s">
        <v>85</v>
      </c>
      <c r="AR112" s="48" t="s">
        <v>85</v>
      </c>
      <c r="AS112" s="48" t="s">
        <v>85</v>
      </c>
      <c r="AT112" s="48" t="s">
        <v>85</v>
      </c>
      <c r="AU112" s="48" t="s">
        <v>85</v>
      </c>
      <c r="AV112" s="48" t="s">
        <v>85</v>
      </c>
      <c r="AW112" s="48" t="s">
        <v>85</v>
      </c>
      <c r="AX112" s="48" t="s">
        <v>85</v>
      </c>
      <c r="AY112" s="48" t="s">
        <v>85</v>
      </c>
      <c r="AZ112" s="48" t="s">
        <v>85</v>
      </c>
      <c r="BA112" s="48" t="s">
        <v>85</v>
      </c>
      <c r="BB112" s="48" t="s">
        <v>85</v>
      </c>
      <c r="BC112" s="48" t="s">
        <v>85</v>
      </c>
      <c r="BD112" s="48" t="s">
        <v>85</v>
      </c>
      <c r="BE112" s="48" t="s">
        <v>85</v>
      </c>
      <c r="BF112" s="48" t="s">
        <v>85</v>
      </c>
      <c r="BG112" s="48" t="s">
        <v>85</v>
      </c>
      <c r="BH112" s="48" t="s">
        <v>85</v>
      </c>
      <c r="BI112" s="48" t="s">
        <v>85</v>
      </c>
      <c r="BJ112" s="48" t="s">
        <v>85</v>
      </c>
      <c r="BK112" s="48" t="s">
        <v>85</v>
      </c>
      <c r="BL112" s="48" t="s">
        <v>85</v>
      </c>
      <c r="BM112" s="48" t="s">
        <v>85</v>
      </c>
      <c r="BN112" s="48" t="s">
        <v>85</v>
      </c>
      <c r="BO112" s="48"/>
      <c r="BP112" s="48" t="s">
        <v>85</v>
      </c>
      <c r="BQ112" s="48" t="s">
        <v>85</v>
      </c>
      <c r="BR112" s="48">
        <v>31</v>
      </c>
      <c r="BS112" s="48">
        <v>45</v>
      </c>
      <c r="BT112" s="48">
        <v>21</v>
      </c>
      <c r="BU112" s="22">
        <v>19</v>
      </c>
      <c r="BV112" s="22">
        <v>12</v>
      </c>
      <c r="BW112" s="22">
        <v>18</v>
      </c>
      <c r="BX112" s="22">
        <v>27</v>
      </c>
      <c r="BY112" s="48">
        <v>80</v>
      </c>
      <c r="BZ112" s="48">
        <v>9</v>
      </c>
      <c r="CA112" s="22">
        <v>3</v>
      </c>
      <c r="CB112" s="22">
        <v>1</v>
      </c>
      <c r="CC112" s="48">
        <v>0</v>
      </c>
      <c r="CD112" s="45"/>
    </row>
    <row r="113" spans="1:82" ht="15.75" customHeight="1">
      <c r="A113" s="44">
        <v>91</v>
      </c>
      <c r="B113" s="45" t="s">
        <v>1284</v>
      </c>
      <c r="C113" s="24" t="s">
        <v>151</v>
      </c>
      <c r="D113" s="39" t="s">
        <v>100</v>
      </c>
      <c r="E113" s="39" t="s">
        <v>92</v>
      </c>
      <c r="F113" s="39" t="s">
        <v>649</v>
      </c>
      <c r="G113" s="39" t="s">
        <v>94</v>
      </c>
      <c r="H113" s="40">
        <f>E113-D113+1</f>
        <v>3</v>
      </c>
      <c r="I113" s="40" t="s">
        <v>160</v>
      </c>
      <c r="J113" s="40" t="s">
        <v>1466</v>
      </c>
      <c r="K113" s="40" t="s">
        <v>102</v>
      </c>
      <c r="L113" s="48">
        <v>42</v>
      </c>
      <c r="M113" s="48">
        <v>48</v>
      </c>
      <c r="N113" s="12">
        <v>3</v>
      </c>
      <c r="O113" s="12">
        <v>7</v>
      </c>
      <c r="P113" s="48" t="s">
        <v>1286</v>
      </c>
      <c r="Q113" s="48" t="s">
        <v>1287</v>
      </c>
      <c r="R113" s="48" t="s">
        <v>88</v>
      </c>
      <c r="S113" s="12">
        <v>41</v>
      </c>
      <c r="T113" s="12">
        <v>57</v>
      </c>
      <c r="U113" s="48">
        <v>41</v>
      </c>
      <c r="V113" s="48">
        <v>57</v>
      </c>
      <c r="W113" s="48" t="str">
        <f>IF(U113&gt;V113,"Dem","Rep")</f>
        <v>Rep</v>
      </c>
      <c r="X113" s="48">
        <f>IF(AND(W113="Rep",M113&gt;L113),1,0)</f>
        <v>1</v>
      </c>
      <c r="Y113" s="12" t="s">
        <v>384</v>
      </c>
      <c r="Z113" s="12" t="s">
        <v>85</v>
      </c>
      <c r="AA113" s="48">
        <v>0</v>
      </c>
      <c r="AB113" s="48">
        <v>0</v>
      </c>
      <c r="AC113" s="48">
        <v>1</v>
      </c>
      <c r="AD113" s="12" t="s">
        <v>85</v>
      </c>
      <c r="AE113" s="13" t="s">
        <v>151</v>
      </c>
      <c r="AF113" s="13" t="s">
        <v>151</v>
      </c>
      <c r="AG113" s="48" t="s">
        <v>89</v>
      </c>
      <c r="AH113" s="48">
        <v>1</v>
      </c>
      <c r="AI113" s="48">
        <v>1</v>
      </c>
      <c r="AJ113" s="12" t="s">
        <v>85</v>
      </c>
      <c r="AK113" s="12" t="s">
        <v>85</v>
      </c>
      <c r="AL113" s="12" t="s">
        <v>85</v>
      </c>
      <c r="AM113" s="12" t="s">
        <v>85</v>
      </c>
      <c r="AN113" s="12" t="s">
        <v>85</v>
      </c>
      <c r="AO113" s="12" t="s">
        <v>85</v>
      </c>
      <c r="AP113" s="12" t="s">
        <v>85</v>
      </c>
      <c r="AQ113" s="12" t="s">
        <v>85</v>
      </c>
      <c r="AR113" s="12" t="s">
        <v>85</v>
      </c>
      <c r="AS113" s="12" t="s">
        <v>85</v>
      </c>
      <c r="AT113" s="12" t="s">
        <v>85</v>
      </c>
      <c r="AU113" s="12" t="s">
        <v>85</v>
      </c>
      <c r="AV113" s="12" t="s">
        <v>85</v>
      </c>
      <c r="AW113" s="12" t="s">
        <v>85</v>
      </c>
      <c r="AX113" s="12" t="s">
        <v>85</v>
      </c>
      <c r="AY113" s="12" t="s">
        <v>85</v>
      </c>
      <c r="AZ113" s="12" t="s">
        <v>85</v>
      </c>
      <c r="BA113" s="12" t="s">
        <v>85</v>
      </c>
      <c r="BB113" s="12" t="s">
        <v>85</v>
      </c>
      <c r="BC113" s="12" t="s">
        <v>85</v>
      </c>
      <c r="BD113" s="12" t="s">
        <v>85</v>
      </c>
      <c r="BE113" s="12" t="s">
        <v>85</v>
      </c>
      <c r="BF113" s="12" t="s">
        <v>85</v>
      </c>
      <c r="BG113" s="12" t="s">
        <v>85</v>
      </c>
      <c r="BH113" s="12" t="s">
        <v>85</v>
      </c>
      <c r="BI113" s="12" t="s">
        <v>85</v>
      </c>
      <c r="BJ113" s="12" t="s">
        <v>85</v>
      </c>
      <c r="BK113" s="12" t="s">
        <v>85</v>
      </c>
      <c r="BL113" s="12" t="s">
        <v>85</v>
      </c>
      <c r="BM113" s="12" t="s">
        <v>85</v>
      </c>
      <c r="BN113" s="12" t="s">
        <v>85</v>
      </c>
      <c r="BO113" s="48"/>
      <c r="BP113" s="12" t="s">
        <v>85</v>
      </c>
      <c r="BQ113" s="12" t="s">
        <v>85</v>
      </c>
      <c r="BR113" s="48">
        <v>35</v>
      </c>
      <c r="BS113" s="48">
        <v>41</v>
      </c>
      <c r="BT113" s="48">
        <v>21</v>
      </c>
      <c r="BU113" s="12" t="s">
        <v>85</v>
      </c>
      <c r="BV113" s="12" t="s">
        <v>85</v>
      </c>
      <c r="BW113" s="12" t="s">
        <v>85</v>
      </c>
      <c r="BX113" s="12" t="s">
        <v>85</v>
      </c>
      <c r="BY113" s="12">
        <v>81</v>
      </c>
      <c r="BZ113" s="12">
        <v>10</v>
      </c>
      <c r="CA113" s="12">
        <v>3</v>
      </c>
      <c r="CB113" s="12">
        <v>1</v>
      </c>
      <c r="CC113" s="12">
        <v>0</v>
      </c>
      <c r="CD113" s="45"/>
    </row>
    <row r="114" spans="1:82" ht="15.75" customHeight="1">
      <c r="A114" s="44">
        <v>92</v>
      </c>
      <c r="B114" s="45" t="s">
        <v>953</v>
      </c>
      <c r="C114" s="24" t="s">
        <v>960</v>
      </c>
      <c r="D114" s="39" t="s">
        <v>232</v>
      </c>
      <c r="E114" s="39" t="s">
        <v>92</v>
      </c>
      <c r="F114" s="39" t="s">
        <v>961</v>
      </c>
      <c r="G114" s="39" t="s">
        <v>131</v>
      </c>
      <c r="H114" s="40">
        <f>E114-D114+1</f>
        <v>6</v>
      </c>
      <c r="I114" s="40" t="s">
        <v>144</v>
      </c>
      <c r="J114" s="40" t="s">
        <v>1466</v>
      </c>
      <c r="K114" s="40" t="s">
        <v>267</v>
      </c>
      <c r="L114" s="48">
        <v>41</v>
      </c>
      <c r="M114" s="48">
        <v>48</v>
      </c>
      <c r="N114" s="12">
        <v>4</v>
      </c>
      <c r="O114" s="48">
        <v>7</v>
      </c>
      <c r="P114" s="48" t="s">
        <v>1307</v>
      </c>
      <c r="Q114" s="48" t="s">
        <v>1308</v>
      </c>
      <c r="R114" s="48" t="s">
        <v>88</v>
      </c>
      <c r="S114" s="12">
        <v>42</v>
      </c>
      <c r="T114" s="12">
        <v>54</v>
      </c>
      <c r="U114" s="48">
        <v>42</v>
      </c>
      <c r="V114" s="48">
        <v>54</v>
      </c>
      <c r="W114" s="48" t="str">
        <f>IF(U114&gt;V114,"Dem","Rep")</f>
        <v>Rep</v>
      </c>
      <c r="X114" s="48">
        <f>IF(AND(W114="Rep",M114&gt;L114),1,0)</f>
        <v>1</v>
      </c>
      <c r="Y114" s="12" t="s">
        <v>85</v>
      </c>
      <c r="Z114" s="48" t="s">
        <v>85</v>
      </c>
      <c r="AA114" s="48">
        <v>0</v>
      </c>
      <c r="AB114" s="48">
        <v>0</v>
      </c>
      <c r="AC114" s="48">
        <v>1</v>
      </c>
      <c r="AD114" s="48">
        <v>33</v>
      </c>
      <c r="AE114" s="13" t="s">
        <v>962</v>
      </c>
      <c r="AF114" s="48" t="s">
        <v>960</v>
      </c>
      <c r="AG114" s="48" t="s">
        <v>89</v>
      </c>
      <c r="AH114" s="48">
        <v>1</v>
      </c>
      <c r="AI114" s="48">
        <v>1</v>
      </c>
      <c r="AJ114" s="12" t="s">
        <v>85</v>
      </c>
      <c r="AK114" s="12" t="s">
        <v>85</v>
      </c>
      <c r="AL114" s="12" t="s">
        <v>85</v>
      </c>
      <c r="AM114" s="12" t="s">
        <v>85</v>
      </c>
      <c r="AN114" s="12" t="s">
        <v>85</v>
      </c>
      <c r="AO114" s="12" t="s">
        <v>85</v>
      </c>
      <c r="AP114" s="12" t="s">
        <v>85</v>
      </c>
      <c r="AQ114" s="12" t="s">
        <v>85</v>
      </c>
      <c r="AR114" s="12" t="s">
        <v>85</v>
      </c>
      <c r="AS114" s="12" t="s">
        <v>85</v>
      </c>
      <c r="AT114" s="12" t="s">
        <v>85</v>
      </c>
      <c r="AU114" s="12" t="s">
        <v>85</v>
      </c>
      <c r="AV114" s="12" t="s">
        <v>85</v>
      </c>
      <c r="AW114" s="12" t="s">
        <v>85</v>
      </c>
      <c r="AX114" s="12" t="s">
        <v>85</v>
      </c>
      <c r="AY114" s="12" t="s">
        <v>85</v>
      </c>
      <c r="AZ114" s="12" t="s">
        <v>85</v>
      </c>
      <c r="BA114" s="12" t="s">
        <v>85</v>
      </c>
      <c r="BB114" s="12" t="s">
        <v>85</v>
      </c>
      <c r="BC114" s="12" t="s">
        <v>85</v>
      </c>
      <c r="BD114" s="12" t="s">
        <v>85</v>
      </c>
      <c r="BE114" s="12" t="s">
        <v>85</v>
      </c>
      <c r="BF114" s="12" t="s">
        <v>85</v>
      </c>
      <c r="BG114" s="12" t="s">
        <v>85</v>
      </c>
      <c r="BH114" s="12" t="s">
        <v>85</v>
      </c>
      <c r="BI114" s="12" t="s">
        <v>85</v>
      </c>
      <c r="BJ114" s="12" t="s">
        <v>85</v>
      </c>
      <c r="BK114" s="12" t="s">
        <v>85</v>
      </c>
      <c r="BL114" s="12" t="s">
        <v>85</v>
      </c>
      <c r="BM114" s="12" t="s">
        <v>85</v>
      </c>
      <c r="BN114" s="12" t="s">
        <v>85</v>
      </c>
      <c r="BO114" s="48"/>
      <c r="BP114" s="14">
        <v>47</v>
      </c>
      <c r="BQ114" s="14">
        <v>30</v>
      </c>
      <c r="BR114" s="48">
        <v>37</v>
      </c>
      <c r="BS114" s="48">
        <v>46</v>
      </c>
      <c r="BT114" s="48" t="s">
        <v>85</v>
      </c>
      <c r="BU114" s="14" t="s">
        <v>85</v>
      </c>
      <c r="BV114" s="14" t="s">
        <v>85</v>
      </c>
      <c r="BW114" s="14" t="s">
        <v>85</v>
      </c>
      <c r="BX114" s="14" t="s">
        <v>85</v>
      </c>
      <c r="BY114" s="14">
        <v>92</v>
      </c>
      <c r="BZ114" s="14" t="s">
        <v>85</v>
      </c>
      <c r="CA114" s="14">
        <v>1</v>
      </c>
      <c r="CB114" s="14">
        <v>1</v>
      </c>
      <c r="CC114" s="14">
        <v>6</v>
      </c>
      <c r="CD114" s="45"/>
    </row>
    <row r="115" spans="1:82" ht="15.75" customHeight="1">
      <c r="A115" s="44">
        <v>109</v>
      </c>
      <c r="B115" s="45" t="s">
        <v>976</v>
      </c>
      <c r="C115" s="9" t="s">
        <v>993</v>
      </c>
      <c r="D115" s="39" t="s">
        <v>250</v>
      </c>
      <c r="E115" s="39" t="s">
        <v>122</v>
      </c>
      <c r="F115" s="39" t="s">
        <v>994</v>
      </c>
      <c r="G115" s="39" t="s">
        <v>139</v>
      </c>
      <c r="H115" s="40">
        <f>E115-D115+1</f>
        <v>4</v>
      </c>
      <c r="I115" s="40" t="s">
        <v>160</v>
      </c>
      <c r="J115" s="40" t="s">
        <v>1466</v>
      </c>
      <c r="K115" s="40" t="s">
        <v>102</v>
      </c>
      <c r="L115" s="48">
        <v>51</v>
      </c>
      <c r="M115" s="48">
        <v>43</v>
      </c>
      <c r="N115" s="12" t="s">
        <v>85</v>
      </c>
      <c r="O115" s="12" t="s">
        <v>85</v>
      </c>
      <c r="P115" s="48" t="s">
        <v>1320</v>
      </c>
      <c r="Q115" s="48" t="s">
        <v>1321</v>
      </c>
      <c r="R115" s="48" t="s">
        <v>88</v>
      </c>
      <c r="S115" s="12">
        <v>52</v>
      </c>
      <c r="T115" s="12">
        <v>47</v>
      </c>
      <c r="U115" s="48">
        <v>52</v>
      </c>
      <c r="V115" s="48">
        <v>47</v>
      </c>
      <c r="W115" s="48" t="str">
        <f>IF(U115&gt;V115,"Dem","Rep")</f>
        <v>Dem</v>
      </c>
      <c r="X115" s="48">
        <f>IF(AND(W115="Dem", L115&gt;M115),1,0)</f>
        <v>1</v>
      </c>
      <c r="Y115" s="12" t="s">
        <v>85</v>
      </c>
      <c r="Z115" s="48" t="s">
        <v>85</v>
      </c>
      <c r="AA115" s="12">
        <v>0</v>
      </c>
      <c r="AB115" s="12">
        <v>1</v>
      </c>
      <c r="AC115" s="12">
        <v>0</v>
      </c>
      <c r="AD115" s="12">
        <v>50</v>
      </c>
      <c r="AE115" s="13" t="s">
        <v>995</v>
      </c>
      <c r="AF115" s="13" t="s">
        <v>996</v>
      </c>
      <c r="AG115" s="48" t="s">
        <v>11</v>
      </c>
      <c r="AH115" s="48">
        <v>1</v>
      </c>
      <c r="AI115" s="48">
        <v>0</v>
      </c>
      <c r="AJ115" s="12" t="s">
        <v>85</v>
      </c>
      <c r="AK115" s="12" t="s">
        <v>85</v>
      </c>
      <c r="AL115" s="12" t="s">
        <v>85</v>
      </c>
      <c r="AM115" s="12" t="s">
        <v>85</v>
      </c>
      <c r="AN115" s="12" t="s">
        <v>85</v>
      </c>
      <c r="AO115" s="12" t="s">
        <v>85</v>
      </c>
      <c r="AP115" s="12" t="s">
        <v>85</v>
      </c>
      <c r="AQ115" s="12" t="s">
        <v>85</v>
      </c>
      <c r="AR115" s="12" t="s">
        <v>85</v>
      </c>
      <c r="AS115" s="12" t="s">
        <v>85</v>
      </c>
      <c r="AT115" s="12" t="s">
        <v>85</v>
      </c>
      <c r="AU115" s="12" t="s">
        <v>85</v>
      </c>
      <c r="AV115" s="12" t="s">
        <v>85</v>
      </c>
      <c r="AW115" s="12" t="s">
        <v>85</v>
      </c>
      <c r="AX115" s="12" t="s">
        <v>85</v>
      </c>
      <c r="AY115" s="12" t="s">
        <v>85</v>
      </c>
      <c r="AZ115" s="12" t="s">
        <v>85</v>
      </c>
      <c r="BA115" s="12" t="s">
        <v>85</v>
      </c>
      <c r="BB115" s="12" t="s">
        <v>85</v>
      </c>
      <c r="BC115" s="12" t="s">
        <v>85</v>
      </c>
      <c r="BD115" s="12" t="s">
        <v>85</v>
      </c>
      <c r="BE115" s="12" t="s">
        <v>85</v>
      </c>
      <c r="BF115" s="12" t="s">
        <v>85</v>
      </c>
      <c r="BG115" s="12" t="s">
        <v>85</v>
      </c>
      <c r="BH115" s="12" t="s">
        <v>85</v>
      </c>
      <c r="BI115" s="12" t="s">
        <v>85</v>
      </c>
      <c r="BJ115" s="12" t="s">
        <v>85</v>
      </c>
      <c r="BK115" s="12" t="s">
        <v>85</v>
      </c>
      <c r="BL115" s="12" t="s">
        <v>85</v>
      </c>
      <c r="BM115" s="12" t="s">
        <v>85</v>
      </c>
      <c r="BN115" s="12" t="s">
        <v>85</v>
      </c>
      <c r="BO115" s="48"/>
      <c r="BP115" s="12" t="s">
        <v>85</v>
      </c>
      <c r="BQ115" s="12" t="s">
        <v>85</v>
      </c>
      <c r="BR115" s="12">
        <v>36</v>
      </c>
      <c r="BS115" s="12">
        <v>33</v>
      </c>
      <c r="BT115" s="12">
        <v>30</v>
      </c>
      <c r="BU115" s="12" t="s">
        <v>85</v>
      </c>
      <c r="BV115" s="12" t="s">
        <v>85</v>
      </c>
      <c r="BW115" s="12" t="s">
        <v>85</v>
      </c>
      <c r="BX115" s="12" t="s">
        <v>85</v>
      </c>
      <c r="BY115" s="12">
        <v>71</v>
      </c>
      <c r="BZ115" s="12">
        <v>21</v>
      </c>
      <c r="CA115" s="12" t="s">
        <v>85</v>
      </c>
      <c r="CB115" s="12" t="s">
        <v>85</v>
      </c>
      <c r="CC115" s="12" t="s">
        <v>85</v>
      </c>
      <c r="CD115" s="45"/>
    </row>
    <row r="116" spans="1:82" ht="15.75" customHeight="1">
      <c r="A116" s="44">
        <v>86</v>
      </c>
      <c r="B116" s="45" t="s">
        <v>976</v>
      </c>
      <c r="C116" s="24" t="s">
        <v>217</v>
      </c>
      <c r="D116" s="39" t="s">
        <v>286</v>
      </c>
      <c r="E116" s="39" t="s">
        <v>106</v>
      </c>
      <c r="F116" s="39" t="s">
        <v>1015</v>
      </c>
      <c r="G116" s="39" t="s">
        <v>232</v>
      </c>
      <c r="H116" s="40">
        <f>E116-D116+1</f>
        <v>2</v>
      </c>
      <c r="I116" s="40" t="s">
        <v>219</v>
      </c>
      <c r="J116" s="40" t="s">
        <v>1466</v>
      </c>
      <c r="K116" s="40" t="s">
        <v>1016</v>
      </c>
      <c r="L116" s="48">
        <v>50</v>
      </c>
      <c r="M116" s="48">
        <v>46</v>
      </c>
      <c r="N116" s="12" t="s">
        <v>85</v>
      </c>
      <c r="O116" s="48">
        <v>4</v>
      </c>
      <c r="P116" s="48" t="s">
        <v>1320</v>
      </c>
      <c r="Q116" s="48" t="s">
        <v>1321</v>
      </c>
      <c r="R116" s="48" t="s">
        <v>88</v>
      </c>
      <c r="S116" s="12">
        <v>52</v>
      </c>
      <c r="T116" s="12">
        <v>47</v>
      </c>
      <c r="U116" s="48">
        <v>52</v>
      </c>
      <c r="V116" s="48">
        <v>47</v>
      </c>
      <c r="W116" s="48" t="str">
        <f>IF(U116&gt;V116,"Dem","Rep")</f>
        <v>Dem</v>
      </c>
      <c r="X116" s="48">
        <f>IF(AND(W116="Dem", L116&gt;M116),1,0)</f>
        <v>1</v>
      </c>
      <c r="Y116" s="12" t="s">
        <v>85</v>
      </c>
      <c r="Z116" s="12" t="s">
        <v>85</v>
      </c>
      <c r="AA116" s="48">
        <v>0</v>
      </c>
      <c r="AB116" s="48">
        <v>0</v>
      </c>
      <c r="AC116" s="48">
        <v>1</v>
      </c>
      <c r="AD116" s="48" t="s">
        <v>85</v>
      </c>
      <c r="AE116" s="48" t="s">
        <v>1017</v>
      </c>
      <c r="AF116" s="48" t="s">
        <v>1017</v>
      </c>
      <c r="AG116" s="48" t="s">
        <v>89</v>
      </c>
      <c r="AH116" s="48">
        <v>1</v>
      </c>
      <c r="AI116" s="48">
        <v>1</v>
      </c>
      <c r="AJ116" s="48">
        <v>1</v>
      </c>
      <c r="AK116" s="48">
        <v>1</v>
      </c>
      <c r="AL116" s="48">
        <v>1</v>
      </c>
      <c r="AM116" s="48">
        <v>0</v>
      </c>
      <c r="AN116" s="48">
        <v>0</v>
      </c>
      <c r="AO116" s="48">
        <v>0</v>
      </c>
      <c r="AP116" s="48">
        <v>1</v>
      </c>
      <c r="AQ116" s="48">
        <v>0</v>
      </c>
      <c r="AR116" s="48">
        <v>0</v>
      </c>
      <c r="AS116" s="48">
        <v>0</v>
      </c>
      <c r="AT116" s="48">
        <v>1</v>
      </c>
      <c r="AU116" s="48">
        <v>0</v>
      </c>
      <c r="AV116" s="48">
        <v>0</v>
      </c>
      <c r="AW116" s="48">
        <v>0</v>
      </c>
      <c r="AX116" s="48">
        <v>0</v>
      </c>
      <c r="AY116" s="48">
        <v>0</v>
      </c>
      <c r="AZ116" s="48">
        <v>0</v>
      </c>
      <c r="BA116" s="48">
        <v>0</v>
      </c>
      <c r="BB116" s="48">
        <v>0</v>
      </c>
      <c r="BC116" s="48">
        <v>0</v>
      </c>
      <c r="BD116" s="48">
        <v>0</v>
      </c>
      <c r="BE116" s="48">
        <v>0</v>
      </c>
      <c r="BF116" s="48">
        <v>0</v>
      </c>
      <c r="BG116" s="48">
        <v>0</v>
      </c>
      <c r="BH116" s="48">
        <v>0</v>
      </c>
      <c r="BI116" s="48">
        <v>0</v>
      </c>
      <c r="BJ116" s="48">
        <v>0</v>
      </c>
      <c r="BK116" s="48">
        <v>0</v>
      </c>
      <c r="BL116" s="48">
        <v>0</v>
      </c>
      <c r="BM116" s="48">
        <v>0</v>
      </c>
      <c r="BN116" s="48">
        <v>0</v>
      </c>
      <c r="BO116" s="48"/>
      <c r="BP116" s="12">
        <v>49</v>
      </c>
      <c r="BQ116" s="12">
        <v>45</v>
      </c>
      <c r="BR116" s="48">
        <v>36</v>
      </c>
      <c r="BS116" s="48">
        <v>30</v>
      </c>
      <c r="BT116" s="48">
        <v>34</v>
      </c>
      <c r="BU116" s="48" t="s">
        <v>85</v>
      </c>
      <c r="BV116" s="48" t="s">
        <v>85</v>
      </c>
      <c r="BW116" s="48" t="s">
        <v>85</v>
      </c>
      <c r="BX116" s="48" t="s">
        <v>85</v>
      </c>
      <c r="BY116" s="48">
        <v>72</v>
      </c>
      <c r="BZ116" s="48">
        <v>24</v>
      </c>
      <c r="CA116" s="48">
        <v>2</v>
      </c>
      <c r="CB116" s="48">
        <v>1</v>
      </c>
      <c r="CC116" s="48">
        <v>1</v>
      </c>
      <c r="CD116" s="45"/>
    </row>
    <row r="117" spans="1:82" ht="15.75" customHeight="1">
      <c r="A117" s="44">
        <v>47</v>
      </c>
      <c r="B117" s="45" t="s">
        <v>976</v>
      </c>
      <c r="C117" s="9" t="s">
        <v>366</v>
      </c>
      <c r="D117" s="39" t="s">
        <v>271</v>
      </c>
      <c r="E117" s="39" t="s">
        <v>367</v>
      </c>
      <c r="F117" s="39" t="s">
        <v>368</v>
      </c>
      <c r="G117" s="39" t="s">
        <v>305</v>
      </c>
      <c r="H117" s="40">
        <f>E117-D117+1</f>
        <v>16</v>
      </c>
      <c r="I117" s="40" t="s">
        <v>134</v>
      </c>
      <c r="J117" s="40" t="s">
        <v>1466</v>
      </c>
      <c r="K117" s="48">
        <v>1172</v>
      </c>
      <c r="L117" s="48">
        <v>48</v>
      </c>
      <c r="M117" s="48">
        <v>38</v>
      </c>
      <c r="N117" s="12">
        <v>1</v>
      </c>
      <c r="O117" s="12">
        <v>12</v>
      </c>
      <c r="P117" s="48" t="s">
        <v>1320</v>
      </c>
      <c r="Q117" s="48" t="s">
        <v>1321</v>
      </c>
      <c r="R117" s="48" t="s">
        <v>177</v>
      </c>
      <c r="S117" s="12">
        <v>52</v>
      </c>
      <c r="T117" s="12">
        <v>47</v>
      </c>
      <c r="U117" s="48">
        <v>52</v>
      </c>
      <c r="V117" s="48">
        <v>47</v>
      </c>
      <c r="W117" s="48" t="str">
        <f>IF(U117&gt;V117,"Dem","Rep")</f>
        <v>Dem</v>
      </c>
      <c r="X117" s="48">
        <f>IF(AND(W117="Dem", L117&gt;M117),1,0)</f>
        <v>1</v>
      </c>
      <c r="Y117" s="12" t="s">
        <v>85</v>
      </c>
      <c r="Z117" s="12" t="s">
        <v>674</v>
      </c>
      <c r="AA117" s="48">
        <v>1</v>
      </c>
      <c r="AB117" s="48">
        <v>0</v>
      </c>
      <c r="AC117" s="48">
        <v>0</v>
      </c>
      <c r="AD117" s="48">
        <v>0</v>
      </c>
      <c r="AE117" s="48" t="s">
        <v>366</v>
      </c>
      <c r="AF117" s="48" t="s">
        <v>366</v>
      </c>
      <c r="AG117" s="48" t="s">
        <v>89</v>
      </c>
      <c r="AH117" s="48">
        <v>1</v>
      </c>
      <c r="AI117" s="48">
        <v>1</v>
      </c>
      <c r="AJ117" s="48">
        <v>1</v>
      </c>
      <c r="AK117" s="48">
        <v>1</v>
      </c>
      <c r="AL117" s="48">
        <v>1</v>
      </c>
      <c r="AM117" s="48">
        <v>1</v>
      </c>
      <c r="AN117" s="48">
        <v>0</v>
      </c>
      <c r="AO117" s="48">
        <v>0</v>
      </c>
      <c r="AP117" s="48">
        <v>1</v>
      </c>
      <c r="AQ117" s="48">
        <v>0</v>
      </c>
      <c r="AR117" s="48">
        <v>0</v>
      </c>
      <c r="AS117" s="48">
        <v>0</v>
      </c>
      <c r="AT117" s="48">
        <v>1</v>
      </c>
      <c r="AU117" s="48">
        <v>0</v>
      </c>
      <c r="AV117" s="48">
        <v>0</v>
      </c>
      <c r="AW117" s="48">
        <v>0</v>
      </c>
      <c r="AX117" s="48">
        <v>0</v>
      </c>
      <c r="AY117" s="48">
        <v>0</v>
      </c>
      <c r="AZ117" s="48">
        <v>0</v>
      </c>
      <c r="BA117" s="48">
        <v>0</v>
      </c>
      <c r="BB117" s="48">
        <v>0</v>
      </c>
      <c r="BC117" s="48">
        <v>0</v>
      </c>
      <c r="BD117" s="48">
        <v>0</v>
      </c>
      <c r="BE117" s="48">
        <v>0</v>
      </c>
      <c r="BF117" s="48">
        <v>1</v>
      </c>
      <c r="BG117" s="48">
        <v>0</v>
      </c>
      <c r="BH117" s="48">
        <v>0</v>
      </c>
      <c r="BI117" s="48">
        <v>0</v>
      </c>
      <c r="BJ117" s="48">
        <v>0</v>
      </c>
      <c r="BK117" s="48">
        <v>0</v>
      </c>
      <c r="BL117" s="48">
        <v>1</v>
      </c>
      <c r="BM117" s="48">
        <v>0</v>
      </c>
      <c r="BN117" s="48">
        <v>0</v>
      </c>
      <c r="BO117" s="48"/>
      <c r="BP117" s="12">
        <v>46</v>
      </c>
      <c r="BQ117" s="12">
        <v>46</v>
      </c>
      <c r="BR117" s="48">
        <v>31</v>
      </c>
      <c r="BS117" s="48">
        <v>29</v>
      </c>
      <c r="BT117" s="48">
        <v>28</v>
      </c>
      <c r="BU117" s="12" t="s">
        <v>85</v>
      </c>
      <c r="BV117" s="12" t="s">
        <v>85</v>
      </c>
      <c r="BW117" s="12" t="s">
        <v>85</v>
      </c>
      <c r="BX117" s="12" t="s">
        <v>85</v>
      </c>
      <c r="BY117" s="12">
        <v>71</v>
      </c>
      <c r="BZ117" s="48">
        <v>19</v>
      </c>
      <c r="CA117" s="12">
        <v>4</v>
      </c>
      <c r="CB117" s="12">
        <v>2</v>
      </c>
      <c r="CC117" s="12">
        <v>3</v>
      </c>
      <c r="CD117" s="45"/>
    </row>
    <row r="118" spans="1:82" ht="15.75" customHeight="1">
      <c r="A118" s="26">
        <v>6</v>
      </c>
      <c r="B118" s="26" t="s">
        <v>976</v>
      </c>
      <c r="C118" s="19" t="s">
        <v>993</v>
      </c>
      <c r="D118" s="27">
        <v>43960</v>
      </c>
      <c r="E118" s="27">
        <v>43964</v>
      </c>
      <c r="F118" s="26" t="s">
        <v>1072</v>
      </c>
      <c r="G118" s="27">
        <v>43977</v>
      </c>
      <c r="H118" s="32">
        <v>4</v>
      </c>
      <c r="I118" s="48">
        <v>4.38</v>
      </c>
      <c r="J118" s="40" t="s">
        <v>1466</v>
      </c>
      <c r="K118" s="32">
        <v>500</v>
      </c>
      <c r="L118" s="32">
        <v>55</v>
      </c>
      <c r="M118" s="32">
        <v>37</v>
      </c>
      <c r="N118" s="48" t="s">
        <v>85</v>
      </c>
      <c r="O118" s="49">
        <v>8</v>
      </c>
      <c r="P118" s="32" t="s">
        <v>1320</v>
      </c>
      <c r="Q118" s="32" t="s">
        <v>1321</v>
      </c>
      <c r="R118" s="32" t="s">
        <v>177</v>
      </c>
      <c r="S118" s="12">
        <v>52</v>
      </c>
      <c r="T118" s="12">
        <v>47</v>
      </c>
      <c r="U118" s="48">
        <v>52</v>
      </c>
      <c r="V118" s="48">
        <v>47</v>
      </c>
      <c r="W118" s="48" t="str">
        <f>IF(U118&gt;V118,"Dem","Rep")</f>
        <v>Dem</v>
      </c>
      <c r="X118" s="48">
        <f>IF(AND(W118="Dem", L118&gt;M118),1,0)</f>
        <v>1</v>
      </c>
      <c r="Y118" s="12" t="s">
        <v>85</v>
      </c>
      <c r="Z118" s="12" t="s">
        <v>85</v>
      </c>
      <c r="AA118" s="32">
        <v>0</v>
      </c>
      <c r="AB118" s="32">
        <v>1</v>
      </c>
      <c r="AC118" s="32">
        <v>0</v>
      </c>
      <c r="AD118" s="32">
        <v>50</v>
      </c>
      <c r="AE118" s="32" t="s">
        <v>1073</v>
      </c>
      <c r="AF118" s="32" t="s">
        <v>993</v>
      </c>
      <c r="AG118" s="32" t="s">
        <v>178</v>
      </c>
      <c r="AH118" s="32">
        <v>1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0</v>
      </c>
      <c r="AW118" s="32">
        <v>0</v>
      </c>
      <c r="AX118" s="32">
        <v>0</v>
      </c>
      <c r="AY118" s="32">
        <v>0</v>
      </c>
      <c r="AZ118" s="32">
        <v>0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0</v>
      </c>
      <c r="BG118" s="32">
        <v>0</v>
      </c>
      <c r="BH118" s="32">
        <v>0</v>
      </c>
      <c r="BI118" s="32">
        <v>0</v>
      </c>
      <c r="BJ118" s="32">
        <v>0</v>
      </c>
      <c r="BK118" s="32">
        <v>0</v>
      </c>
      <c r="BL118" s="32">
        <v>0</v>
      </c>
      <c r="BM118" s="32">
        <v>0</v>
      </c>
      <c r="BN118" s="32">
        <v>0</v>
      </c>
      <c r="BO118" s="32"/>
      <c r="BP118" s="48" t="s">
        <v>85</v>
      </c>
      <c r="BQ118" s="48" t="s">
        <v>85</v>
      </c>
      <c r="BR118" s="32">
        <v>37</v>
      </c>
      <c r="BS118" s="32">
        <v>31</v>
      </c>
      <c r="BT118" s="32">
        <v>31</v>
      </c>
      <c r="BU118" s="32">
        <v>25</v>
      </c>
      <c r="BV118" s="32">
        <v>5</v>
      </c>
      <c r="BW118" s="32">
        <v>5</v>
      </c>
      <c r="BX118" s="32">
        <v>23</v>
      </c>
      <c r="BY118" s="32">
        <v>70</v>
      </c>
      <c r="BZ118" s="32">
        <v>21</v>
      </c>
      <c r="CA118" s="32">
        <v>3</v>
      </c>
      <c r="CB118" s="32">
        <v>1</v>
      </c>
      <c r="CC118" s="32">
        <v>3</v>
      </c>
    </row>
    <row r="119" spans="1:82" ht="15.75" customHeight="1">
      <c r="A119" s="44">
        <v>55</v>
      </c>
      <c r="B119" s="45" t="s">
        <v>1356</v>
      </c>
      <c r="C119" s="24" t="s">
        <v>960</v>
      </c>
      <c r="D119" s="39" t="s">
        <v>304</v>
      </c>
      <c r="E119" s="52" t="s">
        <v>348</v>
      </c>
      <c r="F119" s="39" t="s">
        <v>1360</v>
      </c>
      <c r="G119" s="39" t="s">
        <v>166</v>
      </c>
      <c r="H119" s="40">
        <f>E119-D119+1</f>
        <v>7</v>
      </c>
      <c r="I119" s="40" t="s">
        <v>144</v>
      </c>
      <c r="J119" s="40" t="s">
        <v>1466</v>
      </c>
      <c r="K119" s="48">
        <v>501</v>
      </c>
      <c r="L119" s="48">
        <v>53</v>
      </c>
      <c r="M119" s="48">
        <v>37</v>
      </c>
      <c r="N119" s="48" t="s">
        <v>85</v>
      </c>
      <c r="O119" s="48">
        <v>0</v>
      </c>
      <c r="P119" s="48" t="s">
        <v>1357</v>
      </c>
      <c r="Q119" s="48" t="s">
        <v>1358</v>
      </c>
      <c r="R119" s="48" t="s">
        <v>177</v>
      </c>
      <c r="S119" s="12">
        <v>57</v>
      </c>
      <c r="T119" s="12">
        <v>43</v>
      </c>
      <c r="U119" s="48">
        <v>57</v>
      </c>
      <c r="V119" s="48">
        <v>43</v>
      </c>
      <c r="W119" s="48" t="str">
        <f>IF(U119&gt;V119,"Dem","Rep")</f>
        <v>Dem</v>
      </c>
      <c r="X119" s="48">
        <f>IF(AND(W119="Dem", L119&gt;M119),1,0)</f>
        <v>1</v>
      </c>
      <c r="Y119" s="12" t="s">
        <v>85</v>
      </c>
      <c r="Z119" s="48" t="s">
        <v>85</v>
      </c>
      <c r="AA119" s="48">
        <v>0</v>
      </c>
      <c r="AB119" s="48">
        <v>0</v>
      </c>
      <c r="AC119" s="48">
        <v>1</v>
      </c>
      <c r="AD119" s="48">
        <v>0</v>
      </c>
      <c r="AE119" s="32" t="s">
        <v>1361</v>
      </c>
      <c r="AF119" s="32" t="s">
        <v>960</v>
      </c>
      <c r="AG119" s="48" t="s">
        <v>89</v>
      </c>
      <c r="AH119" s="48">
        <v>1</v>
      </c>
      <c r="AI119" s="48">
        <v>0</v>
      </c>
      <c r="AJ119" s="48" t="s">
        <v>85</v>
      </c>
      <c r="AK119" s="48" t="s">
        <v>85</v>
      </c>
      <c r="AL119" s="48" t="s">
        <v>85</v>
      </c>
      <c r="AM119" s="48" t="s">
        <v>85</v>
      </c>
      <c r="AN119" s="48" t="s">
        <v>85</v>
      </c>
      <c r="AO119" s="48" t="s">
        <v>85</v>
      </c>
      <c r="AP119" s="48" t="s">
        <v>85</v>
      </c>
      <c r="AQ119" s="48" t="s">
        <v>85</v>
      </c>
      <c r="AR119" s="48" t="s">
        <v>85</v>
      </c>
      <c r="AS119" s="48" t="s">
        <v>85</v>
      </c>
      <c r="AT119" s="48" t="s">
        <v>85</v>
      </c>
      <c r="AU119" s="48" t="s">
        <v>85</v>
      </c>
      <c r="AV119" s="48" t="s">
        <v>85</v>
      </c>
      <c r="AW119" s="48" t="s">
        <v>85</v>
      </c>
      <c r="AX119" s="48" t="s">
        <v>85</v>
      </c>
      <c r="AY119" s="48" t="s">
        <v>85</v>
      </c>
      <c r="AZ119" s="48" t="s">
        <v>85</v>
      </c>
      <c r="BA119" s="48" t="s">
        <v>85</v>
      </c>
      <c r="BB119" s="48" t="s">
        <v>85</v>
      </c>
      <c r="BC119" s="48" t="s">
        <v>85</v>
      </c>
      <c r="BD119" s="48" t="s">
        <v>85</v>
      </c>
      <c r="BE119" s="48" t="s">
        <v>85</v>
      </c>
      <c r="BF119" s="48" t="s">
        <v>85</v>
      </c>
      <c r="BG119" s="48" t="s">
        <v>85</v>
      </c>
      <c r="BH119" s="48" t="s">
        <v>85</v>
      </c>
      <c r="BI119" s="48" t="s">
        <v>85</v>
      </c>
      <c r="BJ119" s="48" t="s">
        <v>85</v>
      </c>
      <c r="BK119" s="48" t="s">
        <v>85</v>
      </c>
      <c r="BL119" s="48" t="s">
        <v>85</v>
      </c>
      <c r="BM119" s="48" t="s">
        <v>85</v>
      </c>
      <c r="BN119" s="48" t="s">
        <v>85</v>
      </c>
      <c r="BO119" s="48"/>
      <c r="BP119" s="12">
        <v>30</v>
      </c>
      <c r="BQ119" s="12">
        <v>46</v>
      </c>
      <c r="BR119" s="48">
        <v>46</v>
      </c>
      <c r="BS119" s="48">
        <v>29</v>
      </c>
      <c r="BT119" s="48" t="s">
        <v>85</v>
      </c>
      <c r="BU119" s="12" t="s">
        <v>85</v>
      </c>
      <c r="BV119" s="12" t="s">
        <v>85</v>
      </c>
      <c r="BW119" s="12" t="s">
        <v>85</v>
      </c>
      <c r="BX119" s="12" t="s">
        <v>85</v>
      </c>
      <c r="BY119" s="48">
        <v>80</v>
      </c>
      <c r="BZ119" s="48">
        <v>7</v>
      </c>
      <c r="CA119" s="48" t="s">
        <v>85</v>
      </c>
      <c r="CB119" s="12" t="s">
        <v>85</v>
      </c>
      <c r="CC119" s="48">
        <v>18</v>
      </c>
      <c r="CD119" s="45"/>
    </row>
    <row r="120" spans="1:82" ht="15.75" customHeight="1">
      <c r="A120" s="44">
        <v>74</v>
      </c>
      <c r="B120" s="45" t="s">
        <v>1256</v>
      </c>
      <c r="C120" s="24" t="s">
        <v>1366</v>
      </c>
      <c r="D120" s="39" t="s">
        <v>254</v>
      </c>
      <c r="E120" s="39" t="s">
        <v>310</v>
      </c>
      <c r="F120" s="39" t="s">
        <v>488</v>
      </c>
      <c r="G120" s="39" t="s">
        <v>105</v>
      </c>
      <c r="H120" s="40">
        <f>E120-D120+1</f>
        <v>6</v>
      </c>
      <c r="I120" s="40" t="s">
        <v>694</v>
      </c>
      <c r="J120" s="40" t="s">
        <v>1466</v>
      </c>
      <c r="K120" s="40" t="s">
        <v>1258</v>
      </c>
      <c r="L120" s="48">
        <v>34</v>
      </c>
      <c r="M120" s="48">
        <v>53</v>
      </c>
      <c r="N120" s="12">
        <v>7</v>
      </c>
      <c r="O120" s="48">
        <v>6</v>
      </c>
      <c r="P120" s="48" t="s">
        <v>1364</v>
      </c>
      <c r="Q120" s="48" t="s">
        <v>1367</v>
      </c>
      <c r="R120" s="48" t="s">
        <v>88</v>
      </c>
      <c r="S120" s="12">
        <v>30</v>
      </c>
      <c r="T120" s="12">
        <v>64</v>
      </c>
      <c r="U120" s="48">
        <v>31</v>
      </c>
      <c r="V120" s="48">
        <v>65</v>
      </c>
      <c r="W120" s="48" t="str">
        <f>IF(U120&gt;V120,"Dem","Rep")</f>
        <v>Rep</v>
      </c>
      <c r="X120" s="48">
        <f>IF(AND(W120="Rep",M120&gt;L120),1,0)</f>
        <v>1</v>
      </c>
      <c r="Y120" s="48" t="s">
        <v>85</v>
      </c>
      <c r="Z120" s="48" t="s">
        <v>85</v>
      </c>
      <c r="AA120" s="12">
        <v>1</v>
      </c>
      <c r="AB120" s="12">
        <v>0</v>
      </c>
      <c r="AC120" s="12">
        <v>0</v>
      </c>
      <c r="AD120" s="12" t="s">
        <v>85</v>
      </c>
      <c r="AE120" s="13" t="s">
        <v>1368</v>
      </c>
      <c r="AF120" s="13" t="s">
        <v>1368</v>
      </c>
      <c r="AG120" s="48" t="s">
        <v>89</v>
      </c>
      <c r="AH120" s="48">
        <v>1</v>
      </c>
      <c r="AI120" s="48">
        <v>0</v>
      </c>
      <c r="AJ120" s="48" t="s">
        <v>85</v>
      </c>
      <c r="AK120" s="48" t="s">
        <v>85</v>
      </c>
      <c r="AL120" s="48" t="s">
        <v>85</v>
      </c>
      <c r="AM120" s="48" t="s">
        <v>85</v>
      </c>
      <c r="AN120" s="48" t="s">
        <v>85</v>
      </c>
      <c r="AO120" s="48" t="s">
        <v>85</v>
      </c>
      <c r="AP120" s="48" t="s">
        <v>85</v>
      </c>
      <c r="AQ120" s="48" t="s">
        <v>85</v>
      </c>
      <c r="AR120" s="48" t="s">
        <v>85</v>
      </c>
      <c r="AS120" s="48" t="s">
        <v>85</v>
      </c>
      <c r="AT120" s="48" t="s">
        <v>85</v>
      </c>
      <c r="AU120" s="48" t="s">
        <v>85</v>
      </c>
      <c r="AV120" s="48" t="s">
        <v>85</v>
      </c>
      <c r="AW120" s="48" t="s">
        <v>85</v>
      </c>
      <c r="AX120" s="48" t="s">
        <v>85</v>
      </c>
      <c r="AY120" s="48" t="s">
        <v>85</v>
      </c>
      <c r="AZ120" s="48" t="s">
        <v>85</v>
      </c>
      <c r="BA120" s="48" t="s">
        <v>85</v>
      </c>
      <c r="BB120" s="48" t="s">
        <v>85</v>
      </c>
      <c r="BC120" s="48" t="s">
        <v>85</v>
      </c>
      <c r="BD120" s="48" t="s">
        <v>85</v>
      </c>
      <c r="BE120" s="48" t="s">
        <v>85</v>
      </c>
      <c r="BF120" s="48" t="s">
        <v>85</v>
      </c>
      <c r="BG120" s="48" t="s">
        <v>85</v>
      </c>
      <c r="BH120" s="48" t="s">
        <v>85</v>
      </c>
      <c r="BI120" s="48" t="s">
        <v>85</v>
      </c>
      <c r="BJ120" s="48" t="s">
        <v>85</v>
      </c>
      <c r="BK120" s="48" t="s">
        <v>85</v>
      </c>
      <c r="BL120" s="48" t="s">
        <v>85</v>
      </c>
      <c r="BM120" s="48" t="s">
        <v>85</v>
      </c>
      <c r="BN120" s="48" t="s">
        <v>85</v>
      </c>
      <c r="BO120" s="48"/>
      <c r="BP120" s="12" t="s">
        <v>85</v>
      </c>
      <c r="BQ120" s="12" t="s">
        <v>85</v>
      </c>
      <c r="BR120" s="48" t="s">
        <v>85</v>
      </c>
      <c r="BS120" s="48" t="s">
        <v>85</v>
      </c>
      <c r="BT120" s="48" t="s">
        <v>85</v>
      </c>
      <c r="BU120" s="12" t="s">
        <v>85</v>
      </c>
      <c r="BV120" s="12" t="s">
        <v>85</v>
      </c>
      <c r="BW120" s="12" t="s">
        <v>85</v>
      </c>
      <c r="BX120" s="12" t="s">
        <v>85</v>
      </c>
      <c r="BY120" s="12" t="s">
        <v>85</v>
      </c>
      <c r="BZ120" s="12" t="s">
        <v>85</v>
      </c>
      <c r="CA120" s="12" t="s">
        <v>85</v>
      </c>
      <c r="CB120" s="12" t="s">
        <v>85</v>
      </c>
      <c r="CC120" s="12" t="s">
        <v>85</v>
      </c>
      <c r="CD120" s="45"/>
    </row>
    <row r="121" spans="1:82" ht="15.75" customHeight="1">
      <c r="A121" s="44">
        <v>116</v>
      </c>
      <c r="B121" s="45" t="s">
        <v>976</v>
      </c>
      <c r="C121" s="9" t="s">
        <v>979</v>
      </c>
      <c r="D121" s="39" t="s">
        <v>139</v>
      </c>
      <c r="E121" s="39" t="s">
        <v>132</v>
      </c>
      <c r="F121" s="23" t="s">
        <v>980</v>
      </c>
      <c r="G121" s="39" t="s">
        <v>125</v>
      </c>
      <c r="H121" s="40">
        <f>E121-D121+1</f>
        <v>2</v>
      </c>
      <c r="I121" s="40" t="s">
        <v>210</v>
      </c>
      <c r="J121" s="40" t="s">
        <v>603</v>
      </c>
      <c r="K121" s="48">
        <v>676</v>
      </c>
      <c r="L121" s="48">
        <v>52</v>
      </c>
      <c r="M121" s="48">
        <v>45</v>
      </c>
      <c r="N121" s="48">
        <v>2</v>
      </c>
      <c r="O121" s="48" t="s">
        <v>85</v>
      </c>
      <c r="P121" s="48" t="s">
        <v>1320</v>
      </c>
      <c r="Q121" s="48" t="s">
        <v>1321</v>
      </c>
      <c r="R121" s="48" t="s">
        <v>88</v>
      </c>
      <c r="S121" s="12">
        <v>52</v>
      </c>
      <c r="T121" s="12">
        <v>47</v>
      </c>
      <c r="U121" s="48">
        <v>52</v>
      </c>
      <c r="V121" s="48">
        <v>47</v>
      </c>
      <c r="W121" s="48" t="str">
        <f>IF(U121&gt;V121,"Dem","Rep")</f>
        <v>Dem</v>
      </c>
      <c r="X121" s="48">
        <f>IF(AND(W121="Dem", L121&gt;M121),1,0)</f>
        <v>1</v>
      </c>
      <c r="Y121" s="12" t="s">
        <v>85</v>
      </c>
      <c r="Z121" s="48" t="s">
        <v>85</v>
      </c>
      <c r="AA121" s="48">
        <v>0</v>
      </c>
      <c r="AB121" s="48">
        <v>0</v>
      </c>
      <c r="AC121" s="48">
        <v>1</v>
      </c>
      <c r="AD121" s="48" t="s">
        <v>85</v>
      </c>
      <c r="AE121" s="48" t="s">
        <v>979</v>
      </c>
      <c r="AF121" s="48" t="s">
        <v>979</v>
      </c>
      <c r="AG121" s="13" t="s">
        <v>89</v>
      </c>
      <c r="AH121" s="48">
        <v>1</v>
      </c>
      <c r="AI121" s="48">
        <v>0</v>
      </c>
      <c r="AJ121" s="48" t="s">
        <v>85</v>
      </c>
      <c r="AK121" s="48" t="s">
        <v>85</v>
      </c>
      <c r="AL121" s="48" t="s">
        <v>85</v>
      </c>
      <c r="AM121" s="48" t="s">
        <v>85</v>
      </c>
      <c r="AN121" s="48" t="s">
        <v>85</v>
      </c>
      <c r="AO121" s="48" t="s">
        <v>85</v>
      </c>
      <c r="AP121" s="48" t="s">
        <v>85</v>
      </c>
      <c r="AQ121" s="48" t="s">
        <v>85</v>
      </c>
      <c r="AR121" s="48" t="s">
        <v>85</v>
      </c>
      <c r="AS121" s="48" t="s">
        <v>85</v>
      </c>
      <c r="AT121" s="48" t="s">
        <v>85</v>
      </c>
      <c r="AU121" s="48" t="s">
        <v>85</v>
      </c>
      <c r="AV121" s="48" t="s">
        <v>85</v>
      </c>
      <c r="AW121" s="48" t="s">
        <v>85</v>
      </c>
      <c r="AX121" s="48" t="s">
        <v>85</v>
      </c>
      <c r="AY121" s="48" t="s">
        <v>85</v>
      </c>
      <c r="AZ121" s="48" t="s">
        <v>85</v>
      </c>
      <c r="BA121" s="48" t="s">
        <v>85</v>
      </c>
      <c r="BB121" s="48" t="s">
        <v>85</v>
      </c>
      <c r="BC121" s="48" t="s">
        <v>85</v>
      </c>
      <c r="BD121" s="48" t="s">
        <v>85</v>
      </c>
      <c r="BE121" s="48" t="s">
        <v>85</v>
      </c>
      <c r="BF121" s="48" t="s">
        <v>85</v>
      </c>
      <c r="BG121" s="48" t="s">
        <v>85</v>
      </c>
      <c r="BH121" s="48" t="s">
        <v>85</v>
      </c>
      <c r="BI121" s="48" t="s">
        <v>85</v>
      </c>
      <c r="BJ121" s="48" t="s">
        <v>85</v>
      </c>
      <c r="BK121" s="48" t="s">
        <v>85</v>
      </c>
      <c r="BL121" s="48" t="s">
        <v>85</v>
      </c>
      <c r="BM121" s="48" t="s">
        <v>85</v>
      </c>
      <c r="BN121" s="48" t="s">
        <v>85</v>
      </c>
      <c r="BO121" s="48"/>
      <c r="BP121" s="12" t="s">
        <v>85</v>
      </c>
      <c r="BQ121" s="12" t="s">
        <v>85</v>
      </c>
      <c r="BR121" s="48">
        <v>37</v>
      </c>
      <c r="BS121" s="48">
        <v>35</v>
      </c>
      <c r="BT121" s="48">
        <v>28</v>
      </c>
      <c r="BU121" s="12" t="s">
        <v>85</v>
      </c>
      <c r="BV121" s="12" t="s">
        <v>85</v>
      </c>
      <c r="BW121" s="12" t="s">
        <v>85</v>
      </c>
      <c r="BX121" s="12" t="s">
        <v>85</v>
      </c>
      <c r="BY121" s="48">
        <v>67</v>
      </c>
      <c r="BZ121" s="48">
        <v>20</v>
      </c>
      <c r="CA121" s="12">
        <v>7</v>
      </c>
      <c r="CB121" s="12">
        <v>2</v>
      </c>
      <c r="CC121" s="48">
        <v>3</v>
      </c>
      <c r="CD121" s="45"/>
    </row>
    <row r="122" spans="1:82" ht="15.75" customHeight="1"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32"/>
      <c r="V122" s="32"/>
      <c r="W122" s="32"/>
      <c r="X122" s="32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32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</row>
    <row r="123" spans="1:82" ht="15.75" customHeight="1"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32"/>
      <c r="V123" s="32"/>
      <c r="W123" s="32"/>
      <c r="X123" s="32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32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</row>
    <row r="124" spans="1:82" ht="15.75" customHeight="1"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32"/>
      <c r="V124" s="32"/>
      <c r="W124" s="32"/>
      <c r="X124" s="32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32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</row>
    <row r="125" spans="1:82" ht="15.75" customHeight="1"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32"/>
      <c r="V125" s="32"/>
      <c r="W125" s="32"/>
      <c r="X125" s="32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32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</row>
    <row r="126" spans="1:82" ht="15.75" customHeight="1"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32"/>
      <c r="V126" s="32"/>
      <c r="W126" s="32"/>
      <c r="X126" s="32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32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</row>
    <row r="127" spans="1:82" ht="15.75" customHeight="1"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32"/>
      <c r="V127" s="32"/>
      <c r="W127" s="32"/>
      <c r="X127" s="32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32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</row>
    <row r="128" spans="1:82" ht="15.75" customHeight="1"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32"/>
      <c r="V128" s="32"/>
      <c r="W128" s="32"/>
      <c r="X128" s="32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32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</row>
    <row r="129" spans="8:81" ht="15.75" customHeight="1"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32"/>
      <c r="V129" s="32"/>
      <c r="W129" s="32"/>
      <c r="X129" s="32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32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</row>
    <row r="130" spans="8:81" ht="15.75" customHeight="1"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32"/>
      <c r="V130" s="32"/>
      <c r="W130" s="32"/>
      <c r="X130" s="32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32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</row>
    <row r="131" spans="8:81" ht="15.75" customHeight="1"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32"/>
      <c r="V131" s="32"/>
      <c r="W131" s="32"/>
      <c r="X131" s="32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32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</row>
    <row r="132" spans="8:81" ht="15.75" customHeight="1"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32"/>
      <c r="V132" s="32"/>
      <c r="W132" s="32"/>
      <c r="X132" s="32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32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</row>
    <row r="133" spans="8:81" ht="15.75" customHeight="1"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32"/>
      <c r="V133" s="32"/>
      <c r="W133" s="32"/>
      <c r="X133" s="32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32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</row>
    <row r="134" spans="8:81" ht="15.75" customHeight="1"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32"/>
      <c r="V134" s="32"/>
      <c r="W134" s="32"/>
      <c r="X134" s="32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32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</row>
    <row r="135" spans="8:81" ht="15.75" customHeight="1"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32"/>
      <c r="V135" s="32"/>
      <c r="W135" s="32"/>
      <c r="X135" s="32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32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</row>
    <row r="136" spans="8:81" ht="15.75" customHeight="1"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32"/>
      <c r="V136" s="32"/>
      <c r="W136" s="32"/>
      <c r="X136" s="32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32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</row>
    <row r="137" spans="8:81" ht="15.75" customHeight="1"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32"/>
      <c r="V137" s="32"/>
      <c r="W137" s="32"/>
      <c r="X137" s="32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32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</row>
    <row r="138" spans="8:81" ht="15.75" customHeight="1"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32"/>
      <c r="V138" s="32"/>
      <c r="W138" s="32"/>
      <c r="X138" s="32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32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</row>
    <row r="139" spans="8:81" ht="15.75" customHeight="1"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32"/>
      <c r="V139" s="32"/>
      <c r="W139" s="32"/>
      <c r="X139" s="32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32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</row>
    <row r="140" spans="8:81" ht="15.75" customHeight="1"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32"/>
      <c r="V140" s="32"/>
      <c r="W140" s="32"/>
      <c r="X140" s="32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32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</row>
    <row r="141" spans="8:81" ht="15.75" customHeight="1"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32"/>
      <c r="V141" s="32"/>
      <c r="W141" s="32"/>
      <c r="X141" s="32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32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</row>
    <row r="142" spans="8:81" ht="15.75" customHeight="1"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32"/>
      <c r="V142" s="32"/>
      <c r="W142" s="32"/>
      <c r="X142" s="32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32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</row>
    <row r="143" spans="8:81" ht="15.75" customHeight="1"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32"/>
      <c r="V143" s="32"/>
      <c r="W143" s="32"/>
      <c r="X143" s="32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32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</row>
    <row r="144" spans="8:81" ht="15.75" customHeight="1"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32"/>
      <c r="V144" s="32"/>
      <c r="W144" s="32"/>
      <c r="X144" s="32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32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</row>
    <row r="145" spans="8:81" ht="15.75" customHeight="1"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32"/>
      <c r="V145" s="32"/>
      <c r="W145" s="32"/>
      <c r="X145" s="32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32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</row>
    <row r="146" spans="8:81" ht="15.75" customHeight="1"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32"/>
      <c r="V146" s="32"/>
      <c r="W146" s="32"/>
      <c r="X146" s="32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32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</row>
    <row r="147" spans="8:81" ht="15.75" customHeight="1"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32"/>
      <c r="V147" s="32"/>
      <c r="W147" s="32"/>
      <c r="X147" s="32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32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</row>
    <row r="148" spans="8:81" ht="15.75" customHeight="1"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32"/>
      <c r="V148" s="32"/>
      <c r="W148" s="32"/>
      <c r="X148" s="32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32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</row>
    <row r="149" spans="8:81" ht="15.75" customHeight="1"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32"/>
      <c r="V149" s="32"/>
      <c r="W149" s="32"/>
      <c r="X149" s="32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32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</row>
    <row r="150" spans="8:81" ht="15.75" customHeight="1"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32"/>
      <c r="V150" s="32"/>
      <c r="W150" s="32"/>
      <c r="X150" s="32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32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</row>
    <row r="151" spans="8:81" ht="15.75" customHeight="1"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32"/>
      <c r="V151" s="32"/>
      <c r="W151" s="32"/>
      <c r="X151" s="32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32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</row>
    <row r="152" spans="8:81" ht="15.75" customHeight="1"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32"/>
      <c r="V152" s="32"/>
      <c r="W152" s="32"/>
      <c r="X152" s="32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32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</row>
    <row r="153" spans="8:81" ht="15.75" customHeight="1"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32"/>
      <c r="V153" s="32"/>
      <c r="W153" s="32"/>
      <c r="X153" s="32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32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</row>
    <row r="154" spans="8:81" ht="15.75" customHeight="1"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32"/>
      <c r="V154" s="32"/>
      <c r="W154" s="32"/>
      <c r="X154" s="32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32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</row>
    <row r="155" spans="8:81" ht="15.75" customHeight="1"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32"/>
      <c r="V155" s="32"/>
      <c r="W155" s="32"/>
      <c r="X155" s="32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32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</row>
    <row r="156" spans="8:81" ht="15.75" customHeight="1"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32"/>
      <c r="V156" s="32"/>
      <c r="W156" s="32"/>
      <c r="X156" s="32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32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</row>
    <row r="157" spans="8:81" ht="15.75" customHeight="1"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32"/>
      <c r="V157" s="32"/>
      <c r="W157" s="32"/>
      <c r="X157" s="32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32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</row>
    <row r="158" spans="8:81" ht="15.75" customHeight="1"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32"/>
      <c r="V158" s="32"/>
      <c r="W158" s="32"/>
      <c r="X158" s="32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32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</row>
    <row r="159" spans="8:81" ht="15.75" customHeight="1"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32"/>
      <c r="V159" s="32"/>
      <c r="W159" s="32"/>
      <c r="X159" s="32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32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</row>
    <row r="160" spans="8:81" ht="15.75" customHeight="1"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32"/>
      <c r="V160" s="32"/>
      <c r="W160" s="32"/>
      <c r="X160" s="32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32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</row>
    <row r="161" spans="8:81" ht="15.75" customHeight="1"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32"/>
      <c r="V161" s="32"/>
      <c r="W161" s="32"/>
      <c r="X161" s="32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32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</row>
    <row r="162" spans="8:81" ht="15.75" customHeight="1"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32"/>
      <c r="V162" s="32"/>
      <c r="W162" s="32"/>
      <c r="X162" s="32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32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</row>
    <row r="163" spans="8:81" ht="15.75" customHeight="1"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32"/>
      <c r="V163" s="32"/>
      <c r="W163" s="32"/>
      <c r="X163" s="32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32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</row>
    <row r="164" spans="8:81" ht="15.75" customHeight="1"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32"/>
      <c r="V164" s="32"/>
      <c r="W164" s="32"/>
      <c r="X164" s="32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32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</row>
    <row r="165" spans="8:81" ht="15.75" customHeight="1"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32"/>
      <c r="V165" s="32"/>
      <c r="W165" s="32"/>
      <c r="X165" s="32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32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</row>
    <row r="166" spans="8:81" ht="15.75" customHeight="1"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32"/>
      <c r="V166" s="32"/>
      <c r="W166" s="32"/>
      <c r="X166" s="32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32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</row>
    <row r="167" spans="8:81" ht="15.75" customHeight="1"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32"/>
      <c r="V167" s="32"/>
      <c r="W167" s="32"/>
      <c r="X167" s="32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32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</row>
    <row r="168" spans="8:81" ht="15.75" customHeight="1"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32"/>
      <c r="V168" s="32"/>
      <c r="W168" s="32"/>
      <c r="X168" s="32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32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</row>
    <row r="169" spans="8:81" ht="15.75" customHeight="1"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32"/>
      <c r="V169" s="32"/>
      <c r="W169" s="32"/>
      <c r="X169" s="32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32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</row>
    <row r="170" spans="8:81" ht="15.75" customHeight="1"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32"/>
      <c r="V170" s="32"/>
      <c r="W170" s="32"/>
      <c r="X170" s="32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32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</row>
    <row r="171" spans="8:81" ht="15.75" customHeight="1"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32"/>
      <c r="V171" s="32"/>
      <c r="W171" s="32"/>
      <c r="X171" s="32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32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</row>
    <row r="172" spans="8:81" ht="15.75" customHeight="1"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32"/>
      <c r="V172" s="32"/>
      <c r="W172" s="32"/>
      <c r="X172" s="32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32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</row>
    <row r="173" spans="8:81" ht="15.75" customHeight="1"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32"/>
      <c r="V173" s="32"/>
      <c r="W173" s="32"/>
      <c r="X173" s="32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32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</row>
    <row r="174" spans="8:81" ht="15.75" customHeight="1"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32"/>
      <c r="V174" s="32"/>
      <c r="W174" s="32"/>
      <c r="X174" s="32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32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</row>
    <row r="175" spans="8:81" ht="15.75" customHeight="1"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32"/>
      <c r="V175" s="32"/>
      <c r="W175" s="32"/>
      <c r="X175" s="32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32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</row>
    <row r="176" spans="8:81" ht="15.75" customHeight="1"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32"/>
      <c r="V176" s="32"/>
      <c r="W176" s="32"/>
      <c r="X176" s="32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32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</row>
    <row r="177" spans="8:81" ht="15.75" customHeight="1"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32"/>
      <c r="V177" s="32"/>
      <c r="W177" s="32"/>
      <c r="X177" s="32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32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</row>
    <row r="178" spans="8:81" ht="15.75" customHeight="1"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32"/>
      <c r="V178" s="32"/>
      <c r="W178" s="32"/>
      <c r="X178" s="32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32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</row>
    <row r="179" spans="8:81" ht="15.75" customHeight="1"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32"/>
      <c r="V179" s="32"/>
      <c r="W179" s="32"/>
      <c r="X179" s="32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32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</row>
    <row r="180" spans="8:81" ht="15.75" customHeight="1"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32"/>
      <c r="V180" s="32"/>
      <c r="W180" s="32"/>
      <c r="X180" s="32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32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</row>
    <row r="181" spans="8:81" ht="15.75" customHeight="1"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32"/>
      <c r="V181" s="32"/>
      <c r="W181" s="32"/>
      <c r="X181" s="32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32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</row>
    <row r="182" spans="8:81" ht="15.75" customHeight="1"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32"/>
      <c r="V182" s="32"/>
      <c r="W182" s="32"/>
      <c r="X182" s="32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32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</row>
    <row r="183" spans="8:81" ht="15.75" customHeight="1"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32"/>
      <c r="V183" s="32"/>
      <c r="W183" s="32"/>
      <c r="X183" s="32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32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</row>
    <row r="184" spans="8:81" ht="15.75" customHeight="1"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32"/>
      <c r="V184" s="32"/>
      <c r="W184" s="32"/>
      <c r="X184" s="32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32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</row>
    <row r="185" spans="8:81" ht="15.75" customHeight="1"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32"/>
      <c r="V185" s="32"/>
      <c r="W185" s="32"/>
      <c r="X185" s="32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32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</row>
    <row r="186" spans="8:81" ht="15.75" customHeight="1"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32"/>
      <c r="V186" s="32"/>
      <c r="W186" s="32"/>
      <c r="X186" s="32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32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</row>
    <row r="187" spans="8:81" ht="15.75" customHeight="1"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32"/>
      <c r="V187" s="32"/>
      <c r="W187" s="32"/>
      <c r="X187" s="32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32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</row>
    <row r="188" spans="8:81" ht="15.75" customHeight="1"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32"/>
      <c r="V188" s="32"/>
      <c r="W188" s="32"/>
      <c r="X188" s="32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32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</row>
    <row r="189" spans="8:81" ht="15.75" customHeight="1"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32"/>
      <c r="V189" s="32"/>
      <c r="W189" s="32"/>
      <c r="X189" s="32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32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</row>
    <row r="190" spans="8:81" ht="15.75" customHeight="1"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32"/>
      <c r="V190" s="32"/>
      <c r="W190" s="32"/>
      <c r="X190" s="32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32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</row>
    <row r="191" spans="8:81" ht="15.75" customHeight="1"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32"/>
      <c r="V191" s="32"/>
      <c r="W191" s="32"/>
      <c r="X191" s="32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32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</row>
    <row r="192" spans="8:81" ht="15.75" customHeight="1"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32"/>
      <c r="V192" s="32"/>
      <c r="W192" s="32"/>
      <c r="X192" s="32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32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</row>
    <row r="193" spans="8:81" ht="15.75" customHeight="1"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32"/>
      <c r="V193" s="32"/>
      <c r="W193" s="32"/>
      <c r="X193" s="32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32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</row>
    <row r="194" spans="8:81" ht="15.75" customHeight="1"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32"/>
      <c r="V194" s="32"/>
      <c r="W194" s="32"/>
      <c r="X194" s="32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32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</row>
    <row r="195" spans="8:81" ht="15.75" customHeight="1"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32"/>
      <c r="V195" s="32"/>
      <c r="W195" s="32"/>
      <c r="X195" s="32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32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</row>
    <row r="196" spans="8:81" ht="15.75" customHeight="1"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32"/>
      <c r="V196" s="32"/>
      <c r="W196" s="32"/>
      <c r="X196" s="32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32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</row>
    <row r="197" spans="8:81" ht="15.75" customHeight="1"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32"/>
      <c r="V197" s="32"/>
      <c r="W197" s="32"/>
      <c r="X197" s="32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32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</row>
    <row r="198" spans="8:81" ht="15.75" customHeight="1"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32"/>
      <c r="V198" s="32"/>
      <c r="W198" s="32"/>
      <c r="X198" s="32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32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</row>
    <row r="199" spans="8:81" ht="15.75" customHeight="1"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32"/>
      <c r="V199" s="32"/>
      <c r="W199" s="32"/>
      <c r="X199" s="32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32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</row>
    <row r="200" spans="8:81" ht="15.75" customHeight="1"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32"/>
      <c r="V200" s="32"/>
      <c r="W200" s="32"/>
      <c r="X200" s="32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32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</row>
    <row r="201" spans="8:81" ht="15.75" customHeight="1"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32"/>
      <c r="V201" s="32"/>
      <c r="W201" s="32"/>
      <c r="X201" s="32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32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</row>
    <row r="202" spans="8:81" ht="15.75" customHeight="1"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32"/>
      <c r="V202" s="32"/>
      <c r="W202" s="32"/>
      <c r="X202" s="32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32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</row>
    <row r="203" spans="8:81" ht="15.75" customHeight="1"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32"/>
      <c r="V203" s="32"/>
      <c r="W203" s="32"/>
      <c r="X203" s="32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32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</row>
    <row r="204" spans="8:81" ht="15.75" customHeight="1"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32"/>
      <c r="V204" s="32"/>
      <c r="W204" s="32"/>
      <c r="X204" s="32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32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</row>
    <row r="205" spans="8:81" ht="15.75" customHeight="1"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32"/>
      <c r="V205" s="32"/>
      <c r="W205" s="32"/>
      <c r="X205" s="32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32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</row>
    <row r="206" spans="8:81" ht="15.75" customHeight="1"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32"/>
      <c r="V206" s="32"/>
      <c r="W206" s="32"/>
      <c r="X206" s="32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32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</row>
    <row r="207" spans="8:81" ht="15.75" customHeight="1"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32"/>
      <c r="V207" s="32"/>
      <c r="W207" s="32"/>
      <c r="X207" s="32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32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</row>
    <row r="208" spans="8:81" ht="15.75" customHeight="1"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32"/>
      <c r="V208" s="32"/>
      <c r="W208" s="32"/>
      <c r="X208" s="32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32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</row>
    <row r="209" spans="8:81" ht="15.75" customHeight="1"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32"/>
      <c r="V209" s="32"/>
      <c r="W209" s="32"/>
      <c r="X209" s="32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32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</row>
    <row r="210" spans="8:81" ht="15.75" customHeight="1"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32"/>
      <c r="V210" s="32"/>
      <c r="W210" s="32"/>
      <c r="X210" s="32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32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</row>
    <row r="211" spans="8:81" ht="15.75" customHeight="1"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32"/>
      <c r="V211" s="32"/>
      <c r="W211" s="32"/>
      <c r="X211" s="32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32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</row>
    <row r="212" spans="8:81" ht="15.75" customHeight="1"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32"/>
      <c r="V212" s="32"/>
      <c r="W212" s="32"/>
      <c r="X212" s="32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32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</row>
    <row r="213" spans="8:81" ht="15.75" customHeight="1"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32"/>
      <c r="V213" s="32"/>
      <c r="W213" s="32"/>
      <c r="X213" s="32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32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</row>
    <row r="214" spans="8:81" ht="15.75" customHeight="1"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32"/>
      <c r="V214" s="32"/>
      <c r="W214" s="32"/>
      <c r="X214" s="32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32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</row>
    <row r="215" spans="8:81" ht="15.75" customHeight="1"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32"/>
      <c r="V215" s="32"/>
      <c r="W215" s="32"/>
      <c r="X215" s="32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32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</row>
    <row r="216" spans="8:81" ht="15.75" customHeight="1"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32"/>
      <c r="V216" s="32"/>
      <c r="W216" s="32"/>
      <c r="X216" s="32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32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</row>
    <row r="217" spans="8:81" ht="15.75" customHeight="1"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32"/>
      <c r="V217" s="32"/>
      <c r="W217" s="32"/>
      <c r="X217" s="32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32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</row>
    <row r="218" spans="8:81" ht="15.75" customHeight="1"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32"/>
      <c r="V218" s="32"/>
      <c r="W218" s="32"/>
      <c r="X218" s="32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32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</row>
    <row r="219" spans="8:81" ht="15.75" customHeight="1"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32"/>
      <c r="V219" s="32"/>
      <c r="W219" s="32"/>
      <c r="X219" s="32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32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</row>
    <row r="220" spans="8:81" ht="15.75" customHeight="1"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32"/>
      <c r="V220" s="32"/>
      <c r="W220" s="32"/>
      <c r="X220" s="32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32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</row>
    <row r="221" spans="8:81" ht="15.75" customHeight="1"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32"/>
      <c r="V221" s="32"/>
      <c r="W221" s="32"/>
      <c r="X221" s="32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32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</row>
    <row r="222" spans="8:81" ht="15.75" customHeight="1"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32"/>
      <c r="V222" s="32"/>
      <c r="W222" s="32"/>
      <c r="X222" s="32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32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</row>
    <row r="223" spans="8:81" ht="15.75" customHeight="1"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32"/>
      <c r="V223" s="32"/>
      <c r="W223" s="32"/>
      <c r="X223" s="32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32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</row>
    <row r="224" spans="8:81" ht="15.75" customHeight="1"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32"/>
      <c r="V224" s="32"/>
      <c r="W224" s="32"/>
      <c r="X224" s="32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32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</row>
    <row r="225" spans="8:81" ht="15.75" customHeight="1"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32"/>
      <c r="V225" s="32"/>
      <c r="W225" s="32"/>
      <c r="X225" s="32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32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</row>
    <row r="226" spans="8:81" ht="15.75" customHeight="1"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32"/>
      <c r="V226" s="32"/>
      <c r="W226" s="32"/>
      <c r="X226" s="32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32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</row>
    <row r="227" spans="8:81" ht="15.75" customHeight="1"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32"/>
      <c r="V227" s="32"/>
      <c r="W227" s="32"/>
      <c r="X227" s="32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32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</row>
    <row r="228" spans="8:81" ht="15.75" customHeight="1"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32"/>
      <c r="V228" s="32"/>
      <c r="W228" s="32"/>
      <c r="X228" s="32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32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</row>
    <row r="229" spans="8:81" ht="15.75" customHeight="1"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32"/>
      <c r="V229" s="32"/>
      <c r="W229" s="32"/>
      <c r="X229" s="32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32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</row>
    <row r="230" spans="8:81" ht="15.75" customHeight="1"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32"/>
      <c r="V230" s="32"/>
      <c r="W230" s="32"/>
      <c r="X230" s="32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32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</row>
    <row r="231" spans="8:81" ht="15.75" customHeight="1"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32"/>
      <c r="V231" s="32"/>
      <c r="W231" s="32"/>
      <c r="X231" s="32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32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</row>
    <row r="232" spans="8:81" ht="15.75" customHeight="1"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32"/>
      <c r="V232" s="32"/>
      <c r="W232" s="32"/>
      <c r="X232" s="32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32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</row>
    <row r="233" spans="8:81" ht="15.75" customHeight="1"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32"/>
      <c r="V233" s="32"/>
      <c r="W233" s="32"/>
      <c r="X233" s="32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32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</row>
    <row r="234" spans="8:81" ht="15.75" customHeight="1"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32"/>
      <c r="V234" s="32"/>
      <c r="W234" s="32"/>
      <c r="X234" s="32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32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</row>
    <row r="235" spans="8:81" ht="15.75" customHeight="1"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32"/>
      <c r="V235" s="32"/>
      <c r="W235" s="32"/>
      <c r="X235" s="32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32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</row>
    <row r="236" spans="8:81" ht="15.75" customHeight="1"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32"/>
      <c r="V236" s="32"/>
      <c r="W236" s="32"/>
      <c r="X236" s="32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32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</row>
    <row r="237" spans="8:81" ht="15.75" customHeight="1"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32"/>
      <c r="V237" s="32"/>
      <c r="W237" s="32"/>
      <c r="X237" s="32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32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</row>
    <row r="238" spans="8:81" ht="15.75" customHeight="1"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32"/>
      <c r="V238" s="32"/>
      <c r="W238" s="32"/>
      <c r="X238" s="32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32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</row>
    <row r="239" spans="8:81" ht="15.75" customHeight="1"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32"/>
      <c r="V239" s="32"/>
      <c r="W239" s="32"/>
      <c r="X239" s="32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32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</row>
    <row r="240" spans="8:81" ht="15.75" customHeight="1"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32"/>
      <c r="V240" s="32"/>
      <c r="W240" s="32"/>
      <c r="X240" s="32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32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</row>
    <row r="241" spans="8:81" ht="15.75" customHeight="1"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32"/>
      <c r="V241" s="32"/>
      <c r="W241" s="32"/>
      <c r="X241" s="32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32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</row>
    <row r="242" spans="8:81" ht="15.75" customHeight="1"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32"/>
      <c r="V242" s="32"/>
      <c r="W242" s="32"/>
      <c r="X242" s="32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32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</row>
    <row r="243" spans="8:81" ht="15.75" customHeight="1"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32"/>
      <c r="V243" s="32"/>
      <c r="W243" s="32"/>
      <c r="X243" s="32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32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</row>
    <row r="244" spans="8:81" ht="15.75" customHeight="1"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32"/>
      <c r="V244" s="32"/>
      <c r="W244" s="32"/>
      <c r="X244" s="32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32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</row>
    <row r="245" spans="8:81" ht="15.75" customHeight="1"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32"/>
      <c r="V245" s="32"/>
      <c r="W245" s="32"/>
      <c r="X245" s="32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32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</row>
    <row r="246" spans="8:81" ht="15.75" customHeight="1"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32"/>
      <c r="V246" s="32"/>
      <c r="W246" s="32"/>
      <c r="X246" s="32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32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</row>
    <row r="247" spans="8:81" ht="15.75" customHeight="1"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32"/>
      <c r="V247" s="32"/>
      <c r="W247" s="32"/>
      <c r="X247" s="32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32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</row>
    <row r="248" spans="8:81" ht="15.75" customHeight="1"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32"/>
      <c r="V248" s="32"/>
      <c r="W248" s="32"/>
      <c r="X248" s="32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32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</row>
    <row r="249" spans="8:81" ht="15.75" customHeight="1"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32"/>
      <c r="V249" s="32"/>
      <c r="W249" s="32"/>
      <c r="X249" s="32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32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</row>
    <row r="250" spans="8:81" ht="15.75" customHeight="1"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32"/>
      <c r="V250" s="32"/>
      <c r="W250" s="32"/>
      <c r="X250" s="32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32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</row>
    <row r="251" spans="8:81" ht="15.75" customHeight="1"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32"/>
      <c r="V251" s="32"/>
      <c r="W251" s="32"/>
      <c r="X251" s="32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32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</row>
    <row r="252" spans="8:81" ht="15.75" customHeight="1"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32"/>
      <c r="V252" s="32"/>
      <c r="W252" s="32"/>
      <c r="X252" s="32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32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</row>
    <row r="253" spans="8:81" ht="15.75" customHeight="1"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32"/>
      <c r="V253" s="32"/>
      <c r="W253" s="32"/>
      <c r="X253" s="32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32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</row>
    <row r="254" spans="8:81" ht="15.75" customHeight="1"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32"/>
      <c r="V254" s="32"/>
      <c r="W254" s="32"/>
      <c r="X254" s="32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32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</row>
    <row r="255" spans="8:81" ht="15.75" customHeight="1"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32"/>
      <c r="V255" s="32"/>
      <c r="W255" s="32"/>
      <c r="X255" s="32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32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</row>
    <row r="256" spans="8:81" ht="15.75" customHeight="1"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32"/>
      <c r="V256" s="32"/>
      <c r="W256" s="32"/>
      <c r="X256" s="32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32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</row>
    <row r="257" spans="8:81" ht="15.75" customHeight="1"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32"/>
      <c r="V257" s="32"/>
      <c r="W257" s="32"/>
      <c r="X257" s="32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32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</row>
    <row r="258" spans="8:81" ht="15.75" customHeight="1"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32"/>
      <c r="V258" s="32"/>
      <c r="W258" s="32"/>
      <c r="X258" s="32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32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</row>
    <row r="259" spans="8:81" ht="15.75" customHeight="1"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32"/>
      <c r="V259" s="32"/>
      <c r="W259" s="32"/>
      <c r="X259" s="32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32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</row>
    <row r="260" spans="8:81" ht="15.75" customHeight="1"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32"/>
      <c r="V260" s="32"/>
      <c r="W260" s="32"/>
      <c r="X260" s="32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32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</row>
    <row r="261" spans="8:81" ht="15.75" customHeight="1"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32"/>
      <c r="V261" s="32"/>
      <c r="W261" s="32"/>
      <c r="X261" s="32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32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</row>
    <row r="262" spans="8:81" ht="15.75" customHeight="1"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32"/>
      <c r="V262" s="32"/>
      <c r="W262" s="32"/>
      <c r="X262" s="32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32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</row>
    <row r="263" spans="8:81" ht="15.75" customHeight="1"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32"/>
      <c r="V263" s="32"/>
      <c r="W263" s="32"/>
      <c r="X263" s="32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32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</row>
    <row r="264" spans="8:81" ht="15.75" customHeight="1"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32"/>
      <c r="V264" s="32"/>
      <c r="W264" s="32"/>
      <c r="X264" s="32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32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</row>
    <row r="265" spans="8:81" ht="15.75" customHeight="1"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32"/>
      <c r="V265" s="32"/>
      <c r="W265" s="32"/>
      <c r="X265" s="32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32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</row>
    <row r="266" spans="8:81" ht="15.75" customHeight="1"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32"/>
      <c r="V266" s="32"/>
      <c r="W266" s="32"/>
      <c r="X266" s="32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32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</row>
    <row r="267" spans="8:81" ht="15.75" customHeight="1"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32"/>
      <c r="V267" s="32"/>
      <c r="W267" s="32"/>
      <c r="X267" s="32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32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</row>
    <row r="268" spans="8:81" ht="15.75" customHeight="1"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32"/>
      <c r="V268" s="32"/>
      <c r="W268" s="32"/>
      <c r="X268" s="32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32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</row>
    <row r="269" spans="8:81" ht="15.75" customHeight="1"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32"/>
      <c r="V269" s="32"/>
      <c r="W269" s="32"/>
      <c r="X269" s="32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32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</row>
    <row r="270" spans="8:81" ht="15.75" customHeight="1"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32"/>
      <c r="V270" s="32"/>
      <c r="W270" s="32"/>
      <c r="X270" s="32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32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</row>
    <row r="271" spans="8:81" ht="15.75" customHeight="1"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32"/>
      <c r="V271" s="32"/>
      <c r="W271" s="32"/>
      <c r="X271" s="32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32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</row>
    <row r="272" spans="8:81" ht="15.75" customHeight="1"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32"/>
      <c r="V272" s="32"/>
      <c r="W272" s="32"/>
      <c r="X272" s="32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32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</row>
    <row r="273" spans="8:81" ht="15.75" customHeight="1"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32"/>
      <c r="V273" s="32"/>
      <c r="W273" s="32"/>
      <c r="X273" s="32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32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</row>
    <row r="274" spans="8:81" ht="15.75" customHeight="1"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32"/>
      <c r="V274" s="32"/>
      <c r="W274" s="32"/>
      <c r="X274" s="32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32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</row>
    <row r="275" spans="8:81" ht="15.75" customHeight="1"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32"/>
      <c r="V275" s="32"/>
      <c r="W275" s="32"/>
      <c r="X275" s="32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32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</row>
    <row r="276" spans="8:81" ht="15.75" customHeight="1"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32"/>
      <c r="V276" s="32"/>
      <c r="W276" s="32"/>
      <c r="X276" s="32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32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</row>
    <row r="277" spans="8:81" ht="15.75" customHeight="1"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32"/>
      <c r="V277" s="32"/>
      <c r="W277" s="32"/>
      <c r="X277" s="32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32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</row>
    <row r="278" spans="8:81" ht="15.75" customHeight="1"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32"/>
      <c r="V278" s="32"/>
      <c r="W278" s="32"/>
      <c r="X278" s="32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32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</row>
    <row r="279" spans="8:81" ht="15.75" customHeight="1"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32"/>
      <c r="V279" s="32"/>
      <c r="W279" s="32"/>
      <c r="X279" s="32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32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</row>
    <row r="280" spans="8:81" ht="15.75" customHeight="1"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32"/>
      <c r="V280" s="32"/>
      <c r="W280" s="32"/>
      <c r="X280" s="32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32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</row>
    <row r="281" spans="8:81" ht="15.75" customHeight="1"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32"/>
      <c r="V281" s="32"/>
      <c r="W281" s="32"/>
      <c r="X281" s="32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32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</row>
    <row r="282" spans="8:81" ht="15.75" customHeight="1"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32"/>
      <c r="V282" s="32"/>
      <c r="W282" s="32"/>
      <c r="X282" s="32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32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</row>
    <row r="283" spans="8:81" ht="15.75" customHeight="1"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32"/>
      <c r="V283" s="32"/>
      <c r="W283" s="32"/>
      <c r="X283" s="32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32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</row>
    <row r="284" spans="8:81" ht="15.75" customHeight="1"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32"/>
      <c r="V284" s="32"/>
      <c r="W284" s="32"/>
      <c r="X284" s="32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32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</row>
    <row r="285" spans="8:81" ht="15.75" customHeight="1"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32"/>
      <c r="V285" s="32"/>
      <c r="W285" s="32"/>
      <c r="X285" s="32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32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</row>
    <row r="286" spans="8:81" ht="15.75" customHeight="1"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32"/>
      <c r="V286" s="32"/>
      <c r="W286" s="32"/>
      <c r="X286" s="32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32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</row>
    <row r="287" spans="8:81" ht="15.75" customHeight="1"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32"/>
      <c r="V287" s="32"/>
      <c r="W287" s="32"/>
      <c r="X287" s="32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32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</row>
    <row r="288" spans="8:81" ht="15.75" customHeight="1"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32"/>
      <c r="V288" s="32"/>
      <c r="W288" s="32"/>
      <c r="X288" s="32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32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</row>
    <row r="289" spans="8:81" ht="15.75" customHeight="1"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32"/>
      <c r="V289" s="32"/>
      <c r="W289" s="32"/>
      <c r="X289" s="32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32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</row>
    <row r="290" spans="8:81" ht="15.75" customHeight="1"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32"/>
      <c r="V290" s="32"/>
      <c r="W290" s="32"/>
      <c r="X290" s="32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32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</row>
    <row r="291" spans="8:81" ht="15.75" customHeight="1"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32"/>
      <c r="V291" s="32"/>
      <c r="W291" s="32"/>
      <c r="X291" s="32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32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</row>
    <row r="292" spans="8:81" ht="15.75" customHeight="1"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32"/>
      <c r="V292" s="32"/>
      <c r="W292" s="32"/>
      <c r="X292" s="32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32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</row>
    <row r="293" spans="8:81" ht="15.75" customHeight="1"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32"/>
      <c r="V293" s="32"/>
      <c r="W293" s="32"/>
      <c r="X293" s="32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32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</row>
    <row r="294" spans="8:81" ht="15.75" customHeight="1"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32"/>
      <c r="V294" s="32"/>
      <c r="W294" s="32"/>
      <c r="X294" s="32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32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</row>
    <row r="295" spans="8:81" ht="15.75" customHeight="1"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32"/>
      <c r="V295" s="32"/>
      <c r="W295" s="32"/>
      <c r="X295" s="32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32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</row>
    <row r="296" spans="8:81" ht="15.75" customHeight="1"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32"/>
      <c r="V296" s="32"/>
      <c r="W296" s="32"/>
      <c r="X296" s="32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32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</row>
    <row r="297" spans="8:81" ht="15.75" customHeight="1"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32"/>
      <c r="V297" s="32"/>
      <c r="W297" s="32"/>
      <c r="X297" s="32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32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</row>
    <row r="298" spans="8:81" ht="15.75" customHeight="1"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32"/>
      <c r="V298" s="32"/>
      <c r="W298" s="32"/>
      <c r="X298" s="32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32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</row>
    <row r="299" spans="8:81" ht="15.75" customHeight="1"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32"/>
      <c r="V299" s="32"/>
      <c r="W299" s="32"/>
      <c r="X299" s="32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32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</row>
    <row r="300" spans="8:81" ht="15.75" customHeight="1"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32"/>
      <c r="V300" s="32"/>
      <c r="W300" s="32"/>
      <c r="X300" s="32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32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</row>
    <row r="301" spans="8:81" ht="15.75" customHeight="1"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32"/>
      <c r="V301" s="32"/>
      <c r="W301" s="32"/>
      <c r="X301" s="32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32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</row>
    <row r="302" spans="8:81" ht="15.75" customHeight="1"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32"/>
      <c r="V302" s="32"/>
      <c r="W302" s="32"/>
      <c r="X302" s="32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32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</row>
    <row r="303" spans="8:81" ht="15.75" customHeight="1"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32"/>
      <c r="V303" s="32"/>
      <c r="W303" s="32"/>
      <c r="X303" s="32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32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</row>
    <row r="304" spans="8:81" ht="15.75" customHeight="1"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32"/>
      <c r="V304" s="32"/>
      <c r="W304" s="32"/>
      <c r="X304" s="32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32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</row>
    <row r="305" spans="8:81" ht="15.75" customHeight="1"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32"/>
      <c r="V305" s="32"/>
      <c r="W305" s="32"/>
      <c r="X305" s="32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32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</row>
    <row r="306" spans="8:81" ht="15.75" customHeight="1"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32"/>
      <c r="V306" s="32"/>
      <c r="W306" s="32"/>
      <c r="X306" s="32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32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</row>
    <row r="307" spans="8:81" ht="15.75" customHeight="1"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32"/>
      <c r="V307" s="32"/>
      <c r="W307" s="32"/>
      <c r="X307" s="32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32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</row>
    <row r="308" spans="8:81" ht="15.75" customHeight="1"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32"/>
      <c r="V308" s="32"/>
      <c r="W308" s="32"/>
      <c r="X308" s="32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32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</row>
    <row r="309" spans="8:81" ht="15.75" customHeight="1"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32"/>
      <c r="V309" s="32"/>
      <c r="W309" s="32"/>
      <c r="X309" s="32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32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</row>
    <row r="310" spans="8:81" ht="15.75" customHeight="1"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32"/>
      <c r="V310" s="32"/>
      <c r="W310" s="32"/>
      <c r="X310" s="32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32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</row>
    <row r="311" spans="8:81" ht="15.75" customHeight="1"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32"/>
      <c r="V311" s="32"/>
      <c r="W311" s="32"/>
      <c r="X311" s="32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32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</row>
    <row r="312" spans="8:81" ht="15.75" customHeight="1"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32"/>
      <c r="V312" s="32"/>
      <c r="W312" s="32"/>
      <c r="X312" s="32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32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</row>
    <row r="313" spans="8:81" ht="15.75" customHeight="1"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32"/>
      <c r="V313" s="32"/>
      <c r="W313" s="32"/>
      <c r="X313" s="32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32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</row>
    <row r="314" spans="8:81" ht="15.75" customHeight="1"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32"/>
      <c r="V314" s="32"/>
      <c r="W314" s="32"/>
      <c r="X314" s="32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32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</row>
    <row r="315" spans="8:81" ht="15.75" customHeight="1"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32"/>
      <c r="V315" s="32"/>
      <c r="W315" s="32"/>
      <c r="X315" s="32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32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</row>
    <row r="316" spans="8:81" ht="15.75" customHeight="1"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32"/>
      <c r="V316" s="32"/>
      <c r="W316" s="32"/>
      <c r="X316" s="32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32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</row>
    <row r="317" spans="8:81" ht="15.75" customHeight="1"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32"/>
      <c r="V317" s="32"/>
      <c r="W317" s="32"/>
      <c r="X317" s="32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32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</row>
    <row r="318" spans="8:81" ht="15.75" customHeight="1"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32"/>
      <c r="V318" s="32"/>
      <c r="W318" s="32"/>
      <c r="X318" s="32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32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</row>
    <row r="319" spans="8:81" ht="15.75" customHeight="1"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32"/>
      <c r="V319" s="32"/>
      <c r="W319" s="32"/>
      <c r="X319" s="32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32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</row>
    <row r="320" spans="8:81" ht="15.75" customHeight="1"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32"/>
      <c r="V320" s="32"/>
      <c r="W320" s="32"/>
      <c r="X320" s="32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32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</row>
    <row r="321" spans="8:81" ht="15.75" customHeight="1"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32"/>
      <c r="V321" s="32"/>
      <c r="W321" s="32"/>
      <c r="X321" s="32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32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</row>
    <row r="322" spans="8:81" ht="15.75" customHeight="1"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32"/>
      <c r="V322" s="32"/>
      <c r="W322" s="32"/>
      <c r="X322" s="32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32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</row>
    <row r="323" spans="8:81" ht="15.75" customHeight="1"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32"/>
      <c r="V323" s="32"/>
      <c r="W323" s="32"/>
      <c r="X323" s="32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32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</row>
    <row r="324" spans="8:81" ht="15.75" customHeight="1"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32"/>
      <c r="V324" s="32"/>
      <c r="W324" s="32"/>
      <c r="X324" s="32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32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</row>
    <row r="325" spans="8:81" ht="15.75" customHeight="1"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32"/>
      <c r="V325" s="32"/>
      <c r="W325" s="32"/>
      <c r="X325" s="32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32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</row>
    <row r="326" spans="8:81" ht="15.75" customHeight="1"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32"/>
      <c r="V326" s="32"/>
      <c r="W326" s="32"/>
      <c r="X326" s="32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32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</row>
    <row r="327" spans="8:81" ht="15.75" customHeight="1"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32"/>
      <c r="V327" s="32"/>
      <c r="W327" s="32"/>
      <c r="X327" s="32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32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</row>
    <row r="328" spans="8:81" ht="15.75" customHeight="1"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32"/>
      <c r="V328" s="32"/>
      <c r="W328" s="32"/>
      <c r="X328" s="32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32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</row>
    <row r="329" spans="8:81" ht="15.75" customHeight="1"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32"/>
      <c r="V329" s="32"/>
      <c r="W329" s="32"/>
      <c r="X329" s="32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32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</row>
    <row r="330" spans="8:81" ht="15.75" customHeight="1"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32"/>
      <c r="V330" s="32"/>
      <c r="W330" s="32"/>
      <c r="X330" s="32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32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</row>
    <row r="331" spans="8:81" ht="15.75" customHeight="1"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32"/>
      <c r="V331" s="32"/>
      <c r="W331" s="32"/>
      <c r="X331" s="32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32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</row>
    <row r="332" spans="8:81" ht="15.75" customHeight="1"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32"/>
      <c r="V332" s="32"/>
      <c r="W332" s="32"/>
      <c r="X332" s="32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32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</row>
    <row r="333" spans="8:81" ht="15.75" customHeight="1"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32"/>
      <c r="V333" s="32"/>
      <c r="W333" s="32"/>
      <c r="X333" s="32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32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</row>
    <row r="334" spans="8:81" ht="15.75" customHeight="1"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32"/>
      <c r="V334" s="32"/>
      <c r="W334" s="32"/>
      <c r="X334" s="32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32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</row>
    <row r="335" spans="8:81" ht="15.75" customHeight="1"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32"/>
      <c r="V335" s="32"/>
      <c r="W335" s="32"/>
      <c r="X335" s="32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32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</row>
    <row r="336" spans="8:81" ht="15.75" customHeight="1"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32"/>
      <c r="V336" s="32"/>
      <c r="W336" s="32"/>
      <c r="X336" s="32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32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</row>
    <row r="337" spans="8:81" ht="15.75" customHeight="1"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32"/>
      <c r="V337" s="32"/>
      <c r="W337" s="32"/>
      <c r="X337" s="32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32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</row>
    <row r="338" spans="8:81" ht="15.75" customHeight="1"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32"/>
      <c r="V338" s="32"/>
      <c r="W338" s="32"/>
      <c r="X338" s="32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32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</row>
    <row r="339" spans="8:81" ht="15.75" customHeight="1"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32"/>
      <c r="V339" s="32"/>
      <c r="W339" s="32"/>
      <c r="X339" s="32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32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</row>
    <row r="340" spans="8:81" ht="15.75" customHeight="1"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32"/>
      <c r="V340" s="32"/>
      <c r="W340" s="32"/>
      <c r="X340" s="32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32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</row>
    <row r="341" spans="8:81" ht="15.75" customHeight="1"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32"/>
      <c r="V341" s="32"/>
      <c r="W341" s="32"/>
      <c r="X341" s="32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32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</row>
    <row r="342" spans="8:81" ht="15.75" customHeight="1"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32"/>
      <c r="V342" s="32"/>
      <c r="W342" s="32"/>
      <c r="X342" s="32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32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</row>
    <row r="343" spans="8:81" ht="15.75" customHeight="1"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32"/>
      <c r="V343" s="32"/>
      <c r="W343" s="32"/>
      <c r="X343" s="32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32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</row>
    <row r="344" spans="8:81" ht="15.75" customHeight="1"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32"/>
      <c r="V344" s="32"/>
      <c r="W344" s="32"/>
      <c r="X344" s="32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32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</row>
    <row r="345" spans="8:81" ht="15.75" customHeight="1"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32"/>
      <c r="V345" s="32"/>
      <c r="W345" s="32"/>
      <c r="X345" s="32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32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</row>
    <row r="346" spans="8:81" ht="15.75" customHeight="1"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32"/>
      <c r="V346" s="32"/>
      <c r="W346" s="32"/>
      <c r="X346" s="32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32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</row>
    <row r="347" spans="8:81" ht="15.75" customHeight="1"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32"/>
      <c r="V347" s="32"/>
      <c r="W347" s="32"/>
      <c r="X347" s="32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32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</row>
    <row r="348" spans="8:81" ht="15.75" customHeight="1"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32"/>
      <c r="V348" s="32"/>
      <c r="W348" s="32"/>
      <c r="X348" s="32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32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</row>
    <row r="349" spans="8:81" ht="15.75" customHeight="1"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32"/>
      <c r="V349" s="32"/>
      <c r="W349" s="32"/>
      <c r="X349" s="32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32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</row>
    <row r="350" spans="8:81" ht="15.75" customHeight="1"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32"/>
      <c r="V350" s="32"/>
      <c r="W350" s="32"/>
      <c r="X350" s="32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32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</row>
    <row r="351" spans="8:81" ht="15.75" customHeight="1"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32"/>
      <c r="V351" s="32"/>
      <c r="W351" s="32"/>
      <c r="X351" s="32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32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</row>
    <row r="352" spans="8:81" ht="15.75" customHeight="1"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32"/>
      <c r="V352" s="32"/>
      <c r="W352" s="32"/>
      <c r="X352" s="32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32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</row>
    <row r="353" spans="8:81" ht="15.75" customHeight="1"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32"/>
      <c r="V353" s="32"/>
      <c r="W353" s="32"/>
      <c r="X353" s="32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32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</row>
    <row r="354" spans="8:81" ht="15.75" customHeight="1"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32"/>
      <c r="V354" s="32"/>
      <c r="W354" s="32"/>
      <c r="X354" s="32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32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</row>
    <row r="355" spans="8:81" ht="15.75" customHeight="1"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32"/>
      <c r="V355" s="32"/>
      <c r="W355" s="32"/>
      <c r="X355" s="32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32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</row>
    <row r="356" spans="8:81" ht="15.75" customHeight="1"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32"/>
      <c r="V356" s="32"/>
      <c r="W356" s="32"/>
      <c r="X356" s="32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32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</row>
    <row r="357" spans="8:81" ht="15.75" customHeight="1"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32"/>
      <c r="V357" s="32"/>
      <c r="W357" s="32"/>
      <c r="X357" s="32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32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</row>
    <row r="358" spans="8:81" ht="15.75" customHeight="1"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32"/>
      <c r="V358" s="32"/>
      <c r="W358" s="32"/>
      <c r="X358" s="32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32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</row>
    <row r="359" spans="8:81" ht="15.75" customHeight="1"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32"/>
      <c r="V359" s="32"/>
      <c r="W359" s="32"/>
      <c r="X359" s="32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32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</row>
    <row r="360" spans="8:81" ht="15.75" customHeight="1"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32"/>
      <c r="V360" s="32"/>
      <c r="W360" s="32"/>
      <c r="X360" s="32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32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</row>
    <row r="361" spans="8:81" ht="15.75" customHeight="1"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32"/>
      <c r="V361" s="32"/>
      <c r="W361" s="32"/>
      <c r="X361" s="32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32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</row>
    <row r="362" spans="8:81" ht="15.75" customHeight="1"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32"/>
      <c r="V362" s="32"/>
      <c r="W362" s="32"/>
      <c r="X362" s="32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32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</row>
    <row r="363" spans="8:81" ht="15.75" customHeight="1"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32"/>
      <c r="V363" s="32"/>
      <c r="W363" s="32"/>
      <c r="X363" s="32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32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</row>
    <row r="364" spans="8:81" ht="15.75" customHeight="1"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32"/>
      <c r="V364" s="32"/>
      <c r="W364" s="32"/>
      <c r="X364" s="32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32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</row>
    <row r="365" spans="8:81" ht="15.75" customHeight="1"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32"/>
      <c r="V365" s="32"/>
      <c r="W365" s="32"/>
      <c r="X365" s="32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32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</row>
    <row r="366" spans="8:81" ht="15.75" customHeight="1"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32"/>
      <c r="V366" s="32"/>
      <c r="W366" s="32"/>
      <c r="X366" s="32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32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</row>
    <row r="367" spans="8:81" ht="15.75" customHeight="1"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32"/>
      <c r="V367" s="32"/>
      <c r="W367" s="32"/>
      <c r="X367" s="32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32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</row>
    <row r="368" spans="8:81" ht="15.75" customHeight="1"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32"/>
      <c r="V368" s="32"/>
      <c r="W368" s="32"/>
      <c r="X368" s="32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32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</row>
    <row r="369" spans="8:81" ht="15.75" customHeight="1"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32"/>
      <c r="V369" s="32"/>
      <c r="W369" s="32"/>
      <c r="X369" s="32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32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</row>
    <row r="370" spans="8:81" ht="15.75" customHeight="1"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32"/>
      <c r="V370" s="32"/>
      <c r="W370" s="32"/>
      <c r="X370" s="32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32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</row>
    <row r="371" spans="8:81" ht="15.75" customHeight="1"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32"/>
      <c r="V371" s="32"/>
      <c r="W371" s="32"/>
      <c r="X371" s="32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32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</row>
    <row r="372" spans="8:81" ht="15.75" customHeight="1"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32"/>
      <c r="V372" s="32"/>
      <c r="W372" s="32"/>
      <c r="X372" s="32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32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</row>
    <row r="373" spans="8:81" ht="15.75" customHeight="1"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32"/>
      <c r="V373" s="32"/>
      <c r="W373" s="32"/>
      <c r="X373" s="32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32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</row>
    <row r="374" spans="8:81" ht="15.75" customHeight="1"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32"/>
      <c r="V374" s="32"/>
      <c r="W374" s="32"/>
      <c r="X374" s="32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32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</row>
    <row r="375" spans="8:81" ht="15.75" customHeight="1"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32"/>
      <c r="V375" s="32"/>
      <c r="W375" s="32"/>
      <c r="X375" s="32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32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</row>
    <row r="376" spans="8:81" ht="15.75" customHeight="1"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32"/>
      <c r="V376" s="32"/>
      <c r="W376" s="32"/>
      <c r="X376" s="32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32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</row>
    <row r="377" spans="8:81" ht="15.75" customHeight="1"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32"/>
      <c r="V377" s="32"/>
      <c r="W377" s="32"/>
      <c r="X377" s="32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32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</row>
    <row r="378" spans="8:81" ht="15.75" customHeight="1"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32"/>
      <c r="V378" s="32"/>
      <c r="W378" s="32"/>
      <c r="X378" s="32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32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</row>
    <row r="379" spans="8:81" ht="15.75" customHeight="1"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32"/>
      <c r="V379" s="32"/>
      <c r="W379" s="32"/>
      <c r="X379" s="32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32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</row>
    <row r="380" spans="8:81" ht="15.75" customHeight="1"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32"/>
      <c r="V380" s="32"/>
      <c r="W380" s="32"/>
      <c r="X380" s="32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32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</row>
    <row r="381" spans="8:81" ht="15.75" customHeight="1"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32"/>
      <c r="V381" s="32"/>
      <c r="W381" s="32"/>
      <c r="X381" s="32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32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</row>
    <row r="382" spans="8:81" ht="15.75" customHeight="1"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32"/>
      <c r="V382" s="32"/>
      <c r="W382" s="32"/>
      <c r="X382" s="32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32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</row>
    <row r="383" spans="8:81" ht="15.75" customHeight="1"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32"/>
      <c r="V383" s="32"/>
      <c r="W383" s="32"/>
      <c r="X383" s="32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32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</row>
    <row r="384" spans="8:81" ht="15.75" customHeight="1"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32"/>
      <c r="V384" s="32"/>
      <c r="W384" s="32"/>
      <c r="X384" s="32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32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</row>
    <row r="385" spans="8:81" ht="15.75" customHeight="1"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32"/>
      <c r="V385" s="32"/>
      <c r="W385" s="32"/>
      <c r="X385" s="32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32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</row>
    <row r="386" spans="8:81" ht="15.75" customHeight="1"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32"/>
      <c r="V386" s="32"/>
      <c r="W386" s="32"/>
      <c r="X386" s="32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32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</row>
    <row r="387" spans="8:81" ht="15.75" customHeight="1"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32"/>
      <c r="V387" s="32"/>
      <c r="W387" s="32"/>
      <c r="X387" s="32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32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</row>
    <row r="388" spans="8:81" ht="15.75" customHeight="1"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32"/>
      <c r="V388" s="32"/>
      <c r="W388" s="32"/>
      <c r="X388" s="32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32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</row>
    <row r="389" spans="8:81" ht="15.75" customHeight="1"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32"/>
      <c r="V389" s="32"/>
      <c r="W389" s="32"/>
      <c r="X389" s="32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32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</row>
    <row r="390" spans="8:81" ht="15.75" customHeight="1"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32"/>
      <c r="V390" s="32"/>
      <c r="W390" s="32"/>
      <c r="X390" s="32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32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</row>
    <row r="391" spans="8:81" ht="15.75" customHeight="1"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32"/>
      <c r="V391" s="32"/>
      <c r="W391" s="32"/>
      <c r="X391" s="32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32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</row>
    <row r="392" spans="8:81" ht="15.75" customHeight="1"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32"/>
      <c r="V392" s="32"/>
      <c r="W392" s="32"/>
      <c r="X392" s="32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32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</row>
    <row r="393" spans="8:81" ht="15.75" customHeight="1"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32"/>
      <c r="V393" s="32"/>
      <c r="W393" s="32"/>
      <c r="X393" s="32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32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</row>
    <row r="394" spans="8:81" ht="15.75" customHeight="1"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32"/>
      <c r="V394" s="32"/>
      <c r="W394" s="32"/>
      <c r="X394" s="32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32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</row>
    <row r="395" spans="8:81" ht="15.75" customHeight="1"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32"/>
      <c r="V395" s="32"/>
      <c r="W395" s="32"/>
      <c r="X395" s="32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32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</row>
    <row r="396" spans="8:81" ht="15.75" customHeight="1"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32"/>
      <c r="V396" s="32"/>
      <c r="W396" s="32"/>
      <c r="X396" s="32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32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</row>
    <row r="397" spans="8:81" ht="15.75" customHeight="1"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32"/>
      <c r="V397" s="32"/>
      <c r="W397" s="32"/>
      <c r="X397" s="32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32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</row>
    <row r="398" spans="8:81" ht="15.75" customHeight="1"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32"/>
      <c r="V398" s="32"/>
      <c r="W398" s="32"/>
      <c r="X398" s="32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32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</row>
    <row r="399" spans="8:81" ht="15.75" customHeight="1"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32"/>
      <c r="V399" s="32"/>
      <c r="W399" s="32"/>
      <c r="X399" s="32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32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</row>
    <row r="400" spans="8:81" ht="15.75" customHeight="1"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32"/>
      <c r="V400" s="32"/>
      <c r="W400" s="32"/>
      <c r="X400" s="32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32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</row>
    <row r="401" spans="8:81" ht="15.75" customHeight="1"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32"/>
      <c r="V401" s="32"/>
      <c r="W401" s="32"/>
      <c r="X401" s="32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32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</row>
    <row r="402" spans="8:81" ht="15.75" customHeight="1"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32"/>
      <c r="V402" s="32"/>
      <c r="W402" s="32"/>
      <c r="X402" s="32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32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</row>
    <row r="403" spans="8:81" ht="15.75" customHeight="1"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32"/>
      <c r="V403" s="32"/>
      <c r="W403" s="32"/>
      <c r="X403" s="32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32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</row>
    <row r="404" spans="8:81" ht="15.75" customHeight="1"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32"/>
      <c r="V404" s="32"/>
      <c r="W404" s="32"/>
      <c r="X404" s="32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32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</row>
    <row r="405" spans="8:81" ht="15.75" customHeight="1"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32"/>
      <c r="V405" s="32"/>
      <c r="W405" s="32"/>
      <c r="X405" s="32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32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</row>
    <row r="406" spans="8:81" ht="15.75" customHeight="1"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32"/>
      <c r="V406" s="32"/>
      <c r="W406" s="32"/>
      <c r="X406" s="32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32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</row>
    <row r="407" spans="8:81" ht="15.75" customHeight="1"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32"/>
      <c r="V407" s="32"/>
      <c r="W407" s="32"/>
      <c r="X407" s="32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32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</row>
    <row r="408" spans="8:81" ht="15.75" customHeight="1"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32"/>
      <c r="V408" s="32"/>
      <c r="W408" s="32"/>
      <c r="X408" s="32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32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</row>
    <row r="409" spans="8:81" ht="15.75" customHeight="1"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32"/>
      <c r="V409" s="32"/>
      <c r="W409" s="32"/>
      <c r="X409" s="32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32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</row>
    <row r="410" spans="8:81" ht="15.75" customHeight="1"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32"/>
      <c r="V410" s="32"/>
      <c r="W410" s="32"/>
      <c r="X410" s="32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32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</row>
    <row r="411" spans="8:81" ht="15.75" customHeight="1"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32"/>
      <c r="V411" s="32"/>
      <c r="W411" s="32"/>
      <c r="X411" s="32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32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</row>
    <row r="412" spans="8:81" ht="15.75" customHeight="1"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32"/>
      <c r="V412" s="32"/>
      <c r="W412" s="32"/>
      <c r="X412" s="32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32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</row>
    <row r="413" spans="8:81" ht="15.75" customHeight="1"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32"/>
      <c r="V413" s="32"/>
      <c r="W413" s="32"/>
      <c r="X413" s="32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32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</row>
    <row r="414" spans="8:81" ht="15.75" customHeight="1"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32"/>
      <c r="V414" s="32"/>
      <c r="W414" s="32"/>
      <c r="X414" s="32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32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</row>
    <row r="415" spans="8:81" ht="15.75" customHeight="1"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32"/>
      <c r="V415" s="32"/>
      <c r="W415" s="32"/>
      <c r="X415" s="32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32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</row>
    <row r="416" spans="8:81" ht="15.75" customHeight="1"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32"/>
      <c r="V416" s="32"/>
      <c r="W416" s="32"/>
      <c r="X416" s="32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32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</row>
    <row r="417" spans="8:81" ht="15.75" customHeight="1"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32"/>
      <c r="V417" s="32"/>
      <c r="W417" s="32"/>
      <c r="X417" s="32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32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</row>
    <row r="418" spans="8:81" ht="15.75" customHeight="1"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32"/>
      <c r="V418" s="32"/>
      <c r="W418" s="32"/>
      <c r="X418" s="32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32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</row>
    <row r="419" spans="8:81" ht="15.75" customHeight="1"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32"/>
      <c r="V419" s="32"/>
      <c r="W419" s="32"/>
      <c r="X419" s="32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32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</row>
    <row r="420" spans="8:81" ht="15.75" customHeight="1"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32"/>
      <c r="V420" s="32"/>
      <c r="W420" s="32"/>
      <c r="X420" s="32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32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</row>
    <row r="421" spans="8:81" ht="15.75" customHeight="1"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32"/>
      <c r="V421" s="32"/>
      <c r="W421" s="32"/>
      <c r="X421" s="32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32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</row>
    <row r="422" spans="8:81" ht="15.75" customHeight="1"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32"/>
      <c r="V422" s="32"/>
      <c r="W422" s="32"/>
      <c r="X422" s="32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32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</row>
    <row r="423" spans="8:81" ht="15.75" customHeight="1"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32"/>
      <c r="V423" s="32"/>
      <c r="W423" s="32"/>
      <c r="X423" s="32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32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</row>
    <row r="424" spans="8:81" ht="15.75" customHeight="1"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32"/>
      <c r="V424" s="32"/>
      <c r="W424" s="32"/>
      <c r="X424" s="32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32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</row>
    <row r="425" spans="8:81" ht="15.75" customHeight="1"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32"/>
      <c r="V425" s="32"/>
      <c r="W425" s="32"/>
      <c r="X425" s="32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32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</row>
    <row r="426" spans="8:81" ht="15.75" customHeight="1"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32"/>
      <c r="V426" s="32"/>
      <c r="W426" s="32"/>
      <c r="X426" s="32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32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</row>
    <row r="427" spans="8:81" ht="15.75" customHeight="1"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32"/>
      <c r="V427" s="32"/>
      <c r="W427" s="32"/>
      <c r="X427" s="32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32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</row>
    <row r="428" spans="8:81" ht="15.75" customHeight="1"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32"/>
      <c r="V428" s="32"/>
      <c r="W428" s="32"/>
      <c r="X428" s="32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32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</row>
    <row r="429" spans="8:81" ht="15.75" customHeight="1"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32"/>
      <c r="V429" s="32"/>
      <c r="W429" s="32"/>
      <c r="X429" s="32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32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</row>
    <row r="430" spans="8:81" ht="15.75" customHeight="1"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32"/>
      <c r="V430" s="32"/>
      <c r="W430" s="32"/>
      <c r="X430" s="32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32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</row>
    <row r="431" spans="8:81" ht="15.75" customHeight="1"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32"/>
      <c r="V431" s="32"/>
      <c r="W431" s="32"/>
      <c r="X431" s="32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32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</row>
    <row r="432" spans="8:81" ht="15.75" customHeight="1"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32"/>
      <c r="V432" s="32"/>
      <c r="W432" s="32"/>
      <c r="X432" s="32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32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</row>
    <row r="433" spans="8:81" ht="15.75" customHeight="1"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32"/>
      <c r="V433" s="32"/>
      <c r="W433" s="32"/>
      <c r="X433" s="32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32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</row>
    <row r="434" spans="8:81" ht="15.75" customHeight="1"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32"/>
      <c r="V434" s="32"/>
      <c r="W434" s="32"/>
      <c r="X434" s="32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32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</row>
    <row r="435" spans="8:81" ht="15.75" customHeight="1"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32"/>
      <c r="V435" s="32"/>
      <c r="W435" s="32"/>
      <c r="X435" s="32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32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</row>
    <row r="436" spans="8:81" ht="15.75" customHeight="1"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32"/>
      <c r="V436" s="32"/>
      <c r="W436" s="32"/>
      <c r="X436" s="32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32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</row>
    <row r="437" spans="8:81" ht="15.75" customHeight="1"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32"/>
      <c r="V437" s="32"/>
      <c r="W437" s="32"/>
      <c r="X437" s="32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32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</row>
    <row r="438" spans="8:81" ht="15.75" customHeight="1"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32"/>
      <c r="V438" s="32"/>
      <c r="W438" s="32"/>
      <c r="X438" s="32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32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</row>
    <row r="439" spans="8:81" ht="15.75" customHeight="1"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32"/>
      <c r="V439" s="32"/>
      <c r="W439" s="32"/>
      <c r="X439" s="32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32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</row>
    <row r="440" spans="8:81" ht="15.75" customHeight="1"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32"/>
      <c r="V440" s="32"/>
      <c r="W440" s="32"/>
      <c r="X440" s="32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32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</row>
    <row r="441" spans="8:81" ht="15.75" customHeight="1"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32"/>
      <c r="V441" s="32"/>
      <c r="W441" s="32"/>
      <c r="X441" s="32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32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</row>
    <row r="442" spans="8:81" ht="15.75" customHeight="1"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32"/>
      <c r="V442" s="32"/>
      <c r="W442" s="32"/>
      <c r="X442" s="32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32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</row>
    <row r="443" spans="8:81" ht="15.75" customHeight="1"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32"/>
      <c r="V443" s="32"/>
      <c r="W443" s="32"/>
      <c r="X443" s="32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32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</row>
    <row r="444" spans="8:81" ht="15.75" customHeight="1"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32"/>
      <c r="V444" s="32"/>
      <c r="W444" s="32"/>
      <c r="X444" s="32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32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</row>
    <row r="445" spans="8:81" ht="15.75" customHeight="1"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32"/>
      <c r="V445" s="32"/>
      <c r="W445" s="32"/>
      <c r="X445" s="32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32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</row>
    <row r="446" spans="8:81" ht="15.75" customHeight="1"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32"/>
      <c r="V446" s="32"/>
      <c r="W446" s="32"/>
      <c r="X446" s="32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32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</row>
    <row r="447" spans="8:81" ht="15.75" customHeight="1"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32"/>
      <c r="V447" s="32"/>
      <c r="W447" s="32"/>
      <c r="X447" s="32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32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</row>
    <row r="448" spans="8:81" ht="15.75" customHeight="1"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32"/>
      <c r="V448" s="32"/>
      <c r="W448" s="32"/>
      <c r="X448" s="32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32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</row>
    <row r="449" spans="8:81" ht="15.75" customHeight="1"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32"/>
      <c r="V449" s="32"/>
      <c r="W449" s="32"/>
      <c r="X449" s="32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32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</row>
    <row r="450" spans="8:81" ht="15.75" customHeight="1"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32"/>
      <c r="V450" s="32"/>
      <c r="W450" s="32"/>
      <c r="X450" s="32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32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</row>
    <row r="451" spans="8:81" ht="15.75" customHeight="1"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32"/>
      <c r="V451" s="32"/>
      <c r="W451" s="32"/>
      <c r="X451" s="32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32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</row>
    <row r="452" spans="8:81" ht="15.75" customHeight="1"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32"/>
      <c r="V452" s="32"/>
      <c r="W452" s="32"/>
      <c r="X452" s="32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32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</row>
    <row r="453" spans="8:81" ht="15.75" customHeight="1"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32"/>
      <c r="V453" s="32"/>
      <c r="W453" s="32"/>
      <c r="X453" s="32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32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</row>
    <row r="454" spans="8:81" ht="15.75" customHeight="1"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32"/>
      <c r="V454" s="32"/>
      <c r="W454" s="32"/>
      <c r="X454" s="32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32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</row>
    <row r="455" spans="8:81" ht="15.75" customHeight="1"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32"/>
      <c r="V455" s="32"/>
      <c r="W455" s="32"/>
      <c r="X455" s="32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32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</row>
    <row r="456" spans="8:81" ht="15.75" customHeight="1"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32"/>
      <c r="V456" s="32"/>
      <c r="W456" s="32"/>
      <c r="X456" s="32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32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</row>
    <row r="457" spans="8:81" ht="15.75" customHeight="1"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32"/>
      <c r="V457" s="32"/>
      <c r="W457" s="32"/>
      <c r="X457" s="32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32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</row>
    <row r="458" spans="8:81" ht="15.75" customHeight="1"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32"/>
      <c r="V458" s="32"/>
      <c r="W458" s="32"/>
      <c r="X458" s="32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32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</row>
    <row r="459" spans="8:81" ht="15.75" customHeight="1"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32"/>
      <c r="V459" s="32"/>
      <c r="W459" s="32"/>
      <c r="X459" s="32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32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</row>
    <row r="460" spans="8:81" ht="15.75" customHeight="1"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32"/>
      <c r="V460" s="32"/>
      <c r="W460" s="32"/>
      <c r="X460" s="32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32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</row>
    <row r="461" spans="8:81" ht="15.75" customHeight="1"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32"/>
      <c r="V461" s="32"/>
      <c r="W461" s="32"/>
      <c r="X461" s="32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32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</row>
    <row r="462" spans="8:81" ht="15.75" customHeight="1"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32"/>
      <c r="V462" s="32"/>
      <c r="W462" s="32"/>
      <c r="X462" s="32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32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</row>
    <row r="463" spans="8:81" ht="15.75" customHeight="1"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32"/>
      <c r="V463" s="32"/>
      <c r="W463" s="32"/>
      <c r="X463" s="32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32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</row>
    <row r="464" spans="8:81" ht="15.75" customHeight="1"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32"/>
      <c r="V464" s="32"/>
      <c r="W464" s="32"/>
      <c r="X464" s="32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32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</row>
    <row r="465" spans="8:81" ht="15.75" customHeight="1"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32"/>
      <c r="V465" s="32"/>
      <c r="W465" s="32"/>
      <c r="X465" s="32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32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</row>
    <row r="466" spans="8:81" ht="15.75" customHeight="1"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32"/>
      <c r="V466" s="32"/>
      <c r="W466" s="32"/>
      <c r="X466" s="32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32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</row>
    <row r="467" spans="8:81" ht="15.75" customHeight="1"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32"/>
      <c r="V467" s="32"/>
      <c r="W467" s="32"/>
      <c r="X467" s="32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32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</row>
    <row r="468" spans="8:81" ht="15.75" customHeight="1"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32"/>
      <c r="V468" s="32"/>
      <c r="W468" s="32"/>
      <c r="X468" s="32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32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</row>
    <row r="469" spans="8:81" ht="15.75" customHeight="1"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32"/>
      <c r="V469" s="32"/>
      <c r="W469" s="32"/>
      <c r="X469" s="32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32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</row>
    <row r="470" spans="8:81" ht="15.75" customHeight="1"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32"/>
      <c r="V470" s="32"/>
      <c r="W470" s="32"/>
      <c r="X470" s="32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32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</row>
    <row r="471" spans="8:81" ht="15.75" customHeight="1"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32"/>
      <c r="V471" s="32"/>
      <c r="W471" s="32"/>
      <c r="X471" s="32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32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</row>
    <row r="472" spans="8:81" ht="15.75" customHeight="1"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32"/>
      <c r="V472" s="32"/>
      <c r="W472" s="32"/>
      <c r="X472" s="32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32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</row>
    <row r="473" spans="8:81" ht="15.75" customHeight="1"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32"/>
      <c r="V473" s="32"/>
      <c r="W473" s="32"/>
      <c r="X473" s="32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32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</row>
    <row r="474" spans="8:81" ht="15.75" customHeight="1"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32"/>
      <c r="V474" s="32"/>
      <c r="W474" s="32"/>
      <c r="X474" s="32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32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</row>
    <row r="475" spans="8:81" ht="15.75" customHeight="1"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32"/>
      <c r="V475" s="32"/>
      <c r="W475" s="32"/>
      <c r="X475" s="32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32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</row>
    <row r="476" spans="8:81" ht="15.75" customHeight="1"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32"/>
      <c r="V476" s="32"/>
      <c r="W476" s="32"/>
      <c r="X476" s="32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32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</row>
    <row r="477" spans="8:81" ht="15.75" customHeight="1"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32"/>
      <c r="V477" s="32"/>
      <c r="W477" s="32"/>
      <c r="X477" s="32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32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</row>
    <row r="478" spans="8:81" ht="15.75" customHeight="1"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32"/>
      <c r="V478" s="32"/>
      <c r="W478" s="32"/>
      <c r="X478" s="32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32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</row>
    <row r="479" spans="8:81" ht="15.75" customHeight="1"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32"/>
      <c r="V479" s="32"/>
      <c r="W479" s="32"/>
      <c r="X479" s="32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32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</row>
    <row r="480" spans="8:81" ht="15.75" customHeight="1"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32"/>
      <c r="V480" s="32"/>
      <c r="W480" s="32"/>
      <c r="X480" s="32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32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</row>
    <row r="481" spans="8:81" ht="15.75" customHeight="1"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32"/>
      <c r="V481" s="32"/>
      <c r="W481" s="32"/>
      <c r="X481" s="32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32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</row>
    <row r="482" spans="8:81" ht="15.75" customHeight="1"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32"/>
      <c r="V482" s="32"/>
      <c r="W482" s="32"/>
      <c r="X482" s="32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32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</row>
    <row r="483" spans="8:81" ht="15.75" customHeight="1"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32"/>
      <c r="V483" s="32"/>
      <c r="W483" s="32"/>
      <c r="X483" s="32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32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</row>
    <row r="484" spans="8:81" ht="15.75" customHeight="1"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32"/>
      <c r="V484" s="32"/>
      <c r="W484" s="32"/>
      <c r="X484" s="32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32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</row>
    <row r="485" spans="8:81" ht="15.75" customHeight="1"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32"/>
      <c r="V485" s="32"/>
      <c r="W485" s="32"/>
      <c r="X485" s="32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32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</row>
    <row r="486" spans="8:81" ht="15.75" customHeight="1"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32"/>
      <c r="V486" s="32"/>
      <c r="W486" s="32"/>
      <c r="X486" s="32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32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</row>
    <row r="487" spans="8:81" ht="15.75" customHeight="1"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32"/>
      <c r="V487" s="32"/>
      <c r="W487" s="32"/>
      <c r="X487" s="32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32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</row>
    <row r="488" spans="8:81" ht="15.75" customHeight="1"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32"/>
      <c r="V488" s="32"/>
      <c r="W488" s="32"/>
      <c r="X488" s="32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32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</row>
    <row r="489" spans="8:81" ht="15.75" customHeight="1"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32"/>
      <c r="V489" s="32"/>
      <c r="W489" s="32"/>
      <c r="X489" s="32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32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</row>
    <row r="490" spans="8:81" ht="15.75" customHeight="1"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32"/>
      <c r="V490" s="32"/>
      <c r="W490" s="32"/>
      <c r="X490" s="32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32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</row>
    <row r="491" spans="8:81" ht="15.75" customHeight="1"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32"/>
      <c r="V491" s="32"/>
      <c r="W491" s="32"/>
      <c r="X491" s="32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32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</row>
    <row r="492" spans="8:81" ht="15.75" customHeight="1"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32"/>
      <c r="V492" s="32"/>
      <c r="W492" s="32"/>
      <c r="X492" s="32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32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</row>
    <row r="493" spans="8:81" ht="15.75" customHeight="1"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32"/>
      <c r="V493" s="32"/>
      <c r="W493" s="32"/>
      <c r="X493" s="32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32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</row>
    <row r="494" spans="8:81" ht="15.75" customHeight="1"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32"/>
      <c r="V494" s="32"/>
      <c r="W494" s="32"/>
      <c r="X494" s="32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32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</row>
    <row r="495" spans="8:81" ht="15.75" customHeight="1"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32"/>
      <c r="V495" s="32"/>
      <c r="W495" s="32"/>
      <c r="X495" s="32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32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</row>
    <row r="496" spans="8:81" ht="15.75" customHeight="1"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32"/>
      <c r="V496" s="32"/>
      <c r="W496" s="32"/>
      <c r="X496" s="32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32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</row>
    <row r="497" spans="8:81" ht="15.75" customHeight="1"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32"/>
      <c r="V497" s="32"/>
      <c r="W497" s="32"/>
      <c r="X497" s="32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32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</row>
    <row r="498" spans="8:81" ht="15.75" customHeight="1"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32"/>
      <c r="V498" s="32"/>
      <c r="W498" s="32"/>
      <c r="X498" s="32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32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</row>
    <row r="499" spans="8:81" ht="15.75" customHeight="1"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32"/>
      <c r="V499" s="32"/>
      <c r="W499" s="32"/>
      <c r="X499" s="32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32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</row>
    <row r="500" spans="8:81" ht="15.75" customHeight="1"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32"/>
      <c r="V500" s="32"/>
      <c r="W500" s="32"/>
      <c r="X500" s="32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32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</row>
    <row r="501" spans="8:81" ht="15.75" customHeight="1"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32"/>
      <c r="V501" s="32"/>
      <c r="W501" s="32"/>
      <c r="X501" s="32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32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</row>
    <row r="502" spans="8:81" ht="15.75" customHeight="1"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32"/>
      <c r="V502" s="32"/>
      <c r="W502" s="32"/>
      <c r="X502" s="32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32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</row>
    <row r="503" spans="8:81" ht="15.75" customHeight="1"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32"/>
      <c r="V503" s="32"/>
      <c r="W503" s="32"/>
      <c r="X503" s="32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32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</row>
    <row r="504" spans="8:81" ht="15.75" customHeight="1"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32"/>
      <c r="V504" s="32"/>
      <c r="W504" s="32"/>
      <c r="X504" s="32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32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</row>
    <row r="505" spans="8:81" ht="15.75" customHeight="1"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32"/>
      <c r="V505" s="32"/>
      <c r="W505" s="32"/>
      <c r="X505" s="32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32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</row>
    <row r="506" spans="8:81" ht="15.75" customHeight="1"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32"/>
      <c r="V506" s="32"/>
      <c r="W506" s="32"/>
      <c r="X506" s="32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32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</row>
    <row r="507" spans="8:81" ht="15.75" customHeight="1"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32"/>
      <c r="V507" s="32"/>
      <c r="W507" s="32"/>
      <c r="X507" s="32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32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</row>
    <row r="508" spans="8:81" ht="15.75" customHeight="1"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32"/>
      <c r="V508" s="32"/>
      <c r="W508" s="32"/>
      <c r="X508" s="32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32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</row>
    <row r="509" spans="8:81" ht="15.75" customHeight="1"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32"/>
      <c r="V509" s="32"/>
      <c r="W509" s="32"/>
      <c r="X509" s="32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32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</row>
    <row r="510" spans="8:81" ht="15.75" customHeight="1"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32"/>
      <c r="V510" s="32"/>
      <c r="W510" s="32"/>
      <c r="X510" s="32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32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</row>
    <row r="511" spans="8:81" ht="15.75" customHeight="1"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32"/>
      <c r="V511" s="32"/>
      <c r="W511" s="32"/>
      <c r="X511" s="32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32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</row>
    <row r="512" spans="8:81" ht="15.75" customHeight="1"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32"/>
      <c r="V512" s="32"/>
      <c r="W512" s="32"/>
      <c r="X512" s="32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32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</row>
    <row r="513" spans="8:81" ht="15.75" customHeight="1"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32"/>
      <c r="V513" s="32"/>
      <c r="W513" s="32"/>
      <c r="X513" s="32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32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</row>
    <row r="514" spans="8:81" ht="15.75" customHeight="1"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32"/>
      <c r="V514" s="32"/>
      <c r="W514" s="32"/>
      <c r="X514" s="32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32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</row>
    <row r="515" spans="8:81" ht="15.75" customHeight="1"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32"/>
      <c r="V515" s="32"/>
      <c r="W515" s="32"/>
      <c r="X515" s="32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32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</row>
    <row r="516" spans="8:81" ht="15.75" customHeight="1"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32"/>
      <c r="V516" s="32"/>
      <c r="W516" s="32"/>
      <c r="X516" s="32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32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</row>
    <row r="517" spans="8:81" ht="15.75" customHeight="1"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32"/>
      <c r="V517" s="32"/>
      <c r="W517" s="32"/>
      <c r="X517" s="32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32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</row>
    <row r="518" spans="8:81" ht="15.75" customHeight="1"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32"/>
      <c r="V518" s="32"/>
      <c r="W518" s="32"/>
      <c r="X518" s="32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32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</row>
    <row r="519" spans="8:81" ht="15.75" customHeight="1"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32"/>
      <c r="V519" s="32"/>
      <c r="W519" s="32"/>
      <c r="X519" s="32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32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</row>
    <row r="520" spans="8:81" ht="15.75" customHeight="1"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32"/>
      <c r="V520" s="32"/>
      <c r="W520" s="32"/>
      <c r="X520" s="32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32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</row>
    <row r="521" spans="8:81" ht="15.75" customHeight="1"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32"/>
      <c r="V521" s="32"/>
      <c r="W521" s="32"/>
      <c r="X521" s="32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32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</row>
    <row r="522" spans="8:81" ht="15.75" customHeight="1"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32"/>
      <c r="V522" s="32"/>
      <c r="W522" s="32"/>
      <c r="X522" s="32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32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</row>
    <row r="523" spans="8:81" ht="15.75" customHeight="1"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32"/>
      <c r="V523" s="32"/>
      <c r="W523" s="32"/>
      <c r="X523" s="32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32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</row>
    <row r="524" spans="8:81" ht="15.75" customHeight="1"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32"/>
      <c r="V524" s="32"/>
      <c r="W524" s="32"/>
      <c r="X524" s="32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32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</row>
    <row r="525" spans="8:81" ht="15.75" customHeight="1"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32"/>
      <c r="V525" s="32"/>
      <c r="W525" s="32"/>
      <c r="X525" s="32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32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</row>
    <row r="526" spans="8:81" ht="15.75" customHeight="1"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32"/>
      <c r="V526" s="32"/>
      <c r="W526" s="32"/>
      <c r="X526" s="32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32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</row>
    <row r="527" spans="8:81" ht="15.75" customHeight="1"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32"/>
      <c r="V527" s="32"/>
      <c r="W527" s="32"/>
      <c r="X527" s="32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32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</row>
    <row r="528" spans="8:81" ht="15.75" customHeight="1"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32"/>
      <c r="V528" s="32"/>
      <c r="W528" s="32"/>
      <c r="X528" s="32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32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</row>
    <row r="529" spans="8:81" ht="15.75" customHeight="1"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32"/>
      <c r="V529" s="32"/>
      <c r="W529" s="32"/>
      <c r="X529" s="32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32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</row>
    <row r="530" spans="8:81" ht="15.75" customHeight="1"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32"/>
      <c r="V530" s="32"/>
      <c r="W530" s="32"/>
      <c r="X530" s="32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32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</row>
    <row r="531" spans="8:81" ht="15.75" customHeight="1"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32"/>
      <c r="V531" s="32"/>
      <c r="W531" s="32"/>
      <c r="X531" s="32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32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</row>
    <row r="532" spans="8:81" ht="15.75" customHeight="1"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32"/>
      <c r="V532" s="32"/>
      <c r="W532" s="32"/>
      <c r="X532" s="32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32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</row>
    <row r="533" spans="8:81" ht="15.75" customHeight="1"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32"/>
      <c r="V533" s="32"/>
      <c r="W533" s="32"/>
      <c r="X533" s="32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32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</row>
    <row r="534" spans="8:81" ht="15.75" customHeight="1"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32"/>
      <c r="V534" s="32"/>
      <c r="W534" s="32"/>
      <c r="X534" s="32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32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</row>
    <row r="535" spans="8:81" ht="15.75" customHeight="1"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32"/>
      <c r="V535" s="32"/>
      <c r="W535" s="32"/>
      <c r="X535" s="32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32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</row>
    <row r="536" spans="8:81" ht="15.75" customHeight="1"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32"/>
      <c r="V536" s="32"/>
      <c r="W536" s="32"/>
      <c r="X536" s="32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32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</row>
    <row r="537" spans="8:81" ht="15.75" customHeight="1"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32"/>
      <c r="V537" s="32"/>
      <c r="W537" s="32"/>
      <c r="X537" s="32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32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</row>
    <row r="538" spans="8:81" ht="15.75" customHeight="1"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32"/>
      <c r="V538" s="32"/>
      <c r="W538" s="32"/>
      <c r="X538" s="32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32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</row>
    <row r="539" spans="8:81" ht="15.75" customHeight="1"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32"/>
      <c r="V539" s="32"/>
      <c r="W539" s="32"/>
      <c r="X539" s="32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32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</row>
    <row r="540" spans="8:81" ht="15.75" customHeight="1"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32"/>
      <c r="V540" s="32"/>
      <c r="W540" s="32"/>
      <c r="X540" s="32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32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</row>
    <row r="541" spans="8:81" ht="15.75" customHeight="1"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32"/>
      <c r="V541" s="32"/>
      <c r="W541" s="32"/>
      <c r="X541" s="32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32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</row>
    <row r="542" spans="8:81" ht="15.75" customHeight="1"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32"/>
      <c r="V542" s="32"/>
      <c r="W542" s="32"/>
      <c r="X542" s="32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32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</row>
    <row r="543" spans="8:81" ht="15.75" customHeight="1"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32"/>
      <c r="V543" s="32"/>
      <c r="W543" s="32"/>
      <c r="X543" s="32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32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</row>
    <row r="544" spans="8:81" ht="15.75" customHeight="1"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32"/>
      <c r="V544" s="32"/>
      <c r="W544" s="32"/>
      <c r="X544" s="32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32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</row>
    <row r="545" spans="8:81" ht="15.75" customHeight="1"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32"/>
      <c r="V545" s="32"/>
      <c r="W545" s="32"/>
      <c r="X545" s="32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32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</row>
    <row r="546" spans="8:81" ht="15.75" customHeight="1"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32"/>
      <c r="V546" s="32"/>
      <c r="W546" s="32"/>
      <c r="X546" s="32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32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</row>
    <row r="547" spans="8:81" ht="15.75" customHeight="1"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32"/>
      <c r="V547" s="32"/>
      <c r="W547" s="32"/>
      <c r="X547" s="32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32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</row>
    <row r="548" spans="8:81" ht="15.75" customHeight="1"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32"/>
      <c r="V548" s="32"/>
      <c r="W548" s="32"/>
      <c r="X548" s="32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32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</row>
    <row r="549" spans="8:81" ht="15.75" customHeight="1"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32"/>
      <c r="V549" s="32"/>
      <c r="W549" s="32"/>
      <c r="X549" s="32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32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</row>
    <row r="550" spans="8:81" ht="15.75" customHeight="1"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32"/>
      <c r="V550" s="32"/>
      <c r="W550" s="32"/>
      <c r="X550" s="32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32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</row>
    <row r="551" spans="8:81" ht="15.75" customHeight="1"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32"/>
      <c r="V551" s="32"/>
      <c r="W551" s="32"/>
      <c r="X551" s="32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32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</row>
    <row r="552" spans="8:81" ht="15.75" customHeight="1"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32"/>
      <c r="V552" s="32"/>
      <c r="W552" s="32"/>
      <c r="X552" s="32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32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</row>
    <row r="553" spans="8:81" ht="15.75" customHeight="1"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32"/>
      <c r="V553" s="32"/>
      <c r="W553" s="32"/>
      <c r="X553" s="32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32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</row>
    <row r="554" spans="8:81" ht="15.75" customHeight="1"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32"/>
      <c r="V554" s="32"/>
      <c r="W554" s="32"/>
      <c r="X554" s="32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32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</row>
    <row r="555" spans="8:81" ht="15.75" customHeight="1"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32"/>
      <c r="V555" s="32"/>
      <c r="W555" s="32"/>
      <c r="X555" s="32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32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</row>
    <row r="556" spans="8:81" ht="15.75" customHeight="1"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32"/>
      <c r="V556" s="32"/>
      <c r="W556" s="32"/>
      <c r="X556" s="32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32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</row>
    <row r="557" spans="8:81" ht="15.75" customHeight="1"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32"/>
      <c r="V557" s="32"/>
      <c r="W557" s="32"/>
      <c r="X557" s="32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32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</row>
    <row r="558" spans="8:81" ht="15.75" customHeight="1"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32"/>
      <c r="V558" s="32"/>
      <c r="W558" s="32"/>
      <c r="X558" s="32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32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</row>
    <row r="559" spans="8:81" ht="15.75" customHeight="1"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32"/>
      <c r="V559" s="32"/>
      <c r="W559" s="32"/>
      <c r="X559" s="32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32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</row>
    <row r="560" spans="8:81" ht="15.75" customHeight="1"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32"/>
      <c r="V560" s="32"/>
      <c r="W560" s="32"/>
      <c r="X560" s="32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32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</row>
    <row r="561" spans="8:81" ht="15.75" customHeight="1"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32"/>
      <c r="V561" s="32"/>
      <c r="W561" s="32"/>
      <c r="X561" s="32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32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</row>
    <row r="562" spans="8:81" ht="15.75" customHeight="1"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32"/>
      <c r="V562" s="32"/>
      <c r="W562" s="32"/>
      <c r="X562" s="32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32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</row>
    <row r="563" spans="8:81" ht="15.75" customHeight="1"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32"/>
      <c r="V563" s="32"/>
      <c r="W563" s="32"/>
      <c r="X563" s="32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32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</row>
    <row r="564" spans="8:81" ht="15.75" customHeight="1"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32"/>
      <c r="V564" s="32"/>
      <c r="W564" s="32"/>
      <c r="X564" s="32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32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</row>
    <row r="565" spans="8:81" ht="15.75" customHeight="1"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32"/>
      <c r="V565" s="32"/>
      <c r="W565" s="32"/>
      <c r="X565" s="32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32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</row>
    <row r="566" spans="8:81" ht="15.75" customHeight="1"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32"/>
      <c r="V566" s="32"/>
      <c r="W566" s="32"/>
      <c r="X566" s="32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32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</row>
    <row r="567" spans="8:81" ht="15.75" customHeight="1"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32"/>
      <c r="V567" s="32"/>
      <c r="W567" s="32"/>
      <c r="X567" s="32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32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</row>
    <row r="568" spans="8:81" ht="15.75" customHeight="1"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32"/>
      <c r="V568" s="32"/>
      <c r="W568" s="32"/>
      <c r="X568" s="32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32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</row>
    <row r="569" spans="8:81" ht="15.75" customHeight="1"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32"/>
      <c r="V569" s="32"/>
      <c r="W569" s="32"/>
      <c r="X569" s="32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32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</row>
    <row r="570" spans="8:81" ht="15.75" customHeight="1"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32"/>
      <c r="V570" s="32"/>
      <c r="W570" s="32"/>
      <c r="X570" s="32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32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</row>
    <row r="571" spans="8:81" ht="15.75" customHeight="1"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32"/>
      <c r="V571" s="32"/>
      <c r="W571" s="32"/>
      <c r="X571" s="32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32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</row>
    <row r="572" spans="8:81" ht="15.75" customHeight="1"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32"/>
      <c r="V572" s="32"/>
      <c r="W572" s="32"/>
      <c r="X572" s="32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32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</row>
    <row r="573" spans="8:81" ht="15.75" customHeight="1"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32"/>
      <c r="V573" s="32"/>
      <c r="W573" s="32"/>
      <c r="X573" s="32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32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</row>
    <row r="574" spans="8:81" ht="15.75" customHeight="1"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32"/>
      <c r="V574" s="32"/>
      <c r="W574" s="32"/>
      <c r="X574" s="32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32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</row>
    <row r="575" spans="8:81" ht="15.75" customHeight="1"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32"/>
      <c r="V575" s="32"/>
      <c r="W575" s="32"/>
      <c r="X575" s="32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32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</row>
    <row r="576" spans="8:81" ht="15.75" customHeight="1"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32"/>
      <c r="V576" s="32"/>
      <c r="W576" s="32"/>
      <c r="X576" s="32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32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</row>
    <row r="577" spans="8:81" ht="15.75" customHeight="1"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32"/>
      <c r="V577" s="32"/>
      <c r="W577" s="32"/>
      <c r="X577" s="32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32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</row>
    <row r="578" spans="8:81" ht="15.75" customHeight="1"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32"/>
      <c r="V578" s="32"/>
      <c r="W578" s="32"/>
      <c r="X578" s="32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32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</row>
    <row r="579" spans="8:81" ht="15.75" customHeight="1"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32"/>
      <c r="V579" s="32"/>
      <c r="W579" s="32"/>
      <c r="X579" s="32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32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</row>
    <row r="580" spans="8:81" ht="15.75" customHeight="1"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32"/>
      <c r="V580" s="32"/>
      <c r="W580" s="32"/>
      <c r="X580" s="32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32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</row>
    <row r="581" spans="8:81" ht="15.75" customHeight="1"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32"/>
      <c r="V581" s="32"/>
      <c r="W581" s="32"/>
      <c r="X581" s="32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32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</row>
    <row r="582" spans="8:81" ht="15.75" customHeight="1"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32"/>
      <c r="V582" s="32"/>
      <c r="W582" s="32"/>
      <c r="X582" s="32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32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</row>
    <row r="583" spans="8:81" ht="15.75" customHeight="1"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32"/>
      <c r="V583" s="32"/>
      <c r="W583" s="32"/>
      <c r="X583" s="32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32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</row>
    <row r="584" spans="8:81" ht="15.75" customHeight="1"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32"/>
      <c r="V584" s="32"/>
      <c r="W584" s="32"/>
      <c r="X584" s="32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32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</row>
    <row r="585" spans="8:81" ht="15.75" customHeight="1"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32"/>
      <c r="V585" s="32"/>
      <c r="W585" s="32"/>
      <c r="X585" s="32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32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</row>
    <row r="586" spans="8:81" ht="15.75" customHeight="1"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32"/>
      <c r="V586" s="32"/>
      <c r="W586" s="32"/>
      <c r="X586" s="32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32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</row>
    <row r="587" spans="8:81" ht="15.75" customHeight="1"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32"/>
      <c r="V587" s="32"/>
      <c r="W587" s="32"/>
      <c r="X587" s="32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32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</row>
    <row r="588" spans="8:81" ht="15.75" customHeight="1"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32"/>
      <c r="V588" s="32"/>
      <c r="W588" s="32"/>
      <c r="X588" s="32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32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</row>
    <row r="589" spans="8:81" ht="15.75" customHeight="1"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32"/>
      <c r="V589" s="32"/>
      <c r="W589" s="32"/>
      <c r="X589" s="32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32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</row>
    <row r="590" spans="8:81" ht="15.75" customHeight="1"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32"/>
      <c r="V590" s="32"/>
      <c r="W590" s="32"/>
      <c r="X590" s="32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32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</row>
    <row r="591" spans="8:81" ht="15.75" customHeight="1"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32"/>
      <c r="V591" s="32"/>
      <c r="W591" s="32"/>
      <c r="X591" s="32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32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</row>
    <row r="592" spans="8:81" ht="15.75" customHeight="1"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32"/>
      <c r="V592" s="32"/>
      <c r="W592" s="32"/>
      <c r="X592" s="32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32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</row>
    <row r="593" spans="8:81" ht="15.75" customHeight="1"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32"/>
      <c r="V593" s="32"/>
      <c r="W593" s="32"/>
      <c r="X593" s="32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32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</row>
    <row r="594" spans="8:81" ht="15.75" customHeight="1"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32"/>
      <c r="V594" s="32"/>
      <c r="W594" s="32"/>
      <c r="X594" s="32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32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</row>
    <row r="595" spans="8:81" ht="15.75" customHeight="1"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32"/>
      <c r="V595" s="32"/>
      <c r="W595" s="32"/>
      <c r="X595" s="32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32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</row>
    <row r="596" spans="8:81" ht="15.75" customHeight="1"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32"/>
      <c r="V596" s="32"/>
      <c r="W596" s="32"/>
      <c r="X596" s="32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32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</row>
    <row r="597" spans="8:81" ht="15.75" customHeight="1"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32"/>
      <c r="V597" s="32"/>
      <c r="W597" s="32"/>
      <c r="X597" s="32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32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</row>
    <row r="598" spans="8:81" ht="15.75" customHeight="1"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32"/>
      <c r="V598" s="32"/>
      <c r="W598" s="32"/>
      <c r="X598" s="32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32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</row>
    <row r="599" spans="8:81" ht="15.75" customHeight="1"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32"/>
      <c r="V599" s="32"/>
      <c r="W599" s="32"/>
      <c r="X599" s="32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32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</row>
    <row r="600" spans="8:81" ht="15.75" customHeight="1"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32"/>
      <c r="V600" s="32"/>
      <c r="W600" s="32"/>
      <c r="X600" s="32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32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</row>
    <row r="601" spans="8:81" ht="15.75" customHeight="1"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32"/>
      <c r="V601" s="32"/>
      <c r="W601" s="32"/>
      <c r="X601" s="32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32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</row>
    <row r="602" spans="8:81" ht="15.75" customHeight="1"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32"/>
      <c r="V602" s="32"/>
      <c r="W602" s="32"/>
      <c r="X602" s="32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32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</row>
    <row r="603" spans="8:81" ht="15.75" customHeight="1"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32"/>
      <c r="V603" s="32"/>
      <c r="W603" s="32"/>
      <c r="X603" s="32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32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</row>
    <row r="604" spans="8:81" ht="15.75" customHeight="1"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32"/>
      <c r="V604" s="32"/>
      <c r="W604" s="32"/>
      <c r="X604" s="32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32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</row>
    <row r="605" spans="8:81" ht="15.75" customHeight="1"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32"/>
      <c r="V605" s="32"/>
      <c r="W605" s="32"/>
      <c r="X605" s="32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32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</row>
    <row r="606" spans="8:81" ht="15.75" customHeight="1"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32"/>
      <c r="V606" s="32"/>
      <c r="W606" s="32"/>
      <c r="X606" s="32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32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</row>
    <row r="607" spans="8:81" ht="15.75" customHeight="1"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32"/>
      <c r="V607" s="32"/>
      <c r="W607" s="32"/>
      <c r="X607" s="32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32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</row>
    <row r="608" spans="8:81" ht="15.75" customHeight="1"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32"/>
      <c r="V608" s="32"/>
      <c r="W608" s="32"/>
      <c r="X608" s="32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32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</row>
    <row r="609" spans="8:81" ht="15.75" customHeight="1"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32"/>
      <c r="V609" s="32"/>
      <c r="W609" s="32"/>
      <c r="X609" s="32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32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</row>
    <row r="610" spans="8:81" ht="15.75" customHeight="1"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32"/>
      <c r="V610" s="32"/>
      <c r="W610" s="32"/>
      <c r="X610" s="32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32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</row>
    <row r="611" spans="8:81" ht="15.75" customHeight="1"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32"/>
      <c r="V611" s="32"/>
      <c r="W611" s="32"/>
      <c r="X611" s="32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32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</row>
    <row r="612" spans="8:81" ht="15.75" customHeight="1"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32"/>
      <c r="V612" s="32"/>
      <c r="W612" s="32"/>
      <c r="X612" s="32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32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</row>
    <row r="613" spans="8:81" ht="15.75" customHeight="1"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32"/>
      <c r="V613" s="32"/>
      <c r="W613" s="32"/>
      <c r="X613" s="32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32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</row>
    <row r="614" spans="8:81" ht="15.75" customHeight="1"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32"/>
      <c r="V614" s="32"/>
      <c r="W614" s="32"/>
      <c r="X614" s="32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32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</row>
    <row r="615" spans="8:81" ht="15.75" customHeight="1"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32"/>
      <c r="V615" s="32"/>
      <c r="W615" s="32"/>
      <c r="X615" s="32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32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</row>
    <row r="616" spans="8:81" ht="15.75" customHeight="1"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32"/>
      <c r="V616" s="32"/>
      <c r="W616" s="32"/>
      <c r="X616" s="32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32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</row>
    <row r="617" spans="8:81" ht="15.75" customHeight="1"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32"/>
      <c r="V617" s="32"/>
      <c r="W617" s="32"/>
      <c r="X617" s="32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32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</row>
    <row r="618" spans="8:81" ht="15.75" customHeight="1"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32"/>
      <c r="V618" s="32"/>
      <c r="W618" s="32"/>
      <c r="X618" s="32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32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</row>
    <row r="619" spans="8:81" ht="15.75" customHeight="1"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32"/>
      <c r="V619" s="32"/>
      <c r="W619" s="32"/>
      <c r="X619" s="32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32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</row>
    <row r="620" spans="8:81" ht="15.75" customHeight="1"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32"/>
      <c r="V620" s="32"/>
      <c r="W620" s="32"/>
      <c r="X620" s="32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32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</row>
    <row r="621" spans="8:81" ht="15.75" customHeight="1"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32"/>
      <c r="V621" s="32"/>
      <c r="W621" s="32"/>
      <c r="X621" s="32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32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</row>
    <row r="622" spans="8:81" ht="15.75" customHeight="1"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32"/>
      <c r="V622" s="32"/>
      <c r="W622" s="32"/>
      <c r="X622" s="32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32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</row>
    <row r="623" spans="8:81" ht="15.75" customHeight="1"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32"/>
      <c r="V623" s="32"/>
      <c r="W623" s="32"/>
      <c r="X623" s="32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32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</row>
    <row r="624" spans="8:81" ht="15.75" customHeight="1"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32"/>
      <c r="V624" s="32"/>
      <c r="W624" s="32"/>
      <c r="X624" s="32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32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</row>
    <row r="625" spans="8:81" ht="15.75" customHeight="1"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32"/>
      <c r="V625" s="32"/>
      <c r="W625" s="32"/>
      <c r="X625" s="32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32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</row>
    <row r="626" spans="8:81" ht="15.75" customHeight="1"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32"/>
      <c r="V626" s="32"/>
      <c r="W626" s="32"/>
      <c r="X626" s="32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32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</row>
    <row r="627" spans="8:81" ht="15.75" customHeight="1"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32"/>
      <c r="V627" s="32"/>
      <c r="W627" s="32"/>
      <c r="X627" s="32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32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</row>
    <row r="628" spans="8:81" ht="15.75" customHeight="1"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32"/>
      <c r="V628" s="32"/>
      <c r="W628" s="32"/>
      <c r="X628" s="32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32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</row>
    <row r="629" spans="8:81" ht="15.75" customHeight="1"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32"/>
      <c r="V629" s="32"/>
      <c r="W629" s="32"/>
      <c r="X629" s="32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32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</row>
    <row r="630" spans="8:81" ht="15.75" customHeight="1"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32"/>
      <c r="V630" s="32"/>
      <c r="W630" s="32"/>
      <c r="X630" s="32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32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</row>
    <row r="631" spans="8:81" ht="15.75" customHeight="1"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32"/>
      <c r="V631" s="32"/>
      <c r="W631" s="32"/>
      <c r="X631" s="32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32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</row>
    <row r="632" spans="8:81" ht="15.75" customHeight="1"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32"/>
      <c r="V632" s="32"/>
      <c r="W632" s="32"/>
      <c r="X632" s="32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32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</row>
    <row r="633" spans="8:81" ht="15.75" customHeight="1"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32"/>
      <c r="V633" s="32"/>
      <c r="W633" s="32"/>
      <c r="X633" s="32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32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</row>
    <row r="634" spans="8:81" ht="15.75" customHeight="1"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32"/>
      <c r="V634" s="32"/>
      <c r="W634" s="32"/>
      <c r="X634" s="32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32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</row>
    <row r="635" spans="8:81" ht="15.75" customHeight="1"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32"/>
      <c r="V635" s="32"/>
      <c r="W635" s="32"/>
      <c r="X635" s="32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32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</row>
    <row r="636" spans="8:81" ht="15.75" customHeight="1"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32"/>
      <c r="V636" s="32"/>
      <c r="W636" s="32"/>
      <c r="X636" s="32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32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</row>
    <row r="637" spans="8:81" ht="15.75" customHeight="1"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32"/>
      <c r="V637" s="32"/>
      <c r="W637" s="32"/>
      <c r="X637" s="32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32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</row>
    <row r="638" spans="8:81" ht="15.75" customHeight="1"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32"/>
      <c r="V638" s="32"/>
      <c r="W638" s="32"/>
      <c r="X638" s="32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32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</row>
    <row r="639" spans="8:81" ht="15.75" customHeight="1"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32"/>
      <c r="V639" s="32"/>
      <c r="W639" s="32"/>
      <c r="X639" s="32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32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</row>
    <row r="640" spans="8:81" ht="15.75" customHeight="1"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32"/>
      <c r="V640" s="32"/>
      <c r="W640" s="32"/>
      <c r="X640" s="32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32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</row>
    <row r="641" spans="8:81" ht="15.75" customHeight="1"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32"/>
      <c r="V641" s="32"/>
      <c r="W641" s="32"/>
      <c r="X641" s="32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32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</row>
    <row r="642" spans="8:81" ht="15.75" customHeight="1"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32"/>
      <c r="V642" s="32"/>
      <c r="W642" s="32"/>
      <c r="X642" s="32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32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</row>
    <row r="643" spans="8:81" ht="15.75" customHeight="1"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32"/>
      <c r="V643" s="32"/>
      <c r="W643" s="32"/>
      <c r="X643" s="32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32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</row>
    <row r="644" spans="8:81" ht="15.75" customHeight="1"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32"/>
      <c r="V644" s="32"/>
      <c r="W644" s="32"/>
      <c r="X644" s="32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32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</row>
    <row r="645" spans="8:81" ht="15.75" customHeight="1"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32"/>
      <c r="V645" s="32"/>
      <c r="W645" s="32"/>
      <c r="X645" s="32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32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</row>
    <row r="646" spans="8:81" ht="15.75" customHeight="1"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32"/>
      <c r="V646" s="32"/>
      <c r="W646" s="32"/>
      <c r="X646" s="32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32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</row>
    <row r="647" spans="8:81" ht="15.75" customHeight="1"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32"/>
      <c r="V647" s="32"/>
      <c r="W647" s="32"/>
      <c r="X647" s="32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32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</row>
    <row r="648" spans="8:81" ht="15.75" customHeight="1"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32"/>
      <c r="V648" s="32"/>
      <c r="W648" s="32"/>
      <c r="X648" s="32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32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</row>
    <row r="649" spans="8:81" ht="15.75" customHeight="1"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32"/>
      <c r="V649" s="32"/>
      <c r="W649" s="32"/>
      <c r="X649" s="32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32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</row>
    <row r="650" spans="8:81" ht="15.75" customHeight="1"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32"/>
      <c r="V650" s="32"/>
      <c r="W650" s="32"/>
      <c r="X650" s="32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32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</row>
    <row r="651" spans="8:81" ht="15.75" customHeight="1"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32"/>
      <c r="V651" s="32"/>
      <c r="W651" s="32"/>
      <c r="X651" s="32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32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</row>
    <row r="652" spans="8:81" ht="15.75" customHeight="1"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32"/>
      <c r="V652" s="32"/>
      <c r="W652" s="32"/>
      <c r="X652" s="32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32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</row>
    <row r="653" spans="8:81" ht="15.75" customHeight="1"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32"/>
      <c r="V653" s="32"/>
      <c r="W653" s="32"/>
      <c r="X653" s="32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32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</row>
    <row r="654" spans="8:81" ht="15.75" customHeight="1"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32"/>
      <c r="V654" s="32"/>
      <c r="W654" s="32"/>
      <c r="X654" s="32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32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</row>
    <row r="655" spans="8:81" ht="15.75" customHeight="1"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32"/>
      <c r="V655" s="32"/>
      <c r="W655" s="32"/>
      <c r="X655" s="32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32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</row>
    <row r="656" spans="8:81" ht="15.75" customHeight="1"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32"/>
      <c r="V656" s="32"/>
      <c r="W656" s="32"/>
      <c r="X656" s="32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32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</row>
    <row r="657" spans="8:81" ht="15.75" customHeight="1"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32"/>
      <c r="V657" s="32"/>
      <c r="W657" s="32"/>
      <c r="X657" s="32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32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</row>
    <row r="658" spans="8:81" ht="15.75" customHeight="1"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32"/>
      <c r="V658" s="32"/>
      <c r="W658" s="32"/>
      <c r="X658" s="32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32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</row>
    <row r="659" spans="8:81" ht="15.75" customHeight="1"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32"/>
      <c r="V659" s="32"/>
      <c r="W659" s="32"/>
      <c r="X659" s="32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32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</row>
    <row r="660" spans="8:81" ht="15.75" customHeight="1"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32"/>
      <c r="V660" s="32"/>
      <c r="W660" s="32"/>
      <c r="X660" s="32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32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</row>
    <row r="661" spans="8:81" ht="15.75" customHeight="1"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32"/>
      <c r="V661" s="32"/>
      <c r="W661" s="32"/>
      <c r="X661" s="32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32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</row>
    <row r="662" spans="8:81" ht="15.75" customHeight="1"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32"/>
      <c r="V662" s="32"/>
      <c r="W662" s="32"/>
      <c r="X662" s="32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32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</row>
    <row r="663" spans="8:81" ht="15.75" customHeight="1"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32"/>
      <c r="V663" s="32"/>
      <c r="W663" s="32"/>
      <c r="X663" s="32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32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</row>
    <row r="664" spans="8:81" ht="15.75" customHeight="1"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32"/>
      <c r="V664" s="32"/>
      <c r="W664" s="32"/>
      <c r="X664" s="32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32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</row>
    <row r="665" spans="8:81" ht="15.75" customHeight="1"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32"/>
      <c r="V665" s="32"/>
      <c r="W665" s="32"/>
      <c r="X665" s="32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32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</row>
    <row r="666" spans="8:81" ht="15.75" customHeight="1"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32"/>
      <c r="V666" s="32"/>
      <c r="W666" s="32"/>
      <c r="X666" s="32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32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</row>
    <row r="667" spans="8:81" ht="15.75" customHeight="1"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32"/>
      <c r="V667" s="32"/>
      <c r="W667" s="32"/>
      <c r="X667" s="32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32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</row>
    <row r="668" spans="8:81" ht="15.75" customHeight="1"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32"/>
      <c r="V668" s="32"/>
      <c r="W668" s="32"/>
      <c r="X668" s="32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32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</row>
    <row r="669" spans="8:81" ht="15.75" customHeight="1"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32"/>
      <c r="V669" s="32"/>
      <c r="W669" s="32"/>
      <c r="X669" s="32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32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</row>
    <row r="670" spans="8:81" ht="15.75" customHeight="1"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32"/>
      <c r="V670" s="32"/>
      <c r="W670" s="32"/>
      <c r="X670" s="32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32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</row>
    <row r="671" spans="8:81" ht="15.75" customHeight="1"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32"/>
      <c r="V671" s="32"/>
      <c r="W671" s="32"/>
      <c r="X671" s="32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32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</row>
    <row r="672" spans="8:81" ht="15.75" customHeight="1"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32"/>
      <c r="V672" s="32"/>
      <c r="W672" s="32"/>
      <c r="X672" s="32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32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</row>
    <row r="673" spans="8:81" ht="15.75" customHeight="1"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32"/>
      <c r="V673" s="32"/>
      <c r="W673" s="32"/>
      <c r="X673" s="32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32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</row>
    <row r="674" spans="8:81" ht="15.75" customHeight="1"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32"/>
      <c r="V674" s="32"/>
      <c r="W674" s="32"/>
      <c r="X674" s="32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32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</row>
    <row r="675" spans="8:81" ht="15.75" customHeight="1"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32"/>
      <c r="V675" s="32"/>
      <c r="W675" s="32"/>
      <c r="X675" s="32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32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</row>
    <row r="676" spans="8:81" ht="15.75" customHeight="1"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32"/>
      <c r="V676" s="32"/>
      <c r="W676" s="32"/>
      <c r="X676" s="32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32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</row>
    <row r="677" spans="8:81" ht="15.75" customHeight="1"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32"/>
      <c r="V677" s="32"/>
      <c r="W677" s="32"/>
      <c r="X677" s="32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32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</row>
    <row r="678" spans="8:81" ht="15.75" customHeight="1"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32"/>
      <c r="V678" s="32"/>
      <c r="W678" s="32"/>
      <c r="X678" s="32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32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</row>
    <row r="679" spans="8:81" ht="15.75" customHeight="1"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32"/>
      <c r="V679" s="32"/>
      <c r="W679" s="32"/>
      <c r="X679" s="32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32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</row>
    <row r="680" spans="8:81" ht="15.75" customHeight="1"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32"/>
      <c r="V680" s="32"/>
      <c r="W680" s="32"/>
      <c r="X680" s="32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32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</row>
    <row r="681" spans="8:81" ht="15.75" customHeight="1"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32"/>
      <c r="V681" s="32"/>
      <c r="W681" s="32"/>
      <c r="X681" s="32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32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</row>
    <row r="682" spans="8:81" ht="15.75" customHeight="1"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32"/>
      <c r="V682" s="32"/>
      <c r="W682" s="32"/>
      <c r="X682" s="32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32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</row>
    <row r="683" spans="8:81" ht="15.75" customHeight="1"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32"/>
      <c r="V683" s="32"/>
      <c r="W683" s="32"/>
      <c r="X683" s="32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32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</row>
    <row r="684" spans="8:81" ht="15.75" customHeight="1"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32"/>
      <c r="V684" s="32"/>
      <c r="W684" s="32"/>
      <c r="X684" s="32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32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</row>
    <row r="685" spans="8:81" ht="15.75" customHeight="1"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32"/>
      <c r="V685" s="32"/>
      <c r="W685" s="32"/>
      <c r="X685" s="32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32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</row>
    <row r="686" spans="8:81" ht="15.75" customHeight="1"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32"/>
      <c r="V686" s="32"/>
      <c r="W686" s="32"/>
      <c r="X686" s="32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32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</row>
    <row r="687" spans="8:81" ht="15.75" customHeight="1"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32"/>
      <c r="V687" s="32"/>
      <c r="W687" s="32"/>
      <c r="X687" s="32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32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</row>
    <row r="688" spans="8:81" ht="15.75" customHeight="1"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32"/>
      <c r="V688" s="32"/>
      <c r="W688" s="32"/>
      <c r="X688" s="32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32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</row>
    <row r="689" spans="8:81" ht="15.75" customHeight="1"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32"/>
      <c r="V689" s="32"/>
      <c r="W689" s="32"/>
      <c r="X689" s="32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32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</row>
    <row r="690" spans="8:81" ht="15.75" customHeight="1"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32"/>
      <c r="V690" s="32"/>
      <c r="W690" s="32"/>
      <c r="X690" s="32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32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</row>
    <row r="691" spans="8:81" ht="15.75" customHeight="1"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32"/>
      <c r="V691" s="32"/>
      <c r="W691" s="32"/>
      <c r="X691" s="32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32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</row>
    <row r="692" spans="8:81" ht="15.75" customHeight="1"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32"/>
      <c r="V692" s="32"/>
      <c r="W692" s="32"/>
      <c r="X692" s="32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32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</row>
    <row r="693" spans="8:81" ht="15.75" customHeight="1"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32"/>
      <c r="V693" s="32"/>
      <c r="W693" s="32"/>
      <c r="X693" s="32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32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</row>
    <row r="694" spans="8:81" ht="15.75" customHeight="1"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32"/>
      <c r="V694" s="32"/>
      <c r="W694" s="32"/>
      <c r="X694" s="32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32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</row>
    <row r="695" spans="8:81" ht="15.75" customHeight="1"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32"/>
      <c r="V695" s="32"/>
      <c r="W695" s="32"/>
      <c r="X695" s="32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32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</row>
    <row r="696" spans="8:81" ht="15.75" customHeight="1"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32"/>
      <c r="V696" s="32"/>
      <c r="W696" s="32"/>
      <c r="X696" s="32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32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</row>
    <row r="697" spans="8:81" ht="15.75" customHeight="1"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32"/>
      <c r="V697" s="32"/>
      <c r="W697" s="32"/>
      <c r="X697" s="32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32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</row>
    <row r="698" spans="8:81" ht="15.75" customHeight="1"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32"/>
      <c r="V698" s="32"/>
      <c r="W698" s="32"/>
      <c r="X698" s="32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32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</row>
    <row r="699" spans="8:81" ht="15.75" customHeight="1"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32"/>
      <c r="V699" s="32"/>
      <c r="W699" s="32"/>
      <c r="X699" s="32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32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</row>
    <row r="700" spans="8:81" ht="15.75" customHeight="1"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32"/>
      <c r="V700" s="32"/>
      <c r="W700" s="32"/>
      <c r="X700" s="32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32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</row>
    <row r="701" spans="8:81" ht="15.75" customHeight="1"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32"/>
      <c r="V701" s="32"/>
      <c r="W701" s="32"/>
      <c r="X701" s="32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32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</row>
    <row r="702" spans="8:81" ht="15.75" customHeight="1"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32"/>
      <c r="V702" s="32"/>
      <c r="W702" s="32"/>
      <c r="X702" s="32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32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</row>
    <row r="703" spans="8:81" ht="15.75" customHeight="1"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32"/>
      <c r="V703" s="32"/>
      <c r="W703" s="32"/>
      <c r="X703" s="32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32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</row>
    <row r="704" spans="8:81" ht="15.75" customHeight="1"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32"/>
      <c r="V704" s="32"/>
      <c r="W704" s="32"/>
      <c r="X704" s="32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32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</row>
    <row r="705" spans="8:81" ht="15.75" customHeight="1"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32"/>
      <c r="V705" s="32"/>
      <c r="W705" s="32"/>
      <c r="X705" s="32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32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</row>
    <row r="706" spans="8:81" ht="15.75" customHeight="1"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32"/>
      <c r="V706" s="32"/>
      <c r="W706" s="32"/>
      <c r="X706" s="32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32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</row>
    <row r="707" spans="8:81" ht="15.75" customHeight="1"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32"/>
      <c r="V707" s="32"/>
      <c r="W707" s="32"/>
      <c r="X707" s="32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32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</row>
    <row r="708" spans="8:81" ht="15.75" customHeight="1"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32"/>
      <c r="V708" s="32"/>
      <c r="W708" s="32"/>
      <c r="X708" s="32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32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</row>
    <row r="709" spans="8:81" ht="15.75" customHeight="1"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32"/>
      <c r="V709" s="32"/>
      <c r="W709" s="32"/>
      <c r="X709" s="32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32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</row>
    <row r="710" spans="8:81" ht="15.75" customHeight="1"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32"/>
      <c r="V710" s="32"/>
      <c r="W710" s="32"/>
      <c r="X710" s="32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32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</row>
    <row r="711" spans="8:81" ht="15.75" customHeight="1"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32"/>
      <c r="V711" s="32"/>
      <c r="W711" s="32"/>
      <c r="X711" s="32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32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</row>
    <row r="712" spans="8:81" ht="15.75" customHeight="1"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32"/>
      <c r="V712" s="32"/>
      <c r="W712" s="32"/>
      <c r="X712" s="32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32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</row>
    <row r="713" spans="8:81" ht="15.75" customHeight="1"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32"/>
      <c r="V713" s="32"/>
      <c r="W713" s="32"/>
      <c r="X713" s="32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32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</row>
    <row r="714" spans="8:81" ht="15.75" customHeight="1"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32"/>
      <c r="V714" s="32"/>
      <c r="W714" s="32"/>
      <c r="X714" s="32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32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</row>
    <row r="715" spans="8:81" ht="15.75" customHeight="1"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32"/>
      <c r="V715" s="32"/>
      <c r="W715" s="32"/>
      <c r="X715" s="32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32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</row>
    <row r="716" spans="8:81" ht="15.75" customHeight="1"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32"/>
      <c r="V716" s="32"/>
      <c r="W716" s="32"/>
      <c r="X716" s="32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32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</row>
    <row r="717" spans="8:81" ht="15.75" customHeight="1"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32"/>
      <c r="V717" s="32"/>
      <c r="W717" s="32"/>
      <c r="X717" s="32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32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</row>
    <row r="718" spans="8:81" ht="15.75" customHeight="1"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32"/>
      <c r="V718" s="32"/>
      <c r="W718" s="32"/>
      <c r="X718" s="32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32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</row>
    <row r="719" spans="8:81" ht="15.75" customHeight="1"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32"/>
      <c r="V719" s="32"/>
      <c r="W719" s="32"/>
      <c r="X719" s="32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32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</row>
    <row r="720" spans="8:81" ht="15.75" customHeight="1"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32"/>
      <c r="V720" s="32"/>
      <c r="W720" s="32"/>
      <c r="X720" s="32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32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</row>
    <row r="721" spans="8:81" ht="15.75" customHeight="1"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32"/>
      <c r="V721" s="32"/>
      <c r="W721" s="32"/>
      <c r="X721" s="32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32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</row>
    <row r="722" spans="8:81" ht="15.75" customHeight="1"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32"/>
      <c r="V722" s="32"/>
      <c r="W722" s="32"/>
      <c r="X722" s="32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32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</row>
    <row r="723" spans="8:81" ht="15.75" customHeight="1"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32"/>
      <c r="V723" s="32"/>
      <c r="W723" s="32"/>
      <c r="X723" s="32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32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</row>
    <row r="724" spans="8:81" ht="15.75" customHeight="1"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32"/>
      <c r="V724" s="32"/>
      <c r="W724" s="32"/>
      <c r="X724" s="32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32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</row>
    <row r="725" spans="8:81" ht="15.75" customHeight="1"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32"/>
      <c r="V725" s="32"/>
      <c r="W725" s="32"/>
      <c r="X725" s="32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32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</row>
    <row r="726" spans="8:81" ht="15.75" customHeight="1"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32"/>
      <c r="V726" s="32"/>
      <c r="W726" s="32"/>
      <c r="X726" s="32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32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</row>
    <row r="727" spans="8:81" ht="15.75" customHeight="1"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32"/>
      <c r="V727" s="32"/>
      <c r="W727" s="32"/>
      <c r="X727" s="32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32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</row>
    <row r="728" spans="8:81" ht="15.75" customHeight="1"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32"/>
      <c r="V728" s="32"/>
      <c r="W728" s="32"/>
      <c r="X728" s="32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32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</row>
    <row r="729" spans="8:81" ht="15.75" customHeight="1"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32"/>
      <c r="V729" s="32"/>
      <c r="W729" s="32"/>
      <c r="X729" s="32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32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</row>
    <row r="730" spans="8:81" ht="15.75" customHeight="1"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32"/>
      <c r="V730" s="32"/>
      <c r="W730" s="32"/>
      <c r="X730" s="32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32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</row>
    <row r="731" spans="8:81" ht="15.75" customHeight="1"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32"/>
      <c r="V731" s="32"/>
      <c r="W731" s="32"/>
      <c r="X731" s="32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32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</row>
    <row r="732" spans="8:81" ht="15.75" customHeight="1"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32"/>
      <c r="V732" s="32"/>
      <c r="W732" s="32"/>
      <c r="X732" s="32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32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</row>
    <row r="733" spans="8:81" ht="15.75" customHeight="1"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32"/>
      <c r="V733" s="32"/>
      <c r="W733" s="32"/>
      <c r="X733" s="32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32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</row>
    <row r="734" spans="8:81" ht="15.75" customHeight="1"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32"/>
      <c r="V734" s="32"/>
      <c r="W734" s="32"/>
      <c r="X734" s="32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32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</row>
    <row r="735" spans="8:81" ht="15.75" customHeight="1"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32"/>
      <c r="V735" s="32"/>
      <c r="W735" s="32"/>
      <c r="X735" s="32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32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</row>
    <row r="736" spans="8:81" ht="15.75" customHeight="1"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32"/>
      <c r="V736" s="32"/>
      <c r="W736" s="32"/>
      <c r="X736" s="32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32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</row>
    <row r="737" spans="8:81" ht="15.75" customHeight="1"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32"/>
      <c r="V737" s="32"/>
      <c r="W737" s="32"/>
      <c r="X737" s="32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32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</row>
    <row r="738" spans="8:81" ht="15.75" customHeight="1"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32"/>
      <c r="V738" s="32"/>
      <c r="W738" s="32"/>
      <c r="X738" s="32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32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</row>
    <row r="739" spans="8:81" ht="15.75" customHeight="1"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32"/>
      <c r="V739" s="32"/>
      <c r="W739" s="32"/>
      <c r="X739" s="32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32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</row>
    <row r="740" spans="8:81" ht="15.75" customHeight="1"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32"/>
      <c r="V740" s="32"/>
      <c r="W740" s="32"/>
      <c r="X740" s="32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32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</row>
    <row r="741" spans="8:81" ht="15.75" customHeight="1"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32"/>
      <c r="V741" s="32"/>
      <c r="W741" s="32"/>
      <c r="X741" s="32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32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</row>
    <row r="742" spans="8:81" ht="15.75" customHeight="1"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32"/>
      <c r="V742" s="32"/>
      <c r="W742" s="32"/>
      <c r="X742" s="32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32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</row>
    <row r="743" spans="8:81" ht="15.75" customHeight="1"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32"/>
      <c r="V743" s="32"/>
      <c r="W743" s="32"/>
      <c r="X743" s="32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32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</row>
    <row r="744" spans="8:81" ht="15.75" customHeight="1"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32"/>
      <c r="V744" s="32"/>
      <c r="W744" s="32"/>
      <c r="X744" s="32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32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</row>
    <row r="745" spans="8:81" ht="15.75" customHeight="1"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32"/>
      <c r="V745" s="32"/>
      <c r="W745" s="32"/>
      <c r="X745" s="32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32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</row>
    <row r="746" spans="8:81" ht="15.75" customHeight="1"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32"/>
      <c r="V746" s="32"/>
      <c r="W746" s="32"/>
      <c r="X746" s="32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32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</row>
    <row r="747" spans="8:81" ht="15.75" customHeight="1"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32"/>
      <c r="V747" s="32"/>
      <c r="W747" s="32"/>
      <c r="X747" s="32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32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</row>
    <row r="748" spans="8:81" ht="15.75" customHeight="1"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32"/>
      <c r="V748" s="32"/>
      <c r="W748" s="32"/>
      <c r="X748" s="32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32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</row>
    <row r="749" spans="8:81" ht="15.75" customHeight="1"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32"/>
      <c r="V749" s="32"/>
      <c r="W749" s="32"/>
      <c r="X749" s="32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32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</row>
    <row r="750" spans="8:81" ht="15.75" customHeight="1"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32"/>
      <c r="V750" s="32"/>
      <c r="W750" s="32"/>
      <c r="X750" s="32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32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</row>
    <row r="751" spans="8:81" ht="15.75" customHeight="1"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32"/>
      <c r="V751" s="32"/>
      <c r="W751" s="32"/>
      <c r="X751" s="32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32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</row>
    <row r="752" spans="8:81" ht="15.75" customHeight="1"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32"/>
      <c r="V752" s="32"/>
      <c r="W752" s="32"/>
      <c r="X752" s="32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32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</row>
    <row r="753" spans="8:81" ht="15.75" customHeight="1"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32"/>
      <c r="V753" s="32"/>
      <c r="W753" s="32"/>
      <c r="X753" s="32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32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</row>
    <row r="754" spans="8:81" ht="15.75" customHeight="1"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32"/>
      <c r="V754" s="32"/>
      <c r="W754" s="32"/>
      <c r="X754" s="32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32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</row>
    <row r="755" spans="8:81" ht="15.75" customHeight="1"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32"/>
      <c r="V755" s="32"/>
      <c r="W755" s="32"/>
      <c r="X755" s="32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32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</row>
    <row r="756" spans="8:81" ht="15.75" customHeight="1"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32"/>
      <c r="V756" s="32"/>
      <c r="W756" s="32"/>
      <c r="X756" s="32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32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</row>
    <row r="757" spans="8:81" ht="15.75" customHeight="1"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32"/>
      <c r="V757" s="32"/>
      <c r="W757" s="32"/>
      <c r="X757" s="32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32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</row>
    <row r="758" spans="8:81" ht="15.75" customHeight="1"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32"/>
      <c r="V758" s="32"/>
      <c r="W758" s="32"/>
      <c r="X758" s="32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32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</row>
    <row r="759" spans="8:81" ht="15.75" customHeight="1"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32"/>
      <c r="V759" s="32"/>
      <c r="W759" s="32"/>
      <c r="X759" s="32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32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</row>
    <row r="760" spans="8:81" ht="15.75" customHeight="1"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32"/>
      <c r="V760" s="32"/>
      <c r="W760" s="32"/>
      <c r="X760" s="32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32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</row>
    <row r="761" spans="8:81" ht="15.75" customHeight="1"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32"/>
      <c r="V761" s="32"/>
      <c r="W761" s="32"/>
      <c r="X761" s="32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32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</row>
    <row r="762" spans="8:81" ht="15.75" customHeight="1"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32"/>
      <c r="V762" s="32"/>
      <c r="W762" s="32"/>
      <c r="X762" s="32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32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</row>
    <row r="763" spans="8:81" ht="15.75" customHeight="1"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32"/>
      <c r="V763" s="32"/>
      <c r="W763" s="32"/>
      <c r="X763" s="32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32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</row>
    <row r="764" spans="8:81" ht="15.75" customHeight="1"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32"/>
      <c r="V764" s="32"/>
      <c r="W764" s="32"/>
      <c r="X764" s="32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32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</row>
    <row r="765" spans="8:81" ht="15.75" customHeight="1"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32"/>
      <c r="V765" s="32"/>
      <c r="W765" s="32"/>
      <c r="X765" s="32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32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</row>
    <row r="766" spans="8:81" ht="15.75" customHeight="1"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32"/>
      <c r="V766" s="32"/>
      <c r="W766" s="32"/>
      <c r="X766" s="32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32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</row>
    <row r="767" spans="8:81" ht="15.75" customHeight="1"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32"/>
      <c r="V767" s="32"/>
      <c r="W767" s="32"/>
      <c r="X767" s="32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32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</row>
    <row r="768" spans="8:81" ht="15.75" customHeight="1"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32"/>
      <c r="V768" s="32"/>
      <c r="W768" s="32"/>
      <c r="X768" s="32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32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</row>
    <row r="769" spans="8:81" ht="15.75" customHeight="1"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32"/>
      <c r="V769" s="32"/>
      <c r="W769" s="32"/>
      <c r="X769" s="32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32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</row>
    <row r="770" spans="8:81" ht="15.75" customHeight="1"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32"/>
      <c r="V770" s="32"/>
      <c r="W770" s="32"/>
      <c r="X770" s="32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32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</row>
    <row r="771" spans="8:81" ht="15.75" customHeight="1"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32"/>
      <c r="V771" s="32"/>
      <c r="W771" s="32"/>
      <c r="X771" s="32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32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</row>
    <row r="772" spans="8:81" ht="15.75" customHeight="1"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32"/>
      <c r="V772" s="32"/>
      <c r="W772" s="32"/>
      <c r="X772" s="32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32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</row>
    <row r="773" spans="8:81" ht="15.75" customHeight="1"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32"/>
      <c r="V773" s="32"/>
      <c r="W773" s="32"/>
      <c r="X773" s="32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32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</row>
    <row r="774" spans="8:81" ht="15.75" customHeight="1"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32"/>
      <c r="V774" s="32"/>
      <c r="W774" s="32"/>
      <c r="X774" s="32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32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</row>
    <row r="775" spans="8:81" ht="15.75" customHeight="1"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32"/>
      <c r="V775" s="32"/>
      <c r="W775" s="32"/>
      <c r="X775" s="32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32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</row>
    <row r="776" spans="8:81" ht="15.75" customHeight="1"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32"/>
      <c r="V776" s="32"/>
      <c r="W776" s="32"/>
      <c r="X776" s="32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32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</row>
    <row r="777" spans="8:81" ht="15.75" customHeight="1"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32"/>
      <c r="V777" s="32"/>
      <c r="W777" s="32"/>
      <c r="X777" s="32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32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</row>
    <row r="778" spans="8:81" ht="15.75" customHeight="1"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32"/>
      <c r="V778" s="32"/>
      <c r="W778" s="32"/>
      <c r="X778" s="32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32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</row>
    <row r="779" spans="8:81" ht="15.75" customHeight="1"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32"/>
      <c r="V779" s="32"/>
      <c r="W779" s="32"/>
      <c r="X779" s="32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32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</row>
    <row r="780" spans="8:81" ht="15.75" customHeight="1"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32"/>
      <c r="V780" s="32"/>
      <c r="W780" s="32"/>
      <c r="X780" s="32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32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</row>
    <row r="781" spans="8:81" ht="15.75" customHeight="1"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32"/>
      <c r="V781" s="32"/>
      <c r="W781" s="32"/>
      <c r="X781" s="32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32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</row>
    <row r="782" spans="8:81" ht="15.75" customHeight="1"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32"/>
      <c r="V782" s="32"/>
      <c r="W782" s="32"/>
      <c r="X782" s="32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32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</row>
    <row r="783" spans="8:81" ht="15.75" customHeight="1"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32"/>
      <c r="V783" s="32"/>
      <c r="W783" s="32"/>
      <c r="X783" s="32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32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</row>
    <row r="784" spans="8:81" ht="15.75" customHeight="1"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32"/>
      <c r="V784" s="32"/>
      <c r="W784" s="32"/>
      <c r="X784" s="32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32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</row>
    <row r="785" spans="8:81" ht="15.75" customHeight="1"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32"/>
      <c r="V785" s="32"/>
      <c r="W785" s="32"/>
      <c r="X785" s="32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32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</row>
    <row r="786" spans="8:81" ht="15.75" customHeight="1"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32"/>
      <c r="V786" s="32"/>
      <c r="W786" s="32"/>
      <c r="X786" s="32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32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</row>
    <row r="787" spans="8:81" ht="15.75" customHeight="1"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32"/>
      <c r="V787" s="32"/>
      <c r="W787" s="32"/>
      <c r="X787" s="32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32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</row>
    <row r="788" spans="8:81" ht="15.75" customHeight="1"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32"/>
      <c r="V788" s="32"/>
      <c r="W788" s="32"/>
      <c r="X788" s="32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32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</row>
    <row r="789" spans="8:81" ht="15.75" customHeight="1"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32"/>
      <c r="V789" s="32"/>
      <c r="W789" s="32"/>
      <c r="X789" s="32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32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</row>
    <row r="790" spans="8:81" ht="15.75" customHeight="1"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32"/>
      <c r="V790" s="32"/>
      <c r="W790" s="32"/>
      <c r="X790" s="32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32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</row>
    <row r="791" spans="8:81" ht="15.75" customHeight="1"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32"/>
      <c r="V791" s="32"/>
      <c r="W791" s="32"/>
      <c r="X791" s="32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32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</row>
    <row r="792" spans="8:81" ht="15.75" customHeight="1"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32"/>
      <c r="V792" s="32"/>
      <c r="W792" s="32"/>
      <c r="X792" s="32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32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</row>
    <row r="793" spans="8:81" ht="15.75" customHeight="1"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32"/>
      <c r="V793" s="32"/>
      <c r="W793" s="32"/>
      <c r="X793" s="32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32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</row>
    <row r="794" spans="8:81" ht="15.75" customHeight="1"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32"/>
      <c r="V794" s="32"/>
      <c r="W794" s="32"/>
      <c r="X794" s="32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32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</row>
    <row r="795" spans="8:81" ht="15.75" customHeight="1"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32"/>
      <c r="V795" s="32"/>
      <c r="W795" s="32"/>
      <c r="X795" s="32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32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</row>
    <row r="796" spans="8:81" ht="15.75" customHeight="1"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32"/>
      <c r="V796" s="32"/>
      <c r="W796" s="32"/>
      <c r="X796" s="32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32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</row>
    <row r="797" spans="8:81" ht="15.75" customHeight="1"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32"/>
      <c r="V797" s="32"/>
      <c r="W797" s="32"/>
      <c r="X797" s="32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32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</row>
    <row r="798" spans="8:81" ht="15.75" customHeight="1"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32"/>
      <c r="V798" s="32"/>
      <c r="W798" s="32"/>
      <c r="X798" s="32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32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</row>
    <row r="799" spans="8:81" ht="15.75" customHeight="1"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32"/>
      <c r="V799" s="32"/>
      <c r="W799" s="32"/>
      <c r="X799" s="32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32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</row>
    <row r="800" spans="8:81" ht="15.75" customHeight="1"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32"/>
      <c r="V800" s="32"/>
      <c r="W800" s="32"/>
      <c r="X800" s="32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32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</row>
    <row r="801" spans="8:81" ht="15.75" customHeight="1"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32"/>
      <c r="V801" s="32"/>
      <c r="W801" s="32"/>
      <c r="X801" s="32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32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</row>
    <row r="802" spans="8:81" ht="15.75" customHeight="1"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32"/>
      <c r="V802" s="32"/>
      <c r="W802" s="32"/>
      <c r="X802" s="32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32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</row>
    <row r="803" spans="8:81" ht="15.75" customHeight="1"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32"/>
      <c r="V803" s="32"/>
      <c r="W803" s="32"/>
      <c r="X803" s="32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32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</row>
    <row r="804" spans="8:81" ht="15.75" customHeight="1"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32"/>
      <c r="V804" s="32"/>
      <c r="W804" s="32"/>
      <c r="X804" s="32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32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</row>
    <row r="805" spans="8:81" ht="15.75" customHeight="1"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32"/>
      <c r="V805" s="32"/>
      <c r="W805" s="32"/>
      <c r="X805" s="32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32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</row>
    <row r="806" spans="8:81" ht="15.75" customHeight="1"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32"/>
      <c r="V806" s="32"/>
      <c r="W806" s="32"/>
      <c r="X806" s="32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32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</row>
    <row r="807" spans="8:81" ht="15.75" customHeight="1"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32"/>
      <c r="V807" s="32"/>
      <c r="W807" s="32"/>
      <c r="X807" s="32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32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</row>
    <row r="808" spans="8:81" ht="15.75" customHeight="1"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32"/>
      <c r="V808" s="32"/>
      <c r="W808" s="32"/>
      <c r="X808" s="32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32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</row>
    <row r="809" spans="8:81" ht="15.75" customHeight="1"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32"/>
      <c r="V809" s="32"/>
      <c r="W809" s="32"/>
      <c r="X809" s="32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32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</row>
    <row r="810" spans="8:81" ht="15.75" customHeight="1"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32"/>
      <c r="V810" s="32"/>
      <c r="W810" s="32"/>
      <c r="X810" s="32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32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</row>
    <row r="811" spans="8:81" ht="15.75" customHeight="1"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32"/>
      <c r="V811" s="32"/>
      <c r="W811" s="32"/>
      <c r="X811" s="32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32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</row>
    <row r="812" spans="8:81" ht="15.75" customHeight="1"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32"/>
      <c r="V812" s="32"/>
      <c r="W812" s="32"/>
      <c r="X812" s="32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32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</row>
    <row r="813" spans="8:81" ht="15.75" customHeight="1"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32"/>
      <c r="V813" s="32"/>
      <c r="W813" s="32"/>
      <c r="X813" s="32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32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</row>
    <row r="814" spans="8:81" ht="15.75" customHeight="1"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32"/>
      <c r="V814" s="32"/>
      <c r="W814" s="32"/>
      <c r="X814" s="32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32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</row>
    <row r="815" spans="8:81" ht="15.75" customHeight="1"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32"/>
      <c r="V815" s="32"/>
      <c r="W815" s="32"/>
      <c r="X815" s="32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32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</row>
    <row r="816" spans="8:81" ht="15.75" customHeight="1"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32"/>
      <c r="V816" s="32"/>
      <c r="W816" s="32"/>
      <c r="X816" s="32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32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</row>
    <row r="817" spans="8:81" ht="15.75" customHeight="1"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32"/>
      <c r="V817" s="32"/>
      <c r="W817" s="32"/>
      <c r="X817" s="32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32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</row>
    <row r="818" spans="8:81" ht="15.75" customHeight="1"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32"/>
      <c r="V818" s="32"/>
      <c r="W818" s="32"/>
      <c r="X818" s="32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32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</row>
    <row r="819" spans="8:81" ht="15.75" customHeight="1"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32"/>
      <c r="V819" s="32"/>
      <c r="W819" s="32"/>
      <c r="X819" s="32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32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</row>
    <row r="820" spans="8:81" ht="15.75" customHeight="1"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32"/>
      <c r="V820" s="32"/>
      <c r="W820" s="32"/>
      <c r="X820" s="32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32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</row>
    <row r="821" spans="8:81" ht="15.75" customHeight="1"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32"/>
      <c r="V821" s="32"/>
      <c r="W821" s="32"/>
      <c r="X821" s="32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32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</row>
    <row r="822" spans="8:81" ht="15.75" customHeight="1"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32"/>
      <c r="V822" s="32"/>
      <c r="W822" s="32"/>
      <c r="X822" s="32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32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</row>
    <row r="823" spans="8:81" ht="15.75" customHeight="1"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32"/>
      <c r="V823" s="32"/>
      <c r="W823" s="32"/>
      <c r="X823" s="32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32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</row>
    <row r="824" spans="8:81" ht="15.75" customHeight="1"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32"/>
      <c r="V824" s="32"/>
      <c r="W824" s="32"/>
      <c r="X824" s="32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32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</row>
    <row r="825" spans="8:81" ht="15.75" customHeight="1"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32"/>
      <c r="V825" s="32"/>
      <c r="W825" s="32"/>
      <c r="X825" s="32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32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</row>
    <row r="826" spans="8:81" ht="15.75" customHeight="1"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32"/>
      <c r="V826" s="32"/>
      <c r="W826" s="32"/>
      <c r="X826" s="32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32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</row>
    <row r="827" spans="8:81" ht="15.75" customHeight="1"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32"/>
      <c r="V827" s="32"/>
      <c r="W827" s="32"/>
      <c r="X827" s="32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32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</row>
    <row r="828" spans="8:81" ht="15.75" customHeight="1"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32"/>
      <c r="V828" s="32"/>
      <c r="W828" s="32"/>
      <c r="X828" s="32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32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</row>
    <row r="829" spans="8:81" ht="15.75" customHeight="1"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32"/>
      <c r="V829" s="32"/>
      <c r="W829" s="32"/>
      <c r="X829" s="32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32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</row>
    <row r="830" spans="8:81" ht="15.75" customHeight="1"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32"/>
      <c r="V830" s="32"/>
      <c r="W830" s="32"/>
      <c r="X830" s="32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32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</row>
    <row r="831" spans="8:81" ht="15.75" customHeight="1"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32"/>
      <c r="V831" s="32"/>
      <c r="W831" s="32"/>
      <c r="X831" s="32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32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</row>
    <row r="832" spans="8:81" ht="15.75" customHeight="1"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32"/>
      <c r="V832" s="32"/>
      <c r="W832" s="32"/>
      <c r="X832" s="32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32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</row>
    <row r="833" spans="8:81" ht="15.75" customHeight="1"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32"/>
      <c r="V833" s="32"/>
      <c r="W833" s="32"/>
      <c r="X833" s="32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32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</row>
    <row r="834" spans="8:81" ht="15.75" customHeight="1"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32"/>
      <c r="V834" s="32"/>
      <c r="W834" s="32"/>
      <c r="X834" s="32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32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</row>
    <row r="835" spans="8:81" ht="15.75" customHeight="1"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32"/>
      <c r="V835" s="32"/>
      <c r="W835" s="32"/>
      <c r="X835" s="32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32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</row>
    <row r="836" spans="8:81" ht="15.75" customHeight="1"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32"/>
      <c r="V836" s="32"/>
      <c r="W836" s="32"/>
      <c r="X836" s="32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32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</row>
    <row r="837" spans="8:81" ht="15.75" customHeight="1"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32"/>
      <c r="V837" s="32"/>
      <c r="W837" s="32"/>
      <c r="X837" s="32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32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</row>
    <row r="838" spans="8:81" ht="15.75" customHeight="1"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32"/>
      <c r="V838" s="32"/>
      <c r="W838" s="32"/>
      <c r="X838" s="32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32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</row>
    <row r="839" spans="8:81" ht="15.75" customHeight="1"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32"/>
      <c r="V839" s="32"/>
      <c r="W839" s="32"/>
      <c r="X839" s="32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32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</row>
    <row r="840" spans="8:81" ht="15.75" customHeight="1"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32"/>
      <c r="V840" s="32"/>
      <c r="W840" s="32"/>
      <c r="X840" s="32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32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</row>
    <row r="841" spans="8:81" ht="15.75" customHeight="1"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32"/>
      <c r="V841" s="32"/>
      <c r="W841" s="32"/>
      <c r="X841" s="32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32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</row>
    <row r="842" spans="8:81" ht="15.75" customHeight="1"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32"/>
      <c r="V842" s="32"/>
      <c r="W842" s="32"/>
      <c r="X842" s="32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32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</row>
    <row r="843" spans="8:81" ht="15.75" customHeight="1"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32"/>
      <c r="V843" s="32"/>
      <c r="W843" s="32"/>
      <c r="X843" s="32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32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</row>
    <row r="844" spans="8:81" ht="15.75" customHeight="1"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32"/>
      <c r="V844" s="32"/>
      <c r="W844" s="32"/>
      <c r="X844" s="32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32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</row>
    <row r="845" spans="8:81" ht="15.75" customHeight="1"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32"/>
      <c r="V845" s="32"/>
      <c r="W845" s="32"/>
      <c r="X845" s="32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32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</row>
    <row r="846" spans="8:81" ht="15.75" customHeight="1"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32"/>
      <c r="V846" s="32"/>
      <c r="W846" s="32"/>
      <c r="X846" s="32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32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</row>
    <row r="847" spans="8:81" ht="15.75" customHeight="1"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32"/>
      <c r="V847" s="32"/>
      <c r="W847" s="32"/>
      <c r="X847" s="32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32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</row>
    <row r="848" spans="8:81" ht="15.75" customHeight="1"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32"/>
      <c r="V848" s="32"/>
      <c r="W848" s="32"/>
      <c r="X848" s="32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32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</row>
    <row r="849" spans="8:81" ht="15.75" customHeight="1"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32"/>
      <c r="V849" s="32"/>
      <c r="W849" s="32"/>
      <c r="X849" s="32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32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</row>
    <row r="850" spans="8:81" ht="15.75" customHeight="1"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32"/>
      <c r="V850" s="32"/>
      <c r="W850" s="32"/>
      <c r="X850" s="32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32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</row>
    <row r="851" spans="8:81" ht="15.75" customHeight="1"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32"/>
      <c r="V851" s="32"/>
      <c r="W851" s="32"/>
      <c r="X851" s="32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32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</row>
    <row r="852" spans="8:81" ht="15.75" customHeight="1"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32"/>
      <c r="V852" s="32"/>
      <c r="W852" s="32"/>
      <c r="X852" s="32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32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</row>
    <row r="853" spans="8:81" ht="15.75" customHeight="1"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32"/>
      <c r="V853" s="32"/>
      <c r="W853" s="32"/>
      <c r="X853" s="32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32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</row>
    <row r="854" spans="8:81" ht="15.75" customHeight="1"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32"/>
      <c r="V854" s="32"/>
      <c r="W854" s="32"/>
      <c r="X854" s="32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32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</row>
    <row r="855" spans="8:81" ht="15.75" customHeight="1"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32"/>
      <c r="V855" s="32"/>
      <c r="W855" s="32"/>
      <c r="X855" s="32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32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</row>
    <row r="856" spans="8:81" ht="15.75" customHeight="1"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32"/>
      <c r="V856" s="32"/>
      <c r="W856" s="32"/>
      <c r="X856" s="32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32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</row>
    <row r="857" spans="8:81" ht="15.75" customHeight="1"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32"/>
      <c r="V857" s="32"/>
      <c r="W857" s="32"/>
      <c r="X857" s="32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32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</row>
    <row r="858" spans="8:81" ht="15.75" customHeight="1"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32"/>
      <c r="V858" s="32"/>
      <c r="W858" s="32"/>
      <c r="X858" s="32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32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</row>
    <row r="859" spans="8:81" ht="15.75" customHeight="1"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32"/>
      <c r="V859" s="32"/>
      <c r="W859" s="32"/>
      <c r="X859" s="32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32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</row>
    <row r="860" spans="8:81" ht="15.75" customHeight="1"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32"/>
      <c r="V860" s="32"/>
      <c r="W860" s="32"/>
      <c r="X860" s="32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32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</row>
    <row r="861" spans="8:81" ht="15.75" customHeight="1"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32"/>
      <c r="V861" s="32"/>
      <c r="W861" s="32"/>
      <c r="X861" s="32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32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</row>
    <row r="862" spans="8:81" ht="15.75" customHeight="1"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32"/>
      <c r="V862" s="32"/>
      <c r="W862" s="32"/>
      <c r="X862" s="32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32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</row>
    <row r="863" spans="8:81" ht="15.75" customHeight="1"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32"/>
      <c r="V863" s="32"/>
      <c r="W863" s="32"/>
      <c r="X863" s="32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32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</row>
    <row r="864" spans="8:81" ht="15.75" customHeight="1"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32"/>
      <c r="V864" s="32"/>
      <c r="W864" s="32"/>
      <c r="X864" s="32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32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</row>
    <row r="865" spans="8:81" ht="15.75" customHeight="1"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32"/>
      <c r="V865" s="32"/>
      <c r="W865" s="32"/>
      <c r="X865" s="32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32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</row>
    <row r="866" spans="8:81" ht="15.75" customHeight="1"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32"/>
      <c r="V866" s="32"/>
      <c r="W866" s="32"/>
      <c r="X866" s="32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32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</row>
    <row r="867" spans="8:81" ht="15.75" customHeight="1"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32"/>
      <c r="V867" s="32"/>
      <c r="W867" s="32"/>
      <c r="X867" s="32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32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</row>
    <row r="868" spans="8:81" ht="15.75" customHeight="1"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32"/>
      <c r="V868" s="32"/>
      <c r="W868" s="32"/>
      <c r="X868" s="32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32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</row>
    <row r="869" spans="8:81" ht="15.75" customHeight="1"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32"/>
      <c r="V869" s="32"/>
      <c r="W869" s="32"/>
      <c r="X869" s="32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32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</row>
    <row r="870" spans="8:81" ht="15.75" customHeight="1"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32"/>
      <c r="V870" s="32"/>
      <c r="W870" s="32"/>
      <c r="X870" s="32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32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</row>
    <row r="871" spans="8:81" ht="15.75" customHeight="1"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32"/>
      <c r="V871" s="32"/>
      <c r="W871" s="32"/>
      <c r="X871" s="32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32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</row>
    <row r="872" spans="8:81" ht="15.75" customHeight="1"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32"/>
      <c r="V872" s="32"/>
      <c r="W872" s="32"/>
      <c r="X872" s="32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32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</row>
    <row r="873" spans="8:81" ht="15.75" customHeight="1"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32"/>
      <c r="V873" s="32"/>
      <c r="W873" s="32"/>
      <c r="X873" s="32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32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</row>
    <row r="874" spans="8:81" ht="15.75" customHeight="1"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32"/>
      <c r="V874" s="32"/>
      <c r="W874" s="32"/>
      <c r="X874" s="32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32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</row>
    <row r="875" spans="8:81" ht="15.75" customHeight="1"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32"/>
      <c r="V875" s="32"/>
      <c r="W875" s="32"/>
      <c r="X875" s="32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32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</row>
    <row r="876" spans="8:81" ht="15.75" customHeight="1"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32"/>
      <c r="V876" s="32"/>
      <c r="W876" s="32"/>
      <c r="X876" s="32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32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</row>
    <row r="877" spans="8:81" ht="15.75" customHeight="1"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32"/>
      <c r="V877" s="32"/>
      <c r="W877" s="32"/>
      <c r="X877" s="32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32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</row>
    <row r="878" spans="8:81" ht="15.75" customHeight="1"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32"/>
      <c r="V878" s="32"/>
      <c r="W878" s="32"/>
      <c r="X878" s="32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32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</row>
    <row r="879" spans="8:81" ht="15.75" customHeight="1"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32"/>
      <c r="V879" s="32"/>
      <c r="W879" s="32"/>
      <c r="X879" s="32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32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</row>
    <row r="880" spans="8:81" ht="15.75" customHeight="1"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32"/>
      <c r="V880" s="32"/>
      <c r="W880" s="32"/>
      <c r="X880" s="32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32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</row>
    <row r="881" spans="8:81" ht="15.75" customHeight="1"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32"/>
      <c r="V881" s="32"/>
      <c r="W881" s="32"/>
      <c r="X881" s="32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32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</row>
    <row r="882" spans="8:81" ht="15.75" customHeight="1"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32"/>
      <c r="V882" s="32"/>
      <c r="W882" s="32"/>
      <c r="X882" s="32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32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</row>
    <row r="883" spans="8:81" ht="15.75" customHeight="1"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32"/>
      <c r="V883" s="32"/>
      <c r="W883" s="32"/>
      <c r="X883" s="32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32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</row>
    <row r="884" spans="8:81" ht="15.75" customHeight="1"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32"/>
      <c r="V884" s="32"/>
      <c r="W884" s="32"/>
      <c r="X884" s="32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32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</row>
    <row r="885" spans="8:81" ht="15.75" customHeight="1"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32"/>
      <c r="V885" s="32"/>
      <c r="W885" s="32"/>
      <c r="X885" s="32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32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</row>
    <row r="886" spans="8:81" ht="15.75" customHeight="1"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32"/>
      <c r="V886" s="32"/>
      <c r="W886" s="32"/>
      <c r="X886" s="32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32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</row>
    <row r="887" spans="8:81" ht="15.75" customHeight="1"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32"/>
      <c r="V887" s="32"/>
      <c r="W887" s="32"/>
      <c r="X887" s="32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32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</row>
    <row r="888" spans="8:81" ht="15.75" customHeight="1"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32"/>
      <c r="V888" s="32"/>
      <c r="W888" s="32"/>
      <c r="X888" s="32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32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</row>
    <row r="889" spans="8:81" ht="15.75" customHeight="1"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32"/>
      <c r="V889" s="32"/>
      <c r="W889" s="32"/>
      <c r="X889" s="32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32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</row>
    <row r="890" spans="8:81" ht="15.75" customHeight="1"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32"/>
      <c r="V890" s="32"/>
      <c r="W890" s="32"/>
      <c r="X890" s="32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32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</row>
    <row r="891" spans="8:81" ht="15.75" customHeight="1"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32"/>
      <c r="V891" s="32"/>
      <c r="W891" s="32"/>
      <c r="X891" s="32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32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</row>
    <row r="892" spans="8:81" ht="15.75" customHeight="1"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32"/>
      <c r="V892" s="32"/>
      <c r="W892" s="32"/>
      <c r="X892" s="32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32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</row>
    <row r="893" spans="8:81" ht="15.75" customHeight="1"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32"/>
      <c r="V893" s="32"/>
      <c r="W893" s="32"/>
      <c r="X893" s="32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32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</row>
    <row r="894" spans="8:81" ht="15.75" customHeight="1"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32"/>
      <c r="V894" s="32"/>
      <c r="W894" s="32"/>
      <c r="X894" s="32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32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</row>
    <row r="895" spans="8:81" ht="15.75" customHeight="1"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32"/>
      <c r="V895" s="32"/>
      <c r="W895" s="32"/>
      <c r="X895" s="32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32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</row>
    <row r="896" spans="8:81" ht="15.75" customHeight="1"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32"/>
      <c r="V896" s="32"/>
      <c r="W896" s="32"/>
      <c r="X896" s="32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32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</row>
    <row r="897" spans="8:81" ht="15.75" customHeight="1"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32"/>
      <c r="V897" s="32"/>
      <c r="W897" s="32"/>
      <c r="X897" s="32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32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</row>
    <row r="898" spans="8:81" ht="15.75" customHeight="1"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32"/>
      <c r="V898" s="32"/>
      <c r="W898" s="32"/>
      <c r="X898" s="32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32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</row>
    <row r="899" spans="8:81" ht="15.75" customHeight="1"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32"/>
      <c r="V899" s="32"/>
      <c r="W899" s="32"/>
      <c r="X899" s="32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32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</row>
    <row r="900" spans="8:81" ht="15.75" customHeight="1"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32"/>
      <c r="V900" s="32"/>
      <c r="W900" s="32"/>
      <c r="X900" s="32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32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</row>
    <row r="901" spans="8:81" ht="15.75" customHeight="1"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32"/>
      <c r="V901" s="32"/>
      <c r="W901" s="32"/>
      <c r="X901" s="32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32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</row>
    <row r="902" spans="8:81" ht="15.75" customHeight="1"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32"/>
      <c r="V902" s="32"/>
      <c r="W902" s="32"/>
      <c r="X902" s="32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32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</row>
    <row r="903" spans="8:81" ht="15.75" customHeight="1"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32"/>
      <c r="V903" s="32"/>
      <c r="W903" s="32"/>
      <c r="X903" s="32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32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</row>
    <row r="904" spans="8:81" ht="15.75" customHeight="1"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32"/>
      <c r="V904" s="32"/>
      <c r="W904" s="32"/>
      <c r="X904" s="32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32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</row>
    <row r="905" spans="8:81" ht="15.75" customHeight="1"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32"/>
      <c r="V905" s="32"/>
      <c r="W905" s="32"/>
      <c r="X905" s="32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32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</row>
    <row r="906" spans="8:81" ht="15.75" customHeight="1"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32"/>
      <c r="V906" s="32"/>
      <c r="W906" s="32"/>
      <c r="X906" s="32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32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</row>
    <row r="907" spans="8:81" ht="15.75" customHeight="1"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32"/>
      <c r="V907" s="32"/>
      <c r="W907" s="32"/>
      <c r="X907" s="32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32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</row>
    <row r="908" spans="8:81" ht="15.75" customHeight="1"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32"/>
      <c r="V908" s="32"/>
      <c r="W908" s="32"/>
      <c r="X908" s="32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32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</row>
    <row r="909" spans="8:81" ht="15.75" customHeight="1"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32"/>
      <c r="V909" s="32"/>
      <c r="W909" s="32"/>
      <c r="X909" s="32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32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</row>
    <row r="910" spans="8:81" ht="15.75" customHeight="1"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32"/>
      <c r="V910" s="32"/>
      <c r="W910" s="32"/>
      <c r="X910" s="32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32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</row>
    <row r="911" spans="8:81" ht="15.75" customHeight="1"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32"/>
      <c r="V911" s="32"/>
      <c r="W911" s="32"/>
      <c r="X911" s="32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32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</row>
    <row r="912" spans="8:81" ht="15.75" customHeight="1"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32"/>
      <c r="V912" s="32"/>
      <c r="W912" s="32"/>
      <c r="X912" s="32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32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</row>
    <row r="913" spans="8:81" ht="15.75" customHeight="1"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32"/>
      <c r="V913" s="32"/>
      <c r="W913" s="32"/>
      <c r="X913" s="32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32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</row>
    <row r="914" spans="8:81" ht="15.75" customHeight="1"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32"/>
      <c r="V914" s="32"/>
      <c r="W914" s="32"/>
      <c r="X914" s="32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32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</row>
    <row r="915" spans="8:81" ht="15.75" customHeight="1"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32"/>
      <c r="V915" s="32"/>
      <c r="W915" s="32"/>
      <c r="X915" s="32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32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</row>
    <row r="916" spans="8:81" ht="15.75" customHeight="1"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32"/>
      <c r="V916" s="32"/>
      <c r="W916" s="32"/>
      <c r="X916" s="32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32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</row>
    <row r="917" spans="8:81" ht="15.75" customHeight="1"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32"/>
      <c r="V917" s="32"/>
      <c r="W917" s="32"/>
      <c r="X917" s="32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32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</row>
    <row r="918" spans="8:81" ht="15.75" customHeight="1"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32"/>
      <c r="V918" s="32"/>
      <c r="W918" s="32"/>
      <c r="X918" s="32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32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</row>
    <row r="919" spans="8:81" ht="15.75" customHeight="1"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32"/>
      <c r="V919" s="32"/>
      <c r="W919" s="32"/>
      <c r="X919" s="32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32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</row>
    <row r="920" spans="8:81" ht="15.75" customHeight="1"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32"/>
      <c r="V920" s="32"/>
      <c r="W920" s="32"/>
      <c r="X920" s="32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32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</row>
    <row r="921" spans="8:81" ht="15.75" customHeight="1"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32"/>
      <c r="V921" s="32"/>
      <c r="W921" s="32"/>
      <c r="X921" s="32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32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</row>
    <row r="922" spans="8:81" ht="15.75" customHeight="1"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32"/>
      <c r="V922" s="32"/>
      <c r="W922" s="32"/>
      <c r="X922" s="32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32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</row>
    <row r="923" spans="8:81" ht="15.75" customHeight="1"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32"/>
      <c r="V923" s="32"/>
      <c r="W923" s="32"/>
      <c r="X923" s="32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32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</row>
    <row r="924" spans="8:81" ht="15.75" customHeight="1"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32"/>
      <c r="V924" s="32"/>
      <c r="W924" s="32"/>
      <c r="X924" s="32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32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</row>
    <row r="925" spans="8:81" ht="15.75" customHeight="1"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32"/>
      <c r="V925" s="32"/>
      <c r="W925" s="32"/>
      <c r="X925" s="32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32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</row>
    <row r="926" spans="8:81" ht="15.75" customHeight="1"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32"/>
      <c r="V926" s="32"/>
      <c r="W926" s="32"/>
      <c r="X926" s="32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32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</row>
    <row r="927" spans="8:81" ht="15.75" customHeight="1"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32"/>
      <c r="V927" s="32"/>
      <c r="W927" s="32"/>
      <c r="X927" s="32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32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</row>
    <row r="928" spans="8:81" ht="15.75" customHeight="1"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32"/>
      <c r="V928" s="32"/>
      <c r="W928" s="32"/>
      <c r="X928" s="32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32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</row>
    <row r="929" spans="8:81" ht="15.75" customHeight="1"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32"/>
      <c r="V929" s="32"/>
      <c r="W929" s="32"/>
      <c r="X929" s="32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32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</row>
    <row r="930" spans="8:81" ht="15.75" customHeight="1"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32"/>
      <c r="V930" s="32"/>
      <c r="W930" s="32"/>
      <c r="X930" s="32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32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</row>
    <row r="931" spans="8:81" ht="15.75" customHeight="1"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32"/>
      <c r="V931" s="32"/>
      <c r="W931" s="32"/>
      <c r="X931" s="32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32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</row>
    <row r="932" spans="8:81" ht="15.75" customHeight="1"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32"/>
      <c r="V932" s="32"/>
      <c r="W932" s="32"/>
      <c r="X932" s="32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32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</row>
    <row r="933" spans="8:81" ht="15.75" customHeight="1"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32"/>
      <c r="V933" s="32"/>
      <c r="W933" s="32"/>
      <c r="X933" s="32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32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</row>
    <row r="934" spans="8:81" ht="15.75" customHeight="1"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32"/>
      <c r="V934" s="32"/>
      <c r="W934" s="32"/>
      <c r="X934" s="32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32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</row>
    <row r="935" spans="8:81" ht="15.75" customHeight="1"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32"/>
      <c r="V935" s="32"/>
      <c r="W935" s="32"/>
      <c r="X935" s="32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32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</row>
    <row r="936" spans="8:81" ht="15.75" customHeight="1"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32"/>
      <c r="V936" s="32"/>
      <c r="W936" s="32"/>
      <c r="X936" s="32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32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</row>
    <row r="937" spans="8:81" ht="15.75" customHeight="1"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32"/>
      <c r="V937" s="32"/>
      <c r="W937" s="32"/>
      <c r="X937" s="32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32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</row>
    <row r="938" spans="8:81" ht="15.75" customHeight="1"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32"/>
      <c r="V938" s="32"/>
      <c r="W938" s="32"/>
      <c r="X938" s="32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32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</row>
    <row r="939" spans="8:81" ht="15.75" customHeight="1"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32"/>
      <c r="V939" s="32"/>
      <c r="W939" s="32"/>
      <c r="X939" s="32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32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</row>
    <row r="940" spans="8:81" ht="15.75" customHeight="1"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32"/>
      <c r="V940" s="32"/>
      <c r="W940" s="32"/>
      <c r="X940" s="32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32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</row>
    <row r="941" spans="8:81" ht="15.75" customHeight="1"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32"/>
      <c r="V941" s="32"/>
      <c r="W941" s="32"/>
      <c r="X941" s="32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32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</row>
    <row r="942" spans="8:81" ht="15.75" customHeight="1"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32"/>
      <c r="V942" s="32"/>
      <c r="W942" s="32"/>
      <c r="X942" s="32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32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</row>
    <row r="943" spans="8:81" ht="15.75" customHeight="1"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32"/>
      <c r="V943" s="32"/>
      <c r="W943" s="32"/>
      <c r="X943" s="32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32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</row>
    <row r="944" spans="8:81" ht="15.75" customHeight="1"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32"/>
      <c r="V944" s="32"/>
      <c r="W944" s="32"/>
      <c r="X944" s="32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32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</row>
    <row r="945" spans="8:81" ht="15.75" customHeight="1"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32"/>
      <c r="V945" s="32"/>
      <c r="W945" s="32"/>
      <c r="X945" s="32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32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</row>
    <row r="946" spans="8:81" ht="15.75" customHeight="1"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32"/>
      <c r="V946" s="32"/>
      <c r="W946" s="32"/>
      <c r="X946" s="32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32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</row>
    <row r="947" spans="8:81" ht="15.75" customHeight="1"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32"/>
      <c r="V947" s="32"/>
      <c r="W947" s="32"/>
      <c r="X947" s="32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32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</row>
    <row r="948" spans="8:81" ht="15.75" customHeight="1"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32"/>
      <c r="V948" s="32"/>
      <c r="W948" s="32"/>
      <c r="X948" s="32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32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</row>
    <row r="949" spans="8:81" ht="15.75" customHeight="1"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32"/>
      <c r="V949" s="32"/>
      <c r="W949" s="32"/>
      <c r="X949" s="32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32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</row>
    <row r="950" spans="8:81" ht="15.75" customHeight="1"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32"/>
      <c r="V950" s="32"/>
      <c r="W950" s="32"/>
      <c r="X950" s="32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32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</row>
    <row r="951" spans="8:81" ht="15.75" customHeight="1"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32"/>
      <c r="V951" s="32"/>
      <c r="W951" s="32"/>
      <c r="X951" s="32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32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</row>
    <row r="952" spans="8:81" ht="15.75" customHeight="1"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32"/>
      <c r="V952" s="32"/>
      <c r="W952" s="32"/>
      <c r="X952" s="32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32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</row>
    <row r="953" spans="8:81" ht="15.75" customHeight="1"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32"/>
      <c r="V953" s="32"/>
      <c r="W953" s="32"/>
      <c r="X953" s="32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32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</row>
    <row r="954" spans="8:81" ht="15.75" customHeight="1"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32"/>
      <c r="V954" s="32"/>
      <c r="W954" s="32"/>
      <c r="X954" s="32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32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</row>
    <row r="955" spans="8:81" ht="15.75" customHeight="1"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32"/>
      <c r="V955" s="32"/>
      <c r="W955" s="32"/>
      <c r="X955" s="32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32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</row>
    <row r="956" spans="8:81" ht="15.75" customHeight="1"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32"/>
      <c r="V956" s="32"/>
      <c r="W956" s="32"/>
      <c r="X956" s="32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32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</row>
    <row r="957" spans="8:81" ht="15.75" customHeight="1"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32"/>
      <c r="V957" s="32"/>
      <c r="W957" s="32"/>
      <c r="X957" s="32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32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</row>
    <row r="958" spans="8:81" ht="15.75" customHeight="1"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32"/>
      <c r="V958" s="32"/>
      <c r="W958" s="32"/>
      <c r="X958" s="32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32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</row>
    <row r="959" spans="8:81" ht="15.75" customHeight="1"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32"/>
      <c r="V959" s="32"/>
      <c r="W959" s="32"/>
      <c r="X959" s="32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32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</row>
    <row r="960" spans="8:81" ht="15.75" customHeight="1"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32"/>
      <c r="V960" s="32"/>
      <c r="W960" s="32"/>
      <c r="X960" s="32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32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</row>
    <row r="961" spans="8:81" ht="15.75" customHeight="1"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32"/>
      <c r="V961" s="32"/>
      <c r="W961" s="32"/>
      <c r="X961" s="32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32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</row>
    <row r="962" spans="8:81" ht="15.75" customHeight="1"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32"/>
      <c r="V962" s="32"/>
      <c r="W962" s="32"/>
      <c r="X962" s="32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32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</row>
    <row r="963" spans="8:81" ht="15.75" customHeight="1"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32"/>
      <c r="V963" s="32"/>
      <c r="W963" s="32"/>
      <c r="X963" s="32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32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</row>
    <row r="964" spans="8:81" ht="15.75" customHeight="1"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32"/>
      <c r="V964" s="32"/>
      <c r="W964" s="32"/>
      <c r="X964" s="32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32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</row>
    <row r="965" spans="8:81" ht="15.75" customHeight="1"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32"/>
      <c r="V965" s="32"/>
      <c r="W965" s="32"/>
      <c r="X965" s="32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32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</row>
    <row r="966" spans="8:81" ht="15.75" customHeight="1"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32"/>
      <c r="V966" s="32"/>
      <c r="W966" s="32"/>
      <c r="X966" s="32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32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</row>
    <row r="967" spans="8:81" ht="15.75" customHeight="1"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32"/>
      <c r="V967" s="32"/>
      <c r="W967" s="32"/>
      <c r="X967" s="32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32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</row>
    <row r="968" spans="8:81" ht="15.75" customHeight="1"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32"/>
      <c r="V968" s="32"/>
      <c r="W968" s="32"/>
      <c r="X968" s="32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32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</row>
    <row r="969" spans="8:81" ht="15.75" customHeight="1"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32"/>
      <c r="V969" s="32"/>
      <c r="W969" s="32"/>
      <c r="X969" s="32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32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</row>
    <row r="970" spans="8:81" ht="15.75" customHeight="1"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32"/>
      <c r="V970" s="32"/>
      <c r="W970" s="32"/>
      <c r="X970" s="32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32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</row>
    <row r="971" spans="8:81" ht="15.75" customHeight="1"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32"/>
      <c r="V971" s="32"/>
      <c r="W971" s="32"/>
      <c r="X971" s="32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32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</row>
    <row r="972" spans="8:81" ht="15.75" customHeight="1"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32"/>
      <c r="V972" s="32"/>
      <c r="W972" s="32"/>
      <c r="X972" s="32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32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</row>
    <row r="973" spans="8:81" ht="15.75" customHeight="1"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32"/>
      <c r="V973" s="32"/>
      <c r="W973" s="32"/>
      <c r="X973" s="32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32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</row>
    <row r="974" spans="8:81" ht="15.75" customHeight="1"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32"/>
      <c r="V974" s="32"/>
      <c r="W974" s="32"/>
      <c r="X974" s="32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32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</row>
    <row r="975" spans="8:81" ht="15.75" customHeight="1"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32"/>
      <c r="V975" s="32"/>
      <c r="W975" s="32"/>
      <c r="X975" s="32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32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</row>
    <row r="976" spans="8:81" ht="15.75" customHeight="1"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32"/>
      <c r="V976" s="32"/>
      <c r="W976" s="32"/>
      <c r="X976" s="32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32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</row>
    <row r="977" spans="8:81" ht="15.75" customHeight="1"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32"/>
      <c r="V977" s="32"/>
      <c r="W977" s="32"/>
      <c r="X977" s="32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32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</row>
    <row r="978" spans="8:81" ht="15.75" customHeight="1"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32"/>
      <c r="V978" s="32"/>
      <c r="W978" s="32"/>
      <c r="X978" s="32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32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</row>
    <row r="979" spans="8:81" ht="15.75" customHeight="1"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32"/>
      <c r="V979" s="32"/>
      <c r="W979" s="32"/>
      <c r="X979" s="32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32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</row>
    <row r="980" spans="8:81" ht="15.75" customHeight="1"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32"/>
      <c r="V980" s="32"/>
      <c r="W980" s="32"/>
      <c r="X980" s="32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32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</row>
    <row r="981" spans="8:81" ht="15.75" customHeight="1"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32"/>
      <c r="V981" s="32"/>
      <c r="W981" s="32"/>
      <c r="X981" s="32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32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</row>
    <row r="982" spans="8:81" ht="15.75" customHeight="1"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32"/>
      <c r="V982" s="32"/>
      <c r="W982" s="32"/>
      <c r="X982" s="32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32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</row>
    <row r="983" spans="8:81" ht="15.75" customHeight="1"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32"/>
      <c r="V983" s="32"/>
      <c r="W983" s="32"/>
      <c r="X983" s="32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32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</row>
    <row r="984" spans="8:81" ht="15.75" customHeight="1"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32"/>
      <c r="V984" s="32"/>
      <c r="W984" s="32"/>
      <c r="X984" s="32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32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</row>
    <row r="985" spans="8:81" ht="15.75" customHeight="1"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32"/>
      <c r="V985" s="32"/>
      <c r="W985" s="32"/>
      <c r="X985" s="32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32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</row>
    <row r="986" spans="8:81" ht="15.75" customHeight="1"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32"/>
      <c r="V986" s="32"/>
      <c r="W986" s="32"/>
      <c r="X986" s="32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32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</row>
    <row r="987" spans="8:81" ht="15.75" customHeight="1"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32"/>
      <c r="V987" s="32"/>
      <c r="W987" s="32"/>
      <c r="X987" s="32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32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</row>
    <row r="988" spans="8:81" ht="15.75" customHeight="1"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32"/>
      <c r="V988" s="32"/>
      <c r="W988" s="32"/>
      <c r="X988" s="32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32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</row>
    <row r="989" spans="8:81" ht="15.75" customHeight="1"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32"/>
      <c r="V989" s="32"/>
      <c r="W989" s="32"/>
      <c r="X989" s="32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32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</row>
    <row r="990" spans="8:81" ht="15.75" customHeight="1"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32"/>
      <c r="V990" s="32"/>
      <c r="W990" s="32"/>
      <c r="X990" s="32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32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</row>
    <row r="991" spans="8:81" ht="15.75" customHeight="1"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32"/>
      <c r="V991" s="32"/>
      <c r="W991" s="32"/>
      <c r="X991" s="32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32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</row>
    <row r="992" spans="8:81" ht="15.75" customHeight="1"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32"/>
      <c r="V992" s="32"/>
      <c r="W992" s="32"/>
      <c r="X992" s="32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32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</row>
    <row r="993" spans="8:81" ht="15.75" customHeight="1"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32"/>
      <c r="V993" s="32"/>
      <c r="W993" s="32"/>
      <c r="X993" s="32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32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</row>
    <row r="994" spans="8:81" ht="15.75" customHeight="1"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32"/>
      <c r="V994" s="32"/>
      <c r="W994" s="32"/>
      <c r="X994" s="32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32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</row>
    <row r="995" spans="8:81" ht="15.75" customHeight="1"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32"/>
      <c r="V995" s="32"/>
      <c r="W995" s="32"/>
      <c r="X995" s="32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32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</row>
    <row r="996" spans="8:81" ht="15.75" customHeight="1"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32"/>
      <c r="V996" s="32"/>
      <c r="W996" s="32"/>
      <c r="X996" s="32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32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</row>
    <row r="997" spans="8:81" ht="15.75" customHeight="1"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32"/>
      <c r="V997" s="32"/>
      <c r="W997" s="32"/>
      <c r="X997" s="32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32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</row>
    <row r="998" spans="8:81" ht="15.75" customHeight="1"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32"/>
      <c r="V998" s="32"/>
      <c r="W998" s="32"/>
      <c r="X998" s="32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32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</row>
    <row r="999" spans="8:81" ht="15.75" customHeight="1"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32"/>
      <c r="V999" s="32"/>
      <c r="W999" s="32"/>
      <c r="X999" s="32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32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</row>
    <row r="1000" spans="8:81" ht="15.75" customHeight="1"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32"/>
      <c r="V1000" s="32"/>
      <c r="W1000" s="32"/>
      <c r="X1000" s="32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32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</row>
    <row r="1001" spans="8:81" ht="15.75" customHeight="1"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32"/>
      <c r="V1001" s="32"/>
      <c r="W1001" s="32"/>
      <c r="X1001" s="32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  <c r="BK1001" s="25"/>
      <c r="BL1001" s="25"/>
      <c r="BM1001" s="25"/>
      <c r="BN1001" s="25"/>
      <c r="BO1001" s="32"/>
      <c r="BP1001" s="25"/>
      <c r="BQ1001" s="25"/>
      <c r="BR1001" s="25"/>
      <c r="BS1001" s="25"/>
      <c r="BT1001" s="25"/>
      <c r="BU1001" s="25"/>
      <c r="BV1001" s="25"/>
      <c r="BW1001" s="25"/>
      <c r="BX1001" s="25"/>
      <c r="BY1001" s="25"/>
      <c r="BZ1001" s="25"/>
      <c r="CA1001" s="25"/>
      <c r="CB1001" s="25"/>
      <c r="CC1001" s="25"/>
    </row>
    <row r="1002" spans="8:81" ht="15.75" customHeight="1"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32"/>
      <c r="V1002" s="32"/>
      <c r="W1002" s="32"/>
      <c r="X1002" s="32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32"/>
      <c r="BP1002" s="25"/>
      <c r="BQ1002" s="25"/>
      <c r="BR1002" s="25"/>
      <c r="BS1002" s="25"/>
      <c r="BT1002" s="25"/>
      <c r="BU1002" s="25"/>
      <c r="BV1002" s="25"/>
      <c r="BW1002" s="25"/>
      <c r="BX1002" s="25"/>
      <c r="BY1002" s="25"/>
      <c r="BZ1002" s="25"/>
      <c r="CA1002" s="25"/>
      <c r="CB1002" s="25"/>
      <c r="CC1002" s="25"/>
    </row>
    <row r="1003" spans="8:81" ht="15.75" customHeight="1"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32"/>
      <c r="V1003" s="32"/>
      <c r="W1003" s="32"/>
      <c r="X1003" s="32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32"/>
      <c r="BP1003" s="25"/>
      <c r="BQ1003" s="25"/>
      <c r="BR1003" s="25"/>
      <c r="BS1003" s="25"/>
      <c r="BT1003" s="25"/>
      <c r="BU1003" s="25"/>
      <c r="BV1003" s="25"/>
      <c r="BW1003" s="25"/>
      <c r="BX1003" s="25"/>
      <c r="BY1003" s="25"/>
      <c r="BZ1003" s="25"/>
      <c r="CA1003" s="25"/>
      <c r="CB1003" s="25"/>
      <c r="CC1003" s="25"/>
    </row>
    <row r="1004" spans="8:81" ht="15.75" customHeight="1"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32"/>
      <c r="V1004" s="32"/>
      <c r="W1004" s="32"/>
      <c r="X1004" s="32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32"/>
      <c r="BP1004" s="25"/>
      <c r="BQ1004" s="25"/>
      <c r="BR1004" s="25"/>
      <c r="BS1004" s="25"/>
      <c r="BT1004" s="25"/>
      <c r="BU1004" s="25"/>
      <c r="BV1004" s="25"/>
      <c r="BW1004" s="25"/>
      <c r="BX1004" s="25"/>
      <c r="BY1004" s="25"/>
      <c r="BZ1004" s="25"/>
      <c r="CA1004" s="25"/>
      <c r="CB1004" s="25"/>
      <c r="CC1004" s="25"/>
    </row>
    <row r="1005" spans="8:81" ht="15.75" customHeight="1"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32"/>
      <c r="V1005" s="32"/>
      <c r="W1005" s="32"/>
      <c r="X1005" s="32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  <c r="BE1005" s="25"/>
      <c r="BF1005" s="25"/>
      <c r="BG1005" s="25"/>
      <c r="BH1005" s="25"/>
      <c r="BI1005" s="25"/>
      <c r="BJ1005" s="25"/>
      <c r="BK1005" s="25"/>
      <c r="BL1005" s="25"/>
      <c r="BM1005" s="25"/>
      <c r="BN1005" s="25"/>
      <c r="BO1005" s="32"/>
      <c r="BP1005" s="25"/>
      <c r="BQ1005" s="25"/>
      <c r="BR1005" s="25"/>
      <c r="BS1005" s="25"/>
      <c r="BT1005" s="25"/>
      <c r="BU1005" s="25"/>
      <c r="BV1005" s="25"/>
      <c r="BW1005" s="25"/>
      <c r="BX1005" s="25"/>
      <c r="BY1005" s="25"/>
      <c r="BZ1005" s="25"/>
      <c r="CA1005" s="25"/>
      <c r="CB1005" s="25"/>
      <c r="CC1005" s="25"/>
    </row>
    <row r="1006" spans="8:81" ht="15.75" customHeight="1"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32"/>
      <c r="V1006" s="32"/>
      <c r="W1006" s="32"/>
      <c r="X1006" s="32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32"/>
      <c r="BP1006" s="25"/>
      <c r="BQ1006" s="25"/>
      <c r="BR1006" s="25"/>
      <c r="BS1006" s="25"/>
      <c r="BT1006" s="25"/>
      <c r="BU1006" s="25"/>
      <c r="BV1006" s="25"/>
      <c r="BW1006" s="25"/>
      <c r="BX1006" s="25"/>
      <c r="BY1006" s="25"/>
      <c r="BZ1006" s="25"/>
      <c r="CA1006" s="25"/>
      <c r="CB1006" s="25"/>
      <c r="CC1006" s="25"/>
    </row>
    <row r="1007" spans="8:81" ht="15.75" customHeight="1"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32"/>
      <c r="V1007" s="32"/>
      <c r="W1007" s="32"/>
      <c r="X1007" s="32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  <c r="BE1007" s="25"/>
      <c r="BF1007" s="25"/>
      <c r="BG1007" s="25"/>
      <c r="BH1007" s="25"/>
      <c r="BI1007" s="25"/>
      <c r="BJ1007" s="25"/>
      <c r="BK1007" s="25"/>
      <c r="BL1007" s="25"/>
      <c r="BM1007" s="25"/>
      <c r="BN1007" s="25"/>
      <c r="BO1007" s="32"/>
      <c r="BP1007" s="25"/>
      <c r="BQ1007" s="25"/>
      <c r="BR1007" s="25"/>
      <c r="BS1007" s="25"/>
      <c r="BT1007" s="25"/>
      <c r="BU1007" s="25"/>
      <c r="BV1007" s="25"/>
      <c r="BW1007" s="25"/>
      <c r="BX1007" s="25"/>
      <c r="BY1007" s="25"/>
      <c r="BZ1007" s="25"/>
      <c r="CA1007" s="25"/>
      <c r="CB1007" s="25"/>
      <c r="CC1007" s="25"/>
    </row>
    <row r="1008" spans="8:81" ht="15.75" customHeight="1"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32"/>
      <c r="V1008" s="32"/>
      <c r="W1008" s="32"/>
      <c r="X1008" s="32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32"/>
      <c r="BP1008" s="25"/>
      <c r="BQ1008" s="25"/>
      <c r="BR1008" s="25"/>
      <c r="BS1008" s="25"/>
      <c r="BT1008" s="25"/>
      <c r="BU1008" s="25"/>
      <c r="BV1008" s="25"/>
      <c r="BW1008" s="25"/>
      <c r="BX1008" s="25"/>
      <c r="BY1008" s="25"/>
      <c r="BZ1008" s="25"/>
      <c r="CA1008" s="25"/>
      <c r="CB1008" s="25"/>
      <c r="CC1008" s="25"/>
    </row>
    <row r="1009" spans="8:81" ht="15.75" customHeight="1"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32"/>
      <c r="V1009" s="32"/>
      <c r="W1009" s="32"/>
      <c r="X1009" s="32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32"/>
      <c r="BP1009" s="25"/>
      <c r="BQ1009" s="25"/>
      <c r="BR1009" s="25"/>
      <c r="BS1009" s="25"/>
      <c r="BT1009" s="25"/>
      <c r="BU1009" s="25"/>
      <c r="BV1009" s="25"/>
      <c r="BW1009" s="25"/>
      <c r="BX1009" s="25"/>
      <c r="BY1009" s="25"/>
      <c r="BZ1009" s="25"/>
      <c r="CA1009" s="25"/>
      <c r="CB1009" s="25"/>
      <c r="CC1009" s="25"/>
    </row>
    <row r="1010" spans="8:81" ht="15.75" customHeight="1"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32"/>
      <c r="V1010" s="32"/>
      <c r="W1010" s="32"/>
      <c r="X1010" s="32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32"/>
      <c r="BP1010" s="25"/>
      <c r="BQ1010" s="25"/>
      <c r="BR1010" s="25"/>
      <c r="BS1010" s="25"/>
      <c r="BT1010" s="25"/>
      <c r="BU1010" s="25"/>
      <c r="BV1010" s="25"/>
      <c r="BW1010" s="25"/>
      <c r="BX1010" s="25"/>
      <c r="BY1010" s="25"/>
      <c r="BZ1010" s="25"/>
      <c r="CA1010" s="25"/>
      <c r="CB1010" s="25"/>
      <c r="CC1010" s="25"/>
    </row>
    <row r="1011" spans="8:81" ht="15.75" customHeight="1"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32"/>
      <c r="V1011" s="32"/>
      <c r="W1011" s="32"/>
      <c r="X1011" s="32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32"/>
      <c r="BP1011" s="25"/>
      <c r="BQ1011" s="25"/>
      <c r="BR1011" s="25"/>
      <c r="BS1011" s="25"/>
      <c r="BT1011" s="25"/>
      <c r="BU1011" s="25"/>
      <c r="BV1011" s="25"/>
      <c r="BW1011" s="25"/>
      <c r="BX1011" s="25"/>
      <c r="BY1011" s="25"/>
      <c r="BZ1011" s="25"/>
      <c r="CA1011" s="25"/>
      <c r="CB1011" s="25"/>
      <c r="CC1011" s="25"/>
    </row>
    <row r="1012" spans="8:81" ht="15.75" customHeight="1"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32"/>
      <c r="V1012" s="32"/>
      <c r="W1012" s="32"/>
      <c r="X1012" s="32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32"/>
      <c r="BP1012" s="25"/>
      <c r="BQ1012" s="25"/>
      <c r="BR1012" s="25"/>
      <c r="BS1012" s="25"/>
      <c r="BT1012" s="25"/>
      <c r="BU1012" s="25"/>
      <c r="BV1012" s="25"/>
      <c r="BW1012" s="25"/>
      <c r="BX1012" s="25"/>
      <c r="BY1012" s="25"/>
      <c r="BZ1012" s="25"/>
      <c r="CA1012" s="25"/>
      <c r="CB1012" s="25"/>
      <c r="CC1012" s="25"/>
    </row>
    <row r="1013" spans="8:81" ht="15.75" customHeight="1"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32"/>
      <c r="V1013" s="32"/>
      <c r="W1013" s="32"/>
      <c r="X1013" s="32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32"/>
      <c r="BP1013" s="25"/>
      <c r="BQ1013" s="25"/>
      <c r="BR1013" s="25"/>
      <c r="BS1013" s="25"/>
      <c r="BT1013" s="25"/>
      <c r="BU1013" s="25"/>
      <c r="BV1013" s="25"/>
      <c r="BW1013" s="25"/>
      <c r="BX1013" s="25"/>
      <c r="BY1013" s="25"/>
      <c r="BZ1013" s="25"/>
      <c r="CA1013" s="25"/>
      <c r="CB1013" s="25"/>
      <c r="CC1013" s="25"/>
    </row>
    <row r="1014" spans="8:81" ht="15.75" customHeight="1"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32"/>
      <c r="V1014" s="32"/>
      <c r="W1014" s="32"/>
      <c r="X1014" s="32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32"/>
      <c r="BP1014" s="25"/>
      <c r="BQ1014" s="25"/>
      <c r="BR1014" s="25"/>
      <c r="BS1014" s="25"/>
      <c r="BT1014" s="25"/>
      <c r="BU1014" s="25"/>
      <c r="BV1014" s="25"/>
      <c r="BW1014" s="25"/>
      <c r="BX1014" s="25"/>
      <c r="BY1014" s="25"/>
      <c r="BZ1014" s="25"/>
      <c r="CA1014" s="25"/>
      <c r="CB1014" s="25"/>
      <c r="CC1014" s="25"/>
    </row>
    <row r="1015" spans="8:81" ht="15.75" customHeight="1"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32"/>
      <c r="V1015" s="32"/>
      <c r="W1015" s="32"/>
      <c r="X1015" s="32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32"/>
      <c r="BP1015" s="25"/>
      <c r="BQ1015" s="25"/>
      <c r="BR1015" s="25"/>
      <c r="BS1015" s="25"/>
      <c r="BT1015" s="25"/>
      <c r="BU1015" s="25"/>
      <c r="BV1015" s="25"/>
      <c r="BW1015" s="25"/>
      <c r="BX1015" s="25"/>
      <c r="BY1015" s="25"/>
      <c r="BZ1015" s="25"/>
      <c r="CA1015" s="25"/>
      <c r="CB1015" s="25"/>
      <c r="CC1015" s="25"/>
    </row>
    <row r="1016" spans="8:81" ht="15.75" customHeight="1"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32"/>
      <c r="V1016" s="32"/>
      <c r="W1016" s="32"/>
      <c r="X1016" s="32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32"/>
      <c r="BP1016" s="25"/>
      <c r="BQ1016" s="25"/>
      <c r="BR1016" s="25"/>
      <c r="BS1016" s="25"/>
      <c r="BT1016" s="25"/>
      <c r="BU1016" s="25"/>
      <c r="BV1016" s="25"/>
      <c r="BW1016" s="25"/>
      <c r="BX1016" s="25"/>
      <c r="BY1016" s="25"/>
      <c r="BZ1016" s="25"/>
      <c r="CA1016" s="25"/>
      <c r="CB1016" s="25"/>
      <c r="CC1016" s="25"/>
    </row>
    <row r="1017" spans="8:81" ht="15.75" customHeight="1"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32"/>
      <c r="V1017" s="32"/>
      <c r="W1017" s="32"/>
      <c r="X1017" s="32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32"/>
      <c r="BP1017" s="25"/>
      <c r="BQ1017" s="25"/>
      <c r="BR1017" s="25"/>
      <c r="BS1017" s="25"/>
      <c r="BT1017" s="25"/>
      <c r="BU1017" s="25"/>
      <c r="BV1017" s="25"/>
      <c r="BW1017" s="25"/>
      <c r="BX1017" s="25"/>
      <c r="BY1017" s="25"/>
      <c r="BZ1017" s="25"/>
      <c r="CA1017" s="25"/>
      <c r="CB1017" s="25"/>
      <c r="CC1017" s="25"/>
    </row>
    <row r="1018" spans="8:81" ht="15.75" customHeight="1"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32"/>
      <c r="V1018" s="32"/>
      <c r="W1018" s="32"/>
      <c r="X1018" s="32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32"/>
      <c r="BP1018" s="25"/>
      <c r="BQ1018" s="25"/>
      <c r="BR1018" s="25"/>
      <c r="BS1018" s="25"/>
      <c r="BT1018" s="25"/>
      <c r="BU1018" s="25"/>
      <c r="BV1018" s="25"/>
      <c r="BW1018" s="25"/>
      <c r="BX1018" s="25"/>
      <c r="BY1018" s="25"/>
      <c r="BZ1018" s="25"/>
      <c r="CA1018" s="25"/>
      <c r="CB1018" s="25"/>
      <c r="CC1018" s="25"/>
    </row>
    <row r="1019" spans="8:81" ht="15.75" customHeight="1"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32"/>
      <c r="V1019" s="32"/>
      <c r="W1019" s="32"/>
      <c r="X1019" s="32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  <c r="BA1019" s="25"/>
      <c r="BB1019" s="25"/>
      <c r="BC1019" s="25"/>
      <c r="BD1019" s="25"/>
      <c r="BE1019" s="25"/>
      <c r="BF1019" s="25"/>
      <c r="BG1019" s="25"/>
      <c r="BH1019" s="25"/>
      <c r="BI1019" s="25"/>
      <c r="BJ1019" s="25"/>
      <c r="BK1019" s="25"/>
      <c r="BL1019" s="25"/>
      <c r="BM1019" s="25"/>
      <c r="BN1019" s="25"/>
      <c r="BO1019" s="32"/>
      <c r="BP1019" s="25"/>
      <c r="BQ1019" s="25"/>
      <c r="BR1019" s="25"/>
      <c r="BS1019" s="25"/>
      <c r="BT1019" s="25"/>
      <c r="BU1019" s="25"/>
      <c r="BV1019" s="25"/>
      <c r="BW1019" s="25"/>
      <c r="BX1019" s="25"/>
      <c r="BY1019" s="25"/>
      <c r="BZ1019" s="25"/>
      <c r="CA1019" s="25"/>
      <c r="CB1019" s="25"/>
      <c r="CC1019" s="25"/>
    </row>
    <row r="1020" spans="8:81" ht="15.75" customHeight="1"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32"/>
      <c r="V1020" s="32"/>
      <c r="W1020" s="32"/>
      <c r="X1020" s="32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  <c r="BA1020" s="25"/>
      <c r="BB1020" s="25"/>
      <c r="BC1020" s="25"/>
      <c r="BD1020" s="25"/>
      <c r="BE1020" s="25"/>
      <c r="BF1020" s="25"/>
      <c r="BG1020" s="25"/>
      <c r="BH1020" s="25"/>
      <c r="BI1020" s="25"/>
      <c r="BJ1020" s="25"/>
      <c r="BK1020" s="25"/>
      <c r="BL1020" s="25"/>
      <c r="BM1020" s="25"/>
      <c r="BN1020" s="25"/>
      <c r="BO1020" s="32"/>
      <c r="BP1020" s="25"/>
      <c r="BQ1020" s="25"/>
      <c r="BR1020" s="25"/>
      <c r="BS1020" s="25"/>
      <c r="BT1020" s="25"/>
      <c r="BU1020" s="25"/>
      <c r="BV1020" s="25"/>
      <c r="BW1020" s="25"/>
      <c r="BX1020" s="25"/>
      <c r="BY1020" s="25"/>
      <c r="BZ1020" s="25"/>
      <c r="CA1020" s="25"/>
      <c r="CB1020" s="25"/>
      <c r="CC1020" s="25"/>
    </row>
    <row r="1021" spans="8:81" ht="15.75" customHeight="1"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32"/>
      <c r="V1021" s="32"/>
      <c r="W1021" s="32"/>
      <c r="X1021" s="32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  <c r="BA1021" s="25"/>
      <c r="BB1021" s="25"/>
      <c r="BC1021" s="25"/>
      <c r="BD1021" s="25"/>
      <c r="BE1021" s="25"/>
      <c r="BF1021" s="25"/>
      <c r="BG1021" s="25"/>
      <c r="BH1021" s="25"/>
      <c r="BI1021" s="25"/>
      <c r="BJ1021" s="25"/>
      <c r="BK1021" s="25"/>
      <c r="BL1021" s="25"/>
      <c r="BM1021" s="25"/>
      <c r="BN1021" s="25"/>
      <c r="BO1021" s="32"/>
      <c r="BP1021" s="25"/>
      <c r="BQ1021" s="25"/>
      <c r="BR1021" s="25"/>
      <c r="BS1021" s="25"/>
      <c r="BT1021" s="25"/>
      <c r="BU1021" s="25"/>
      <c r="BV1021" s="25"/>
      <c r="BW1021" s="25"/>
      <c r="BX1021" s="25"/>
      <c r="BY1021" s="25"/>
      <c r="BZ1021" s="25"/>
      <c r="CA1021" s="25"/>
      <c r="CB1021" s="25"/>
      <c r="CC1021" s="25"/>
    </row>
    <row r="1022" spans="8:81" ht="15.75" customHeight="1"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32"/>
      <c r="V1022" s="32"/>
      <c r="W1022" s="32"/>
      <c r="X1022" s="32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  <c r="BA1022" s="25"/>
      <c r="BB1022" s="25"/>
      <c r="BC1022" s="25"/>
      <c r="BD1022" s="25"/>
      <c r="BE1022" s="25"/>
      <c r="BF1022" s="25"/>
      <c r="BG1022" s="25"/>
      <c r="BH1022" s="25"/>
      <c r="BI1022" s="25"/>
      <c r="BJ1022" s="25"/>
      <c r="BK1022" s="25"/>
      <c r="BL1022" s="25"/>
      <c r="BM1022" s="25"/>
      <c r="BN1022" s="25"/>
      <c r="BO1022" s="32"/>
      <c r="BP1022" s="25"/>
      <c r="BQ1022" s="25"/>
      <c r="BR1022" s="25"/>
      <c r="BS1022" s="25"/>
      <c r="BT1022" s="25"/>
      <c r="BU1022" s="25"/>
      <c r="BV1022" s="25"/>
      <c r="BW1022" s="25"/>
      <c r="BX1022" s="25"/>
      <c r="BY1022" s="25"/>
      <c r="BZ1022" s="25"/>
      <c r="CA1022" s="25"/>
      <c r="CB1022" s="25"/>
      <c r="CC1022" s="25"/>
    </row>
    <row r="1023" spans="8:81" ht="15.75" customHeight="1"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32"/>
      <c r="V1023" s="32"/>
      <c r="W1023" s="32"/>
      <c r="X1023" s="32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  <c r="BA1023" s="25"/>
      <c r="BB1023" s="25"/>
      <c r="BC1023" s="25"/>
      <c r="BD1023" s="25"/>
      <c r="BE1023" s="25"/>
      <c r="BF1023" s="25"/>
      <c r="BG1023" s="25"/>
      <c r="BH1023" s="25"/>
      <c r="BI1023" s="25"/>
      <c r="BJ1023" s="25"/>
      <c r="BK1023" s="25"/>
      <c r="BL1023" s="25"/>
      <c r="BM1023" s="25"/>
      <c r="BN1023" s="25"/>
      <c r="BO1023" s="32"/>
      <c r="BP1023" s="25"/>
      <c r="BQ1023" s="25"/>
      <c r="BR1023" s="25"/>
      <c r="BS1023" s="25"/>
      <c r="BT1023" s="25"/>
      <c r="BU1023" s="25"/>
      <c r="BV1023" s="25"/>
      <c r="BW1023" s="25"/>
      <c r="BX1023" s="25"/>
      <c r="BY1023" s="25"/>
      <c r="BZ1023" s="25"/>
      <c r="CA1023" s="25"/>
      <c r="CB1023" s="25"/>
      <c r="CC1023" s="25"/>
    </row>
    <row r="1024" spans="8:81" ht="15.75" customHeight="1"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32"/>
      <c r="V1024" s="32"/>
      <c r="W1024" s="32"/>
      <c r="X1024" s="32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  <c r="BA1024" s="25"/>
      <c r="BB1024" s="25"/>
      <c r="BC1024" s="25"/>
      <c r="BD1024" s="25"/>
      <c r="BE1024" s="25"/>
      <c r="BF1024" s="25"/>
      <c r="BG1024" s="25"/>
      <c r="BH1024" s="25"/>
      <c r="BI1024" s="25"/>
      <c r="BJ1024" s="25"/>
      <c r="BK1024" s="25"/>
      <c r="BL1024" s="25"/>
      <c r="BM1024" s="25"/>
      <c r="BN1024" s="25"/>
      <c r="BO1024" s="32"/>
      <c r="BP1024" s="25"/>
      <c r="BQ1024" s="25"/>
      <c r="BR1024" s="25"/>
      <c r="BS1024" s="25"/>
      <c r="BT1024" s="25"/>
      <c r="BU1024" s="25"/>
      <c r="BV1024" s="25"/>
      <c r="BW1024" s="25"/>
      <c r="BX1024" s="25"/>
      <c r="BY1024" s="25"/>
      <c r="BZ1024" s="25"/>
      <c r="CA1024" s="25"/>
      <c r="CB1024" s="25"/>
      <c r="CC1024" s="25"/>
    </row>
    <row r="1025" spans="8:81" ht="15.75" customHeight="1"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32"/>
      <c r="V1025" s="32"/>
      <c r="W1025" s="32"/>
      <c r="X1025" s="32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  <c r="BA1025" s="25"/>
      <c r="BB1025" s="25"/>
      <c r="BC1025" s="25"/>
      <c r="BD1025" s="25"/>
      <c r="BE1025" s="25"/>
      <c r="BF1025" s="25"/>
      <c r="BG1025" s="25"/>
      <c r="BH1025" s="25"/>
      <c r="BI1025" s="25"/>
      <c r="BJ1025" s="25"/>
      <c r="BK1025" s="25"/>
      <c r="BL1025" s="25"/>
      <c r="BM1025" s="25"/>
      <c r="BN1025" s="25"/>
      <c r="BO1025" s="32"/>
      <c r="BP1025" s="25"/>
      <c r="BQ1025" s="25"/>
      <c r="BR1025" s="25"/>
      <c r="BS1025" s="25"/>
      <c r="BT1025" s="25"/>
      <c r="BU1025" s="25"/>
      <c r="BV1025" s="25"/>
      <c r="BW1025" s="25"/>
      <c r="BX1025" s="25"/>
      <c r="BY1025" s="25"/>
      <c r="BZ1025" s="25"/>
      <c r="CA1025" s="25"/>
      <c r="CB1025" s="25"/>
      <c r="CC1025" s="25"/>
    </row>
    <row r="1026" spans="8:81" ht="15.75" customHeight="1"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32"/>
      <c r="V1026" s="32"/>
      <c r="W1026" s="32"/>
      <c r="X1026" s="32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  <c r="BA1026" s="25"/>
      <c r="BB1026" s="25"/>
      <c r="BC1026" s="25"/>
      <c r="BD1026" s="25"/>
      <c r="BE1026" s="25"/>
      <c r="BF1026" s="25"/>
      <c r="BG1026" s="25"/>
      <c r="BH1026" s="25"/>
      <c r="BI1026" s="25"/>
      <c r="BJ1026" s="25"/>
      <c r="BK1026" s="25"/>
      <c r="BL1026" s="25"/>
      <c r="BM1026" s="25"/>
      <c r="BN1026" s="25"/>
      <c r="BO1026" s="32"/>
      <c r="BP1026" s="25"/>
      <c r="BQ1026" s="25"/>
      <c r="BR1026" s="25"/>
      <c r="BS1026" s="25"/>
      <c r="BT1026" s="25"/>
      <c r="BU1026" s="25"/>
      <c r="BV1026" s="25"/>
      <c r="BW1026" s="25"/>
      <c r="BX1026" s="25"/>
      <c r="BY1026" s="25"/>
      <c r="BZ1026" s="25"/>
      <c r="CA1026" s="25"/>
      <c r="CB1026" s="25"/>
      <c r="CC1026" s="25"/>
    </row>
    <row r="1027" spans="8:81" ht="15.75" customHeight="1"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32"/>
      <c r="V1027" s="32"/>
      <c r="W1027" s="32"/>
      <c r="X1027" s="32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  <c r="BA1027" s="25"/>
      <c r="BB1027" s="25"/>
      <c r="BC1027" s="25"/>
      <c r="BD1027" s="25"/>
      <c r="BE1027" s="25"/>
      <c r="BF1027" s="25"/>
      <c r="BG1027" s="25"/>
      <c r="BH1027" s="25"/>
      <c r="BI1027" s="25"/>
      <c r="BJ1027" s="25"/>
      <c r="BK1027" s="25"/>
      <c r="BL1027" s="25"/>
      <c r="BM1027" s="25"/>
      <c r="BN1027" s="25"/>
      <c r="BO1027" s="32"/>
      <c r="BP1027" s="25"/>
      <c r="BQ1027" s="25"/>
      <c r="BR1027" s="25"/>
      <c r="BS1027" s="25"/>
      <c r="BT1027" s="25"/>
      <c r="BU1027" s="25"/>
      <c r="BV1027" s="25"/>
      <c r="BW1027" s="25"/>
      <c r="BX1027" s="25"/>
      <c r="BY1027" s="25"/>
      <c r="BZ1027" s="25"/>
      <c r="CA1027" s="25"/>
      <c r="CB1027" s="25"/>
      <c r="CC1027" s="25"/>
    </row>
    <row r="1028" spans="8:81" ht="15.75" customHeight="1"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32"/>
      <c r="V1028" s="32"/>
      <c r="W1028" s="32"/>
      <c r="X1028" s="32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  <c r="BA1028" s="25"/>
      <c r="BB1028" s="25"/>
      <c r="BC1028" s="25"/>
      <c r="BD1028" s="25"/>
      <c r="BE1028" s="25"/>
      <c r="BF1028" s="25"/>
      <c r="BG1028" s="25"/>
      <c r="BH1028" s="25"/>
      <c r="BI1028" s="25"/>
      <c r="BJ1028" s="25"/>
      <c r="BK1028" s="25"/>
      <c r="BL1028" s="25"/>
      <c r="BM1028" s="25"/>
      <c r="BN1028" s="25"/>
      <c r="BO1028" s="32"/>
      <c r="BP1028" s="25"/>
      <c r="BQ1028" s="25"/>
      <c r="BR1028" s="25"/>
      <c r="BS1028" s="25"/>
      <c r="BT1028" s="25"/>
      <c r="BU1028" s="25"/>
      <c r="BV1028" s="25"/>
      <c r="BW1028" s="25"/>
      <c r="BX1028" s="25"/>
      <c r="BY1028" s="25"/>
      <c r="BZ1028" s="25"/>
      <c r="CA1028" s="25"/>
      <c r="CB1028" s="25"/>
      <c r="CC1028" s="25"/>
    </row>
    <row r="1029" spans="8:81" ht="15.75" customHeight="1"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32"/>
      <c r="V1029" s="32"/>
      <c r="W1029" s="32"/>
      <c r="X1029" s="32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  <c r="BA1029" s="25"/>
      <c r="BB1029" s="25"/>
      <c r="BC1029" s="25"/>
      <c r="BD1029" s="25"/>
      <c r="BE1029" s="25"/>
      <c r="BF1029" s="25"/>
      <c r="BG1029" s="25"/>
      <c r="BH1029" s="25"/>
      <c r="BI1029" s="25"/>
      <c r="BJ1029" s="25"/>
      <c r="BK1029" s="25"/>
      <c r="BL1029" s="25"/>
      <c r="BM1029" s="25"/>
      <c r="BN1029" s="25"/>
      <c r="BO1029" s="32"/>
      <c r="BP1029" s="25"/>
      <c r="BQ1029" s="25"/>
      <c r="BR1029" s="25"/>
      <c r="BS1029" s="25"/>
      <c r="BT1029" s="25"/>
      <c r="BU1029" s="25"/>
      <c r="BV1029" s="25"/>
      <c r="BW1029" s="25"/>
      <c r="BX1029" s="25"/>
      <c r="BY1029" s="25"/>
      <c r="BZ1029" s="25"/>
      <c r="CA1029" s="25"/>
      <c r="CB1029" s="25"/>
      <c r="CC1029" s="25"/>
    </row>
    <row r="1030" spans="8:81" ht="15.75" customHeight="1"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32"/>
      <c r="V1030" s="32"/>
      <c r="W1030" s="32"/>
      <c r="X1030" s="32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  <c r="BA1030" s="25"/>
      <c r="BB1030" s="25"/>
      <c r="BC1030" s="25"/>
      <c r="BD1030" s="25"/>
      <c r="BE1030" s="25"/>
      <c r="BF1030" s="25"/>
      <c r="BG1030" s="25"/>
      <c r="BH1030" s="25"/>
      <c r="BI1030" s="25"/>
      <c r="BJ1030" s="25"/>
      <c r="BK1030" s="25"/>
      <c r="BL1030" s="25"/>
      <c r="BM1030" s="25"/>
      <c r="BN1030" s="25"/>
      <c r="BO1030" s="32"/>
      <c r="BP1030" s="25"/>
      <c r="BQ1030" s="25"/>
      <c r="BR1030" s="25"/>
      <c r="BS1030" s="25"/>
      <c r="BT1030" s="25"/>
      <c r="BU1030" s="25"/>
      <c r="BV1030" s="25"/>
      <c r="BW1030" s="25"/>
      <c r="BX1030" s="25"/>
      <c r="BY1030" s="25"/>
      <c r="BZ1030" s="25"/>
      <c r="CA1030" s="25"/>
      <c r="CB1030" s="25"/>
      <c r="CC1030" s="25"/>
    </row>
    <row r="1031" spans="8:81" ht="15.75" customHeight="1"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32"/>
      <c r="V1031" s="32"/>
      <c r="W1031" s="32"/>
      <c r="X1031" s="32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  <c r="BA1031" s="25"/>
      <c r="BB1031" s="25"/>
      <c r="BC1031" s="25"/>
      <c r="BD1031" s="25"/>
      <c r="BE1031" s="25"/>
      <c r="BF1031" s="25"/>
      <c r="BG1031" s="25"/>
      <c r="BH1031" s="25"/>
      <c r="BI1031" s="25"/>
      <c r="BJ1031" s="25"/>
      <c r="BK1031" s="25"/>
      <c r="BL1031" s="25"/>
      <c r="BM1031" s="25"/>
      <c r="BN1031" s="25"/>
      <c r="BO1031" s="32"/>
      <c r="BP1031" s="25"/>
      <c r="BQ1031" s="25"/>
      <c r="BR1031" s="25"/>
      <c r="BS1031" s="25"/>
      <c r="BT1031" s="25"/>
      <c r="BU1031" s="25"/>
      <c r="BV1031" s="25"/>
      <c r="BW1031" s="25"/>
      <c r="BX1031" s="25"/>
      <c r="BY1031" s="25"/>
      <c r="BZ1031" s="25"/>
      <c r="CA1031" s="25"/>
      <c r="CB1031" s="25"/>
      <c r="CC1031" s="25"/>
    </row>
    <row r="1032" spans="8:81" ht="15.75" customHeight="1"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32"/>
      <c r="V1032" s="32"/>
      <c r="W1032" s="32"/>
      <c r="X1032" s="32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  <c r="BA1032" s="25"/>
      <c r="BB1032" s="25"/>
      <c r="BC1032" s="25"/>
      <c r="BD1032" s="25"/>
      <c r="BE1032" s="25"/>
      <c r="BF1032" s="25"/>
      <c r="BG1032" s="25"/>
      <c r="BH1032" s="25"/>
      <c r="BI1032" s="25"/>
      <c r="BJ1032" s="25"/>
      <c r="BK1032" s="25"/>
      <c r="BL1032" s="25"/>
      <c r="BM1032" s="25"/>
      <c r="BN1032" s="25"/>
      <c r="BO1032" s="32"/>
      <c r="BP1032" s="25"/>
      <c r="BQ1032" s="25"/>
      <c r="BR1032" s="25"/>
      <c r="BS1032" s="25"/>
      <c r="BT1032" s="25"/>
      <c r="BU1032" s="25"/>
      <c r="BV1032" s="25"/>
      <c r="BW1032" s="25"/>
      <c r="BX1032" s="25"/>
      <c r="BY1032" s="25"/>
      <c r="BZ1032" s="25"/>
      <c r="CA1032" s="25"/>
      <c r="CB1032" s="25"/>
      <c r="CC1032" s="25"/>
    </row>
    <row r="1033" spans="8:81" ht="15.75" customHeight="1"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32"/>
      <c r="V1033" s="32"/>
      <c r="W1033" s="32"/>
      <c r="X1033" s="32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  <c r="BA1033" s="25"/>
      <c r="BB1033" s="25"/>
      <c r="BC1033" s="25"/>
      <c r="BD1033" s="25"/>
      <c r="BE1033" s="25"/>
      <c r="BF1033" s="25"/>
      <c r="BG1033" s="25"/>
      <c r="BH1033" s="25"/>
      <c r="BI1033" s="25"/>
      <c r="BJ1033" s="25"/>
      <c r="BK1033" s="25"/>
      <c r="BL1033" s="25"/>
      <c r="BM1033" s="25"/>
      <c r="BN1033" s="25"/>
      <c r="BO1033" s="32"/>
      <c r="BP1033" s="25"/>
      <c r="BQ1033" s="25"/>
      <c r="BR1033" s="25"/>
      <c r="BS1033" s="25"/>
      <c r="BT1033" s="25"/>
      <c r="BU1033" s="25"/>
      <c r="BV1033" s="25"/>
      <c r="BW1033" s="25"/>
      <c r="BX1033" s="25"/>
      <c r="BY1033" s="25"/>
      <c r="BZ1033" s="25"/>
      <c r="CA1033" s="25"/>
      <c r="CB1033" s="25"/>
      <c r="CC1033" s="25"/>
    </row>
    <row r="1034" spans="8:81" ht="15.75" customHeight="1"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32"/>
      <c r="V1034" s="32"/>
      <c r="W1034" s="32"/>
      <c r="X1034" s="32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  <c r="BA1034" s="25"/>
      <c r="BB1034" s="25"/>
      <c r="BC1034" s="25"/>
      <c r="BD1034" s="25"/>
      <c r="BE1034" s="25"/>
      <c r="BF1034" s="25"/>
      <c r="BG1034" s="25"/>
      <c r="BH1034" s="25"/>
      <c r="BI1034" s="25"/>
      <c r="BJ1034" s="25"/>
      <c r="BK1034" s="25"/>
      <c r="BL1034" s="25"/>
      <c r="BM1034" s="25"/>
      <c r="BN1034" s="25"/>
      <c r="BO1034" s="32"/>
      <c r="BP1034" s="25"/>
      <c r="BQ1034" s="25"/>
      <c r="BR1034" s="25"/>
      <c r="BS1034" s="25"/>
      <c r="BT1034" s="25"/>
      <c r="BU1034" s="25"/>
      <c r="BV1034" s="25"/>
      <c r="BW1034" s="25"/>
      <c r="BX1034" s="25"/>
      <c r="BY1034" s="25"/>
      <c r="BZ1034" s="25"/>
      <c r="CA1034" s="25"/>
      <c r="CB1034" s="25"/>
      <c r="CC1034" s="25"/>
    </row>
    <row r="1035" spans="8:81" ht="15.75" customHeight="1"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32"/>
      <c r="V1035" s="32"/>
      <c r="W1035" s="32"/>
      <c r="X1035" s="32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  <c r="BA1035" s="25"/>
      <c r="BB1035" s="25"/>
      <c r="BC1035" s="25"/>
      <c r="BD1035" s="25"/>
      <c r="BE1035" s="25"/>
      <c r="BF1035" s="25"/>
      <c r="BG1035" s="25"/>
      <c r="BH1035" s="25"/>
      <c r="BI1035" s="25"/>
      <c r="BJ1035" s="25"/>
      <c r="BK1035" s="25"/>
      <c r="BL1035" s="25"/>
      <c r="BM1035" s="25"/>
      <c r="BN1035" s="25"/>
      <c r="BO1035" s="32"/>
      <c r="BP1035" s="25"/>
      <c r="BQ1035" s="25"/>
      <c r="BR1035" s="25"/>
      <c r="BS1035" s="25"/>
      <c r="BT1035" s="25"/>
      <c r="BU1035" s="25"/>
      <c r="BV1035" s="25"/>
      <c r="BW1035" s="25"/>
      <c r="BX1035" s="25"/>
      <c r="BY1035" s="25"/>
      <c r="BZ1035" s="25"/>
      <c r="CA1035" s="25"/>
      <c r="CB1035" s="25"/>
      <c r="CC1035" s="25"/>
    </row>
    <row r="1036" spans="8:81" ht="15.75" customHeight="1"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32"/>
      <c r="V1036" s="32"/>
      <c r="W1036" s="32"/>
      <c r="X1036" s="32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  <c r="BA1036" s="25"/>
      <c r="BB1036" s="25"/>
      <c r="BC1036" s="25"/>
      <c r="BD1036" s="25"/>
      <c r="BE1036" s="25"/>
      <c r="BF1036" s="25"/>
      <c r="BG1036" s="25"/>
      <c r="BH1036" s="25"/>
      <c r="BI1036" s="25"/>
      <c r="BJ1036" s="25"/>
      <c r="BK1036" s="25"/>
      <c r="BL1036" s="25"/>
      <c r="BM1036" s="25"/>
      <c r="BN1036" s="25"/>
      <c r="BO1036" s="32"/>
      <c r="BP1036" s="25"/>
      <c r="BQ1036" s="25"/>
      <c r="BR1036" s="25"/>
      <c r="BS1036" s="25"/>
      <c r="BT1036" s="25"/>
      <c r="BU1036" s="25"/>
      <c r="BV1036" s="25"/>
      <c r="BW1036" s="25"/>
      <c r="BX1036" s="25"/>
      <c r="BY1036" s="25"/>
      <c r="BZ1036" s="25"/>
      <c r="CA1036" s="25"/>
      <c r="CB1036" s="25"/>
      <c r="CC1036" s="25"/>
    </row>
    <row r="1037" spans="8:81" ht="15.75" customHeight="1"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32"/>
      <c r="V1037" s="32"/>
      <c r="W1037" s="32"/>
      <c r="X1037" s="32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  <c r="BA1037" s="25"/>
      <c r="BB1037" s="25"/>
      <c r="BC1037" s="25"/>
      <c r="BD1037" s="25"/>
      <c r="BE1037" s="25"/>
      <c r="BF1037" s="25"/>
      <c r="BG1037" s="25"/>
      <c r="BH1037" s="25"/>
      <c r="BI1037" s="25"/>
      <c r="BJ1037" s="25"/>
      <c r="BK1037" s="25"/>
      <c r="BL1037" s="25"/>
      <c r="BM1037" s="25"/>
      <c r="BN1037" s="25"/>
      <c r="BO1037" s="32"/>
      <c r="BP1037" s="25"/>
      <c r="BQ1037" s="25"/>
      <c r="BR1037" s="25"/>
      <c r="BS1037" s="25"/>
      <c r="BT1037" s="25"/>
      <c r="BU1037" s="25"/>
      <c r="BV1037" s="25"/>
      <c r="BW1037" s="25"/>
      <c r="BX1037" s="25"/>
      <c r="BY1037" s="25"/>
      <c r="BZ1037" s="25"/>
      <c r="CA1037" s="25"/>
      <c r="CB1037" s="25"/>
      <c r="CC1037" s="25"/>
    </row>
    <row r="1038" spans="8:81" ht="15.75" customHeight="1"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32"/>
      <c r="V1038" s="32"/>
      <c r="W1038" s="32"/>
      <c r="X1038" s="32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  <c r="BA1038" s="25"/>
      <c r="BB1038" s="25"/>
      <c r="BC1038" s="25"/>
      <c r="BD1038" s="25"/>
      <c r="BE1038" s="25"/>
      <c r="BF1038" s="25"/>
      <c r="BG1038" s="25"/>
      <c r="BH1038" s="25"/>
      <c r="BI1038" s="25"/>
      <c r="BJ1038" s="25"/>
      <c r="BK1038" s="25"/>
      <c r="BL1038" s="25"/>
      <c r="BM1038" s="25"/>
      <c r="BN1038" s="25"/>
      <c r="BO1038" s="32"/>
      <c r="BP1038" s="25"/>
      <c r="BQ1038" s="25"/>
      <c r="BR1038" s="25"/>
      <c r="BS1038" s="25"/>
      <c r="BT1038" s="25"/>
      <c r="BU1038" s="25"/>
      <c r="BV1038" s="25"/>
      <c r="BW1038" s="25"/>
      <c r="BX1038" s="25"/>
      <c r="BY1038" s="25"/>
      <c r="BZ1038" s="25"/>
      <c r="CA1038" s="25"/>
      <c r="CB1038" s="25"/>
      <c r="CC1038" s="25"/>
    </row>
    <row r="1039" spans="8:81" ht="15.75" customHeight="1"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32"/>
      <c r="V1039" s="32"/>
      <c r="W1039" s="32"/>
      <c r="X1039" s="32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  <c r="BA1039" s="25"/>
      <c r="BB1039" s="25"/>
      <c r="BC1039" s="25"/>
      <c r="BD1039" s="25"/>
      <c r="BE1039" s="25"/>
      <c r="BF1039" s="25"/>
      <c r="BG1039" s="25"/>
      <c r="BH1039" s="25"/>
      <c r="BI1039" s="25"/>
      <c r="BJ1039" s="25"/>
      <c r="BK1039" s="25"/>
      <c r="BL1039" s="25"/>
      <c r="BM1039" s="25"/>
      <c r="BN1039" s="25"/>
      <c r="BO1039" s="32"/>
      <c r="BP1039" s="25"/>
      <c r="BQ1039" s="25"/>
      <c r="BR1039" s="25"/>
      <c r="BS1039" s="25"/>
      <c r="BT1039" s="25"/>
      <c r="BU1039" s="25"/>
      <c r="BV1039" s="25"/>
      <c r="BW1039" s="25"/>
      <c r="BX1039" s="25"/>
      <c r="BY1039" s="25"/>
      <c r="BZ1039" s="25"/>
      <c r="CA1039" s="25"/>
      <c r="CB1039" s="25"/>
      <c r="CC1039" s="25"/>
    </row>
    <row r="1040" spans="8:81" ht="15.75" customHeight="1"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32"/>
      <c r="V1040" s="32"/>
      <c r="W1040" s="32"/>
      <c r="X1040" s="32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  <c r="BA1040" s="25"/>
      <c r="BB1040" s="25"/>
      <c r="BC1040" s="25"/>
      <c r="BD1040" s="25"/>
      <c r="BE1040" s="25"/>
      <c r="BF1040" s="25"/>
      <c r="BG1040" s="25"/>
      <c r="BH1040" s="25"/>
      <c r="BI1040" s="25"/>
      <c r="BJ1040" s="25"/>
      <c r="BK1040" s="25"/>
      <c r="BL1040" s="25"/>
      <c r="BM1040" s="25"/>
      <c r="BN1040" s="25"/>
      <c r="BO1040" s="32"/>
      <c r="BP1040" s="25"/>
      <c r="BQ1040" s="25"/>
      <c r="BR1040" s="25"/>
      <c r="BS1040" s="25"/>
      <c r="BT1040" s="25"/>
      <c r="BU1040" s="25"/>
      <c r="BV1040" s="25"/>
      <c r="BW1040" s="25"/>
      <c r="BX1040" s="25"/>
      <c r="BY1040" s="25"/>
      <c r="BZ1040" s="25"/>
      <c r="CA1040" s="25"/>
      <c r="CB1040" s="25"/>
      <c r="CC1040" s="25"/>
    </row>
    <row r="1041" spans="8:81" ht="15.75" customHeight="1"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32"/>
      <c r="V1041" s="32"/>
      <c r="W1041" s="32"/>
      <c r="X1041" s="32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  <c r="BA1041" s="25"/>
      <c r="BB1041" s="25"/>
      <c r="BC1041" s="25"/>
      <c r="BD1041" s="25"/>
      <c r="BE1041" s="25"/>
      <c r="BF1041" s="25"/>
      <c r="BG1041" s="25"/>
      <c r="BH1041" s="25"/>
      <c r="BI1041" s="25"/>
      <c r="BJ1041" s="25"/>
      <c r="BK1041" s="25"/>
      <c r="BL1041" s="25"/>
      <c r="BM1041" s="25"/>
      <c r="BN1041" s="25"/>
      <c r="BO1041" s="32"/>
      <c r="BP1041" s="25"/>
      <c r="BQ1041" s="25"/>
      <c r="BR1041" s="25"/>
      <c r="BS1041" s="25"/>
      <c r="BT1041" s="25"/>
      <c r="BU1041" s="25"/>
      <c r="BV1041" s="25"/>
      <c r="BW1041" s="25"/>
      <c r="BX1041" s="25"/>
      <c r="BY1041" s="25"/>
      <c r="BZ1041" s="25"/>
      <c r="CA1041" s="25"/>
      <c r="CB1041" s="25"/>
      <c r="CC1041" s="25"/>
    </row>
    <row r="1042" spans="8:81" ht="15.75" customHeight="1"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32"/>
      <c r="V1042" s="32"/>
      <c r="W1042" s="32"/>
      <c r="X1042" s="32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  <c r="BA1042" s="25"/>
      <c r="BB1042" s="25"/>
      <c r="BC1042" s="25"/>
      <c r="BD1042" s="25"/>
      <c r="BE1042" s="25"/>
      <c r="BF1042" s="25"/>
      <c r="BG1042" s="25"/>
      <c r="BH1042" s="25"/>
      <c r="BI1042" s="25"/>
      <c r="BJ1042" s="25"/>
      <c r="BK1042" s="25"/>
      <c r="BL1042" s="25"/>
      <c r="BM1042" s="25"/>
      <c r="BN1042" s="25"/>
      <c r="BO1042" s="32"/>
      <c r="BP1042" s="25"/>
      <c r="BQ1042" s="25"/>
      <c r="BR1042" s="25"/>
      <c r="BS1042" s="25"/>
      <c r="BT1042" s="25"/>
      <c r="BU1042" s="25"/>
      <c r="BV1042" s="25"/>
      <c r="BW1042" s="25"/>
      <c r="BX1042" s="25"/>
      <c r="BY1042" s="25"/>
      <c r="BZ1042" s="25"/>
      <c r="CA1042" s="25"/>
      <c r="CB1042" s="25"/>
      <c r="CC1042" s="25"/>
    </row>
    <row r="1043" spans="8:81" ht="15.75" customHeight="1"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32"/>
      <c r="V1043" s="32"/>
      <c r="W1043" s="32"/>
      <c r="X1043" s="32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  <c r="BA1043" s="25"/>
      <c r="BB1043" s="25"/>
      <c r="BC1043" s="25"/>
      <c r="BD1043" s="25"/>
      <c r="BE1043" s="25"/>
      <c r="BF1043" s="25"/>
      <c r="BG1043" s="25"/>
      <c r="BH1043" s="25"/>
      <c r="BI1043" s="25"/>
      <c r="BJ1043" s="25"/>
      <c r="BK1043" s="25"/>
      <c r="BL1043" s="25"/>
      <c r="BM1043" s="25"/>
      <c r="BN1043" s="25"/>
      <c r="BO1043" s="32"/>
      <c r="BP1043" s="25"/>
      <c r="BQ1043" s="25"/>
      <c r="BR1043" s="25"/>
      <c r="BS1043" s="25"/>
      <c r="BT1043" s="25"/>
      <c r="BU1043" s="25"/>
      <c r="BV1043" s="25"/>
      <c r="BW1043" s="25"/>
      <c r="BX1043" s="25"/>
      <c r="BY1043" s="25"/>
      <c r="BZ1043" s="25"/>
      <c r="CA1043" s="25"/>
      <c r="CB1043" s="25"/>
      <c r="CC1043" s="25"/>
    </row>
    <row r="1044" spans="8:81" ht="15.75" customHeight="1"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32"/>
      <c r="V1044" s="32"/>
      <c r="W1044" s="32"/>
      <c r="X1044" s="32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  <c r="BA1044" s="25"/>
      <c r="BB1044" s="25"/>
      <c r="BC1044" s="25"/>
      <c r="BD1044" s="25"/>
      <c r="BE1044" s="25"/>
      <c r="BF1044" s="25"/>
      <c r="BG1044" s="25"/>
      <c r="BH1044" s="25"/>
      <c r="BI1044" s="25"/>
      <c r="BJ1044" s="25"/>
      <c r="BK1044" s="25"/>
      <c r="BL1044" s="25"/>
      <c r="BM1044" s="25"/>
      <c r="BN1044" s="25"/>
      <c r="BO1044" s="32"/>
      <c r="BP1044" s="25"/>
      <c r="BQ1044" s="25"/>
      <c r="BR1044" s="25"/>
      <c r="BS1044" s="25"/>
      <c r="BT1044" s="25"/>
      <c r="BU1044" s="25"/>
      <c r="BV1044" s="25"/>
      <c r="BW1044" s="25"/>
      <c r="BX1044" s="25"/>
      <c r="BY1044" s="25"/>
      <c r="BZ1044" s="25"/>
      <c r="CA1044" s="25"/>
      <c r="CB1044" s="25"/>
      <c r="CC1044" s="25"/>
    </row>
    <row r="1045" spans="8:81" ht="15.75" customHeight="1"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32"/>
      <c r="V1045" s="32"/>
      <c r="W1045" s="32"/>
      <c r="X1045" s="32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  <c r="BA1045" s="25"/>
      <c r="BB1045" s="25"/>
      <c r="BC1045" s="25"/>
      <c r="BD1045" s="25"/>
      <c r="BE1045" s="25"/>
      <c r="BF1045" s="25"/>
      <c r="BG1045" s="25"/>
      <c r="BH1045" s="25"/>
      <c r="BI1045" s="25"/>
      <c r="BJ1045" s="25"/>
      <c r="BK1045" s="25"/>
      <c r="BL1045" s="25"/>
      <c r="BM1045" s="25"/>
      <c r="BN1045" s="25"/>
      <c r="BO1045" s="32"/>
      <c r="BP1045" s="25"/>
      <c r="BQ1045" s="25"/>
      <c r="BR1045" s="25"/>
      <c r="BS1045" s="25"/>
      <c r="BT1045" s="25"/>
      <c r="BU1045" s="25"/>
      <c r="BV1045" s="25"/>
      <c r="BW1045" s="25"/>
      <c r="BX1045" s="25"/>
      <c r="BY1045" s="25"/>
      <c r="BZ1045" s="25"/>
      <c r="CA1045" s="25"/>
      <c r="CB1045" s="25"/>
      <c r="CC1045" s="25"/>
    </row>
    <row r="1046" spans="8:81" ht="15.75" customHeight="1"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32"/>
      <c r="V1046" s="32"/>
      <c r="W1046" s="32"/>
      <c r="X1046" s="32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  <c r="BA1046" s="25"/>
      <c r="BB1046" s="25"/>
      <c r="BC1046" s="25"/>
      <c r="BD1046" s="25"/>
      <c r="BE1046" s="25"/>
      <c r="BF1046" s="25"/>
      <c r="BG1046" s="25"/>
      <c r="BH1046" s="25"/>
      <c r="BI1046" s="25"/>
      <c r="BJ1046" s="25"/>
      <c r="BK1046" s="25"/>
      <c r="BL1046" s="25"/>
      <c r="BM1046" s="25"/>
      <c r="BN1046" s="25"/>
      <c r="BO1046" s="32"/>
      <c r="BP1046" s="25"/>
      <c r="BQ1046" s="25"/>
      <c r="BR1046" s="25"/>
      <c r="BS1046" s="25"/>
      <c r="BT1046" s="25"/>
      <c r="BU1046" s="25"/>
      <c r="BV1046" s="25"/>
      <c r="BW1046" s="25"/>
      <c r="BX1046" s="25"/>
      <c r="BY1046" s="25"/>
      <c r="BZ1046" s="25"/>
      <c r="CA1046" s="25"/>
      <c r="CB1046" s="25"/>
      <c r="CC1046" s="25"/>
    </row>
    <row r="1047" spans="8:81" ht="15.75" customHeight="1"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32"/>
      <c r="V1047" s="32"/>
      <c r="W1047" s="32"/>
      <c r="X1047" s="32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  <c r="BA1047" s="25"/>
      <c r="BB1047" s="25"/>
      <c r="BC1047" s="25"/>
      <c r="BD1047" s="25"/>
      <c r="BE1047" s="25"/>
      <c r="BF1047" s="25"/>
      <c r="BG1047" s="25"/>
      <c r="BH1047" s="25"/>
      <c r="BI1047" s="25"/>
      <c r="BJ1047" s="25"/>
      <c r="BK1047" s="25"/>
      <c r="BL1047" s="25"/>
      <c r="BM1047" s="25"/>
      <c r="BN1047" s="25"/>
      <c r="BO1047" s="32"/>
      <c r="BP1047" s="25"/>
      <c r="BQ1047" s="25"/>
      <c r="BR1047" s="25"/>
      <c r="BS1047" s="25"/>
      <c r="BT1047" s="25"/>
      <c r="BU1047" s="25"/>
      <c r="BV1047" s="25"/>
      <c r="BW1047" s="25"/>
      <c r="BX1047" s="25"/>
      <c r="BY1047" s="25"/>
      <c r="BZ1047" s="25"/>
      <c r="CA1047" s="25"/>
      <c r="CB1047" s="25"/>
      <c r="CC1047" s="25"/>
    </row>
    <row r="1048" spans="8:81" ht="15.75" customHeight="1"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32"/>
      <c r="V1048" s="32"/>
      <c r="W1048" s="32"/>
      <c r="X1048" s="32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  <c r="BA1048" s="25"/>
      <c r="BB1048" s="25"/>
      <c r="BC1048" s="25"/>
      <c r="BD1048" s="25"/>
      <c r="BE1048" s="25"/>
      <c r="BF1048" s="25"/>
      <c r="BG1048" s="25"/>
      <c r="BH1048" s="25"/>
      <c r="BI1048" s="25"/>
      <c r="BJ1048" s="25"/>
      <c r="BK1048" s="25"/>
      <c r="BL1048" s="25"/>
      <c r="BM1048" s="25"/>
      <c r="BN1048" s="25"/>
      <c r="BO1048" s="32"/>
      <c r="BP1048" s="25"/>
      <c r="BQ1048" s="25"/>
      <c r="BR1048" s="25"/>
      <c r="BS1048" s="25"/>
      <c r="BT1048" s="25"/>
      <c r="BU1048" s="25"/>
      <c r="BV1048" s="25"/>
      <c r="BW1048" s="25"/>
      <c r="BX1048" s="25"/>
      <c r="BY1048" s="25"/>
      <c r="BZ1048" s="25"/>
      <c r="CA1048" s="25"/>
      <c r="CB1048" s="25"/>
      <c r="CC1048" s="25"/>
    </row>
    <row r="1049" spans="8:81" ht="15.75" customHeight="1"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32"/>
      <c r="V1049" s="32"/>
      <c r="W1049" s="32"/>
      <c r="X1049" s="32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  <c r="BA1049" s="25"/>
      <c r="BB1049" s="25"/>
      <c r="BC1049" s="25"/>
      <c r="BD1049" s="25"/>
      <c r="BE1049" s="25"/>
      <c r="BF1049" s="25"/>
      <c r="BG1049" s="25"/>
      <c r="BH1049" s="25"/>
      <c r="BI1049" s="25"/>
      <c r="BJ1049" s="25"/>
      <c r="BK1049" s="25"/>
      <c r="BL1049" s="25"/>
      <c r="BM1049" s="25"/>
      <c r="BN1049" s="25"/>
      <c r="BO1049" s="32"/>
      <c r="BP1049" s="25"/>
      <c r="BQ1049" s="25"/>
      <c r="BR1049" s="25"/>
      <c r="BS1049" s="25"/>
      <c r="BT1049" s="25"/>
      <c r="BU1049" s="25"/>
      <c r="BV1049" s="25"/>
      <c r="BW1049" s="25"/>
      <c r="BX1049" s="25"/>
      <c r="BY1049" s="25"/>
      <c r="BZ1049" s="25"/>
      <c r="CA1049" s="25"/>
      <c r="CB1049" s="25"/>
      <c r="CC1049" s="25"/>
    </row>
    <row r="1050" spans="8:81" ht="15.75" customHeight="1"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32"/>
      <c r="V1050" s="32"/>
      <c r="W1050" s="32"/>
      <c r="X1050" s="32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  <c r="BA1050" s="25"/>
      <c r="BB1050" s="25"/>
      <c r="BC1050" s="25"/>
      <c r="BD1050" s="25"/>
      <c r="BE1050" s="25"/>
      <c r="BF1050" s="25"/>
      <c r="BG1050" s="25"/>
      <c r="BH1050" s="25"/>
      <c r="BI1050" s="25"/>
      <c r="BJ1050" s="25"/>
      <c r="BK1050" s="25"/>
      <c r="BL1050" s="25"/>
      <c r="BM1050" s="25"/>
      <c r="BN1050" s="25"/>
      <c r="BO1050" s="32"/>
      <c r="BP1050" s="25"/>
      <c r="BQ1050" s="25"/>
      <c r="BR1050" s="25"/>
      <c r="BS1050" s="25"/>
      <c r="BT1050" s="25"/>
      <c r="BU1050" s="25"/>
      <c r="BV1050" s="25"/>
      <c r="BW1050" s="25"/>
      <c r="BX1050" s="25"/>
      <c r="BY1050" s="25"/>
      <c r="BZ1050" s="25"/>
      <c r="CA1050" s="25"/>
      <c r="CB1050" s="25"/>
      <c r="CC1050" s="25"/>
    </row>
    <row r="1051" spans="8:81" ht="15.75" customHeight="1"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32"/>
      <c r="V1051" s="32"/>
      <c r="W1051" s="32"/>
      <c r="X1051" s="32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  <c r="BA1051" s="25"/>
      <c r="BB1051" s="25"/>
      <c r="BC1051" s="25"/>
      <c r="BD1051" s="25"/>
      <c r="BE1051" s="25"/>
      <c r="BF1051" s="25"/>
      <c r="BG1051" s="25"/>
      <c r="BH1051" s="25"/>
      <c r="BI1051" s="25"/>
      <c r="BJ1051" s="25"/>
      <c r="BK1051" s="25"/>
      <c r="BL1051" s="25"/>
      <c r="BM1051" s="25"/>
      <c r="BN1051" s="25"/>
      <c r="BO1051" s="32"/>
      <c r="BP1051" s="25"/>
      <c r="BQ1051" s="25"/>
      <c r="BR1051" s="25"/>
      <c r="BS1051" s="25"/>
      <c r="BT1051" s="25"/>
      <c r="BU1051" s="25"/>
      <c r="BV1051" s="25"/>
      <c r="BW1051" s="25"/>
      <c r="BX1051" s="25"/>
      <c r="BY1051" s="25"/>
      <c r="BZ1051" s="25"/>
      <c r="CA1051" s="25"/>
      <c r="CB1051" s="25"/>
      <c r="CC1051" s="25"/>
    </row>
    <row r="1052" spans="8:81" ht="15.75" customHeight="1"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32"/>
      <c r="V1052" s="32"/>
      <c r="W1052" s="32"/>
      <c r="X1052" s="32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  <c r="BA1052" s="25"/>
      <c r="BB1052" s="25"/>
      <c r="BC1052" s="25"/>
      <c r="BD1052" s="25"/>
      <c r="BE1052" s="25"/>
      <c r="BF1052" s="25"/>
      <c r="BG1052" s="25"/>
      <c r="BH1052" s="25"/>
      <c r="BI1052" s="25"/>
      <c r="BJ1052" s="25"/>
      <c r="BK1052" s="25"/>
      <c r="BL1052" s="25"/>
      <c r="BM1052" s="25"/>
      <c r="BN1052" s="25"/>
      <c r="BO1052" s="32"/>
      <c r="BP1052" s="25"/>
      <c r="BQ1052" s="25"/>
      <c r="BR1052" s="25"/>
      <c r="BS1052" s="25"/>
      <c r="BT1052" s="25"/>
      <c r="BU1052" s="25"/>
      <c r="BV1052" s="25"/>
      <c r="BW1052" s="25"/>
      <c r="BX1052" s="25"/>
      <c r="BY1052" s="25"/>
      <c r="BZ1052" s="25"/>
      <c r="CA1052" s="25"/>
      <c r="CB1052" s="25"/>
      <c r="CC1052" s="25"/>
    </row>
    <row r="1053" spans="8:81" ht="15.75" customHeight="1"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32"/>
      <c r="V1053" s="32"/>
      <c r="W1053" s="32"/>
      <c r="X1053" s="32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  <c r="BA1053" s="25"/>
      <c r="BB1053" s="25"/>
      <c r="BC1053" s="25"/>
      <c r="BD1053" s="25"/>
      <c r="BE1053" s="25"/>
      <c r="BF1053" s="25"/>
      <c r="BG1053" s="25"/>
      <c r="BH1053" s="25"/>
      <c r="BI1053" s="25"/>
      <c r="BJ1053" s="25"/>
      <c r="BK1053" s="25"/>
      <c r="BL1053" s="25"/>
      <c r="BM1053" s="25"/>
      <c r="BN1053" s="25"/>
      <c r="BO1053" s="32"/>
      <c r="BP1053" s="25"/>
      <c r="BQ1053" s="25"/>
      <c r="BR1053" s="25"/>
      <c r="BS1053" s="25"/>
      <c r="BT1053" s="25"/>
      <c r="BU1053" s="25"/>
      <c r="BV1053" s="25"/>
      <c r="BW1053" s="25"/>
      <c r="BX1053" s="25"/>
      <c r="BY1053" s="25"/>
      <c r="BZ1053" s="25"/>
      <c r="CA1053" s="25"/>
      <c r="CB1053" s="25"/>
      <c r="CC1053" s="25"/>
    </row>
    <row r="1054" spans="8:81" ht="15.75" customHeight="1"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32"/>
      <c r="V1054" s="32"/>
      <c r="W1054" s="32"/>
      <c r="X1054" s="32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  <c r="BA1054" s="25"/>
      <c r="BB1054" s="25"/>
      <c r="BC1054" s="25"/>
      <c r="BD1054" s="25"/>
      <c r="BE1054" s="25"/>
      <c r="BF1054" s="25"/>
      <c r="BG1054" s="25"/>
      <c r="BH1054" s="25"/>
      <c r="BI1054" s="25"/>
      <c r="BJ1054" s="25"/>
      <c r="BK1054" s="25"/>
      <c r="BL1054" s="25"/>
      <c r="BM1054" s="25"/>
      <c r="BN1054" s="25"/>
      <c r="BO1054" s="32"/>
      <c r="BP1054" s="25"/>
      <c r="BQ1054" s="25"/>
      <c r="BR1054" s="25"/>
      <c r="BS1054" s="25"/>
      <c r="BT1054" s="25"/>
      <c r="BU1054" s="25"/>
      <c r="BV1054" s="25"/>
      <c r="BW1054" s="25"/>
      <c r="BX1054" s="25"/>
      <c r="BY1054" s="25"/>
      <c r="BZ1054" s="25"/>
      <c r="CA1054" s="25"/>
      <c r="CB1054" s="25"/>
      <c r="CC1054" s="25"/>
    </row>
    <row r="1055" spans="8:81" ht="15.75" customHeight="1"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32"/>
      <c r="V1055" s="32"/>
      <c r="W1055" s="32"/>
      <c r="X1055" s="32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  <c r="BA1055" s="25"/>
      <c r="BB1055" s="25"/>
      <c r="BC1055" s="25"/>
      <c r="BD1055" s="25"/>
      <c r="BE1055" s="25"/>
      <c r="BF1055" s="25"/>
      <c r="BG1055" s="25"/>
      <c r="BH1055" s="25"/>
      <c r="BI1055" s="25"/>
      <c r="BJ1055" s="25"/>
      <c r="BK1055" s="25"/>
      <c r="BL1055" s="25"/>
      <c r="BM1055" s="25"/>
      <c r="BN1055" s="25"/>
      <c r="BO1055" s="32"/>
      <c r="BP1055" s="25"/>
      <c r="BQ1055" s="25"/>
      <c r="BR1055" s="25"/>
      <c r="BS1055" s="25"/>
      <c r="BT1055" s="25"/>
      <c r="BU1055" s="25"/>
      <c r="BV1055" s="25"/>
      <c r="BW1055" s="25"/>
      <c r="BX1055" s="25"/>
      <c r="BY1055" s="25"/>
      <c r="BZ1055" s="25"/>
      <c r="CA1055" s="25"/>
      <c r="CB1055" s="25"/>
      <c r="CC1055" s="25"/>
    </row>
    <row r="1056" spans="8:81" ht="15.75" customHeight="1"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32"/>
      <c r="V1056" s="32"/>
      <c r="W1056" s="32"/>
      <c r="X1056" s="32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  <c r="BA1056" s="25"/>
      <c r="BB1056" s="25"/>
      <c r="BC1056" s="25"/>
      <c r="BD1056" s="25"/>
      <c r="BE1056" s="25"/>
      <c r="BF1056" s="25"/>
      <c r="BG1056" s="25"/>
      <c r="BH1056" s="25"/>
      <c r="BI1056" s="25"/>
      <c r="BJ1056" s="25"/>
      <c r="BK1056" s="25"/>
      <c r="BL1056" s="25"/>
      <c r="BM1056" s="25"/>
      <c r="BN1056" s="25"/>
      <c r="BO1056" s="32"/>
      <c r="BP1056" s="25"/>
      <c r="BQ1056" s="25"/>
      <c r="BR1056" s="25"/>
      <c r="BS1056" s="25"/>
      <c r="BT1056" s="25"/>
      <c r="BU1056" s="25"/>
      <c r="BV1056" s="25"/>
      <c r="BW1056" s="25"/>
      <c r="BX1056" s="25"/>
      <c r="BY1056" s="25"/>
      <c r="BZ1056" s="25"/>
      <c r="CA1056" s="25"/>
      <c r="CB1056" s="25"/>
      <c r="CC1056" s="25"/>
    </row>
    <row r="1057" spans="8:81" ht="15.75" customHeight="1"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32"/>
      <c r="V1057" s="32"/>
      <c r="W1057" s="32"/>
      <c r="X1057" s="32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  <c r="BA1057" s="25"/>
      <c r="BB1057" s="25"/>
      <c r="BC1057" s="25"/>
      <c r="BD1057" s="25"/>
      <c r="BE1057" s="25"/>
      <c r="BF1057" s="25"/>
      <c r="BG1057" s="25"/>
      <c r="BH1057" s="25"/>
      <c r="BI1057" s="25"/>
      <c r="BJ1057" s="25"/>
      <c r="BK1057" s="25"/>
      <c r="BL1057" s="25"/>
      <c r="BM1057" s="25"/>
      <c r="BN1057" s="25"/>
      <c r="BO1057" s="32"/>
      <c r="BP1057" s="25"/>
      <c r="BQ1057" s="25"/>
      <c r="BR1057" s="25"/>
      <c r="BS1057" s="25"/>
      <c r="BT1057" s="25"/>
      <c r="BU1057" s="25"/>
      <c r="BV1057" s="25"/>
      <c r="BW1057" s="25"/>
      <c r="BX1057" s="25"/>
      <c r="BY1057" s="25"/>
      <c r="BZ1057" s="25"/>
      <c r="CA1057" s="25"/>
      <c r="CB1057" s="25"/>
      <c r="CC1057" s="25"/>
    </row>
    <row r="1058" spans="8:81" ht="15.75" customHeight="1"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32"/>
      <c r="V1058" s="32"/>
      <c r="W1058" s="32"/>
      <c r="X1058" s="32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  <c r="BE1058" s="25"/>
      <c r="BF1058" s="25"/>
      <c r="BG1058" s="25"/>
      <c r="BH1058" s="25"/>
      <c r="BI1058" s="25"/>
      <c r="BJ1058" s="25"/>
      <c r="BK1058" s="25"/>
      <c r="BL1058" s="25"/>
      <c r="BM1058" s="25"/>
      <c r="BN1058" s="25"/>
      <c r="BO1058" s="32"/>
      <c r="BP1058" s="25"/>
      <c r="BQ1058" s="25"/>
      <c r="BR1058" s="25"/>
      <c r="BS1058" s="25"/>
      <c r="BT1058" s="25"/>
      <c r="BU1058" s="25"/>
      <c r="BV1058" s="25"/>
      <c r="BW1058" s="25"/>
      <c r="BX1058" s="25"/>
      <c r="BY1058" s="25"/>
      <c r="BZ1058" s="25"/>
      <c r="CA1058" s="25"/>
      <c r="CB1058" s="25"/>
      <c r="CC1058" s="25"/>
    </row>
    <row r="1059" spans="8:81" ht="15.75" customHeight="1"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32"/>
      <c r="V1059" s="32"/>
      <c r="W1059" s="32"/>
      <c r="X1059" s="32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  <c r="BA1059" s="25"/>
      <c r="BB1059" s="25"/>
      <c r="BC1059" s="25"/>
      <c r="BD1059" s="25"/>
      <c r="BE1059" s="25"/>
      <c r="BF1059" s="25"/>
      <c r="BG1059" s="25"/>
      <c r="BH1059" s="25"/>
      <c r="BI1059" s="25"/>
      <c r="BJ1059" s="25"/>
      <c r="BK1059" s="25"/>
      <c r="BL1059" s="25"/>
      <c r="BM1059" s="25"/>
      <c r="BN1059" s="25"/>
      <c r="BO1059" s="32"/>
      <c r="BP1059" s="25"/>
      <c r="BQ1059" s="25"/>
      <c r="BR1059" s="25"/>
      <c r="BS1059" s="25"/>
      <c r="BT1059" s="25"/>
      <c r="BU1059" s="25"/>
      <c r="BV1059" s="25"/>
      <c r="BW1059" s="25"/>
      <c r="BX1059" s="25"/>
      <c r="BY1059" s="25"/>
      <c r="BZ1059" s="25"/>
      <c r="CA1059" s="25"/>
      <c r="CB1059" s="25"/>
      <c r="CC1059" s="25"/>
    </row>
    <row r="1060" spans="8:81" ht="15.75" customHeight="1"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32"/>
      <c r="V1060" s="32"/>
      <c r="W1060" s="32"/>
      <c r="X1060" s="32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  <c r="BA1060" s="25"/>
      <c r="BB1060" s="25"/>
      <c r="BC1060" s="25"/>
      <c r="BD1060" s="25"/>
      <c r="BE1060" s="25"/>
      <c r="BF1060" s="25"/>
      <c r="BG1060" s="25"/>
      <c r="BH1060" s="25"/>
      <c r="BI1060" s="25"/>
      <c r="BJ1060" s="25"/>
      <c r="BK1060" s="25"/>
      <c r="BL1060" s="25"/>
      <c r="BM1060" s="25"/>
      <c r="BN1060" s="25"/>
      <c r="BO1060" s="32"/>
      <c r="BP1060" s="25"/>
      <c r="BQ1060" s="25"/>
      <c r="BR1060" s="25"/>
      <c r="BS1060" s="25"/>
      <c r="BT1060" s="25"/>
      <c r="BU1060" s="25"/>
      <c r="BV1060" s="25"/>
      <c r="BW1060" s="25"/>
      <c r="BX1060" s="25"/>
      <c r="BY1060" s="25"/>
      <c r="BZ1060" s="25"/>
      <c r="CA1060" s="25"/>
      <c r="CB1060" s="25"/>
      <c r="CC1060" s="25"/>
    </row>
    <row r="1061" spans="8:81" ht="15.75" customHeight="1"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32"/>
      <c r="V1061" s="32"/>
      <c r="W1061" s="32"/>
      <c r="X1061" s="32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  <c r="BA1061" s="25"/>
      <c r="BB1061" s="25"/>
      <c r="BC1061" s="25"/>
      <c r="BD1061" s="25"/>
      <c r="BE1061" s="25"/>
      <c r="BF1061" s="25"/>
      <c r="BG1061" s="25"/>
      <c r="BH1061" s="25"/>
      <c r="BI1061" s="25"/>
      <c r="BJ1061" s="25"/>
      <c r="BK1061" s="25"/>
      <c r="BL1061" s="25"/>
      <c r="BM1061" s="25"/>
      <c r="BN1061" s="25"/>
      <c r="BO1061" s="32"/>
      <c r="BP1061" s="25"/>
      <c r="BQ1061" s="25"/>
      <c r="BR1061" s="25"/>
      <c r="BS1061" s="25"/>
      <c r="BT1061" s="25"/>
      <c r="BU1061" s="25"/>
      <c r="BV1061" s="25"/>
      <c r="BW1061" s="25"/>
      <c r="BX1061" s="25"/>
      <c r="BY1061" s="25"/>
      <c r="BZ1061" s="25"/>
      <c r="CA1061" s="25"/>
      <c r="CB1061" s="25"/>
      <c r="CC1061" s="25"/>
    </row>
    <row r="1062" spans="8:81" ht="15.75" customHeight="1"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32"/>
      <c r="V1062" s="32"/>
      <c r="W1062" s="32"/>
      <c r="X1062" s="32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  <c r="BA1062" s="25"/>
      <c r="BB1062" s="25"/>
      <c r="BC1062" s="25"/>
      <c r="BD1062" s="25"/>
      <c r="BE1062" s="25"/>
      <c r="BF1062" s="25"/>
      <c r="BG1062" s="25"/>
      <c r="BH1062" s="25"/>
      <c r="BI1062" s="25"/>
      <c r="BJ1062" s="25"/>
      <c r="BK1062" s="25"/>
      <c r="BL1062" s="25"/>
      <c r="BM1062" s="25"/>
      <c r="BN1062" s="25"/>
      <c r="BO1062" s="32"/>
      <c r="BP1062" s="25"/>
      <c r="BQ1062" s="25"/>
      <c r="BR1062" s="25"/>
      <c r="BS1062" s="25"/>
      <c r="BT1062" s="25"/>
      <c r="BU1062" s="25"/>
      <c r="BV1062" s="25"/>
      <c r="BW1062" s="25"/>
      <c r="BX1062" s="25"/>
      <c r="BY1062" s="25"/>
      <c r="BZ1062" s="25"/>
      <c r="CA1062" s="25"/>
      <c r="CB1062" s="25"/>
      <c r="CC1062" s="25"/>
    </row>
    <row r="1063" spans="8:81" ht="15.75" customHeight="1"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32"/>
      <c r="V1063" s="32"/>
      <c r="W1063" s="32"/>
      <c r="X1063" s="32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  <c r="BA1063" s="25"/>
      <c r="BB1063" s="25"/>
      <c r="BC1063" s="25"/>
      <c r="BD1063" s="25"/>
      <c r="BE1063" s="25"/>
      <c r="BF1063" s="25"/>
      <c r="BG1063" s="25"/>
      <c r="BH1063" s="25"/>
      <c r="BI1063" s="25"/>
      <c r="BJ1063" s="25"/>
      <c r="BK1063" s="25"/>
      <c r="BL1063" s="25"/>
      <c r="BM1063" s="25"/>
      <c r="BN1063" s="25"/>
      <c r="BO1063" s="32"/>
      <c r="BP1063" s="25"/>
      <c r="BQ1063" s="25"/>
      <c r="BR1063" s="25"/>
      <c r="BS1063" s="25"/>
      <c r="BT1063" s="25"/>
      <c r="BU1063" s="25"/>
      <c r="BV1063" s="25"/>
      <c r="BW1063" s="25"/>
      <c r="BX1063" s="25"/>
      <c r="BY1063" s="25"/>
      <c r="BZ1063" s="25"/>
      <c r="CA1063" s="25"/>
      <c r="CB1063" s="25"/>
      <c r="CC1063" s="25"/>
    </row>
    <row r="1064" spans="8:81" ht="15.75" customHeight="1"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32"/>
      <c r="V1064" s="32"/>
      <c r="W1064" s="32"/>
      <c r="X1064" s="32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  <c r="BA1064" s="25"/>
      <c r="BB1064" s="25"/>
      <c r="BC1064" s="25"/>
      <c r="BD1064" s="25"/>
      <c r="BE1064" s="25"/>
      <c r="BF1064" s="25"/>
      <c r="BG1064" s="25"/>
      <c r="BH1064" s="25"/>
      <c r="BI1064" s="25"/>
      <c r="BJ1064" s="25"/>
      <c r="BK1064" s="25"/>
      <c r="BL1064" s="25"/>
      <c r="BM1064" s="25"/>
      <c r="BN1064" s="25"/>
      <c r="BO1064" s="32"/>
      <c r="BP1064" s="25"/>
      <c r="BQ1064" s="25"/>
      <c r="BR1064" s="25"/>
      <c r="BS1064" s="25"/>
      <c r="BT1064" s="25"/>
      <c r="BU1064" s="25"/>
      <c r="BV1064" s="25"/>
      <c r="BW1064" s="25"/>
      <c r="BX1064" s="25"/>
      <c r="BY1064" s="25"/>
      <c r="BZ1064" s="25"/>
      <c r="CA1064" s="25"/>
      <c r="CB1064" s="25"/>
      <c r="CC1064" s="25"/>
    </row>
    <row r="1065" spans="8:81" ht="15.75" customHeight="1"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32"/>
      <c r="V1065" s="32"/>
      <c r="W1065" s="32"/>
      <c r="X1065" s="32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  <c r="BA1065" s="25"/>
      <c r="BB1065" s="25"/>
      <c r="BC1065" s="25"/>
      <c r="BD1065" s="25"/>
      <c r="BE1065" s="25"/>
      <c r="BF1065" s="25"/>
      <c r="BG1065" s="25"/>
      <c r="BH1065" s="25"/>
      <c r="BI1065" s="25"/>
      <c r="BJ1065" s="25"/>
      <c r="BK1065" s="25"/>
      <c r="BL1065" s="25"/>
      <c r="BM1065" s="25"/>
      <c r="BN1065" s="25"/>
      <c r="BO1065" s="32"/>
      <c r="BP1065" s="25"/>
      <c r="BQ1065" s="25"/>
      <c r="BR1065" s="25"/>
      <c r="BS1065" s="25"/>
      <c r="BT1065" s="25"/>
      <c r="BU1065" s="25"/>
      <c r="BV1065" s="25"/>
      <c r="BW1065" s="25"/>
      <c r="BX1065" s="25"/>
      <c r="BY1065" s="25"/>
      <c r="BZ1065" s="25"/>
      <c r="CA1065" s="25"/>
      <c r="CB1065" s="25"/>
      <c r="CC1065" s="25"/>
    </row>
    <row r="1066" spans="8:81" ht="15.75" customHeight="1"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32"/>
      <c r="V1066" s="32"/>
      <c r="W1066" s="32"/>
      <c r="X1066" s="32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  <c r="BE1066" s="25"/>
      <c r="BF1066" s="25"/>
      <c r="BG1066" s="25"/>
      <c r="BH1066" s="25"/>
      <c r="BI1066" s="25"/>
      <c r="BJ1066" s="25"/>
      <c r="BK1066" s="25"/>
      <c r="BL1066" s="25"/>
      <c r="BM1066" s="25"/>
      <c r="BN1066" s="25"/>
      <c r="BO1066" s="32"/>
      <c r="BP1066" s="25"/>
      <c r="BQ1066" s="25"/>
      <c r="BR1066" s="25"/>
      <c r="BS1066" s="25"/>
      <c r="BT1066" s="25"/>
      <c r="BU1066" s="25"/>
      <c r="BV1066" s="25"/>
      <c r="BW1066" s="25"/>
      <c r="BX1066" s="25"/>
      <c r="BY1066" s="25"/>
      <c r="BZ1066" s="25"/>
      <c r="CA1066" s="25"/>
      <c r="CB1066" s="25"/>
      <c r="CC1066" s="25"/>
    </row>
    <row r="1067" spans="8:81" ht="15.75" customHeight="1"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32"/>
      <c r="V1067" s="32"/>
      <c r="W1067" s="32"/>
      <c r="X1067" s="32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  <c r="BA1067" s="25"/>
      <c r="BB1067" s="25"/>
      <c r="BC1067" s="25"/>
      <c r="BD1067" s="25"/>
      <c r="BE1067" s="25"/>
      <c r="BF1067" s="25"/>
      <c r="BG1067" s="25"/>
      <c r="BH1067" s="25"/>
      <c r="BI1067" s="25"/>
      <c r="BJ1067" s="25"/>
      <c r="BK1067" s="25"/>
      <c r="BL1067" s="25"/>
      <c r="BM1067" s="25"/>
      <c r="BN1067" s="25"/>
      <c r="BO1067" s="32"/>
      <c r="BP1067" s="25"/>
      <c r="BQ1067" s="25"/>
      <c r="BR1067" s="25"/>
      <c r="BS1067" s="25"/>
      <c r="BT1067" s="25"/>
      <c r="BU1067" s="25"/>
      <c r="BV1067" s="25"/>
      <c r="BW1067" s="25"/>
      <c r="BX1067" s="25"/>
      <c r="BY1067" s="25"/>
      <c r="BZ1067" s="25"/>
      <c r="CA1067" s="25"/>
      <c r="CB1067" s="25"/>
      <c r="CC1067" s="25"/>
    </row>
    <row r="1068" spans="8:81" ht="15.75" customHeight="1"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32"/>
      <c r="V1068" s="32"/>
      <c r="W1068" s="32"/>
      <c r="X1068" s="32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  <c r="BA1068" s="25"/>
      <c r="BB1068" s="25"/>
      <c r="BC1068" s="25"/>
      <c r="BD1068" s="25"/>
      <c r="BE1068" s="25"/>
      <c r="BF1068" s="25"/>
      <c r="BG1068" s="25"/>
      <c r="BH1068" s="25"/>
      <c r="BI1068" s="25"/>
      <c r="BJ1068" s="25"/>
      <c r="BK1068" s="25"/>
      <c r="BL1068" s="25"/>
      <c r="BM1068" s="25"/>
      <c r="BN1068" s="25"/>
      <c r="BO1068" s="32"/>
      <c r="BP1068" s="25"/>
      <c r="BQ1068" s="25"/>
      <c r="BR1068" s="25"/>
      <c r="BS1068" s="25"/>
      <c r="BT1068" s="25"/>
      <c r="BU1068" s="25"/>
      <c r="BV1068" s="25"/>
      <c r="BW1068" s="25"/>
      <c r="BX1068" s="25"/>
      <c r="BY1068" s="25"/>
      <c r="BZ1068" s="25"/>
      <c r="CA1068" s="25"/>
      <c r="CB1068" s="25"/>
      <c r="CC1068" s="25"/>
    </row>
    <row r="1069" spans="8:81" ht="15.75" customHeight="1"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32"/>
      <c r="V1069" s="32"/>
      <c r="W1069" s="32"/>
      <c r="X1069" s="32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  <c r="BA1069" s="25"/>
      <c r="BB1069" s="25"/>
      <c r="BC1069" s="25"/>
      <c r="BD1069" s="25"/>
      <c r="BE1069" s="25"/>
      <c r="BF1069" s="25"/>
      <c r="BG1069" s="25"/>
      <c r="BH1069" s="25"/>
      <c r="BI1069" s="25"/>
      <c r="BJ1069" s="25"/>
      <c r="BK1069" s="25"/>
      <c r="BL1069" s="25"/>
      <c r="BM1069" s="25"/>
      <c r="BN1069" s="25"/>
      <c r="BO1069" s="32"/>
      <c r="BP1069" s="25"/>
      <c r="BQ1069" s="25"/>
      <c r="BR1069" s="25"/>
      <c r="BS1069" s="25"/>
      <c r="BT1069" s="25"/>
      <c r="BU1069" s="25"/>
      <c r="BV1069" s="25"/>
      <c r="BW1069" s="25"/>
      <c r="BX1069" s="25"/>
      <c r="BY1069" s="25"/>
      <c r="BZ1069" s="25"/>
      <c r="CA1069" s="25"/>
      <c r="CB1069" s="25"/>
      <c r="CC1069" s="25"/>
    </row>
    <row r="1070" spans="8:81" ht="15.75" customHeight="1"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32"/>
      <c r="V1070" s="32"/>
      <c r="W1070" s="32"/>
      <c r="X1070" s="32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  <c r="BA1070" s="25"/>
      <c r="BB1070" s="25"/>
      <c r="BC1070" s="25"/>
      <c r="BD1070" s="25"/>
      <c r="BE1070" s="25"/>
      <c r="BF1070" s="25"/>
      <c r="BG1070" s="25"/>
      <c r="BH1070" s="25"/>
      <c r="BI1070" s="25"/>
      <c r="BJ1070" s="25"/>
      <c r="BK1070" s="25"/>
      <c r="BL1070" s="25"/>
      <c r="BM1070" s="25"/>
      <c r="BN1070" s="25"/>
      <c r="BO1070" s="32"/>
      <c r="BP1070" s="25"/>
      <c r="BQ1070" s="25"/>
      <c r="BR1070" s="25"/>
      <c r="BS1070" s="25"/>
      <c r="BT1070" s="25"/>
      <c r="BU1070" s="25"/>
      <c r="BV1070" s="25"/>
      <c r="BW1070" s="25"/>
      <c r="BX1070" s="25"/>
      <c r="BY1070" s="25"/>
      <c r="BZ1070" s="25"/>
      <c r="CA1070" s="25"/>
      <c r="CB1070" s="25"/>
      <c r="CC1070" s="25"/>
    </row>
    <row r="1071" spans="8:81" ht="15.75" customHeight="1"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32"/>
      <c r="V1071" s="32"/>
      <c r="W1071" s="32"/>
      <c r="X1071" s="32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  <c r="BA1071" s="25"/>
      <c r="BB1071" s="25"/>
      <c r="BC1071" s="25"/>
      <c r="BD1071" s="25"/>
      <c r="BE1071" s="25"/>
      <c r="BF1071" s="25"/>
      <c r="BG1071" s="25"/>
      <c r="BH1071" s="25"/>
      <c r="BI1071" s="25"/>
      <c r="BJ1071" s="25"/>
      <c r="BK1071" s="25"/>
      <c r="BL1071" s="25"/>
      <c r="BM1071" s="25"/>
      <c r="BN1071" s="25"/>
      <c r="BO1071" s="32"/>
      <c r="BP1071" s="25"/>
      <c r="BQ1071" s="25"/>
      <c r="BR1071" s="25"/>
      <c r="BS1071" s="25"/>
      <c r="BT1071" s="25"/>
      <c r="BU1071" s="25"/>
      <c r="BV1071" s="25"/>
      <c r="BW1071" s="25"/>
      <c r="BX1071" s="25"/>
      <c r="BY1071" s="25"/>
      <c r="BZ1071" s="25"/>
      <c r="CA1071" s="25"/>
      <c r="CB1071" s="25"/>
      <c r="CC1071" s="25"/>
    </row>
    <row r="1072" spans="8:81" ht="15.75" customHeight="1"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32"/>
      <c r="V1072" s="32"/>
      <c r="W1072" s="32"/>
      <c r="X1072" s="32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  <c r="BA1072" s="25"/>
      <c r="BB1072" s="25"/>
      <c r="BC1072" s="25"/>
      <c r="BD1072" s="25"/>
      <c r="BE1072" s="25"/>
      <c r="BF1072" s="25"/>
      <c r="BG1072" s="25"/>
      <c r="BH1072" s="25"/>
      <c r="BI1072" s="25"/>
      <c r="BJ1072" s="25"/>
      <c r="BK1072" s="25"/>
      <c r="BL1072" s="25"/>
      <c r="BM1072" s="25"/>
      <c r="BN1072" s="25"/>
      <c r="BO1072" s="32"/>
      <c r="BP1072" s="25"/>
      <c r="BQ1072" s="25"/>
      <c r="BR1072" s="25"/>
      <c r="BS1072" s="25"/>
      <c r="BT1072" s="25"/>
      <c r="BU1072" s="25"/>
      <c r="BV1072" s="25"/>
      <c r="BW1072" s="25"/>
      <c r="BX1072" s="25"/>
      <c r="BY1072" s="25"/>
      <c r="BZ1072" s="25"/>
      <c r="CA1072" s="25"/>
      <c r="CB1072" s="25"/>
      <c r="CC1072" s="25"/>
    </row>
    <row r="1073" spans="8:81" ht="15.75" customHeight="1"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32"/>
      <c r="V1073" s="32"/>
      <c r="W1073" s="32"/>
      <c r="X1073" s="32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  <c r="BA1073" s="25"/>
      <c r="BB1073" s="25"/>
      <c r="BC1073" s="25"/>
      <c r="BD1073" s="25"/>
      <c r="BE1073" s="25"/>
      <c r="BF1073" s="25"/>
      <c r="BG1073" s="25"/>
      <c r="BH1073" s="25"/>
      <c r="BI1073" s="25"/>
      <c r="BJ1073" s="25"/>
      <c r="BK1073" s="25"/>
      <c r="BL1073" s="25"/>
      <c r="BM1073" s="25"/>
      <c r="BN1073" s="25"/>
      <c r="BO1073" s="32"/>
      <c r="BP1073" s="25"/>
      <c r="BQ1073" s="25"/>
      <c r="BR1073" s="25"/>
      <c r="BS1073" s="25"/>
      <c r="BT1073" s="25"/>
      <c r="BU1073" s="25"/>
      <c r="BV1073" s="25"/>
      <c r="BW1073" s="25"/>
      <c r="BX1073" s="25"/>
      <c r="BY1073" s="25"/>
      <c r="BZ1073" s="25"/>
      <c r="CA1073" s="25"/>
      <c r="CB1073" s="25"/>
      <c r="CC1073" s="25"/>
    </row>
    <row r="1074" spans="8:81" ht="15.75" customHeight="1"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32"/>
      <c r="V1074" s="32"/>
      <c r="W1074" s="32"/>
      <c r="X1074" s="32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  <c r="BA1074" s="25"/>
      <c r="BB1074" s="25"/>
      <c r="BC1074" s="25"/>
      <c r="BD1074" s="25"/>
      <c r="BE1074" s="25"/>
      <c r="BF1074" s="25"/>
      <c r="BG1074" s="25"/>
      <c r="BH1074" s="25"/>
      <c r="BI1074" s="25"/>
      <c r="BJ1074" s="25"/>
      <c r="BK1074" s="25"/>
      <c r="BL1074" s="25"/>
      <c r="BM1074" s="25"/>
      <c r="BN1074" s="25"/>
      <c r="BO1074" s="32"/>
      <c r="BP1074" s="25"/>
      <c r="BQ1074" s="25"/>
      <c r="BR1074" s="25"/>
      <c r="BS1074" s="25"/>
      <c r="BT1074" s="25"/>
      <c r="BU1074" s="25"/>
      <c r="BV1074" s="25"/>
      <c r="BW1074" s="25"/>
      <c r="BX1074" s="25"/>
      <c r="BY1074" s="25"/>
      <c r="BZ1074" s="25"/>
      <c r="CA1074" s="25"/>
      <c r="CB1074" s="25"/>
      <c r="CC1074" s="25"/>
    </row>
    <row r="1075" spans="8:81" ht="15.75" customHeight="1"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32"/>
      <c r="V1075" s="32"/>
      <c r="W1075" s="32"/>
      <c r="X1075" s="32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  <c r="BA1075" s="25"/>
      <c r="BB1075" s="25"/>
      <c r="BC1075" s="25"/>
      <c r="BD1075" s="25"/>
      <c r="BE1075" s="25"/>
      <c r="BF1075" s="25"/>
      <c r="BG1075" s="25"/>
      <c r="BH1075" s="25"/>
      <c r="BI1075" s="25"/>
      <c r="BJ1075" s="25"/>
      <c r="BK1075" s="25"/>
      <c r="BL1075" s="25"/>
      <c r="BM1075" s="25"/>
      <c r="BN1075" s="25"/>
      <c r="BO1075" s="32"/>
      <c r="BP1075" s="25"/>
      <c r="BQ1075" s="25"/>
      <c r="BR1075" s="25"/>
      <c r="BS1075" s="25"/>
      <c r="BT1075" s="25"/>
      <c r="BU1075" s="25"/>
      <c r="BV1075" s="25"/>
      <c r="BW1075" s="25"/>
      <c r="BX1075" s="25"/>
      <c r="BY1075" s="25"/>
      <c r="BZ1075" s="25"/>
      <c r="CA1075" s="25"/>
      <c r="CB1075" s="25"/>
      <c r="CC1075" s="25"/>
    </row>
    <row r="1076" spans="8:81" ht="15.75" customHeight="1"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32"/>
      <c r="V1076" s="32"/>
      <c r="W1076" s="32"/>
      <c r="X1076" s="32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  <c r="BA1076" s="25"/>
      <c r="BB1076" s="25"/>
      <c r="BC1076" s="25"/>
      <c r="BD1076" s="25"/>
      <c r="BE1076" s="25"/>
      <c r="BF1076" s="25"/>
      <c r="BG1076" s="25"/>
      <c r="BH1076" s="25"/>
      <c r="BI1076" s="25"/>
      <c r="BJ1076" s="25"/>
      <c r="BK1076" s="25"/>
      <c r="BL1076" s="25"/>
      <c r="BM1076" s="25"/>
      <c r="BN1076" s="25"/>
      <c r="BO1076" s="32"/>
      <c r="BP1076" s="25"/>
      <c r="BQ1076" s="25"/>
      <c r="BR1076" s="25"/>
      <c r="BS1076" s="25"/>
      <c r="BT1076" s="25"/>
      <c r="BU1076" s="25"/>
      <c r="BV1076" s="25"/>
      <c r="BW1076" s="25"/>
      <c r="BX1076" s="25"/>
      <c r="BY1076" s="25"/>
      <c r="BZ1076" s="25"/>
      <c r="CA1076" s="25"/>
      <c r="CB1076" s="25"/>
      <c r="CC1076" s="25"/>
    </row>
    <row r="1077" spans="8:81" ht="15.75" customHeight="1"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32"/>
      <c r="V1077" s="32"/>
      <c r="W1077" s="32"/>
      <c r="X1077" s="32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  <c r="BA1077" s="25"/>
      <c r="BB1077" s="25"/>
      <c r="BC1077" s="25"/>
      <c r="BD1077" s="25"/>
      <c r="BE1077" s="25"/>
      <c r="BF1077" s="25"/>
      <c r="BG1077" s="25"/>
      <c r="BH1077" s="25"/>
      <c r="BI1077" s="25"/>
      <c r="BJ1077" s="25"/>
      <c r="BK1077" s="25"/>
      <c r="BL1077" s="25"/>
      <c r="BM1077" s="25"/>
      <c r="BN1077" s="25"/>
      <c r="BO1077" s="32"/>
      <c r="BP1077" s="25"/>
      <c r="BQ1077" s="25"/>
      <c r="BR1077" s="25"/>
      <c r="BS1077" s="25"/>
      <c r="BT1077" s="25"/>
      <c r="BU1077" s="25"/>
      <c r="BV1077" s="25"/>
      <c r="BW1077" s="25"/>
      <c r="BX1077" s="25"/>
      <c r="BY1077" s="25"/>
      <c r="BZ1077" s="25"/>
      <c r="CA1077" s="25"/>
      <c r="CB1077" s="25"/>
      <c r="CC1077" s="25"/>
    </row>
    <row r="1078" spans="8:81" ht="15.75" customHeight="1"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32"/>
      <c r="V1078" s="32"/>
      <c r="W1078" s="32"/>
      <c r="X1078" s="32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  <c r="BA1078" s="25"/>
      <c r="BB1078" s="25"/>
      <c r="BC1078" s="25"/>
      <c r="BD1078" s="25"/>
      <c r="BE1078" s="25"/>
      <c r="BF1078" s="25"/>
      <c r="BG1078" s="25"/>
      <c r="BH1078" s="25"/>
      <c r="BI1078" s="25"/>
      <c r="BJ1078" s="25"/>
      <c r="BK1078" s="25"/>
      <c r="BL1078" s="25"/>
      <c r="BM1078" s="25"/>
      <c r="BN1078" s="25"/>
      <c r="BO1078" s="32"/>
      <c r="BP1078" s="25"/>
      <c r="BQ1078" s="25"/>
      <c r="BR1078" s="25"/>
      <c r="BS1078" s="25"/>
      <c r="BT1078" s="25"/>
      <c r="BU1078" s="25"/>
      <c r="BV1078" s="25"/>
      <c r="BW1078" s="25"/>
      <c r="BX1078" s="25"/>
      <c r="BY1078" s="25"/>
      <c r="BZ1078" s="25"/>
      <c r="CA1078" s="25"/>
      <c r="CB1078" s="25"/>
      <c r="CC1078" s="25"/>
    </row>
  </sheetData>
  <sortState xmlns:xlrd2="http://schemas.microsoft.com/office/spreadsheetml/2017/richdata2" ref="A2:CD1079">
    <sortCondition ref="J2:J1079"/>
  </sortState>
  <hyperlinks>
    <hyperlink ref="C43" r:id="rId1" xr:uid="{00000000-0004-0000-0100-000000000000}"/>
    <hyperlink ref="C112" r:id="rId2" xr:uid="{00000000-0004-0000-0100-000001000000}"/>
    <hyperlink ref="C74" r:id="rId3" xr:uid="{00000000-0004-0000-0100-000002000000}"/>
    <hyperlink ref="C49" r:id="rId4" xr:uid="{00000000-0004-0000-0100-000003000000}"/>
    <hyperlink ref="C103" r:id="rId5" xr:uid="{00000000-0004-0000-0100-000004000000}"/>
    <hyperlink ref="C50" r:id="rId6" xr:uid="{00000000-0004-0000-0100-000005000000}"/>
    <hyperlink ref="C113" r:id="rId7" xr:uid="{00000000-0004-0000-0100-000006000000}"/>
    <hyperlink ref="C75" r:id="rId8" xr:uid="{00000000-0004-0000-0100-000007000000}"/>
    <hyperlink ref="C104" r:id="rId9" xr:uid="{00000000-0004-0000-0100-000008000000}"/>
    <hyperlink ref="C105" r:id="rId10" xr:uid="{00000000-0004-0000-0100-000009000000}"/>
    <hyperlink ref="C55" r:id="rId11" xr:uid="{00000000-0004-0000-0100-00000A000000}"/>
    <hyperlink ref="C56" r:id="rId12" xr:uid="{00000000-0004-0000-0100-00000B000000}"/>
    <hyperlink ref="C57" r:id="rId13" xr:uid="{00000000-0004-0000-0100-00000C000000}"/>
    <hyperlink ref="C76" r:id="rId14" xr:uid="{00000000-0004-0000-0100-00000D000000}"/>
    <hyperlink ref="C2" r:id="rId15" xr:uid="{00000000-0004-0000-0100-00000E000000}"/>
    <hyperlink ref="C6" r:id="rId16" xr:uid="{00000000-0004-0000-0100-00000F000000}"/>
    <hyperlink ref="C3" r:id="rId17" xr:uid="{00000000-0004-0000-0100-000010000000}"/>
    <hyperlink ref="C58" r:id="rId18" location="gid=0" xr:uid="{00000000-0004-0000-0100-000011000000}"/>
    <hyperlink ref="C106" r:id="rId19" xr:uid="{00000000-0004-0000-0100-000012000000}"/>
    <hyperlink ref="C23" r:id="rId20" xr:uid="{00000000-0004-0000-0100-000013000000}"/>
    <hyperlink ref="C114" r:id="rId21" xr:uid="{00000000-0004-0000-0100-000014000000}"/>
    <hyperlink ref="C60" r:id="rId22" xr:uid="{00000000-0004-0000-0100-000015000000}"/>
    <hyperlink ref="C101" r:id="rId23" xr:uid="{00000000-0004-0000-0100-000016000000}"/>
    <hyperlink ref="C24" r:id="rId24" xr:uid="{00000000-0004-0000-0100-000017000000}"/>
    <hyperlink ref="C61" r:id="rId25" xr:uid="{00000000-0004-0000-0100-000018000000}"/>
    <hyperlink ref="C77" r:id="rId26" xr:uid="{00000000-0004-0000-0100-000019000000}"/>
    <hyperlink ref="C78" r:id="rId27" xr:uid="{00000000-0004-0000-0100-00001A000000}"/>
    <hyperlink ref="C19" r:id="rId28" xr:uid="{00000000-0004-0000-0100-00001B000000}"/>
    <hyperlink ref="C79" r:id="rId29" xr:uid="{00000000-0004-0000-0100-00001C000000}"/>
    <hyperlink ref="C80" r:id="rId30" xr:uid="{00000000-0004-0000-0100-00001D000000}"/>
    <hyperlink ref="C121" r:id="rId31" xr:uid="{00000000-0004-0000-0100-00001E000000}"/>
    <hyperlink ref="C10" r:id="rId32" xr:uid="{00000000-0004-0000-0100-00001F000000}"/>
    <hyperlink ref="C4" r:id="rId33" xr:uid="{00000000-0004-0000-0100-000020000000}"/>
    <hyperlink ref="C44" r:id="rId34" xr:uid="{00000000-0004-0000-0100-000021000000}"/>
    <hyperlink ref="C25" r:id="rId35" xr:uid="{00000000-0004-0000-0100-000022000000}"/>
    <hyperlink ref="C26" r:id="rId36" xr:uid="{00000000-0004-0000-0100-000023000000}"/>
    <hyperlink ref="C81" r:id="rId37" xr:uid="{00000000-0004-0000-0100-000024000000}"/>
    <hyperlink ref="C27" r:id="rId38" xr:uid="{00000000-0004-0000-0100-000025000000}"/>
    <hyperlink ref="C107" r:id="rId39" xr:uid="{00000000-0004-0000-0100-000026000000}"/>
    <hyperlink ref="C82" r:id="rId40" xr:uid="{00000000-0004-0000-0100-000027000000}"/>
    <hyperlink ref="C28" r:id="rId41" xr:uid="{00000000-0004-0000-0100-000028000000}"/>
    <hyperlink ref="C11" r:id="rId42" xr:uid="{00000000-0004-0000-0100-000029000000}"/>
    <hyperlink ref="C20" r:id="rId43" xr:uid="{00000000-0004-0000-0100-00002A000000}"/>
    <hyperlink ref="C83" r:id="rId44" xr:uid="{00000000-0004-0000-0100-00002B000000}"/>
    <hyperlink ref="C7" r:id="rId45" xr:uid="{00000000-0004-0000-0100-00002C000000}"/>
    <hyperlink ref="C116" r:id="rId46" xr:uid="{00000000-0004-0000-0100-00002D000000}"/>
    <hyperlink ref="C84" r:id="rId47" xr:uid="{00000000-0004-0000-0100-00002E000000}"/>
    <hyperlink ref="C29" r:id="rId48" xr:uid="{00000000-0004-0000-0100-00002F000000}"/>
    <hyperlink ref="C85" r:id="rId49" xr:uid="{00000000-0004-0000-0100-000030000000}"/>
    <hyperlink ref="C30" r:id="rId50" xr:uid="{00000000-0004-0000-0100-000031000000}"/>
    <hyperlink ref="C31" r:id="rId51" xr:uid="{00000000-0004-0000-0100-000032000000}"/>
    <hyperlink ref="C32" r:id="rId52" xr:uid="{00000000-0004-0000-0100-000033000000}"/>
    <hyperlink ref="C33" r:id="rId53" xr:uid="{00000000-0004-0000-0100-000034000000}"/>
    <hyperlink ref="C62" r:id="rId54" xr:uid="{00000000-0004-0000-0100-000035000000}"/>
    <hyperlink ref="C63" r:id="rId55" xr:uid="{00000000-0004-0000-0100-000036000000}"/>
    <hyperlink ref="C86" r:id="rId56" xr:uid="{00000000-0004-0000-0100-000037000000}"/>
    <hyperlink ref="C34" r:id="rId57" xr:uid="{00000000-0004-0000-0100-000038000000}"/>
    <hyperlink ref="C35" r:id="rId58" xr:uid="{00000000-0004-0000-0100-000039000000}"/>
    <hyperlink ref="C87" r:id="rId59" xr:uid="{00000000-0004-0000-0100-00003A000000}"/>
    <hyperlink ref="C64" r:id="rId60" xr:uid="{00000000-0004-0000-0100-00003B000000}"/>
    <hyperlink ref="C117" r:id="rId61" xr:uid="{00000000-0004-0000-0100-00003C000000}"/>
    <hyperlink ref="C45" r:id="rId62" xr:uid="{00000000-0004-0000-0100-00003D000000}"/>
    <hyperlink ref="C46" r:id="rId63" xr:uid="{00000000-0004-0000-0100-00003E000000}"/>
    <hyperlink ref="C88" r:id="rId64" xr:uid="{00000000-0004-0000-0100-00003F000000}"/>
    <hyperlink ref="C89" r:id="rId65" xr:uid="{00000000-0004-0000-0100-000040000000}"/>
    <hyperlink ref="C36" r:id="rId66" xr:uid="{00000000-0004-0000-0100-000041000000}"/>
    <hyperlink ref="C13" r:id="rId67" xr:uid="{00000000-0004-0000-0100-000042000000}"/>
    <hyperlink ref="C90" r:id="rId68" xr:uid="{00000000-0004-0000-0100-000043000000}"/>
    <hyperlink ref="C14" r:id="rId69" xr:uid="{00000000-0004-0000-0100-000044000000}"/>
    <hyperlink ref="C37" r:id="rId70" xr:uid="{00000000-0004-0000-0100-000045000000}"/>
    <hyperlink ref="C15" r:id="rId71" xr:uid="{00000000-0004-0000-0100-000046000000}"/>
    <hyperlink ref="C8" r:id="rId72" xr:uid="{00000000-0004-0000-0100-000047000000}"/>
    <hyperlink ref="C91" r:id="rId73" xr:uid="{00000000-0004-0000-0100-000048000000}"/>
    <hyperlink ref="C38" r:id="rId74" xr:uid="{00000000-0004-0000-0100-000049000000}"/>
    <hyperlink ref="C47" r:id="rId75" xr:uid="{00000000-0004-0000-0100-00004A000000}"/>
    <hyperlink ref="C48" r:id="rId76" xr:uid="{00000000-0004-0000-0100-00004B000000}"/>
    <hyperlink ref="C16" r:id="rId77" xr:uid="{00000000-0004-0000-0100-00004C000000}"/>
    <hyperlink ref="C92" r:id="rId78" xr:uid="{00000000-0004-0000-0100-00004D000000}"/>
    <hyperlink ref="C39" r:id="rId79" xr:uid="{00000000-0004-0000-0100-00004E000000}"/>
    <hyperlink ref="C21" r:id="rId80" xr:uid="{00000000-0004-0000-0100-00004F000000}"/>
    <hyperlink ref="C17" r:id="rId81" xr:uid="{00000000-0004-0000-0100-000050000000}"/>
    <hyperlink ref="C22" r:id="rId82" xr:uid="{00000000-0004-0000-0100-000051000000}"/>
    <hyperlink ref="C40" r:id="rId83" xr:uid="{00000000-0004-0000-0100-000052000000}"/>
    <hyperlink ref="C118" r:id="rId84" xr:uid="{00000000-0004-0000-0100-000053000000}"/>
    <hyperlink ref="C108" r:id="rId85" xr:uid="{00000000-0004-0000-0100-000054000000}"/>
    <hyperlink ref="C18" r:id="rId86" xr:uid="{00000000-0004-0000-0100-000055000000}"/>
    <hyperlink ref="C93" r:id="rId87" xr:uid="{00000000-0004-0000-0100-000056000000}"/>
    <hyperlink ref="C94" r:id="rId88" xr:uid="{00000000-0004-0000-0100-000057000000}"/>
    <hyperlink ref="C95" r:id="rId89" xr:uid="{00000000-0004-0000-0100-000058000000}"/>
    <hyperlink ref="C65" r:id="rId90" xr:uid="{00000000-0004-0000-0100-000059000000}"/>
    <hyperlink ref="C97" r:id="rId91" xr:uid="{00000000-0004-0000-0100-00005A000000}"/>
    <hyperlink ref="C98" r:id="rId92" xr:uid="{00000000-0004-0000-0100-00005B000000}"/>
    <hyperlink ref="C66" r:id="rId93" xr:uid="{00000000-0004-0000-0100-00005C000000}"/>
    <hyperlink ref="C67" r:id="rId94" xr:uid="{00000000-0004-0000-0100-00005D000000}"/>
    <hyperlink ref="C41" r:id="rId95" xr:uid="{00000000-0004-0000-0100-00005E000000}"/>
    <hyperlink ref="C68" r:id="rId96" xr:uid="{00000000-0004-0000-0100-00005F000000}"/>
    <hyperlink ref="C9" r:id="rId97" xr:uid="{00000000-0004-0000-0100-000060000000}"/>
    <hyperlink ref="C69" r:id="rId98" xr:uid="{00000000-0004-0000-0100-000061000000}"/>
    <hyperlink ref="C99" r:id="rId99" xr:uid="{00000000-0004-0000-0100-000062000000}"/>
    <hyperlink ref="C70" r:id="rId100" xr:uid="{00000000-0004-0000-0100-000063000000}"/>
    <hyperlink ref="C71" r:id="rId101" xr:uid="{00000000-0004-0000-0100-000064000000}"/>
    <hyperlink ref="C72" r:id="rId102" xr:uid="{00000000-0004-0000-0100-000065000000}"/>
    <hyperlink ref="C109" r:id="rId103" xr:uid="{00000000-0004-0000-0100-000066000000}"/>
    <hyperlink ref="C100" r:id="rId104" xr:uid="{00000000-0004-0000-0100-000067000000}"/>
    <hyperlink ref="C42" r:id="rId105" xr:uid="{00000000-0004-0000-0100-000068000000}"/>
    <hyperlink ref="C119" r:id="rId106" xr:uid="{00000000-0004-0000-0100-000069000000}"/>
    <hyperlink ref="C5" r:id="rId107" xr:uid="{00000000-0004-0000-0100-00006A000000}"/>
    <hyperlink ref="C120" r:id="rId108" xr:uid="{00000000-0004-0000-0100-00006B000000}"/>
    <hyperlink ref="C110" r:id="rId109" xr:uid="{00000000-0004-0000-0100-00006C000000}"/>
    <hyperlink ref="C111" r:id="rId110" xr:uid="{00000000-0004-0000-0100-00006D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6"/>
  <sheetViews>
    <sheetView workbookViewId="0">
      <selection activeCell="A21" sqref="A21"/>
    </sheetView>
  </sheetViews>
  <sheetFormatPr baseColWidth="10" defaultColWidth="12.6640625" defaultRowHeight="15" customHeight="1"/>
  <cols>
    <col min="1" max="1" width="22" customWidth="1"/>
    <col min="2" max="14" width="9.5" customWidth="1"/>
    <col min="15" max="26" width="12" customWidth="1"/>
  </cols>
  <sheetData>
    <row r="1" spans="1:26">
      <c r="A1" s="2" t="s">
        <v>0</v>
      </c>
      <c r="B1" s="1" t="s">
        <v>1375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1" t="s">
        <v>1376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 t="s">
        <v>2</v>
      </c>
      <c r="B3" s="1" t="s">
        <v>1377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3</v>
      </c>
      <c r="B4" s="1" t="s">
        <v>1378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 t="s">
        <v>4</v>
      </c>
      <c r="B5" s="1" t="s">
        <v>1379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 t="s">
        <v>5</v>
      </c>
      <c r="B6" s="1" t="s">
        <v>1380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4" t="s">
        <v>6</v>
      </c>
      <c r="B7" s="1" t="s">
        <v>1381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5" t="s">
        <v>7</v>
      </c>
      <c r="B8" s="1" t="s">
        <v>1382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 t="s">
        <v>8</v>
      </c>
      <c r="B9" s="1" t="s">
        <v>1383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 t="s">
        <v>9</v>
      </c>
      <c r="B10" s="1" t="s">
        <v>1384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 t="s">
        <v>1385</v>
      </c>
      <c r="B11" s="1" t="s">
        <v>1386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 t="s">
        <v>15</v>
      </c>
      <c r="B12" s="1" t="s">
        <v>1387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 t="s">
        <v>16</v>
      </c>
      <c r="B13" s="1" t="s">
        <v>1388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 t="s">
        <v>17</v>
      </c>
      <c r="B14" s="1" t="s">
        <v>1389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6" t="s">
        <v>18</v>
      </c>
      <c r="B15" s="57" t="s">
        <v>1453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6" t="s">
        <v>19</v>
      </c>
      <c r="B16" s="57" t="s">
        <v>1454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6" t="s">
        <v>1455</v>
      </c>
      <c r="B17" s="57" t="s">
        <v>1457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6" t="s">
        <v>1456</v>
      </c>
      <c r="B18" s="57" t="s">
        <v>1458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6" t="s">
        <v>1459</v>
      </c>
      <c r="B19" s="57" t="s">
        <v>1460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6" t="s">
        <v>1461</v>
      </c>
      <c r="B20" s="57" t="s">
        <v>1462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 t="s">
        <v>20</v>
      </c>
      <c r="B21" s="1" t="s">
        <v>1390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 t="s">
        <v>21</v>
      </c>
      <c r="B22" s="1" t="s">
        <v>1391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 t="s">
        <v>22</v>
      </c>
      <c r="B23" s="1" t="s">
        <v>1392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 t="s">
        <v>23</v>
      </c>
      <c r="B24" s="1" t="s">
        <v>1393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 t="s">
        <v>24</v>
      </c>
      <c r="B25" s="1" t="s">
        <v>1394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 t="s">
        <v>25</v>
      </c>
      <c r="B26" s="1" t="s">
        <v>1395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" t="s">
        <v>26</v>
      </c>
      <c r="B27" s="1" t="s">
        <v>1396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" t="s">
        <v>27</v>
      </c>
      <c r="B28" s="1" t="s">
        <v>1397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 t="s">
        <v>28</v>
      </c>
      <c r="B29" s="1" t="s">
        <v>1398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v>538</v>
      </c>
      <c r="B30" s="1" t="s">
        <v>1399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 t="s">
        <v>29</v>
      </c>
      <c r="B31" s="1" t="s">
        <v>1400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 t="s">
        <v>30</v>
      </c>
      <c r="B32" s="1" t="s">
        <v>1401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 t="s">
        <v>31</v>
      </c>
      <c r="B33" s="1" t="s">
        <v>1402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 t="s">
        <v>32</v>
      </c>
      <c r="B34" s="1" t="s">
        <v>1403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 t="s">
        <v>33</v>
      </c>
      <c r="B35" s="1" t="s">
        <v>1404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 t="s">
        <v>34</v>
      </c>
      <c r="B36" s="1" t="s">
        <v>1405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 t="s">
        <v>35</v>
      </c>
      <c r="B37" s="1" t="s">
        <v>1406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 t="s">
        <v>36</v>
      </c>
      <c r="B38" s="1" t="s">
        <v>1407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 t="s">
        <v>1408</v>
      </c>
      <c r="B39" s="1" t="s">
        <v>1409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 t="s">
        <v>1410</v>
      </c>
      <c r="B40" s="1" t="s">
        <v>1411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 t="s">
        <v>39</v>
      </c>
      <c r="B41" s="1" t="s">
        <v>1412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 t="s">
        <v>1413</v>
      </c>
      <c r="B42" s="1" t="s">
        <v>1414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 t="s">
        <v>41</v>
      </c>
      <c r="B43" s="1" t="s">
        <v>1415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 t="s">
        <v>42</v>
      </c>
      <c r="B44" s="1" t="s">
        <v>1416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 t="s">
        <v>43</v>
      </c>
      <c r="B45" s="1" t="s">
        <v>1417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 t="s">
        <v>44</v>
      </c>
      <c r="B46" s="1" t="s">
        <v>1418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 t="s">
        <v>45</v>
      </c>
      <c r="B47" s="1" t="s">
        <v>1419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" t="s">
        <v>46</v>
      </c>
      <c r="B48" s="1" t="s">
        <v>1420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 t="s">
        <v>47</v>
      </c>
      <c r="B49" s="1" t="s">
        <v>1421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" t="s">
        <v>48</v>
      </c>
      <c r="B50" s="1" t="s">
        <v>1422</v>
      </c>
      <c r="C50" s="1"/>
      <c r="D50" s="1"/>
      <c r="E50" s="2"/>
      <c r="F50" s="54"/>
      <c r="G50" s="54"/>
      <c r="H50" s="2"/>
      <c r="I50" s="54"/>
      <c r="J50" s="55"/>
      <c r="K50" s="2"/>
      <c r="L50" s="2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" t="s">
        <v>49</v>
      </c>
      <c r="B51" s="1" t="s">
        <v>1423</v>
      </c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" t="s">
        <v>50</v>
      </c>
      <c r="B52" s="1" t="s">
        <v>1424</v>
      </c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" t="s">
        <v>51</v>
      </c>
      <c r="B53" s="1" t="s">
        <v>1425</v>
      </c>
      <c r="C53" s="1"/>
      <c r="D53" s="1"/>
      <c r="E53" s="2"/>
      <c r="F53" s="2"/>
      <c r="G53" s="2"/>
      <c r="H53" s="2"/>
      <c r="I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" t="s">
        <v>52</v>
      </c>
      <c r="B54" s="1" t="s">
        <v>1426</v>
      </c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" t="s">
        <v>53</v>
      </c>
      <c r="B55" s="1" t="s">
        <v>1427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" t="s">
        <v>54</v>
      </c>
      <c r="B56" s="1" t="s">
        <v>1428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" t="s">
        <v>55</v>
      </c>
      <c r="B57" s="1" t="s">
        <v>1429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" t="s">
        <v>56</v>
      </c>
      <c r="B58" s="1" t="s">
        <v>1430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" t="s">
        <v>57</v>
      </c>
      <c r="B59" s="1" t="s">
        <v>1431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" t="s">
        <v>58</v>
      </c>
      <c r="B60" s="1" t="s">
        <v>1432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 t="s">
        <v>59</v>
      </c>
      <c r="B61" s="1" t="s">
        <v>1433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" t="s">
        <v>60</v>
      </c>
      <c r="B62" s="1" t="s">
        <v>1434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" t="s">
        <v>61</v>
      </c>
      <c r="B63" s="1" t="s">
        <v>1435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" t="s">
        <v>62</v>
      </c>
      <c r="B64" s="1" t="s">
        <v>1451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" t="s">
        <v>63</v>
      </c>
      <c r="B65" s="1" t="s">
        <v>1452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" t="s">
        <v>64</v>
      </c>
      <c r="B66" s="1" t="s">
        <v>1436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" t="s">
        <v>65</v>
      </c>
      <c r="B67" s="1" t="s">
        <v>1437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" t="s">
        <v>66</v>
      </c>
      <c r="B68" s="1" t="s">
        <v>1438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" t="s">
        <v>1439</v>
      </c>
      <c r="B69" s="1" t="s">
        <v>1440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" t="s">
        <v>1441</v>
      </c>
      <c r="B70" s="1" t="s">
        <v>1442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" t="s">
        <v>1443</v>
      </c>
      <c r="B71" s="1" t="s">
        <v>1444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" t="s">
        <v>70</v>
      </c>
      <c r="B72" s="1" t="s">
        <v>1445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" t="s">
        <v>71</v>
      </c>
      <c r="B73" s="1" t="s">
        <v>1446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 t="s">
        <v>72</v>
      </c>
      <c r="B74" s="1" t="s">
        <v>1447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 t="s">
        <v>73</v>
      </c>
      <c r="B75" s="1" t="s">
        <v>1448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" t="s">
        <v>74</v>
      </c>
      <c r="B76" s="1" t="s">
        <v>1449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" t="s">
        <v>75</v>
      </c>
      <c r="B77" s="1" t="s">
        <v>1450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Senate</vt:lpstr>
      <vt:lpstr>Governor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David Clinton</cp:lastModifiedBy>
  <dcterms:created xsi:type="dcterms:W3CDTF">2020-11-11T14:22:51Z</dcterms:created>
  <dcterms:modified xsi:type="dcterms:W3CDTF">2021-03-31T14:23:13Z</dcterms:modified>
</cp:coreProperties>
</file>