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120" yWindow="315" windowWidth="15195" windowHeight="7890" tabRatio="673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Totals'!$A$1:$B$47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G50" i="4" l="1"/>
  <c r="G51" i="4"/>
  <c r="G52" i="4"/>
  <c r="G53" i="4"/>
  <c r="G49" i="4"/>
  <c r="K49" i="1"/>
  <c r="K50" i="1"/>
  <c r="K51" i="1"/>
  <c r="K52" i="1"/>
  <c r="K53" i="1"/>
  <c r="K54" i="1"/>
  <c r="D45" i="4" l="1"/>
  <c r="I56" i="2"/>
  <c r="C56" i="2"/>
  <c r="E56" i="2"/>
  <c r="J11" i="2"/>
  <c r="T54" i="3"/>
  <c r="T52" i="3"/>
  <c r="T53" i="3"/>
  <c r="F34" i="2" l="1"/>
  <c r="K11" i="1" l="1"/>
  <c r="J38" i="2" l="1"/>
  <c r="C59" i="5"/>
  <c r="C58" i="5"/>
  <c r="H56" i="2" l="1"/>
  <c r="G56" i="2"/>
  <c r="L12" i="3" l="1"/>
  <c r="F12" i="2" l="1"/>
  <c r="F13" i="2"/>
  <c r="T51" i="3"/>
  <c r="D34" i="4" l="1"/>
  <c r="C48" i="5"/>
  <c r="C47" i="5"/>
  <c r="D12" i="4" l="1"/>
  <c r="E12" i="4"/>
  <c r="F12" i="4"/>
  <c r="D13" i="4"/>
  <c r="E13" i="4"/>
  <c r="F13" i="4"/>
  <c r="D14" i="4"/>
  <c r="E14" i="4"/>
  <c r="F14" i="4"/>
  <c r="D15" i="4"/>
  <c r="E15" i="4"/>
  <c r="F15" i="4"/>
  <c r="C14" i="4"/>
  <c r="C12" i="4"/>
  <c r="L34" i="3" l="1"/>
  <c r="C25" i="5" l="1"/>
  <c r="C14" i="5"/>
  <c r="G14" i="4" l="1"/>
  <c r="G15" i="4"/>
  <c r="D12" i="8"/>
  <c r="C45" i="5"/>
  <c r="E57" i="2" l="1"/>
  <c r="E58" i="2"/>
  <c r="C12" i="1" l="1"/>
  <c r="C13" i="1"/>
  <c r="C14" i="1"/>
  <c r="C15" i="1"/>
  <c r="D11" i="5" l="1"/>
  <c r="G10" i="8"/>
  <c r="C26" i="4"/>
  <c r="D26" i="4"/>
  <c r="E26" i="4"/>
  <c r="F26" i="4"/>
  <c r="D67" i="2" l="1"/>
  <c r="E67" i="2"/>
  <c r="F67" i="2"/>
  <c r="G67" i="2"/>
  <c r="H67" i="2"/>
  <c r="I67" i="2"/>
  <c r="D68" i="2"/>
  <c r="E68" i="2"/>
  <c r="F68" i="2"/>
  <c r="G68" i="2"/>
  <c r="H68" i="2"/>
  <c r="I68" i="2"/>
  <c r="D69" i="2"/>
  <c r="E69" i="2"/>
  <c r="F69" i="2"/>
  <c r="G69" i="2"/>
  <c r="H69" i="2"/>
  <c r="I69" i="2"/>
  <c r="D70" i="2"/>
  <c r="E70" i="2"/>
  <c r="F70" i="2"/>
  <c r="G70" i="2"/>
  <c r="H70" i="2"/>
  <c r="I70" i="2"/>
  <c r="Q28" i="6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56" i="1" l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K59" i="1"/>
  <c r="K57" i="1" l="1"/>
  <c r="K58" i="1"/>
  <c r="K56" i="1"/>
  <c r="G21" i="8"/>
  <c r="K67" i="1" l="1"/>
  <c r="K68" i="1"/>
  <c r="K69" i="1"/>
  <c r="K70" i="1"/>
  <c r="J67" i="2"/>
  <c r="J69" i="2"/>
  <c r="J68" i="2"/>
  <c r="J70" i="2"/>
  <c r="L23" i="3" l="1"/>
  <c r="G22" i="8" l="1"/>
  <c r="G43" i="8" l="1"/>
  <c r="G44" i="8"/>
  <c r="G32" i="8"/>
  <c r="G33" i="8"/>
  <c r="G11" i="8"/>
  <c r="G12" i="2" l="1"/>
  <c r="G13" i="2"/>
  <c r="G14" i="2"/>
  <c r="G15" i="2"/>
  <c r="G23" i="2"/>
  <c r="G24" i="2"/>
  <c r="G25" i="2"/>
  <c r="G26" i="2"/>
  <c r="G34" i="2"/>
  <c r="G35" i="2"/>
  <c r="G36" i="2"/>
  <c r="G37" i="2"/>
  <c r="Q30" i="6"/>
  <c r="D56" i="2"/>
  <c r="F56" i="2"/>
  <c r="D57" i="2"/>
  <c r="F57" i="2"/>
  <c r="G57" i="2"/>
  <c r="H57" i="2"/>
  <c r="I57" i="2"/>
  <c r="D58" i="2"/>
  <c r="F58" i="2"/>
  <c r="N30" i="6" s="1"/>
  <c r="G58" i="2"/>
  <c r="H58" i="2"/>
  <c r="I58" i="2"/>
  <c r="D59" i="2"/>
  <c r="E59" i="2"/>
  <c r="F59" i="2"/>
  <c r="G59" i="2"/>
  <c r="H59" i="2"/>
  <c r="I59" i="2"/>
  <c r="D45" i="2"/>
  <c r="E45" i="2"/>
  <c r="F45" i="2"/>
  <c r="G45" i="2"/>
  <c r="H45" i="2"/>
  <c r="I45" i="2"/>
  <c r="D46" i="2"/>
  <c r="E46" i="2"/>
  <c r="F46" i="2"/>
  <c r="G46" i="2"/>
  <c r="H46" i="2"/>
  <c r="I46" i="2"/>
  <c r="D47" i="2"/>
  <c r="E47" i="2"/>
  <c r="F47" i="2"/>
  <c r="K30" i="6" s="1"/>
  <c r="G47" i="2"/>
  <c r="H47" i="2"/>
  <c r="I47" i="2"/>
  <c r="D48" i="2"/>
  <c r="E48" i="2"/>
  <c r="F48" i="2"/>
  <c r="G48" i="2"/>
  <c r="H48" i="2"/>
  <c r="I48" i="2"/>
  <c r="D34" i="2"/>
  <c r="E34" i="2"/>
  <c r="H34" i="2"/>
  <c r="I34" i="2"/>
  <c r="D35" i="2"/>
  <c r="E35" i="2"/>
  <c r="F35" i="2"/>
  <c r="H35" i="2"/>
  <c r="I35" i="2"/>
  <c r="D36" i="2"/>
  <c r="E36" i="2"/>
  <c r="F36" i="2"/>
  <c r="H36" i="2"/>
  <c r="I36" i="2"/>
  <c r="D37" i="2"/>
  <c r="E37" i="2"/>
  <c r="F37" i="2"/>
  <c r="H37" i="2"/>
  <c r="I37" i="2"/>
  <c r="D23" i="2"/>
  <c r="E23" i="2"/>
  <c r="F23" i="2"/>
  <c r="H23" i="2"/>
  <c r="I23" i="2"/>
  <c r="D24" i="2"/>
  <c r="E24" i="2"/>
  <c r="F24" i="2"/>
  <c r="H24" i="2"/>
  <c r="I24" i="2"/>
  <c r="D25" i="2"/>
  <c r="E25" i="2"/>
  <c r="F25" i="2"/>
  <c r="H25" i="2"/>
  <c r="I25" i="2"/>
  <c r="D26" i="2"/>
  <c r="E26" i="2"/>
  <c r="F26" i="2"/>
  <c r="H26" i="2"/>
  <c r="I26" i="2"/>
  <c r="D12" i="2"/>
  <c r="E12" i="2"/>
  <c r="H12" i="2"/>
  <c r="I12" i="2"/>
  <c r="D13" i="2"/>
  <c r="E13" i="2"/>
  <c r="H13" i="2"/>
  <c r="I13" i="2"/>
  <c r="D14" i="2"/>
  <c r="E14" i="2"/>
  <c r="F14" i="2"/>
  <c r="B30" i="6" s="1"/>
  <c r="H14" i="2"/>
  <c r="I14" i="2"/>
  <c r="J14" i="2"/>
  <c r="B10" i="6" s="1"/>
  <c r="D15" i="2"/>
  <c r="E15" i="2"/>
  <c r="F15" i="2"/>
  <c r="H15" i="2"/>
  <c r="I15" i="2"/>
  <c r="J15" i="2"/>
  <c r="D73" i="2" l="1"/>
  <c r="D74" i="2"/>
  <c r="E73" i="2"/>
  <c r="E74" i="2"/>
  <c r="E56" i="4" l="1"/>
  <c r="G20" i="4" l="1"/>
  <c r="G21" i="4"/>
  <c r="D21" i="5"/>
  <c r="T50" i="3"/>
  <c r="C23" i="3" l="1"/>
  <c r="C15" i="2" l="1"/>
  <c r="C14" i="2"/>
  <c r="B26" i="6" s="1"/>
  <c r="C12" i="2"/>
  <c r="C13" i="2"/>
  <c r="J13" i="2" l="1"/>
  <c r="J12" i="2"/>
  <c r="G11" i="4"/>
  <c r="T11" i="3"/>
  <c r="G12" i="4" l="1"/>
  <c r="G13" i="4"/>
  <c r="E34" i="1" l="1"/>
  <c r="E35" i="1"/>
  <c r="E36" i="1"/>
  <c r="J16" i="2" l="1"/>
  <c r="K18" i="1" l="1"/>
  <c r="J45" i="1" l="1"/>
  <c r="J46" i="1"/>
  <c r="J47" i="1"/>
  <c r="H30" i="6" l="1"/>
  <c r="E30" i="6"/>
  <c r="F73" i="2" l="1"/>
  <c r="F74" i="2"/>
  <c r="B32" i="7" s="1"/>
  <c r="G22" i="4" l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3" i="3"/>
  <c r="M24" i="3"/>
  <c r="M25" i="3"/>
  <c r="M26" i="3"/>
  <c r="G23" i="8" l="1"/>
  <c r="G24" i="8"/>
  <c r="G56" i="8"/>
  <c r="G57" i="8"/>
  <c r="G34" i="8"/>
  <c r="G35" i="8"/>
  <c r="G45" i="8"/>
  <c r="G46" i="8"/>
  <c r="C12" i="5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B32" i="6" s="1"/>
  <c r="N14" i="3"/>
  <c r="B34" i="6" s="1"/>
  <c r="O14" i="3"/>
  <c r="B36" i="6" s="1"/>
  <c r="P14" i="3"/>
  <c r="Q14" i="3"/>
  <c r="B40" i="6" s="1"/>
  <c r="R14" i="3"/>
  <c r="B42" i="6" s="1"/>
  <c r="S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B6" i="6" s="1"/>
  <c r="D41" i="5" l="1"/>
  <c r="D36" i="1"/>
  <c r="E12" i="3" l="1"/>
  <c r="K56" i="3" l="1"/>
  <c r="C56" i="1"/>
  <c r="G41" i="4"/>
  <c r="G39" i="4"/>
  <c r="G40" i="4"/>
  <c r="G42" i="4"/>
  <c r="K39" i="1"/>
  <c r="K40" i="1"/>
  <c r="K41" i="1"/>
  <c r="K42" i="1"/>
  <c r="K43" i="1"/>
  <c r="K44" i="1"/>
  <c r="J39" i="2"/>
  <c r="J40" i="2"/>
  <c r="J41" i="2"/>
  <c r="J42" i="2"/>
  <c r="J43" i="2"/>
  <c r="J44" i="2"/>
  <c r="D39" i="5"/>
  <c r="D40" i="5"/>
  <c r="D42" i="5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K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E34" i="6" s="1"/>
  <c r="O25" i="3"/>
  <c r="E36" i="6" s="1"/>
  <c r="P25" i="3"/>
  <c r="Q25" i="3"/>
  <c r="E40" i="6" s="1"/>
  <c r="R25" i="3"/>
  <c r="S25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J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4" i="6" s="1"/>
  <c r="N37" i="3"/>
  <c r="T17" i="3"/>
  <c r="T18" i="3"/>
  <c r="T19" i="3"/>
  <c r="T20" i="3"/>
  <c r="T21" i="3"/>
  <c r="T22" i="3"/>
  <c r="D12" i="1"/>
  <c r="D13" i="1"/>
  <c r="D14" i="1"/>
  <c r="C13" i="5"/>
  <c r="C15" i="5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E45" i="4"/>
  <c r="D46" i="4"/>
  <c r="E46" i="4"/>
  <c r="D47" i="4"/>
  <c r="E47" i="4"/>
  <c r="D48" i="4"/>
  <c r="E48" i="4"/>
  <c r="C45" i="4"/>
  <c r="C46" i="4"/>
  <c r="C48" i="4"/>
  <c r="C47" i="4"/>
  <c r="F37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G16" i="4"/>
  <c r="G18" i="4"/>
  <c r="G17" i="4"/>
  <c r="E25" i="4"/>
  <c r="D23" i="4"/>
  <c r="E23" i="4"/>
  <c r="F23" i="4"/>
  <c r="D24" i="4"/>
  <c r="E24" i="4"/>
  <c r="F24" i="4"/>
  <c r="D25" i="4"/>
  <c r="F25" i="4"/>
  <c r="C23" i="4"/>
  <c r="C24" i="4"/>
  <c r="C25" i="4"/>
  <c r="C15" i="4"/>
  <c r="C13" i="4"/>
  <c r="Q4" i="6"/>
  <c r="C59" i="1"/>
  <c r="C58" i="1"/>
  <c r="C57" i="1"/>
  <c r="C37" i="1"/>
  <c r="C36" i="1"/>
  <c r="C35" i="1"/>
  <c r="C34" i="1"/>
  <c r="C26" i="1"/>
  <c r="C25" i="1"/>
  <c r="C24" i="1"/>
  <c r="C23" i="1"/>
  <c r="C69" i="1"/>
  <c r="C67" i="1"/>
  <c r="C69" i="2"/>
  <c r="Q26" i="6" s="1"/>
  <c r="C58" i="2"/>
  <c r="N26" i="6" s="1"/>
  <c r="E26" i="6"/>
  <c r="C36" i="5"/>
  <c r="C37" i="5"/>
  <c r="C26" i="5"/>
  <c r="C23" i="5"/>
  <c r="C70" i="3"/>
  <c r="C69" i="3"/>
  <c r="C68" i="3"/>
  <c r="C67" i="3"/>
  <c r="D59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E12" i="1"/>
  <c r="F12" i="1"/>
  <c r="H12" i="1"/>
  <c r="I12" i="1"/>
  <c r="J12" i="1"/>
  <c r="E13" i="1"/>
  <c r="F13" i="1"/>
  <c r="G13" i="1"/>
  <c r="H13" i="1"/>
  <c r="I13" i="1"/>
  <c r="J13" i="1"/>
  <c r="D58" i="3"/>
  <c r="E58" i="3"/>
  <c r="F58" i="3"/>
  <c r="G58" i="3"/>
  <c r="H58" i="3"/>
  <c r="I58" i="3"/>
  <c r="J58" i="3"/>
  <c r="K58" i="3"/>
  <c r="L58" i="3"/>
  <c r="M58" i="3"/>
  <c r="N32" i="6" s="1"/>
  <c r="N58" i="3"/>
  <c r="O58" i="3"/>
  <c r="N36" i="6" s="1"/>
  <c r="P58" i="3"/>
  <c r="Q58" i="3"/>
  <c r="N40" i="6" s="1"/>
  <c r="R58" i="3"/>
  <c r="S58" i="3"/>
  <c r="N44" i="6" s="1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E56" i="3"/>
  <c r="F56" i="3"/>
  <c r="G56" i="3"/>
  <c r="H56" i="3"/>
  <c r="I56" i="3"/>
  <c r="J56" i="3"/>
  <c r="L56" i="3"/>
  <c r="M56" i="3"/>
  <c r="N56" i="3"/>
  <c r="O56" i="3"/>
  <c r="P56" i="3"/>
  <c r="Q56" i="3"/>
  <c r="R56" i="3"/>
  <c r="S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O47" i="3"/>
  <c r="P47" i="3"/>
  <c r="Q47" i="3"/>
  <c r="K40" i="6" s="1"/>
  <c r="R47" i="3"/>
  <c r="S47" i="3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E36" i="3"/>
  <c r="F36" i="3"/>
  <c r="G36" i="3"/>
  <c r="H36" i="3"/>
  <c r="I36" i="3"/>
  <c r="J36" i="3"/>
  <c r="K36" i="3"/>
  <c r="L36" i="3"/>
  <c r="M36" i="3"/>
  <c r="H32" i="6" s="1"/>
  <c r="N36" i="3"/>
  <c r="H34" i="6" s="1"/>
  <c r="O36" i="3"/>
  <c r="H36" i="6" s="1"/>
  <c r="P36" i="3"/>
  <c r="H38" i="6" s="1"/>
  <c r="Q36" i="3"/>
  <c r="H40" i="6" s="1"/>
  <c r="R36" i="3"/>
  <c r="S36" i="3"/>
  <c r="E37" i="3"/>
  <c r="F37" i="3"/>
  <c r="G37" i="3"/>
  <c r="H37" i="3"/>
  <c r="I37" i="3"/>
  <c r="J37" i="3"/>
  <c r="K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K34" i="3"/>
  <c r="M34" i="3"/>
  <c r="N34" i="3"/>
  <c r="O34" i="3"/>
  <c r="P34" i="3"/>
  <c r="Q34" i="3"/>
  <c r="R34" i="3"/>
  <c r="S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C73" i="8"/>
  <c r="G32" i="4"/>
  <c r="G31" i="4"/>
  <c r="G30" i="4"/>
  <c r="G29" i="4"/>
  <c r="G28" i="4"/>
  <c r="G27" i="4"/>
  <c r="G19" i="4"/>
  <c r="C68" i="1"/>
  <c r="C70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N28" i="6"/>
  <c r="K28" i="6"/>
  <c r="K26" i="6"/>
  <c r="H28" i="6"/>
  <c r="H26" i="6"/>
  <c r="J33" i="2"/>
  <c r="J32" i="2"/>
  <c r="J31" i="2"/>
  <c r="J30" i="2"/>
  <c r="J29" i="2"/>
  <c r="J28" i="2"/>
  <c r="J27" i="2"/>
  <c r="E28" i="6"/>
  <c r="J22" i="2"/>
  <c r="J21" i="2"/>
  <c r="J20" i="2"/>
  <c r="J19" i="2"/>
  <c r="J18" i="2"/>
  <c r="J17" i="2"/>
  <c r="B28" i="6"/>
  <c r="C68" i="5"/>
  <c r="C67" i="5"/>
  <c r="C70" i="5"/>
  <c r="C69" i="5"/>
  <c r="D68" i="5"/>
  <c r="C57" i="5"/>
  <c r="C56" i="5"/>
  <c r="D49" i="5"/>
  <c r="D59" i="5" s="1"/>
  <c r="C46" i="5"/>
  <c r="D38" i="5"/>
  <c r="D46" i="5" s="1"/>
  <c r="C35" i="5"/>
  <c r="C34" i="5"/>
  <c r="D33" i="5"/>
  <c r="D32" i="5"/>
  <c r="D31" i="5"/>
  <c r="D30" i="5"/>
  <c r="D29" i="5"/>
  <c r="D28" i="5"/>
  <c r="D27" i="5"/>
  <c r="C24" i="5"/>
  <c r="D22" i="5"/>
  <c r="D20" i="5"/>
  <c r="D19" i="5"/>
  <c r="D18" i="5"/>
  <c r="D17" i="5"/>
  <c r="D16" i="5"/>
  <c r="D12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4" i="6" s="1"/>
  <c r="R69" i="3"/>
  <c r="Q42" i="6" s="1"/>
  <c r="Q69" i="3"/>
  <c r="Q40" i="6" s="1"/>
  <c r="P69" i="3"/>
  <c r="Q38" i="6" s="1"/>
  <c r="O69" i="3"/>
  <c r="Q36" i="6" s="1"/>
  <c r="N69" i="3"/>
  <c r="Q34" i="6" s="1"/>
  <c r="M69" i="3"/>
  <c r="Q32" i="6" s="1"/>
  <c r="L69" i="3"/>
  <c r="K69" i="3"/>
  <c r="J69" i="3"/>
  <c r="I69" i="3"/>
  <c r="H69" i="3"/>
  <c r="G69" i="3"/>
  <c r="F69" i="3"/>
  <c r="E69" i="3"/>
  <c r="D69" i="3"/>
  <c r="E38" i="6"/>
  <c r="E42" i="6"/>
  <c r="E44" i="6"/>
  <c r="C24" i="3"/>
  <c r="H42" i="6"/>
  <c r="H44" i="6"/>
  <c r="K32" i="6"/>
  <c r="K36" i="6"/>
  <c r="K38" i="6"/>
  <c r="K42" i="6"/>
  <c r="K44" i="6"/>
  <c r="T49" i="3"/>
  <c r="B38" i="6"/>
  <c r="B44" i="6"/>
  <c r="Q10" i="6"/>
  <c r="D69" i="5"/>
  <c r="Q12" i="6" s="1"/>
  <c r="D70" i="5"/>
  <c r="D67" i="5"/>
  <c r="D14" i="5"/>
  <c r="B12" i="6" s="1"/>
  <c r="D15" i="5"/>
  <c r="T70" i="3"/>
  <c r="E18" i="6" l="1"/>
  <c r="Q18" i="6"/>
  <c r="B18" i="6"/>
  <c r="N22" i="6"/>
  <c r="B22" i="6"/>
  <c r="B20" i="6"/>
  <c r="B24" i="6"/>
  <c r="N18" i="6"/>
  <c r="K18" i="6"/>
  <c r="D56" i="5"/>
  <c r="H18" i="6"/>
  <c r="H20" i="6"/>
  <c r="E20" i="6"/>
  <c r="N20" i="6"/>
  <c r="K20" i="6"/>
  <c r="Q20" i="6"/>
  <c r="J56" i="2"/>
  <c r="J58" i="2"/>
  <c r="N10" i="6" s="1"/>
  <c r="J57" i="2"/>
  <c r="J59" i="2"/>
  <c r="J34" i="2"/>
  <c r="J35" i="2"/>
  <c r="J36" i="2"/>
  <c r="J37" i="2"/>
  <c r="J26" i="2"/>
  <c r="J24" i="2"/>
  <c r="J23" i="2"/>
  <c r="J25" i="2"/>
  <c r="E10" i="6" s="1"/>
  <c r="J45" i="2"/>
  <c r="J47" i="2"/>
  <c r="K10" i="6" s="1"/>
  <c r="J46" i="2"/>
  <c r="J48" i="2"/>
  <c r="D57" i="5"/>
  <c r="D36" i="5"/>
  <c r="H12" i="6" s="1"/>
  <c r="Q24" i="6"/>
  <c r="B73" i="5"/>
  <c r="D58" i="5"/>
  <c r="N12" i="6" s="1"/>
  <c r="E22" i="6"/>
  <c r="D48" i="5"/>
  <c r="Q22" i="6"/>
  <c r="H22" i="6"/>
  <c r="C74" i="2"/>
  <c r="B28" i="7" s="1"/>
  <c r="B74" i="5"/>
  <c r="D24" i="5"/>
  <c r="D34" i="5"/>
  <c r="D23" i="5"/>
  <c r="C74" i="1"/>
  <c r="B73" i="4"/>
  <c r="D47" i="5"/>
  <c r="K12" i="6" s="1"/>
  <c r="D45" i="5"/>
  <c r="D37" i="5"/>
  <c r="T23" i="3"/>
  <c r="T12" i="3"/>
  <c r="B74" i="4"/>
  <c r="T26" i="3"/>
  <c r="T24" i="3"/>
  <c r="T25" i="3"/>
  <c r="E6" i="6" s="1"/>
  <c r="T13" i="3"/>
  <c r="T48" i="3"/>
  <c r="N46" i="3"/>
  <c r="N45" i="3"/>
  <c r="I73" i="3" s="1"/>
  <c r="B34" i="7" s="1"/>
  <c r="N48" i="3"/>
  <c r="E32" i="6"/>
  <c r="C73" i="1"/>
  <c r="B73" i="1"/>
  <c r="B74" i="1"/>
  <c r="B74" i="2"/>
  <c r="B26" i="7" s="1"/>
  <c r="G75" i="8"/>
  <c r="G73" i="8"/>
  <c r="N73" i="3"/>
  <c r="B44" i="7" s="1"/>
  <c r="L73" i="3"/>
  <c r="B40" i="7" s="1"/>
  <c r="J73" i="3"/>
  <c r="B36" i="7" s="1"/>
  <c r="H73" i="3"/>
  <c r="B30" i="7" s="1"/>
  <c r="F73" i="3"/>
  <c r="E73" i="3"/>
  <c r="N74" i="3"/>
  <c r="L74" i="3"/>
  <c r="J74" i="3"/>
  <c r="F74" i="3"/>
  <c r="E74" i="3"/>
  <c r="D74" i="3"/>
  <c r="M73" i="3"/>
  <c r="B42" i="7" s="1"/>
  <c r="K73" i="3"/>
  <c r="B38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B8" i="6"/>
  <c r="G25" i="4"/>
  <c r="E8" i="6" s="1"/>
  <c r="G24" i="4"/>
  <c r="G23" i="4"/>
  <c r="G26" i="4"/>
  <c r="D74" i="1"/>
  <c r="D73" i="1"/>
  <c r="K25" i="1"/>
  <c r="E4" i="6" s="1"/>
  <c r="K47" i="1"/>
  <c r="K4" i="6" s="1"/>
  <c r="K14" i="1"/>
  <c r="B4" i="6" s="1"/>
  <c r="K36" i="1"/>
  <c r="H4" i="6" s="1"/>
  <c r="N4" i="6"/>
  <c r="K13" i="1"/>
  <c r="K12" i="1"/>
  <c r="K15" i="1"/>
  <c r="K24" i="1"/>
  <c r="K23" i="1"/>
  <c r="K26" i="1"/>
  <c r="K35" i="1"/>
  <c r="K34" i="1"/>
  <c r="K37" i="1"/>
  <c r="K46" i="1"/>
  <c r="K45" i="1"/>
  <c r="K48" i="1"/>
  <c r="B73" i="2"/>
  <c r="D26" i="5"/>
  <c r="D25" i="5"/>
  <c r="E12" i="6" s="1"/>
  <c r="D35" i="5"/>
  <c r="D13" i="5"/>
  <c r="T59" i="3"/>
  <c r="T37" i="3"/>
  <c r="C73" i="2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T68" i="3"/>
  <c r="N24" i="6"/>
  <c r="H24" i="6"/>
  <c r="E24" i="6"/>
  <c r="K24" i="6"/>
  <c r="N34" i="6"/>
  <c r="N38" i="6"/>
  <c r="N42" i="6"/>
  <c r="D74" i="8"/>
  <c r="C74" i="8"/>
  <c r="D73" i="8"/>
  <c r="B20" i="7" l="1"/>
  <c r="Q46" i="6"/>
  <c r="B24" i="7"/>
  <c r="F74" i="5"/>
  <c r="B12" i="7" s="1"/>
  <c r="F76" i="5"/>
  <c r="B46" i="6"/>
  <c r="E46" i="6"/>
  <c r="H74" i="3"/>
  <c r="B18" i="7"/>
  <c r="E14" i="6"/>
  <c r="G76" i="8"/>
  <c r="K74" i="2"/>
  <c r="B10" i="7" s="1"/>
  <c r="K76" i="2"/>
  <c r="H10" i="6"/>
  <c r="H14" i="6" s="1"/>
  <c r="K73" i="2"/>
  <c r="K75" i="2"/>
  <c r="F73" i="5"/>
  <c r="F75" i="5"/>
  <c r="N14" i="6"/>
  <c r="G74" i="8"/>
  <c r="H76" i="1"/>
  <c r="H74" i="1"/>
  <c r="B4" i="7" s="1"/>
  <c r="H75" i="1"/>
  <c r="H73" i="1"/>
  <c r="T75" i="3"/>
  <c r="T76" i="3"/>
  <c r="T74" i="3"/>
  <c r="T73" i="3"/>
  <c r="B6" i="7" s="1"/>
  <c r="H46" i="6"/>
  <c r="N46" i="6"/>
  <c r="B14" i="6" l="1"/>
  <c r="F48" i="4"/>
  <c r="F46" i="4"/>
  <c r="F47" i="4"/>
  <c r="K22" i="6" s="1"/>
  <c r="K46" i="6" s="1"/>
  <c r="F45" i="4"/>
  <c r="C74" i="4" s="1"/>
  <c r="B22" i="7" s="1"/>
  <c r="B46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<sst xmlns="http://schemas.openxmlformats.org/spreadsheetml/2006/main" count="666" uniqueCount="80">
  <si>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</si>
  <si>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</si>
  <si>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</si>
  <si>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</si>
  <si>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</si>
  <si>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</si>
  <si>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</si>
  <si>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</si>
  <si>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</si>
  <si>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</si>
  <si>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</si>
  <si>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</si>
  <si>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</si>
  <si>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</si>
  <si>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</si>
  <si>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</si>
  <si>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</si>
  <si>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</si>
  <si>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</si>
  <si>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</si>
  <si>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</si>
  <si>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</si>
  <si>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</si>
  <si>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</si>
  <si>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</si>
  <si>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</si>
  <si>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</si>
  <si>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</si>
  <si>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</si>
  <si>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</si>
  <si>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</si>
  <si>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</si>
  <si>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</si>
  <si>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</si>
  <si>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</si>
  <si>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</si>
  <si>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</si>
  <si>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</si>
  <si>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</si>
  <si>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</si>
  <si>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</si>
  <si>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</si>
  <si>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</si>
  <si>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</si>
  <si>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</si>
  <si>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</si>
  <si>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</si>
  <si>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</si>
  <si>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</si>
  <si>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</si>
  <si>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</si>
  <si>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</si>
  <si>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</si>
  <si>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</si>
  <si>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</si>
  <si>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</si>
  <si>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</si>
  <si>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</si>
  <si>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</si>
  <si>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</si>
  <si>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</si>
  <si>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</si>
  <si>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</si>
  <si>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</si>
  <si>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</si>
  <si>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</si>
  <si>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</si>
  <si>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</si>
  <si>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</si>
  <si>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</si>
  <si>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</si>
  <si>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</si>
  <si>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</si>
  <si>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</si>
  <si>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February Monthly Totals</t>
  </si>
  <si>
    <t>02.02.15 - 02.06.15</t>
  </si>
  <si>
    <t>02.09.15 - 02.13.15</t>
  </si>
  <si>
    <t>02.16.15 - 02.20.15</t>
  </si>
  <si>
    <t>02.23.15 - 02.27.15</t>
  </si>
  <si>
    <t>* No svs due to 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</si>
</sst>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2" fillId="0" borderId="0"/>
    <xf numFmtId="0" fontId="26" fillId="0" borderId="0"/>
  </cellStyleXfs>
  <cellXfs count="33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Fill="1" applyAlignment="1">
      <alignment horizontal="right"/>
    </xf>
    <xf numFmtId="0" fontId="17" fillId="0" borderId="0" xfId="0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1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/>
    <xf numFmtId="3" fontId="11" fillId="0" borderId="0" xfId="0" applyNumberFormat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0" fillId="0" borderId="0" xfId="0" applyFont="1"/>
    <xf numFmtId="3" fontId="20" fillId="0" borderId="40" xfId="0" applyNumberFormat="1" applyFont="1" applyBorder="1" applyAlignment="1">
      <alignment horizontal="right"/>
    </xf>
    <xf numFmtId="3" fontId="20" fillId="0" borderId="41" xfId="0" applyNumberFormat="1" applyFont="1" applyBorder="1" applyAlignment="1">
      <alignment horizontal="right"/>
    </xf>
    <xf numFmtId="3" fontId="20" fillId="0" borderId="19" xfId="0" applyNumberFormat="1" applyFont="1" applyBorder="1" applyAlignment="1">
      <alignment horizontal="right"/>
    </xf>
    <xf numFmtId="3" fontId="20" fillId="0" borderId="10" xfId="0" applyNumberFormat="1" applyFont="1" applyBorder="1" applyAlignment="1">
      <alignment horizontal="right"/>
    </xf>
    <xf numFmtId="3" fontId="20" fillId="0" borderId="8" xfId="0" applyNumberFormat="1" applyFont="1" applyBorder="1" applyAlignment="1">
      <alignment horizontal="right"/>
    </xf>
    <xf numFmtId="3" fontId="20" fillId="0" borderId="7" xfId="0" applyNumberFormat="1" applyFont="1" applyBorder="1" applyAlignment="1">
      <alignment horizontal="right"/>
    </xf>
    <xf numFmtId="3" fontId="20" fillId="0" borderId="16" xfId="0" applyNumberFormat="1" applyFont="1" applyBorder="1" applyAlignment="1">
      <alignment horizontal="right"/>
    </xf>
    <xf numFmtId="3" fontId="20" fillId="0" borderId="42" xfId="0" applyNumberFormat="1" applyFont="1" applyBorder="1" applyAlignment="1">
      <alignment horizontal="right"/>
    </xf>
    <xf numFmtId="3" fontId="20" fillId="0" borderId="28" xfId="0" applyNumberFormat="1" applyFont="1" applyBorder="1" applyAlignment="1">
      <alignment horizontal="right"/>
    </xf>
    <xf numFmtId="3" fontId="20" fillId="0" borderId="21" xfId="0" applyNumberFormat="1" applyFont="1" applyBorder="1" applyAlignment="1">
      <alignment horizontal="right"/>
    </xf>
    <xf numFmtId="3" fontId="20" fillId="0" borderId="47" xfId="0" applyNumberFormat="1" applyFont="1" applyBorder="1" applyAlignment="1">
      <alignment horizontal="right"/>
    </xf>
    <xf numFmtId="3" fontId="20" fillId="0" borderId="17" xfId="0" applyNumberFormat="1" applyFont="1" applyBorder="1" applyAlignment="1">
      <alignment horizontal="right"/>
    </xf>
    <xf numFmtId="3" fontId="20" fillId="0" borderId="32" xfId="0" applyNumberFormat="1" applyFont="1" applyBorder="1" applyAlignment="1">
      <alignment horizontal="right"/>
    </xf>
    <xf numFmtId="3" fontId="20" fillId="0" borderId="12" xfId="0" applyNumberFormat="1" applyFont="1" applyBorder="1" applyAlignment="1">
      <alignment horizontal="right"/>
    </xf>
    <xf numFmtId="3" fontId="20" fillId="0" borderId="38" xfId="0" applyNumberFormat="1" applyFont="1" applyBorder="1" applyAlignment="1">
      <alignment horizontal="right"/>
    </xf>
    <xf numFmtId="3" fontId="20" fillId="0" borderId="9" xfId="0" applyNumberFormat="1" applyFont="1" applyBorder="1" applyAlignment="1">
      <alignment horizontal="right"/>
    </xf>
    <xf numFmtId="3" fontId="20" fillId="0" borderId="46" xfId="0" applyNumberFormat="1" applyFont="1" applyBorder="1" applyAlignment="1">
      <alignment horizontal="right"/>
    </xf>
    <xf numFmtId="3" fontId="20" fillId="0" borderId="18" xfId="0" applyNumberFormat="1" applyFont="1" applyBorder="1" applyAlignment="1">
      <alignment horizontal="right"/>
    </xf>
    <xf numFmtId="3" fontId="20" fillId="0" borderId="50" xfId="0" applyNumberFormat="1" applyFont="1" applyBorder="1" applyAlignment="1">
      <alignment horizontal="right"/>
    </xf>
    <xf numFmtId="0" fontId="20" fillId="0" borderId="1" xfId="0" applyFont="1" applyBorder="1"/>
    <xf numFmtId="0" fontId="20" fillId="0" borderId="25" xfId="0" applyFont="1" applyBorder="1"/>
    <xf numFmtId="0" fontId="20" fillId="0" borderId="25" xfId="0" applyFont="1" applyFill="1" applyBorder="1" applyAlignment="1">
      <alignment horizontal="right"/>
    </xf>
    <xf numFmtId="0" fontId="22" fillId="4" borderId="23" xfId="0" applyFont="1" applyFill="1" applyBorder="1" applyAlignment="1">
      <alignment horizontal="right"/>
    </xf>
    <xf numFmtId="3" fontId="20" fillId="4" borderId="43" xfId="0" applyNumberFormat="1" applyFont="1" applyFill="1" applyBorder="1" applyAlignment="1">
      <alignment horizontal="right"/>
    </xf>
    <xf numFmtId="3" fontId="20" fillId="4" borderId="27" xfId="0" applyNumberFormat="1" applyFont="1" applyFill="1" applyBorder="1" applyAlignment="1">
      <alignment horizontal="right"/>
    </xf>
    <xf numFmtId="3" fontId="20" fillId="4" borderId="26" xfId="0" applyNumberFormat="1" applyFont="1" applyFill="1" applyBorder="1" applyAlignment="1">
      <alignment horizontal="right"/>
    </xf>
    <xf numFmtId="3" fontId="20" fillId="4" borderId="48" xfId="0" applyNumberFormat="1" applyFont="1" applyFill="1" applyBorder="1" applyAlignment="1">
      <alignment horizontal="right"/>
    </xf>
    <xf numFmtId="3" fontId="20" fillId="4" borderId="16" xfId="0" applyNumberFormat="1" applyFont="1" applyFill="1" applyBorder="1" applyAlignment="1">
      <alignment horizontal="right"/>
    </xf>
    <xf numFmtId="3" fontId="20" fillId="4" borderId="31" xfId="0" applyNumberFormat="1" applyFont="1" applyFill="1" applyBorder="1" applyAlignment="1">
      <alignment horizontal="right"/>
    </xf>
    <xf numFmtId="3" fontId="20" fillId="4" borderId="44" xfId="0" applyNumberFormat="1" applyFont="1" applyFill="1" applyBorder="1" applyAlignment="1">
      <alignment horizontal="right"/>
    </xf>
    <xf numFmtId="3" fontId="20" fillId="4" borderId="30" xfId="0" applyNumberFormat="1" applyFont="1" applyFill="1" applyBorder="1" applyAlignment="1">
      <alignment horizontal="right"/>
    </xf>
    <xf numFmtId="3" fontId="20" fillId="4" borderId="29" xfId="0" applyNumberFormat="1" applyFont="1" applyFill="1" applyBorder="1" applyAlignment="1">
      <alignment horizontal="right"/>
    </xf>
    <xf numFmtId="3" fontId="20" fillId="4" borderId="49" xfId="0" applyNumberFormat="1" applyFont="1" applyFill="1" applyBorder="1" applyAlignment="1">
      <alignment horizontal="right"/>
    </xf>
    <xf numFmtId="3" fontId="20" fillId="4" borderId="33" xfId="0" applyNumberFormat="1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right"/>
    </xf>
    <xf numFmtId="3" fontId="20" fillId="0" borderId="21" xfId="0" applyNumberFormat="1" applyFont="1" applyFill="1" applyBorder="1" applyAlignment="1">
      <alignment horizontal="right"/>
    </xf>
    <xf numFmtId="3" fontId="20" fillId="0" borderId="21" xfId="0" applyNumberFormat="1" applyFont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 wrapText="1"/>
    </xf>
    <xf numFmtId="3" fontId="22" fillId="4" borderId="43" xfId="0" applyNumberFormat="1" applyFont="1" applyFill="1" applyBorder="1" applyAlignment="1">
      <alignment horizontal="right"/>
    </xf>
    <xf numFmtId="3" fontId="22" fillId="4" borderId="16" xfId="0" applyNumberFormat="1" applyFont="1" applyFill="1" applyBorder="1" applyAlignment="1">
      <alignment horizontal="right"/>
    </xf>
    <xf numFmtId="3" fontId="22" fillId="4" borderId="44" xfId="0" applyNumberFormat="1" applyFont="1" applyFill="1" applyBorder="1" applyAlignment="1">
      <alignment horizontal="right"/>
    </xf>
    <xf numFmtId="3" fontId="22" fillId="4" borderId="36" xfId="0" applyNumberFormat="1" applyFont="1" applyFill="1" applyBorder="1" applyAlignment="1">
      <alignment horizontal="right"/>
    </xf>
    <xf numFmtId="0" fontId="22" fillId="4" borderId="21" xfId="0" applyFont="1" applyFill="1" applyBorder="1" applyAlignment="1">
      <alignment horizontal="center" vertical="center" wrapText="1"/>
    </xf>
    <xf numFmtId="3" fontId="24" fillId="0" borderId="0" xfId="0" applyNumberFormat="1" applyFont="1" applyBorder="1"/>
    <xf numFmtId="3" fontId="24" fillId="0" borderId="54" xfId="0" applyNumberFormat="1" applyFont="1" applyBorder="1"/>
    <xf numFmtId="3" fontId="23" fillId="0" borderId="0" xfId="0" applyNumberFormat="1" applyFont="1" applyFill="1" applyBorder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right"/>
    </xf>
    <xf numFmtId="14" fontId="22" fillId="0" borderId="0" xfId="0" applyNumberFormat="1" applyFont="1" applyFill="1" applyBorder="1" applyAlignment="1">
      <alignment horizontal="center" vertical="center" textRotation="90"/>
    </xf>
    <xf numFmtId="3" fontId="20" fillId="0" borderId="0" xfId="0" applyNumberFormat="1" applyFont="1" applyFill="1" applyBorder="1" applyAlignment="1">
      <alignment horizontal="right"/>
    </xf>
    <xf numFmtId="14" fontId="20" fillId="0" borderId="0" xfId="0" applyNumberFormat="1" applyFont="1"/>
    <xf numFmtId="3" fontId="20" fillId="0" borderId="43" xfId="0" applyNumberFormat="1" applyFont="1" applyBorder="1" applyAlignment="1">
      <alignment horizontal="right"/>
    </xf>
    <xf numFmtId="3" fontId="20" fillId="0" borderId="27" xfId="0" applyNumberFormat="1" applyFont="1" applyBorder="1" applyAlignment="1">
      <alignment horizontal="right"/>
    </xf>
    <xf numFmtId="3" fontId="20" fillId="0" borderId="26" xfId="0" applyNumberFormat="1" applyFont="1" applyBorder="1" applyAlignment="1">
      <alignment horizontal="right"/>
    </xf>
    <xf numFmtId="3" fontId="20" fillId="0" borderId="48" xfId="0" applyNumberFormat="1" applyFont="1" applyBorder="1" applyAlignment="1">
      <alignment horizontal="right"/>
    </xf>
    <xf numFmtId="3" fontId="20" fillId="0" borderId="31" xfId="0" applyNumberFormat="1" applyFont="1" applyBorder="1" applyAlignment="1">
      <alignment horizontal="right"/>
    </xf>
    <xf numFmtId="3" fontId="20" fillId="0" borderId="44" xfId="0" applyNumberFormat="1" applyFont="1" applyBorder="1" applyAlignment="1">
      <alignment horizontal="right"/>
    </xf>
    <xf numFmtId="3" fontId="20" fillId="0" borderId="30" xfId="0" applyNumberFormat="1" applyFont="1" applyBorder="1" applyAlignment="1">
      <alignment horizontal="right"/>
    </xf>
    <xf numFmtId="3" fontId="20" fillId="0" borderId="29" xfId="0" applyNumberFormat="1" applyFont="1" applyBorder="1" applyAlignment="1">
      <alignment horizontal="right"/>
    </xf>
    <xf numFmtId="3" fontId="20" fillId="0" borderId="49" xfId="0" applyNumberFormat="1" applyFont="1" applyBorder="1" applyAlignment="1">
      <alignment horizontal="right"/>
    </xf>
    <xf numFmtId="3" fontId="20" fillId="0" borderId="36" xfId="0" applyNumberFormat="1" applyFont="1" applyBorder="1" applyAlignment="1">
      <alignment horizontal="right"/>
    </xf>
    <xf numFmtId="3" fontId="20" fillId="0" borderId="33" xfId="0" applyNumberFormat="1" applyFont="1" applyBorder="1" applyAlignment="1">
      <alignment horizontal="right"/>
    </xf>
    <xf numFmtId="3" fontId="20" fillId="0" borderId="62" xfId="0" applyNumberFormat="1" applyFont="1" applyBorder="1" applyAlignment="1">
      <alignment horizontal="right"/>
    </xf>
    <xf numFmtId="3" fontId="2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horizontal="center" vertical="center"/>
    </xf>
    <xf numFmtId="3" fontId="20" fillId="0" borderId="22" xfId="0" applyNumberFormat="1" applyFont="1" applyFill="1" applyBorder="1" applyAlignment="1">
      <alignment horizontal="right"/>
    </xf>
    <xf numFmtId="3" fontId="20" fillId="0" borderId="19" xfId="0" applyNumberFormat="1" applyFont="1" applyBorder="1" applyAlignment="1">
      <alignment horizontal="center" vertical="center"/>
    </xf>
    <xf numFmtId="3" fontId="20" fillId="0" borderId="20" xfId="0" applyNumberFormat="1" applyFont="1" applyBorder="1" applyAlignment="1">
      <alignment horizontal="right"/>
    </xf>
    <xf numFmtId="3" fontId="20" fillId="0" borderId="22" xfId="0" applyNumberFormat="1" applyFont="1" applyBorder="1" applyAlignment="1">
      <alignment horizontal="right"/>
    </xf>
    <xf numFmtId="3" fontId="20" fillId="0" borderId="5" xfId="0" applyNumberFormat="1" applyFont="1" applyBorder="1" applyAlignment="1">
      <alignment horizontal="right"/>
    </xf>
    <xf numFmtId="3" fontId="20" fillId="0" borderId="4" xfId="0" applyNumberFormat="1" applyFont="1" applyBorder="1" applyAlignment="1">
      <alignment horizontal="right"/>
    </xf>
    <xf numFmtId="0" fontId="10" fillId="0" borderId="0" xfId="0" applyFont="1"/>
    <xf numFmtId="3" fontId="10" fillId="0" borderId="40" xfId="0" applyNumberFormat="1" applyFont="1" applyBorder="1" applyAlignment="1">
      <alignment horizontal="right"/>
    </xf>
    <xf numFmtId="3" fontId="10" fillId="0" borderId="20" xfId="0" applyNumberFormat="1" applyFont="1" applyBorder="1" applyAlignment="1">
      <alignment horizontal="right"/>
    </xf>
    <xf numFmtId="3" fontId="10" fillId="0" borderId="42" xfId="0" applyNumberFormat="1" applyFont="1" applyBorder="1" applyAlignment="1">
      <alignment horizontal="right"/>
    </xf>
    <xf numFmtId="3" fontId="10" fillId="0" borderId="28" xfId="0" applyNumberFormat="1" applyFont="1" applyBorder="1" applyAlignment="1">
      <alignment horizontal="right"/>
    </xf>
    <xf numFmtId="3" fontId="10" fillId="0" borderId="16" xfId="0" applyNumberFormat="1" applyFont="1" applyBorder="1" applyAlignment="1">
      <alignment horizontal="right"/>
    </xf>
    <xf numFmtId="0" fontId="10" fillId="0" borderId="0" xfId="0" applyFont="1" applyAlignment="1">
      <alignment horizontal="right"/>
    </xf>
    <xf numFmtId="3" fontId="10" fillId="0" borderId="22" xfId="0" applyNumberFormat="1" applyFont="1" applyBorder="1" applyAlignment="1">
      <alignment horizontal="right"/>
    </xf>
    <xf numFmtId="3" fontId="10" fillId="0" borderId="12" xfId="0" applyNumberFormat="1" applyFont="1" applyBorder="1" applyAlignment="1">
      <alignment horizontal="right"/>
    </xf>
    <xf numFmtId="3" fontId="10" fillId="0" borderId="5" xfId="0" applyNumberFormat="1" applyFont="1" applyBorder="1" applyAlignment="1">
      <alignment horizontal="right"/>
    </xf>
    <xf numFmtId="3" fontId="10" fillId="0" borderId="38" xfId="0" applyNumberFormat="1" applyFont="1" applyBorder="1" applyAlignment="1">
      <alignment horizontal="right"/>
    </xf>
    <xf numFmtId="3" fontId="10" fillId="0" borderId="4" xfId="0" applyNumberFormat="1" applyFont="1" applyBorder="1" applyAlignment="1">
      <alignment horizontal="right"/>
    </xf>
    <xf numFmtId="0" fontId="10" fillId="0" borderId="0" xfId="0" applyFont="1" applyFill="1" applyAlignment="1">
      <alignment horizontal="right"/>
    </xf>
    <xf numFmtId="3" fontId="10" fillId="0" borderId="41" xfId="0" applyNumberFormat="1" applyFont="1" applyBorder="1" applyAlignment="1">
      <alignment horizontal="right"/>
    </xf>
    <xf numFmtId="3" fontId="10" fillId="0" borderId="8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3" fontId="10" fillId="0" borderId="21" xfId="0" applyNumberFormat="1" applyFont="1" applyFill="1" applyBorder="1" applyAlignment="1">
      <alignment horizontal="right"/>
    </xf>
    <xf numFmtId="3" fontId="10" fillId="0" borderId="21" xfId="0" applyNumberFormat="1" applyFont="1" applyBorder="1" applyAlignment="1">
      <alignment horizontal="center" vertical="center"/>
    </xf>
    <xf numFmtId="14" fontId="10" fillId="0" borderId="0" xfId="0" applyNumberFormat="1" applyFont="1"/>
    <xf numFmtId="3" fontId="10" fillId="4" borderId="42" xfId="0" applyNumberFormat="1" applyFont="1" applyFill="1" applyBorder="1" applyAlignment="1">
      <alignment horizontal="right"/>
    </xf>
    <xf numFmtId="3" fontId="10" fillId="4" borderId="44" xfId="0" applyNumberFormat="1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center" vertical="center"/>
    </xf>
    <xf numFmtId="3" fontId="10" fillId="0" borderId="0" xfId="0" applyNumberFormat="1" applyFont="1" applyFill="1" applyBorder="1" applyAlignment="1"/>
    <xf numFmtId="3" fontId="10" fillId="0" borderId="0" xfId="0" applyNumberFormat="1" applyFont="1" applyFill="1" applyBorder="1"/>
    <xf numFmtId="3" fontId="13" fillId="0" borderId="0" xfId="0" applyNumberFormat="1" applyFont="1" applyFill="1" applyBorder="1" applyAlignment="1">
      <alignment wrapText="1"/>
    </xf>
    <xf numFmtId="3" fontId="13" fillId="0" borderId="0" xfId="0" applyNumberFormat="1" applyFont="1" applyFill="1" applyBorder="1" applyAlignment="1"/>
    <xf numFmtId="3" fontId="21" fillId="0" borderId="0" xfId="0" applyNumberFormat="1" applyFont="1" applyFill="1" applyBorder="1"/>
    <xf numFmtId="3" fontId="21" fillId="0" borderId="0" xfId="0" applyNumberFormat="1" applyFont="1" applyFill="1"/>
    <xf numFmtId="3" fontId="21" fillId="0" borderId="0" xfId="0" applyNumberFormat="1" applyFont="1" applyFill="1" applyBorder="1" applyAlignment="1">
      <alignment wrapText="1"/>
    </xf>
    <xf numFmtId="3" fontId="10" fillId="0" borderId="25" xfId="0" applyNumberFormat="1" applyFont="1" applyFill="1" applyBorder="1"/>
    <xf numFmtId="3" fontId="10" fillId="0" borderId="54" xfId="0" applyNumberFormat="1" applyFont="1" applyFill="1" applyBorder="1"/>
    <xf numFmtId="3" fontId="10" fillId="0" borderId="23" xfId="0" applyNumberFormat="1" applyFont="1" applyFill="1" applyBorder="1"/>
    <xf numFmtId="3" fontId="10" fillId="0" borderId="57" xfId="0" applyNumberFormat="1" applyFont="1" applyFill="1" applyBorder="1"/>
    <xf numFmtId="3" fontId="21" fillId="0" borderId="0" xfId="0" applyNumberFormat="1" applyFont="1" applyBorder="1"/>
    <xf numFmtId="3" fontId="21" fillId="0" borderId="0" xfId="0" applyNumberFormat="1" applyFont="1"/>
    <xf numFmtId="3" fontId="10" fillId="0" borderId="0" xfId="0" applyNumberFormat="1" applyFont="1"/>
    <xf numFmtId="3" fontId="10" fillId="0" borderId="0" xfId="0" applyNumberFormat="1" applyFont="1" applyFill="1"/>
    <xf numFmtId="0" fontId="10" fillId="0" borderId="0" xfId="0" applyFont="1" applyBorder="1" applyAlignment="1">
      <alignment horizontal="center" vertical="center"/>
    </xf>
    <xf numFmtId="3" fontId="22" fillId="0" borderId="21" xfId="0" applyNumberFormat="1" applyFont="1" applyFill="1" applyBorder="1" applyAlignment="1">
      <alignment horizontal="center" vertical="center"/>
    </xf>
    <xf numFmtId="3" fontId="22" fillId="0" borderId="21" xfId="0" applyNumberFormat="1" applyFont="1" applyBorder="1" applyAlignment="1">
      <alignment horizontal="center" vertical="center"/>
    </xf>
    <xf numFmtId="3" fontId="14" fillId="0" borderId="62" xfId="0" applyNumberFormat="1" applyFont="1" applyFill="1" applyBorder="1" applyAlignment="1">
      <alignment horizontal="center" vertical="center" wrapText="1"/>
    </xf>
    <xf numFmtId="3" fontId="22" fillId="5" borderId="43" xfId="0" applyNumberFormat="1" applyFont="1" applyFill="1" applyBorder="1" applyAlignment="1">
      <alignment horizontal="right"/>
    </xf>
    <xf numFmtId="3" fontId="22" fillId="5" borderId="16" xfId="0" applyNumberFormat="1" applyFont="1" applyFill="1" applyBorder="1" applyAlignment="1">
      <alignment horizontal="right"/>
    </xf>
    <xf numFmtId="3" fontId="22" fillId="5" borderId="44" xfId="0" applyNumberFormat="1" applyFont="1" applyFill="1" applyBorder="1" applyAlignment="1">
      <alignment horizontal="right"/>
    </xf>
    <xf numFmtId="3" fontId="22" fillId="5" borderId="36" xfId="0" applyNumberFormat="1" applyFont="1" applyFill="1" applyBorder="1" applyAlignment="1">
      <alignment horizontal="right"/>
    </xf>
    <xf numFmtId="0" fontId="22" fillId="5" borderId="62" xfId="0" applyFont="1" applyFill="1" applyBorder="1" applyAlignment="1">
      <alignment horizontal="right"/>
    </xf>
    <xf numFmtId="0" fontId="22" fillId="5" borderId="24" xfId="0" applyFont="1" applyFill="1" applyBorder="1" applyAlignment="1">
      <alignment horizontal="right"/>
    </xf>
    <xf numFmtId="3" fontId="20" fillId="5" borderId="44" xfId="0" applyNumberFormat="1" applyFont="1" applyFill="1" applyBorder="1" applyAlignment="1">
      <alignment horizontal="right"/>
    </xf>
    <xf numFmtId="3" fontId="20" fillId="5" borderId="30" xfId="0" applyNumberFormat="1" applyFont="1" applyFill="1" applyBorder="1" applyAlignment="1">
      <alignment horizontal="right"/>
    </xf>
    <xf numFmtId="3" fontId="20" fillId="5" borderId="29" xfId="0" applyNumberFormat="1" applyFont="1" applyFill="1" applyBorder="1" applyAlignment="1">
      <alignment horizontal="right"/>
    </xf>
    <xf numFmtId="3" fontId="20" fillId="5" borderId="49" xfId="0" applyNumberFormat="1" applyFont="1" applyFill="1" applyBorder="1" applyAlignment="1">
      <alignment horizontal="right"/>
    </xf>
    <xf numFmtId="3" fontId="20" fillId="5" borderId="45" xfId="0" applyNumberFormat="1" applyFont="1" applyFill="1" applyBorder="1" applyAlignment="1">
      <alignment horizontal="right"/>
    </xf>
    <xf numFmtId="3" fontId="20" fillId="5" borderId="33" xfId="0" applyNumberFormat="1" applyFont="1" applyFill="1" applyBorder="1" applyAlignment="1">
      <alignment horizontal="right"/>
    </xf>
    <xf numFmtId="3" fontId="20" fillId="5" borderId="36" xfId="0" applyNumberFormat="1" applyFont="1" applyFill="1" applyBorder="1" applyAlignment="1">
      <alignment horizontal="right"/>
    </xf>
    <xf numFmtId="3" fontId="20" fillId="5" borderId="43" xfId="0" applyNumberFormat="1" applyFont="1" applyFill="1" applyBorder="1" applyAlignment="1">
      <alignment horizontal="right"/>
    </xf>
    <xf numFmtId="3" fontId="20" fillId="5" borderId="27" xfId="0" applyNumberFormat="1" applyFont="1" applyFill="1" applyBorder="1" applyAlignment="1">
      <alignment horizontal="right"/>
    </xf>
    <xf numFmtId="3" fontId="20" fillId="5" borderId="26" xfId="0" applyNumberFormat="1" applyFont="1" applyFill="1" applyBorder="1" applyAlignment="1">
      <alignment horizontal="right"/>
    </xf>
    <xf numFmtId="3" fontId="20" fillId="5" borderId="48" xfId="0" applyNumberFormat="1" applyFont="1" applyFill="1" applyBorder="1" applyAlignment="1">
      <alignment horizontal="right"/>
    </xf>
    <xf numFmtId="3" fontId="20" fillId="5" borderId="16" xfId="0" applyNumberFormat="1" applyFont="1" applyFill="1" applyBorder="1" applyAlignment="1">
      <alignment horizontal="right"/>
    </xf>
    <xf numFmtId="3" fontId="20" fillId="5" borderId="31" xfId="0" applyNumberFormat="1" applyFont="1" applyFill="1" applyBorder="1" applyAlignment="1">
      <alignment horizontal="right"/>
    </xf>
    <xf numFmtId="3" fontId="20" fillId="4" borderId="66" xfId="0" applyNumberFormat="1" applyFont="1" applyFill="1" applyBorder="1" applyAlignment="1">
      <alignment horizontal="right"/>
    </xf>
    <xf numFmtId="3" fontId="25" fillId="0" borderId="0" xfId="0" applyNumberFormat="1" applyFont="1" applyFill="1" applyBorder="1" applyAlignment="1">
      <alignment horizontal="center" vertical="center" wrapText="1"/>
    </xf>
    <xf numFmtId="3" fontId="20" fillId="5" borderId="34" xfId="0" applyNumberFormat="1" applyFont="1" applyFill="1" applyBorder="1" applyAlignment="1">
      <alignment horizontal="right"/>
    </xf>
    <xf numFmtId="3" fontId="20" fillId="5" borderId="35" xfId="0" applyNumberFormat="1" applyFont="1" applyFill="1" applyBorder="1" applyAlignment="1">
      <alignment horizontal="right"/>
    </xf>
    <xf numFmtId="3" fontId="20" fillId="0" borderId="0" xfId="0" applyNumberFormat="1" applyFont="1"/>
    <xf numFmtId="3" fontId="14" fillId="4" borderId="62" xfId="0" applyNumberFormat="1" applyFont="1" applyFill="1" applyBorder="1" applyAlignment="1">
      <alignment horizontal="center" vertical="center" wrapText="1"/>
    </xf>
    <xf numFmtId="3" fontId="10" fillId="5" borderId="43" xfId="0" applyNumberFormat="1" applyFont="1" applyFill="1" applyBorder="1" applyAlignment="1">
      <alignment horizontal="right"/>
    </xf>
    <xf numFmtId="3" fontId="10" fillId="5" borderId="42" xfId="0" applyNumberFormat="1" applyFont="1" applyFill="1" applyBorder="1" applyAlignment="1">
      <alignment horizontal="right"/>
    </xf>
    <xf numFmtId="3" fontId="20" fillId="0" borderId="34" xfId="0" applyNumberFormat="1" applyFont="1" applyBorder="1" applyAlignment="1">
      <alignment horizontal="right"/>
    </xf>
    <xf numFmtId="3" fontId="9" fillId="0" borderId="47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8" fillId="0" borderId="41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20" fillId="0" borderId="12" xfId="0" applyNumberFormat="1" applyFont="1" applyFill="1" applyBorder="1" applyAlignment="1">
      <alignment horizontal="right"/>
    </xf>
    <xf numFmtId="3" fontId="20" fillId="0" borderId="38" xfId="0" applyNumberFormat="1" applyFont="1" applyFill="1" applyBorder="1" applyAlignment="1">
      <alignment horizontal="right"/>
    </xf>
    <xf numFmtId="164" fontId="20" fillId="0" borderId="65" xfId="0" applyNumberFormat="1" applyFont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8" fillId="0" borderId="65" xfId="0" applyNumberFormat="1" applyFont="1" applyFill="1" applyBorder="1" applyAlignment="1">
      <alignment horizontal="right"/>
    </xf>
    <xf numFmtId="164" fontId="8" fillId="0" borderId="39" xfId="0" applyNumberFormat="1" applyFont="1" applyFill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164" fontId="20" fillId="0" borderId="65" xfId="0" applyNumberFormat="1" applyFont="1" applyFill="1" applyBorder="1" applyAlignment="1">
      <alignment horizontal="right"/>
    </xf>
    <xf numFmtId="164" fontId="20" fillId="0" borderId="39" xfId="0" applyNumberFormat="1" applyFont="1" applyFill="1" applyBorder="1" applyAlignment="1">
      <alignment horizontal="right"/>
    </xf>
    <xf numFmtId="164" fontId="20" fillId="0" borderId="64" xfId="0" applyNumberFormat="1" applyFont="1" applyFill="1" applyBorder="1" applyAlignment="1">
      <alignment horizontal="right"/>
    </xf>
    <xf numFmtId="3" fontId="9" fillId="0" borderId="46" xfId="0" applyNumberFormat="1" applyFont="1" applyBorder="1" applyAlignment="1">
      <alignment horizontal="right"/>
    </xf>
    <xf numFmtId="164" fontId="20" fillId="0" borderId="64" xfId="0" applyNumberFormat="1" applyFont="1" applyBorder="1" applyAlignment="1">
      <alignment horizontal="right"/>
    </xf>
    <xf numFmtId="164" fontId="20" fillId="0" borderId="2" xfId="0" applyNumberFormat="1" applyFont="1" applyBorder="1"/>
    <xf numFmtId="164" fontId="20" fillId="0" borderId="0" xfId="0" applyNumberFormat="1" applyFont="1" applyBorder="1"/>
    <xf numFmtId="164" fontId="18" fillId="0" borderId="0" xfId="0" applyNumberFormat="1" applyFont="1" applyFill="1" applyBorder="1" applyAlignment="1">
      <alignment horizontal="center" vertical="center" textRotation="90"/>
    </xf>
    <xf numFmtId="164" fontId="16" fillId="0" borderId="0" xfId="0" applyNumberFormat="1" applyFont="1"/>
    <xf numFmtId="164" fontId="20" fillId="0" borderId="0" xfId="0" applyNumberFormat="1" applyFont="1"/>
    <xf numFmtId="164" fontId="22" fillId="0" borderId="0" xfId="0" applyNumberFormat="1" applyFont="1" applyFill="1" applyBorder="1" applyAlignment="1">
      <alignment horizontal="center" vertical="center" textRotation="90"/>
    </xf>
    <xf numFmtId="164" fontId="22" fillId="4" borderId="21" xfId="0" applyNumberFormat="1" applyFont="1" applyFill="1" applyBorder="1" applyAlignment="1">
      <alignment horizontal="center" vertical="center" wrapText="1"/>
    </xf>
    <xf numFmtId="0" fontId="20" fillId="0" borderId="21" xfId="0" applyNumberFormat="1" applyFont="1" applyBorder="1" applyAlignment="1">
      <alignment horizontal="center" vertical="center"/>
    </xf>
    <xf numFmtId="164" fontId="10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20" fillId="0" borderId="11" xfId="0" applyNumberFormat="1" applyFont="1" applyBorder="1" applyAlignment="1">
      <alignment horizontal="right"/>
    </xf>
    <xf numFmtId="3" fontId="20" fillId="0" borderId="53" xfId="0" applyNumberFormat="1" applyFont="1" applyBorder="1" applyAlignment="1">
      <alignment horizontal="right"/>
    </xf>
    <xf numFmtId="3" fontId="20" fillId="0" borderId="67" xfId="0" applyNumberFormat="1" applyFont="1" applyBorder="1" applyAlignment="1">
      <alignment horizontal="right"/>
    </xf>
    <xf numFmtId="3" fontId="20" fillId="4" borderId="23" xfId="0" applyNumberFormat="1" applyFont="1" applyFill="1" applyBorder="1" applyAlignment="1">
      <alignment horizontal="right"/>
    </xf>
    <xf numFmtId="3" fontId="20" fillId="4" borderId="62" xfId="0" applyNumberFormat="1" applyFont="1" applyFill="1" applyBorder="1" applyAlignment="1">
      <alignment horizontal="right"/>
    </xf>
    <xf numFmtId="3" fontId="20" fillId="0" borderId="3" xfId="0" applyNumberFormat="1" applyFont="1" applyBorder="1" applyAlignment="1">
      <alignment horizontal="right"/>
    </xf>
    <xf numFmtId="3" fontId="20" fillId="0" borderId="68" xfId="0" applyNumberFormat="1" applyFont="1" applyBorder="1" applyAlignment="1">
      <alignment horizontal="right"/>
    </xf>
    <xf numFmtId="3" fontId="20" fillId="0" borderId="65" xfId="0" applyNumberFormat="1" applyFont="1" applyBorder="1" applyAlignment="1">
      <alignment horizontal="right"/>
    </xf>
    <xf numFmtId="0" fontId="4" fillId="0" borderId="25" xfId="0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20" fillId="0" borderId="69" xfId="0" applyNumberFormat="1" applyFont="1" applyBorder="1" applyAlignment="1">
      <alignment horizontal="right"/>
    </xf>
    <xf numFmtId="3" fontId="20" fillId="0" borderId="37" xfId="0" applyNumberFormat="1" applyFont="1" applyBorder="1" applyAlignment="1">
      <alignment horizontal="right"/>
    </xf>
    <xf numFmtId="164" fontId="6" fillId="0" borderId="65" xfId="0" applyNumberFormat="1" applyFont="1" applyFill="1" applyBorder="1" applyAlignment="1">
      <alignment horizontal="right"/>
    </xf>
    <xf numFmtId="3" fontId="10" fillId="0" borderId="68" xfId="0" applyNumberFormat="1" applyFont="1" applyBorder="1" applyAlignment="1">
      <alignment horizontal="right"/>
    </xf>
    <xf numFmtId="3" fontId="10" fillId="0" borderId="6" xfId="0" applyNumberFormat="1" applyFont="1" applyBorder="1" applyAlignment="1">
      <alignment horizontal="right"/>
    </xf>
    <xf numFmtId="3" fontId="10" fillId="0" borderId="43" xfId="0" applyNumberFormat="1" applyFont="1" applyBorder="1" applyAlignment="1">
      <alignment horizontal="right"/>
    </xf>
    <xf numFmtId="3" fontId="10" fillId="0" borderId="27" xfId="0" applyNumberFormat="1" applyFont="1" applyBorder="1" applyAlignment="1">
      <alignment horizontal="right"/>
    </xf>
    <xf numFmtId="3" fontId="10" fillId="0" borderId="44" xfId="0" applyNumberFormat="1" applyFont="1" applyBorder="1" applyAlignment="1">
      <alignment horizontal="right"/>
    </xf>
    <xf numFmtId="3" fontId="10" fillId="0" borderId="30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20" fillId="0" borderId="70" xfId="0" applyNumberFormat="1" applyFont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20" fillId="0" borderId="0" xfId="0" applyNumberFormat="1" applyFont="1" applyBorder="1" applyAlignment="1">
      <alignment horizontal="center" vertical="center"/>
    </xf>
    <xf numFmtId="3" fontId="10" fillId="0" borderId="62" xfId="0" applyNumberFormat="1" applyFont="1" applyBorder="1" applyAlignment="1">
      <alignment horizontal="right"/>
    </xf>
    <xf numFmtId="164" fontId="1" fillId="0" borderId="65" xfId="0" applyNumberFormat="1" applyFont="1" applyFill="1" applyBorder="1" applyAlignment="1">
      <alignment horizontal="right"/>
    </xf>
    <xf numFmtId="3" fontId="22" fillId="0" borderId="0" xfId="0" applyNumberFormat="1" applyFont="1" applyFill="1" applyBorder="1" applyAlignment="1">
      <alignment horizontal="center" vertical="center" wrapText="1"/>
    </xf>
    <xf numFmtId="3" fontId="1" fillId="0" borderId="41" xfId="0" applyNumberFormat="1" applyFont="1" applyBorder="1" applyAlignment="1">
      <alignment horizontal="right"/>
    </xf>
    <xf numFmtId="3" fontId="1" fillId="0" borderId="43" xfId="0" applyNumberFormat="1" applyFont="1" applyBorder="1" applyAlignment="1">
      <alignment horizontal="right"/>
    </xf>
    <xf numFmtId="3" fontId="20" fillId="0" borderId="31" xfId="0" applyNumberFormat="1" applyFont="1" applyFill="1" applyBorder="1" applyAlignment="1">
      <alignment horizontal="right"/>
    </xf>
    <xf numFmtId="3" fontId="20" fillId="0" borderId="27" xfId="0" applyNumberFormat="1" applyFont="1" applyFill="1" applyBorder="1" applyAlignment="1">
      <alignment horizontal="right"/>
    </xf>
    <xf numFmtId="3" fontId="20" fillId="0" borderId="8" xfId="0" applyNumberFormat="1" applyFont="1" applyFill="1" applyBorder="1" applyAlignment="1">
      <alignment horizontal="right"/>
    </xf>
    <xf numFmtId="3" fontId="1" fillId="0" borderId="18" xfId="0" applyNumberFormat="1" applyFont="1" applyBorder="1" applyAlignment="1">
      <alignment horizontal="right"/>
    </xf>
    <xf numFmtId="3" fontId="11" fillId="3" borderId="4" xfId="0" applyNumberFormat="1" applyFont="1" applyFill="1" applyBorder="1" applyAlignment="1">
      <alignment horizontal="center" vertical="center"/>
    </xf>
    <xf numFmtId="3" fontId="13" fillId="3" borderId="45" xfId="0" applyNumberFormat="1" applyFont="1" applyFill="1" applyBorder="1" applyAlignment="1"/>
    <xf numFmtId="3" fontId="11" fillId="3" borderId="45" xfId="0" applyNumberFormat="1" applyFont="1" applyFill="1" applyBorder="1" applyAlignment="1">
      <alignment horizontal="center" vertical="center"/>
    </xf>
    <xf numFmtId="3" fontId="13" fillId="0" borderId="4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3" fontId="13" fillId="0" borderId="45" xfId="0" applyNumberFormat="1" applyFont="1" applyFill="1" applyBorder="1" applyAlignment="1">
      <alignment horizontal="center" vertical="center"/>
    </xf>
    <xf numFmtId="3" fontId="13" fillId="3" borderId="52" xfId="0" applyNumberFormat="1" applyFont="1" applyFill="1" applyBorder="1" applyAlignment="1">
      <alignment horizontal="center" vertical="center"/>
    </xf>
    <xf numFmtId="3" fontId="13" fillId="3" borderId="45" xfId="0" applyNumberFormat="1" applyFont="1" applyFill="1" applyBorder="1" applyAlignment="1">
      <alignment horizontal="center" vertical="center"/>
    </xf>
    <xf numFmtId="3" fontId="13" fillId="0" borderId="52" xfId="0" applyNumberFormat="1" applyFont="1" applyFill="1" applyBorder="1" applyAlignment="1">
      <alignment horizontal="center" vertical="center"/>
    </xf>
    <xf numFmtId="3" fontId="14" fillId="4" borderId="52" xfId="0" applyNumberFormat="1" applyFont="1" applyFill="1" applyBorder="1" applyAlignment="1">
      <alignment horizontal="center" vertical="center"/>
    </xf>
    <xf numFmtId="3" fontId="21" fillId="4" borderId="45" xfId="0" applyNumberFormat="1" applyFont="1" applyFill="1" applyBorder="1" applyAlignment="1"/>
    <xf numFmtId="3" fontId="14" fillId="0" borderId="52" xfId="0" applyNumberFormat="1" applyFont="1" applyFill="1" applyBorder="1" applyAlignment="1">
      <alignment horizontal="center" vertical="center" wrapText="1"/>
    </xf>
    <xf numFmtId="3" fontId="21" fillId="0" borderId="45" xfId="0" applyNumberFormat="1" applyFont="1" applyFill="1" applyBorder="1" applyAlignment="1">
      <alignment wrapText="1"/>
    </xf>
    <xf numFmtId="3" fontId="11" fillId="0" borderId="4" xfId="0" applyNumberFormat="1" applyFont="1" applyFill="1" applyBorder="1" applyAlignment="1">
      <alignment horizontal="center" vertical="center" wrapText="1"/>
    </xf>
    <xf numFmtId="3" fontId="13" fillId="0" borderId="45" xfId="0" applyNumberFormat="1" applyFont="1" applyFill="1" applyBorder="1"/>
    <xf numFmtId="3" fontId="13" fillId="3" borderId="4" xfId="0" applyNumberFormat="1" applyFont="1" applyFill="1" applyBorder="1" applyAlignment="1">
      <alignment horizontal="center" vertical="center"/>
    </xf>
    <xf numFmtId="3" fontId="10" fillId="0" borderId="45" xfId="0" applyNumberFormat="1" applyFont="1" applyBorder="1" applyAlignment="1"/>
    <xf numFmtId="3" fontId="11" fillId="0" borderId="4" xfId="0" applyNumberFormat="1" applyFont="1" applyFill="1" applyBorder="1" applyAlignment="1">
      <alignment horizontal="center" vertical="center"/>
    </xf>
    <xf numFmtId="3" fontId="10" fillId="0" borderId="45" xfId="0" applyNumberFormat="1" applyFont="1" applyFill="1" applyBorder="1" applyAlignment="1"/>
    <xf numFmtId="3" fontId="11" fillId="3" borderId="4" xfId="0" applyNumberFormat="1" applyFont="1" applyFill="1" applyBorder="1" applyAlignment="1">
      <alignment horizontal="center" vertical="center" wrapText="1"/>
    </xf>
    <xf numFmtId="3" fontId="13" fillId="3" borderId="45" xfId="0" applyNumberFormat="1" applyFont="1" applyFill="1" applyBorder="1" applyAlignment="1">
      <alignment wrapText="1"/>
    </xf>
    <xf numFmtId="3" fontId="13" fillId="0" borderId="45" xfId="0" applyNumberFormat="1" applyFont="1" applyFill="1" applyBorder="1" applyAlignment="1">
      <alignment wrapText="1"/>
    </xf>
    <xf numFmtId="3" fontId="13" fillId="0" borderId="45" xfId="0" applyNumberFormat="1" applyFont="1" applyFill="1" applyBorder="1" applyAlignment="1"/>
    <xf numFmtId="0" fontId="13" fillId="0" borderId="45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3" fontId="11" fillId="0" borderId="45" xfId="0" applyNumberFormat="1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3" fillId="3" borderId="45" xfId="0" applyFont="1" applyFill="1" applyBorder="1" applyAlignment="1">
      <alignment wrapText="1"/>
    </xf>
    <xf numFmtId="3" fontId="14" fillId="4" borderId="4" xfId="0" applyNumberFormat="1" applyFont="1" applyFill="1" applyBorder="1" applyAlignment="1">
      <alignment horizontal="center" vertical="center" wrapText="1"/>
    </xf>
    <xf numFmtId="3" fontId="21" fillId="4" borderId="45" xfId="0" applyNumberFormat="1" applyFont="1" applyFill="1" applyBorder="1" applyAlignment="1">
      <alignment wrapText="1"/>
    </xf>
    <xf numFmtId="3" fontId="14" fillId="0" borderId="4" xfId="0" applyNumberFormat="1" applyFont="1" applyFill="1" applyBorder="1" applyAlignment="1">
      <alignment horizontal="center" vertical="center" wrapText="1"/>
    </xf>
    <xf numFmtId="3" fontId="14" fillId="0" borderId="45" xfId="0" applyNumberFormat="1" applyFont="1" applyFill="1" applyBorder="1" applyAlignment="1">
      <alignment horizontal="center" vertical="center" wrapText="1"/>
    </xf>
    <xf numFmtId="3" fontId="23" fillId="2" borderId="23" xfId="0" applyNumberFormat="1" applyFont="1" applyFill="1" applyBorder="1" applyAlignment="1">
      <alignment horizontal="center"/>
    </xf>
    <xf numFmtId="3" fontId="10" fillId="0" borderId="57" xfId="0" applyNumberFormat="1" applyFont="1" applyBorder="1" applyAlignment="1">
      <alignment horizontal="center"/>
    </xf>
    <xf numFmtId="3" fontId="13" fillId="3" borderId="45" xfId="0" applyNumberFormat="1" applyFont="1" applyFill="1" applyBorder="1"/>
    <xf numFmtId="3" fontId="23" fillId="2" borderId="25" xfId="0" applyNumberFormat="1" applyFont="1" applyFill="1" applyBorder="1" applyAlignment="1">
      <alignment horizontal="center"/>
    </xf>
    <xf numFmtId="3" fontId="10" fillId="0" borderId="54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23" fillId="2" borderId="24" xfId="0" applyNumberFormat="1" applyFont="1" applyFill="1" applyBorder="1" applyAlignment="1">
      <alignment horizontal="center"/>
    </xf>
    <xf numFmtId="3" fontId="10" fillId="0" borderId="51" xfId="0" applyNumberFormat="1" applyFont="1" applyBorder="1" applyAlignment="1">
      <alignment horizontal="center"/>
    </xf>
    <xf numFmtId="3" fontId="11" fillId="0" borderId="45" xfId="0" applyNumberFormat="1" applyFont="1" applyFill="1" applyBorder="1" applyAlignment="1">
      <alignment horizontal="center" vertical="center" wrapText="1"/>
    </xf>
    <xf numFmtId="3" fontId="10" fillId="3" borderId="45" xfId="0" applyNumberFormat="1" applyFont="1" applyFill="1" applyBorder="1" applyAlignment="1"/>
    <xf numFmtId="3" fontId="11" fillId="0" borderId="22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3" fontId="14" fillId="4" borderId="4" xfId="0" applyNumberFormat="1" applyFont="1" applyFill="1" applyBorder="1" applyAlignment="1">
      <alignment horizontal="center" vertical="center"/>
    </xf>
    <xf numFmtId="3" fontId="10" fillId="0" borderId="58" xfId="0" applyNumberFormat="1" applyFont="1" applyBorder="1" applyAlignment="1">
      <alignment horizontal="center"/>
    </xf>
    <xf numFmtId="3" fontId="10" fillId="0" borderId="37" xfId="0" applyNumberFormat="1" applyFont="1" applyBorder="1" applyAlignment="1">
      <alignment horizontal="center"/>
    </xf>
    <xf numFmtId="3" fontId="10" fillId="0" borderId="59" xfId="0" applyNumberFormat="1" applyFont="1" applyBorder="1" applyAlignment="1">
      <alignment horizontal="center"/>
    </xf>
    <xf numFmtId="3" fontId="15" fillId="4" borderId="45" xfId="0" applyNumberFormat="1" applyFont="1" applyFill="1" applyBorder="1" applyAlignment="1"/>
    <xf numFmtId="3" fontId="15" fillId="0" borderId="45" xfId="0" applyNumberFormat="1" applyFont="1" applyFill="1" applyBorder="1" applyAlignment="1">
      <alignment wrapText="1"/>
    </xf>
    <xf numFmtId="3" fontId="12" fillId="3" borderId="45" xfId="0" applyNumberFormat="1" applyFont="1" applyFill="1" applyBorder="1" applyAlignment="1"/>
    <xf numFmtId="3" fontId="12" fillId="0" borderId="45" xfId="0" applyNumberFormat="1" applyFont="1" applyFill="1" applyBorder="1" applyAlignment="1">
      <alignment wrapText="1"/>
    </xf>
    <xf numFmtId="0" fontId="24" fillId="0" borderId="45" xfId="0" applyFont="1" applyBorder="1" applyAlignment="1">
      <alignment horizontal="center" vertical="center"/>
    </xf>
    <xf numFmtId="3" fontId="24" fillId="0" borderId="45" xfId="0" applyNumberFormat="1" applyFont="1" applyBorder="1" applyAlignment="1"/>
    <xf numFmtId="3" fontId="24" fillId="0" borderId="45" xfId="0" applyNumberFormat="1" applyFont="1" applyFill="1" applyBorder="1" applyAlignment="1"/>
    <xf numFmtId="3" fontId="12" fillId="3" borderId="45" xfId="0" applyNumberFormat="1" applyFont="1" applyFill="1" applyBorder="1" applyAlignment="1">
      <alignment wrapText="1"/>
    </xf>
    <xf numFmtId="0" fontId="12" fillId="3" borderId="45" xfId="0" applyFont="1" applyFill="1" applyBorder="1" applyAlignment="1">
      <alignment wrapText="1"/>
    </xf>
    <xf numFmtId="3" fontId="15" fillId="4" borderId="45" xfId="0" applyNumberFormat="1" applyFont="1" applyFill="1" applyBorder="1" applyAlignment="1">
      <alignment wrapText="1"/>
    </xf>
    <xf numFmtId="3" fontId="24" fillId="0" borderId="57" xfId="0" applyNumberFormat="1" applyFont="1" applyBorder="1" applyAlignment="1">
      <alignment horizontal="center"/>
    </xf>
    <xf numFmtId="3" fontId="23" fillId="2" borderId="60" xfId="0" applyNumberFormat="1" applyFont="1" applyFill="1" applyBorder="1" applyAlignment="1">
      <alignment horizontal="center"/>
    </xf>
    <xf numFmtId="3" fontId="24" fillId="0" borderId="61" xfId="0" applyNumberFormat="1" applyFont="1" applyBorder="1" applyAlignment="1">
      <alignment horizontal="center"/>
    </xf>
    <xf numFmtId="3" fontId="11" fillId="0" borderId="55" xfId="0" applyNumberFormat="1" applyFont="1" applyFill="1" applyBorder="1" applyAlignment="1">
      <alignment horizontal="center" vertical="center"/>
    </xf>
    <xf numFmtId="3" fontId="24" fillId="0" borderId="56" xfId="0" applyNumberFormat="1" applyFont="1" applyBorder="1" applyAlignment="1">
      <alignment horizontal="center" vertical="center"/>
    </xf>
    <xf numFmtId="0" fontId="22" fillId="4" borderId="18" xfId="0" applyFont="1" applyFill="1" applyBorder="1" applyAlignment="1">
      <alignment horizontal="center" vertical="center" wrapText="1"/>
    </xf>
    <xf numFmtId="0" fontId="22" fillId="4" borderId="45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textRotation="90"/>
    </xf>
    <xf numFmtId="164" fontId="22" fillId="4" borderId="52" xfId="0" applyNumberFormat="1" applyFont="1" applyFill="1" applyBorder="1" applyAlignment="1">
      <alignment horizontal="center" vertical="center" textRotation="90"/>
    </xf>
    <xf numFmtId="164" fontId="22" fillId="4" borderId="45" xfId="0" applyNumberFormat="1" applyFont="1" applyFill="1" applyBorder="1" applyAlignment="1">
      <alignment horizontal="center" vertical="center" textRotation="90"/>
    </xf>
    <xf numFmtId="0" fontId="21" fillId="3" borderId="3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3" fontId="21" fillId="4" borderId="22" xfId="0" applyNumberFormat="1" applyFont="1" applyFill="1" applyBorder="1" applyAlignment="1">
      <alignment horizontal="center" vertical="center"/>
    </xf>
    <xf numFmtId="3" fontId="21" fillId="4" borderId="37" xfId="0" applyNumberFormat="1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0" borderId="53" xfId="0" applyBorder="1"/>
    <xf numFmtId="0" fontId="0" fillId="0" borderId="37" xfId="0" applyBorder="1"/>
    <xf numFmtId="0" fontId="21" fillId="3" borderId="1" xfId="0" applyFont="1" applyFill="1" applyBorder="1" applyAlignment="1">
      <alignment horizontal="center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2" fillId="4" borderId="50" xfId="0" applyFont="1" applyFill="1" applyBorder="1" applyAlignment="1">
      <alignment horizontal="center" vertical="center" wrapText="1"/>
    </xf>
    <xf numFmtId="0" fontId="22" fillId="4" borderId="51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/>
    </xf>
    <xf numFmtId="0" fontId="22" fillId="4" borderId="38" xfId="0" applyFont="1" applyFill="1" applyBorder="1" applyAlignment="1">
      <alignment horizontal="center" vertical="center" wrapText="1"/>
    </xf>
    <xf numFmtId="0" fontId="22" fillId="4" borderId="39" xfId="0" applyFont="1" applyFill="1" applyBorder="1" applyAlignment="1">
      <alignment horizontal="center" vertical="center" wrapText="1"/>
    </xf>
    <xf numFmtId="0" fontId="22" fillId="4" borderId="63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164" fontId="22" fillId="4" borderId="64" xfId="0" applyNumberFormat="1" applyFont="1" applyFill="1" applyBorder="1" applyAlignment="1">
      <alignment horizontal="center" vertical="center" wrapText="1"/>
    </xf>
    <xf numFmtId="164" fontId="22" fillId="4" borderId="39" xfId="0" applyNumberFormat="1" applyFont="1" applyFill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4" borderId="46" xfId="0" applyFont="1" applyFill="1" applyBorder="1" applyAlignment="1">
      <alignment horizontal="center" vertical="center" wrapText="1"/>
    </xf>
    <xf numFmtId="0" fontId="22" fillId="4" borderId="24" xfId="0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14" xfId="0" applyFont="1" applyFill="1" applyBorder="1" applyAlignment="1">
      <alignment horizontal="center" vertical="center" wrapText="1"/>
    </xf>
    <xf numFmtId="0" fontId="19" fillId="2" borderId="53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center" vertical="center"/>
    </xf>
    <xf numFmtId="0" fontId="20" fillId="3" borderId="8" xfId="0" applyFont="1" applyFill="1" applyBorder="1"/>
    <xf numFmtId="0" fontId="22" fillId="4" borderId="3" xfId="0" applyFont="1" applyFill="1" applyBorder="1" applyAlignment="1">
      <alignment horizontal="center" vertical="center"/>
    </xf>
    <xf numFmtId="0" fontId="22" fillId="4" borderId="54" xfId="0" applyFont="1" applyFill="1" applyBorder="1" applyAlignment="1">
      <alignment horizontal="center" vertical="center"/>
    </xf>
    <xf numFmtId="0" fontId="22" fillId="4" borderId="65" xfId="0" applyFont="1" applyFill="1" applyBorder="1" applyAlignment="1">
      <alignment horizontal="center" vertical="center" wrapText="1"/>
    </xf>
    <xf numFmtId="0" fontId="22" fillId="4" borderId="6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15" xfId="0" applyFont="1" applyFill="1" applyBorder="1" applyAlignment="1">
      <alignment horizontal="center" vertical="center" wrapText="1"/>
    </xf>
    <xf numFmtId="3" fontId="21" fillId="4" borderId="2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abSelected="1" topLeftCell="I1" zoomScaleNormal="100" workbookViewId="0">
      <selection activeCell="E53" sqref="E53"/>
    </sheetView>
  </sheetViews>
  <sheetFormatPr defaultRowHeight="13.5" x14ac:dyDescent="0.25"/>
  <cols>
    <col min="1" max="2" width="22.42578125" style="124" hidden="1" customWidth="1"/>
    <col min="3" max="3" width="3.7109375" style="124" hidden="1" customWidth="1"/>
    <col min="4" max="5" width="22.42578125" style="124" customWidth="1"/>
    <col min="6" max="6" width="3.7109375" style="124" customWidth="1"/>
    <col min="7" max="8" width="22.42578125" style="124" customWidth="1"/>
    <col min="9" max="9" width="3.7109375" style="124" customWidth="1"/>
    <col min="10" max="11" width="22.42578125" style="124" customWidth="1"/>
    <col min="12" max="12" width="3.7109375" style="124" customWidth="1"/>
    <col min="13" max="14" width="22.42578125" style="124" customWidth="1"/>
    <col min="15" max="15" width="3.7109375" style="124" customWidth="1"/>
    <col min="16" max="17" width="22.42578125" style="124" hidden="1" customWidth="1"/>
    <col min="18" max="18" width="22.42578125" style="124" customWidth="1"/>
    <col min="19" max="19" width="36.5703125" style="124" bestFit="1" customWidth="1"/>
    <col min="20" max="16384" width="9.140625" style="124"/>
  </cols>
  <sheetData>
    <row r="1" spans="1:20" x14ac:dyDescent="0.25">
      <c r="A1" s="258" t="s">
        <v>52</v>
      </c>
      <c r="B1" s="259"/>
      <c r="C1" s="108"/>
      <c r="D1" s="258" t="s">
        <v>52</v>
      </c>
      <c r="E1" s="259"/>
      <c r="F1" s="60"/>
      <c r="G1" s="258" t="s">
        <v>52</v>
      </c>
      <c r="H1" s="259"/>
      <c r="I1" s="109"/>
      <c r="J1" s="258" t="s">
        <v>52</v>
      </c>
      <c r="K1" s="259"/>
      <c r="L1" s="109"/>
      <c r="M1" s="258" t="s">
        <v>52</v>
      </c>
      <c r="N1" s="259"/>
      <c r="P1" s="258" t="s">
        <v>52</v>
      </c>
      <c r="Q1" s="259"/>
      <c r="R1" s="108"/>
    </row>
    <row r="2" spans="1:20" ht="15.75" customHeight="1" x14ac:dyDescent="0.25">
      <c r="A2" s="260"/>
      <c r="B2" s="270"/>
      <c r="C2" s="110"/>
      <c r="D2" s="260" t="s">
        <v>75</v>
      </c>
      <c r="E2" s="270"/>
      <c r="F2" s="111"/>
      <c r="G2" s="260" t="s">
        <v>76</v>
      </c>
      <c r="H2" s="270"/>
      <c r="I2" s="109"/>
      <c r="J2" s="260" t="s">
        <v>77</v>
      </c>
      <c r="K2" s="261"/>
      <c r="L2" s="109"/>
      <c r="M2" s="260" t="s">
        <v>78</v>
      </c>
      <c r="N2" s="261"/>
      <c r="P2" s="266"/>
      <c r="Q2" s="267"/>
      <c r="R2" s="110"/>
    </row>
    <row r="3" spans="1:20" ht="14.25" thickBot="1" x14ac:dyDescent="0.3">
      <c r="A3" s="262" t="s">
        <v>53</v>
      </c>
      <c r="B3" s="263"/>
      <c r="C3" s="108"/>
      <c r="D3" s="262" t="s">
        <v>53</v>
      </c>
      <c r="E3" s="263"/>
      <c r="F3" s="109"/>
      <c r="G3" s="262" t="s">
        <v>53</v>
      </c>
      <c r="H3" s="263"/>
      <c r="I3" s="109"/>
      <c r="J3" s="262" t="s">
        <v>53</v>
      </c>
      <c r="K3" s="271"/>
      <c r="L3" s="109"/>
      <c r="M3" s="262" t="s">
        <v>53</v>
      </c>
      <c r="N3" s="263"/>
      <c r="P3" s="262" t="s">
        <v>53</v>
      </c>
      <c r="Q3" s="263"/>
      <c r="R3" s="108"/>
    </row>
    <row r="4" spans="1:20" s="125" customFormat="1" ht="12.95" customHeight="1" x14ac:dyDescent="0.25">
      <c r="A4" s="242" t="s">
        <v>54</v>
      </c>
      <c r="B4" s="236">
        <f>SUM('NY Waterway'!K14)</f>
        <v>0</v>
      </c>
      <c r="C4" s="7"/>
      <c r="D4" s="242" t="s">
        <v>54</v>
      </c>
      <c r="E4" s="236">
        <f>SUM('NY Waterway'!K25)</f>
        <v>64713</v>
      </c>
      <c r="F4" s="112"/>
      <c r="G4" s="242" t="s">
        <v>54</v>
      </c>
      <c r="H4" s="236">
        <f>SUM('NY Waterway'!K36)</f>
        <v>64705</v>
      </c>
      <c r="I4" s="112"/>
      <c r="J4" s="242" t="s">
        <v>54</v>
      </c>
      <c r="K4" s="236">
        <f>SUM('NY Waterway'!K47)</f>
        <v>46330</v>
      </c>
      <c r="L4" s="112"/>
      <c r="M4" s="242" t="s">
        <v>54</v>
      </c>
      <c r="N4" s="236">
        <f>SUM('NY Waterway'!K58)</f>
        <v>48492</v>
      </c>
      <c r="P4" s="242" t="s">
        <v>54</v>
      </c>
      <c r="Q4" s="236">
        <f>SUM('NY Waterway'!K69)</f>
        <v>0</v>
      </c>
      <c r="R4" s="7"/>
    </row>
    <row r="5" spans="1:20" s="125" customFormat="1" ht="12.95" customHeight="1" thickBot="1" x14ac:dyDescent="0.3">
      <c r="A5" s="257"/>
      <c r="B5" s="237"/>
      <c r="C5" s="8"/>
      <c r="D5" s="257"/>
      <c r="E5" s="237"/>
      <c r="F5" s="112"/>
      <c r="G5" s="257"/>
      <c r="H5" s="264"/>
      <c r="I5" s="112"/>
      <c r="J5" s="257"/>
      <c r="K5" s="264"/>
      <c r="L5" s="112"/>
      <c r="M5" s="257"/>
      <c r="N5" s="264"/>
      <c r="P5" s="257"/>
      <c r="Q5" s="264"/>
      <c r="R5" s="7"/>
    </row>
    <row r="6" spans="1:20" s="125" customFormat="1" ht="12.95" customHeight="1" x14ac:dyDescent="0.25">
      <c r="A6" s="223" t="s">
        <v>55</v>
      </c>
      <c r="B6" s="236">
        <f>SUM('Billy Bey'!T14)</f>
        <v>0</v>
      </c>
      <c r="C6" s="7"/>
      <c r="D6" s="223" t="s">
        <v>55</v>
      </c>
      <c r="E6" s="236">
        <f>SUM('Billy Bey'!T25)</f>
        <v>57251</v>
      </c>
      <c r="F6" s="112"/>
      <c r="G6" s="223" t="s">
        <v>55</v>
      </c>
      <c r="H6" s="240">
        <f>SUM('Billy Bey'!T36)</f>
        <v>57797</v>
      </c>
      <c r="I6" s="112"/>
      <c r="J6" s="223" t="s">
        <v>55</v>
      </c>
      <c r="K6" s="240">
        <f>SUM('Billy Bey'!T47)</f>
        <v>39097</v>
      </c>
      <c r="L6" s="112"/>
      <c r="M6" s="223" t="s">
        <v>55</v>
      </c>
      <c r="N6" s="240">
        <f>SUM('Billy Bey'!T58)</f>
        <v>30152</v>
      </c>
      <c r="P6" s="223" t="s">
        <v>55</v>
      </c>
      <c r="Q6" s="240">
        <f>SUM('Billy Bey'!T69)</f>
        <v>0</v>
      </c>
      <c r="R6" s="9"/>
    </row>
    <row r="7" spans="1:20" s="125" customFormat="1" ht="12.95" customHeight="1" thickBot="1" x14ac:dyDescent="0.3">
      <c r="A7" s="265"/>
      <c r="B7" s="237"/>
      <c r="C7" s="8"/>
      <c r="D7" s="265"/>
      <c r="E7" s="237"/>
      <c r="F7" s="112"/>
      <c r="G7" s="265"/>
      <c r="H7" s="248"/>
      <c r="I7" s="112"/>
      <c r="J7" s="265"/>
      <c r="K7" s="248"/>
      <c r="L7" s="112"/>
      <c r="M7" s="265"/>
      <c r="N7" s="248"/>
      <c r="P7" s="265"/>
      <c r="Q7" s="248"/>
      <c r="R7" s="9"/>
    </row>
    <row r="8" spans="1:20" s="125" customFormat="1" ht="12.95" customHeight="1" x14ac:dyDescent="0.25">
      <c r="A8" s="242" t="s">
        <v>56</v>
      </c>
      <c r="B8" s="236">
        <f>SUM(SeaStreak!G14)</f>
        <v>0</v>
      </c>
      <c r="C8" s="7"/>
      <c r="D8" s="242" t="s">
        <v>56</v>
      </c>
      <c r="E8" s="236">
        <f>SUM(SeaStreak!G25)</f>
        <v>14166</v>
      </c>
      <c r="F8" s="112"/>
      <c r="G8" s="242" t="s">
        <v>56</v>
      </c>
      <c r="H8" s="236">
        <f>SUM(SeaStreak!G36)</f>
        <v>13586</v>
      </c>
      <c r="I8" s="112"/>
      <c r="J8" s="242" t="s">
        <v>56</v>
      </c>
      <c r="K8" s="236">
        <f>SUM(SeaStreak!G47)</f>
        <v>7902</v>
      </c>
      <c r="L8" s="112"/>
      <c r="M8" s="242" t="s">
        <v>56</v>
      </c>
      <c r="N8" s="236">
        <f>SUM(SeaStreak!G58)</f>
        <v>9323</v>
      </c>
      <c r="P8" s="242" t="s">
        <v>56</v>
      </c>
      <c r="Q8" s="236">
        <f>SUM(SeaStreak!G69)</f>
        <v>0</v>
      </c>
      <c r="R8" s="7"/>
    </row>
    <row r="9" spans="1:20" s="125" customFormat="1" ht="12.95" customHeight="1" thickBot="1" x14ac:dyDescent="0.3">
      <c r="A9" s="243"/>
      <c r="B9" s="237"/>
      <c r="C9" s="113"/>
      <c r="D9" s="243"/>
      <c r="E9" s="264"/>
      <c r="F9" s="112"/>
      <c r="G9" s="243"/>
      <c r="H9" s="264"/>
      <c r="I9" s="112"/>
      <c r="J9" s="243"/>
      <c r="K9" s="264"/>
      <c r="L9" s="112"/>
      <c r="M9" s="243"/>
      <c r="N9" s="264"/>
      <c r="P9" s="243"/>
      <c r="Q9" s="264"/>
      <c r="R9" s="7"/>
    </row>
    <row r="10" spans="1:20" s="125" customFormat="1" ht="12.95" customHeight="1" x14ac:dyDescent="0.25">
      <c r="A10" s="223" t="s">
        <v>57</v>
      </c>
      <c r="B10" s="236">
        <f>SUM('New York Water Taxi'!J14)</f>
        <v>0</v>
      </c>
      <c r="C10" s="9"/>
      <c r="D10" s="223" t="s">
        <v>57</v>
      </c>
      <c r="E10" s="240">
        <f>SUM('New York Water Taxi'!J25)</f>
        <v>1268</v>
      </c>
      <c r="F10" s="112"/>
      <c r="G10" s="223" t="s">
        <v>57</v>
      </c>
      <c r="H10" s="240">
        <f>SUM('New York Water Taxi'!J36)</f>
        <v>1321</v>
      </c>
      <c r="I10" s="112"/>
      <c r="J10" s="223" t="s">
        <v>57</v>
      </c>
      <c r="K10" s="240">
        <f>SUM('New York Water Taxi'!J47)</f>
        <v>1092</v>
      </c>
      <c r="L10" s="112"/>
      <c r="M10" s="223" t="s">
        <v>57</v>
      </c>
      <c r="N10" s="240">
        <f>SUM('New York Water Taxi'!J58)</f>
        <v>0</v>
      </c>
      <c r="P10" s="223" t="s">
        <v>57</v>
      </c>
      <c r="Q10" s="240">
        <f>SUM('New York Water Taxi'!J69)</f>
        <v>0</v>
      </c>
      <c r="R10" s="9"/>
    </row>
    <row r="11" spans="1:20" s="125" customFormat="1" ht="12.95" customHeight="1" thickBot="1" x14ac:dyDescent="0.3">
      <c r="A11" s="224"/>
      <c r="B11" s="237"/>
      <c r="C11" s="114"/>
      <c r="D11" s="224"/>
      <c r="E11" s="245"/>
      <c r="F11" s="112"/>
      <c r="G11" s="224"/>
      <c r="H11" s="248"/>
      <c r="I11" s="112"/>
      <c r="J11" s="224"/>
      <c r="K11" s="248"/>
      <c r="L11" s="112"/>
      <c r="M11" s="224"/>
      <c r="N11" s="248"/>
      <c r="P11" s="224"/>
      <c r="Q11" s="248"/>
      <c r="R11" s="9"/>
    </row>
    <row r="12" spans="1:20" s="125" customFormat="1" ht="12.95" customHeight="1" x14ac:dyDescent="0.25">
      <c r="A12" s="249" t="s">
        <v>38</v>
      </c>
      <c r="B12" s="236">
        <f>SUM('Liberty Landing Ferry'!D14)</f>
        <v>0</v>
      </c>
      <c r="C12" s="9"/>
      <c r="D12" s="249" t="s">
        <v>38</v>
      </c>
      <c r="E12" s="240">
        <f>SUM('Liberty Landing Ferry'!D25)</f>
        <v>1925</v>
      </c>
      <c r="F12" s="112"/>
      <c r="G12" s="249" t="s">
        <v>38</v>
      </c>
      <c r="H12" s="240">
        <f>SUM('Liberty Landing Ferry'!D36)</f>
        <v>1955</v>
      </c>
      <c r="I12" s="112"/>
      <c r="J12" s="249" t="s">
        <v>38</v>
      </c>
      <c r="K12" s="240">
        <f>SUM('Liberty Landing Ferry'!D47)</f>
        <v>1526</v>
      </c>
      <c r="L12" s="112"/>
      <c r="M12" s="249" t="s">
        <v>38</v>
      </c>
      <c r="N12" s="240">
        <f>SUM('Liberty Landing Ferry'!D58)</f>
        <v>137</v>
      </c>
      <c r="P12" s="249" t="s">
        <v>38</v>
      </c>
      <c r="Q12" s="240">
        <f>SUM('Liberty Landing Ferry'!D69)</f>
        <v>0</v>
      </c>
      <c r="R12" s="9"/>
    </row>
    <row r="13" spans="1:20" s="125" customFormat="1" ht="12.95" customHeight="1" thickBot="1" x14ac:dyDescent="0.3">
      <c r="A13" s="250"/>
      <c r="B13" s="237"/>
      <c r="C13" s="114"/>
      <c r="D13" s="250"/>
      <c r="E13" s="245"/>
      <c r="F13" s="112"/>
      <c r="G13" s="250"/>
      <c r="H13" s="248"/>
      <c r="I13" s="112"/>
      <c r="J13" s="250"/>
      <c r="K13" s="248"/>
      <c r="L13" s="112"/>
      <c r="M13" s="250"/>
      <c r="N13" s="248"/>
      <c r="P13" s="250"/>
      <c r="Q13" s="248"/>
      <c r="R13" s="9"/>
    </row>
    <row r="14" spans="1:20" s="116" customFormat="1" ht="12.95" customHeight="1" thickBot="1" x14ac:dyDescent="0.25">
      <c r="A14" s="251" t="s">
        <v>23</v>
      </c>
      <c r="B14" s="253">
        <f>SUM(B4:B13)</f>
        <v>0</v>
      </c>
      <c r="C14" s="10"/>
      <c r="D14" s="251" t="s">
        <v>23</v>
      </c>
      <c r="E14" s="253">
        <f>SUM(E4:E13)</f>
        <v>139323</v>
      </c>
      <c r="F14" s="115"/>
      <c r="G14" s="251" t="s">
        <v>23</v>
      </c>
      <c r="H14" s="253">
        <f>SUM(H4:H13)</f>
        <v>139364</v>
      </c>
      <c r="I14" s="115"/>
      <c r="J14" s="251" t="s">
        <v>23</v>
      </c>
      <c r="K14" s="253">
        <f>SUM(K4:K13)</f>
        <v>95947</v>
      </c>
      <c r="L14" s="115"/>
      <c r="M14" s="251" t="s">
        <v>23</v>
      </c>
      <c r="N14" s="253">
        <f>SUM(N4:N13)</f>
        <v>88104</v>
      </c>
      <c r="P14" s="251" t="s">
        <v>23</v>
      </c>
      <c r="Q14" s="253">
        <f>SUM(Q4:Q13)</f>
        <v>0</v>
      </c>
      <c r="R14" s="10"/>
      <c r="S14" s="154" t="s">
        <v>65</v>
      </c>
      <c r="T14" s="129">
        <f>AVERAGE('Billy Bey'!T76, 'Liberty Landing Ferry'!F76, 'New York Water Taxi'!K76, 'NY Waterway'!H76, SeaStreak!G76)</f>
        <v>16465.000000000004</v>
      </c>
    </row>
    <row r="15" spans="1:20" s="116" customFormat="1" ht="12.95" customHeight="1" thickBot="1" x14ac:dyDescent="0.3">
      <c r="A15" s="252"/>
      <c r="B15" s="235"/>
      <c r="C15" s="117"/>
      <c r="D15" s="252"/>
      <c r="E15" s="235"/>
      <c r="F15" s="115"/>
      <c r="G15" s="252"/>
      <c r="H15" s="235"/>
      <c r="I15" s="115"/>
      <c r="J15" s="252"/>
      <c r="K15" s="235"/>
      <c r="L15" s="115"/>
      <c r="M15" s="252"/>
      <c r="N15" s="235"/>
      <c r="P15" s="252"/>
      <c r="Q15" s="254"/>
      <c r="R15" s="117"/>
      <c r="S15" s="125"/>
      <c r="T15" s="125"/>
    </row>
    <row r="16" spans="1:20" s="125" customFormat="1" ht="14.25" thickBot="1" x14ac:dyDescent="0.3">
      <c r="A16" s="118"/>
      <c r="B16" s="119"/>
      <c r="C16" s="112"/>
      <c r="D16" s="118"/>
      <c r="E16" s="119"/>
      <c r="F16" s="112"/>
      <c r="G16" s="118"/>
      <c r="H16" s="119"/>
      <c r="I16" s="112"/>
      <c r="J16" s="120"/>
      <c r="K16" s="121"/>
      <c r="L16" s="112"/>
      <c r="M16" s="120"/>
      <c r="N16" s="121"/>
      <c r="P16" s="120"/>
      <c r="Q16" s="121"/>
      <c r="R16" s="112"/>
      <c r="S16" s="124"/>
      <c r="T16" s="124"/>
    </row>
    <row r="17" spans="1:20" ht="14.25" thickBot="1" x14ac:dyDescent="0.3">
      <c r="A17" s="255" t="s">
        <v>58</v>
      </c>
      <c r="B17" s="256"/>
      <c r="C17" s="108"/>
      <c r="D17" s="255" t="s">
        <v>58</v>
      </c>
      <c r="E17" s="256"/>
      <c r="F17" s="109"/>
      <c r="G17" s="255" t="s">
        <v>58</v>
      </c>
      <c r="H17" s="256"/>
      <c r="I17" s="109"/>
      <c r="J17" s="255" t="s">
        <v>58</v>
      </c>
      <c r="K17" s="269"/>
      <c r="L17" s="109"/>
      <c r="M17" s="255" t="s">
        <v>58</v>
      </c>
      <c r="N17" s="256"/>
      <c r="P17" s="255" t="s">
        <v>58</v>
      </c>
      <c r="Q17" s="256"/>
      <c r="R17" s="108"/>
    </row>
    <row r="18" spans="1:20" ht="12.95" customHeight="1" x14ac:dyDescent="0.25">
      <c r="A18" s="242" t="s">
        <v>10</v>
      </c>
      <c r="B18" s="236">
        <f>SUM('Billy Bey'!G14:K14, 'New York Water Taxi'!G14:I14, 'NY Waterway'!I14:J14, SeaStreak!C14:D14)</f>
        <v>0</v>
      </c>
      <c r="C18" s="7"/>
      <c r="D18" s="242" t="s">
        <v>10</v>
      </c>
      <c r="E18" s="236">
        <f>SUM('Billy Bey'!G25:K25, 'New York Water Taxi'!G25:I25, 'NY Waterway'!I25:J25, SeaStreak!C25:D25)</f>
        <v>49120</v>
      </c>
      <c r="F18" s="109"/>
      <c r="G18" s="242" t="s">
        <v>10</v>
      </c>
      <c r="H18" s="236">
        <f>SUM('Billy Bey'!G36:K36, 'New York Water Taxi'!G36:I36, 'NY Waterway'!I36:J36, SeaStreak!C36:D36)</f>
        <v>49724</v>
      </c>
      <c r="I18" s="109"/>
      <c r="J18" s="242" t="s">
        <v>10</v>
      </c>
      <c r="K18" s="236">
        <f>SUM('Billy Bey'!G47:K47, 'New York Water Taxi'!G47:I47, 'NY Waterway'!I47:J47, SeaStreak!C47:D47)</f>
        <v>32751</v>
      </c>
      <c r="L18" s="109"/>
      <c r="M18" s="242" t="s">
        <v>10</v>
      </c>
      <c r="N18" s="236">
        <f>SUM('Billy Bey'!G58:K58, 'New York Water Taxi'!G58:I58, 'NY Waterway'!I58:J58, SeaStreak!C58:D58)</f>
        <v>26738</v>
      </c>
      <c r="P18" s="242" t="s">
        <v>10</v>
      </c>
      <c r="Q18" s="236">
        <f>SUM('Billy Bey'!G69:K69, 'New York Water Taxi'!G69:I69, 'NY Waterway'!I69:J69, SeaStreak!C69:D69)</f>
        <v>0</v>
      </c>
      <c r="R18" s="7"/>
    </row>
    <row r="19" spans="1:20" ht="12.95" customHeight="1" thickBot="1" x14ac:dyDescent="0.3">
      <c r="A19" s="257"/>
      <c r="B19" s="237"/>
      <c r="C19" s="8"/>
      <c r="D19" s="257"/>
      <c r="E19" s="237"/>
      <c r="F19" s="109"/>
      <c r="G19" s="257"/>
      <c r="H19" s="237"/>
      <c r="I19" s="109"/>
      <c r="J19" s="257"/>
      <c r="K19" s="237"/>
      <c r="L19" s="109"/>
      <c r="M19" s="257"/>
      <c r="N19" s="237"/>
      <c r="P19" s="257"/>
      <c r="Q19" s="237"/>
      <c r="R19" s="8"/>
    </row>
    <row r="20" spans="1:20" ht="12.95" customHeight="1" x14ac:dyDescent="0.25">
      <c r="A20" s="223" t="s">
        <v>8</v>
      </c>
      <c r="B20" s="240">
        <f>SUM('Billy Bey'!C14:D14, 'New York Water Taxi'!E14, 'NY Waterway'!C14:G14)</f>
        <v>0</v>
      </c>
      <c r="C20" s="9"/>
      <c r="D20" s="223" t="s">
        <v>8</v>
      </c>
      <c r="E20" s="240">
        <f>SUM('Billy Bey'!C25:D25, 'New York Water Taxi'!E25, 'NY Waterway'!C25:G25)</f>
        <v>48460</v>
      </c>
      <c r="F20" s="109"/>
      <c r="G20" s="223" t="s">
        <v>8</v>
      </c>
      <c r="H20" s="240">
        <f>SUM('Billy Bey'!C36:D36, 'New York Water Taxi'!E36, 'NY Waterway'!C36:G36)</f>
        <v>48849</v>
      </c>
      <c r="I20" s="109"/>
      <c r="J20" s="223" t="s">
        <v>8</v>
      </c>
      <c r="K20" s="240">
        <f>SUM('Billy Bey'!C47:D47, 'NY Waterway'!C47:G47, 'New York Water Taxi'!E47)</f>
        <v>36674</v>
      </c>
      <c r="L20" s="109"/>
      <c r="M20" s="223" t="s">
        <v>8</v>
      </c>
      <c r="N20" s="240">
        <f>SUM('Billy Bey'!C58:D58, 'NY Waterway'!C58:G58, 'New York Water Taxi'!E58)</f>
        <v>37327</v>
      </c>
      <c r="P20" s="223" t="s">
        <v>8</v>
      </c>
      <c r="Q20" s="240">
        <f>SUM('Billy Bey'!C69:D69, 'NY Waterway'!C69:G69, 'New York Water Taxi'!E69)</f>
        <v>0</v>
      </c>
      <c r="R20" s="9"/>
    </row>
    <row r="21" spans="1:20" ht="12.95" customHeight="1" thickBot="1" x14ac:dyDescent="0.3">
      <c r="A21" s="239"/>
      <c r="B21" s="241"/>
      <c r="C21" s="111"/>
      <c r="D21" s="239"/>
      <c r="E21" s="248"/>
      <c r="F21" s="109"/>
      <c r="G21" s="239"/>
      <c r="H21" s="241"/>
      <c r="I21" s="109"/>
      <c r="J21" s="239"/>
      <c r="K21" s="241"/>
      <c r="L21" s="109"/>
      <c r="M21" s="239"/>
      <c r="N21" s="241"/>
      <c r="P21" s="239"/>
      <c r="Q21" s="241"/>
      <c r="R21" s="111"/>
    </row>
    <row r="22" spans="1:20" ht="12.95" customHeight="1" x14ac:dyDescent="0.25">
      <c r="A22" s="242" t="s">
        <v>16</v>
      </c>
      <c r="B22" s="236">
        <f>SUM('Billy Bey'!L14, SeaStreak!E14:F14)</f>
        <v>0</v>
      </c>
      <c r="C22" s="7"/>
      <c r="D22" s="242" t="s">
        <v>16</v>
      </c>
      <c r="E22" s="236">
        <f>SUM('Billy Bey'!L25, SeaStreak!E25:F25)</f>
        <v>7703</v>
      </c>
      <c r="F22" s="109"/>
      <c r="G22" s="242" t="s">
        <v>16</v>
      </c>
      <c r="H22" s="236">
        <f>SUM('Billy Bey'!L36, SeaStreak!E36:F36)</f>
        <v>7311</v>
      </c>
      <c r="I22" s="109"/>
      <c r="J22" s="242" t="s">
        <v>16</v>
      </c>
      <c r="K22" s="236">
        <f>SUM('Billy Bey'!L47, SeaStreak!E47:F47)</f>
        <v>3444</v>
      </c>
      <c r="L22" s="109"/>
      <c r="M22" s="242" t="s">
        <v>16</v>
      </c>
      <c r="N22" s="236">
        <f>SUM('Billy Bey'!L58, SeaStreak!E58:F58)</f>
        <v>3123</v>
      </c>
      <c r="P22" s="242" t="s">
        <v>16</v>
      </c>
      <c r="Q22" s="236">
        <f>SUM('Billy Bey'!L69, SeaStreak!E69:F69)</f>
        <v>0</v>
      </c>
      <c r="R22" s="7"/>
    </row>
    <row r="23" spans="1:20" ht="12.95" customHeight="1" thickBot="1" x14ac:dyDescent="0.3">
      <c r="A23" s="243"/>
      <c r="B23" s="244"/>
      <c r="C23" s="113"/>
      <c r="D23" s="243"/>
      <c r="E23" s="244"/>
      <c r="F23" s="109"/>
      <c r="G23" s="243"/>
      <c r="H23" s="244"/>
      <c r="I23" s="109"/>
      <c r="J23" s="243"/>
      <c r="K23" s="244"/>
      <c r="L23" s="109"/>
      <c r="M23" s="243"/>
      <c r="N23" s="244"/>
      <c r="P23" s="243"/>
      <c r="Q23" s="244"/>
      <c r="R23" s="113"/>
    </row>
    <row r="24" spans="1:20" ht="12.95" customHeight="1" x14ac:dyDescent="0.25">
      <c r="A24" s="223" t="s">
        <v>9</v>
      </c>
      <c r="B24" s="240">
        <f>SUM('Billy Bey'!E14:F14, 'Liberty Landing Ferry'!C14, 'NY Waterway'!H14)</f>
        <v>0</v>
      </c>
      <c r="C24" s="9"/>
      <c r="D24" s="223" t="s">
        <v>9</v>
      </c>
      <c r="E24" s="226">
        <f>SUM('Billy Bey'!E25:F25, 'Liberty Landing Ferry'!C25, 'NY Waterway'!H25)</f>
        <v>26903</v>
      </c>
      <c r="F24" s="109"/>
      <c r="G24" s="223" t="s">
        <v>9</v>
      </c>
      <c r="H24" s="240">
        <f>SUM('Billy Bey'!E36:F36, 'Liberty Landing Ferry'!C36, 'NY Waterway'!H36)</f>
        <v>26109</v>
      </c>
      <c r="I24" s="109"/>
      <c r="J24" s="223" t="s">
        <v>9</v>
      </c>
      <c r="K24" s="240">
        <f>SUM('Billy Bey'!E47:F47, 'Liberty Landing Ferry'!C47, 'NY Waterway'!H47)</f>
        <v>19335</v>
      </c>
      <c r="L24" s="109"/>
      <c r="M24" s="223" t="s">
        <v>9</v>
      </c>
      <c r="N24" s="240">
        <f>SUM('Billy Bey'!E58:F58, 'Liberty Landing Ferry'!C58, 'NY Waterway'!H58)</f>
        <v>18558</v>
      </c>
      <c r="P24" s="223" t="s">
        <v>9</v>
      </c>
      <c r="Q24" s="240">
        <f>SUM('Billy Bey'!E69:F69, 'Liberty Landing Ferry'!C69, 'NY Waterway'!H69)</f>
        <v>0</v>
      </c>
      <c r="R24" s="9"/>
    </row>
    <row r="25" spans="1:20" ht="12.95" customHeight="1" thickBot="1" x14ac:dyDescent="0.3">
      <c r="A25" s="224"/>
      <c r="B25" s="245"/>
      <c r="C25" s="114"/>
      <c r="D25" s="224"/>
      <c r="E25" s="245"/>
      <c r="F25" s="109"/>
      <c r="G25" s="224"/>
      <c r="H25" s="245"/>
      <c r="I25" s="109"/>
      <c r="J25" s="224"/>
      <c r="K25" s="245"/>
      <c r="L25" s="109"/>
      <c r="M25" s="224"/>
      <c r="N25" s="245"/>
      <c r="P25" s="224"/>
      <c r="Q25" s="245"/>
      <c r="R25" s="114"/>
      <c r="S25" s="123"/>
      <c r="T25" s="123"/>
    </row>
    <row r="26" spans="1:20" s="123" customFormat="1" ht="12.95" customHeight="1" x14ac:dyDescent="0.2">
      <c r="A26" s="223" t="s">
        <v>7</v>
      </c>
      <c r="B26" s="226">
        <f>SUM('New York Water Taxi'!C14)</f>
        <v>0</v>
      </c>
      <c r="C26" s="10"/>
      <c r="D26" s="223" t="s">
        <v>7</v>
      </c>
      <c r="E26" s="226">
        <f>SUM('New York Water Taxi'!C25)</f>
        <v>166</v>
      </c>
      <c r="F26" s="122"/>
      <c r="G26" s="223" t="s">
        <v>7</v>
      </c>
      <c r="H26" s="226">
        <f>SUM('New York Water Taxi'!C36)</f>
        <v>131</v>
      </c>
      <c r="I26" s="122"/>
      <c r="J26" s="223" t="s">
        <v>7</v>
      </c>
      <c r="K26" s="226">
        <f>SUM('New York Water Taxi'!C47)</f>
        <v>163</v>
      </c>
      <c r="L26" s="122"/>
      <c r="M26" s="223" t="s">
        <v>7</v>
      </c>
      <c r="N26" s="226">
        <f>SUM('New York Water Taxi'!C58)</f>
        <v>0</v>
      </c>
      <c r="P26" s="223" t="s">
        <v>7</v>
      </c>
      <c r="Q26" s="226">
        <f>SUM('New York Water Taxi'!C69)</f>
        <v>0</v>
      </c>
      <c r="R26" s="11"/>
    </row>
    <row r="27" spans="1:20" s="123" customFormat="1" ht="12.95" customHeight="1" thickBot="1" x14ac:dyDescent="0.3">
      <c r="A27" s="224"/>
      <c r="B27" s="246"/>
      <c r="C27" s="117"/>
      <c r="D27" s="224"/>
      <c r="E27" s="246"/>
      <c r="F27" s="122"/>
      <c r="G27" s="224"/>
      <c r="H27" s="246"/>
      <c r="I27" s="122"/>
      <c r="J27" s="224"/>
      <c r="K27" s="246"/>
      <c r="L27" s="122"/>
      <c r="M27" s="224"/>
      <c r="N27" s="246"/>
      <c r="P27" s="224"/>
      <c r="Q27" s="246"/>
      <c r="R27" s="12"/>
      <c r="S27" s="124"/>
      <c r="T27" s="124"/>
    </row>
    <row r="28" spans="1:20" ht="12.75" customHeight="1" x14ac:dyDescent="0.25">
      <c r="A28" s="223" t="s">
        <v>39</v>
      </c>
      <c r="B28" s="226">
        <f>SUM('New York Water Taxi'!D14)</f>
        <v>0</v>
      </c>
      <c r="C28" s="109"/>
      <c r="D28" s="223" t="s">
        <v>39</v>
      </c>
      <c r="E28" s="226">
        <f>SUM('New York Water Taxi'!D25)</f>
        <v>0</v>
      </c>
      <c r="F28" s="109"/>
      <c r="G28" s="223" t="s">
        <v>39</v>
      </c>
      <c r="H28" s="226">
        <f>SUM('New York Water Taxi'!D36)</f>
        <v>0</v>
      </c>
      <c r="I28" s="109"/>
      <c r="J28" s="223" t="s">
        <v>39</v>
      </c>
      <c r="K28" s="226">
        <f>SUM('New York Water Taxi'!D47)</f>
        <v>0</v>
      </c>
      <c r="L28" s="109"/>
      <c r="M28" s="223" t="s">
        <v>39</v>
      </c>
      <c r="N28" s="226">
        <f>SUM('New York Water Taxi'!D58)</f>
        <v>0</v>
      </c>
      <c r="P28" s="223" t="s">
        <v>39</v>
      </c>
      <c r="Q28" s="226">
        <f>SUM('New York Water Taxi'!D69)</f>
        <v>0</v>
      </c>
      <c r="R28" s="11"/>
    </row>
    <row r="29" spans="1:20" ht="14.25" thickBot="1" x14ac:dyDescent="0.3">
      <c r="A29" s="224"/>
      <c r="B29" s="247"/>
      <c r="C29" s="109"/>
      <c r="D29" s="224"/>
      <c r="E29" s="247"/>
      <c r="F29" s="109"/>
      <c r="G29" s="224"/>
      <c r="H29" s="247"/>
      <c r="I29" s="109"/>
      <c r="J29" s="224"/>
      <c r="K29" s="247"/>
      <c r="L29" s="109"/>
      <c r="M29" s="224"/>
      <c r="N29" s="247"/>
      <c r="P29" s="224"/>
      <c r="Q29" s="247"/>
      <c r="R29" s="126"/>
    </row>
    <row r="30" spans="1:20" ht="12.75" customHeight="1" x14ac:dyDescent="0.25">
      <c r="A30" s="223" t="s">
        <v>73</v>
      </c>
      <c r="B30" s="226">
        <f>SUM('New York Water Taxi'!F14)</f>
        <v>0</v>
      </c>
      <c r="C30" s="109"/>
      <c r="D30" s="223" t="s">
        <v>73</v>
      </c>
      <c r="E30" s="226">
        <f>SUM('New York Water Taxi'!F25)</f>
        <v>45</v>
      </c>
      <c r="F30" s="109"/>
      <c r="G30" s="223" t="s">
        <v>73</v>
      </c>
      <c r="H30" s="226">
        <f>SUM('New York Water Taxi'!F36)</f>
        <v>55</v>
      </c>
      <c r="I30" s="109"/>
      <c r="J30" s="223" t="s">
        <v>73</v>
      </c>
      <c r="K30" s="226">
        <f>SUM('New York Water Taxi'!F47)</f>
        <v>0</v>
      </c>
      <c r="L30" s="109"/>
      <c r="M30" s="223" t="s">
        <v>73</v>
      </c>
      <c r="N30" s="226">
        <f>SUM('New York Water Taxi'!F58)</f>
        <v>0</v>
      </c>
      <c r="P30" s="223" t="s">
        <v>73</v>
      </c>
      <c r="Q30" s="226">
        <f>SUM('New York Water Taxi'!F69)</f>
        <v>0</v>
      </c>
      <c r="R30" s="11"/>
    </row>
    <row r="31" spans="1:20" ht="14.25" customHeight="1" thickBot="1" x14ac:dyDescent="0.3">
      <c r="A31" s="224"/>
      <c r="B31" s="227"/>
      <c r="C31" s="109"/>
      <c r="D31" s="224"/>
      <c r="E31" s="227"/>
      <c r="F31" s="109"/>
      <c r="G31" s="224"/>
      <c r="H31" s="227"/>
      <c r="I31" s="109"/>
      <c r="J31" s="225"/>
      <c r="K31" s="228"/>
      <c r="L31" s="109"/>
      <c r="M31" s="225"/>
      <c r="N31" s="228"/>
      <c r="P31" s="225"/>
      <c r="Q31" s="228"/>
      <c r="R31" s="11"/>
    </row>
    <row r="32" spans="1:20" x14ac:dyDescent="0.25">
      <c r="A32" s="238" t="s">
        <v>11</v>
      </c>
      <c r="B32" s="226">
        <f>SUM('Billy Bey'!M14)</f>
        <v>0</v>
      </c>
      <c r="C32" s="109"/>
      <c r="D32" s="238" t="s">
        <v>11</v>
      </c>
      <c r="E32" s="226">
        <f>SUM('Billy Bey'!M25)</f>
        <v>1080</v>
      </c>
      <c r="F32" s="109"/>
      <c r="G32" s="238" t="s">
        <v>11</v>
      </c>
      <c r="H32" s="226">
        <f>SUM('Billy Bey'!M36)</f>
        <v>1124</v>
      </c>
      <c r="I32" s="109"/>
      <c r="J32" s="238" t="s">
        <v>11</v>
      </c>
      <c r="K32" s="226">
        <f>SUM('Billy Bey'!M47)</f>
        <v>538</v>
      </c>
      <c r="L32" s="109"/>
      <c r="M32" s="238" t="s">
        <v>11</v>
      </c>
      <c r="N32" s="226">
        <f>SUM('Billy Bey'!M58)</f>
        <v>261</v>
      </c>
      <c r="P32" s="238" t="s">
        <v>11</v>
      </c>
      <c r="Q32" s="226">
        <f>SUM('Billy Bey'!M69)</f>
        <v>0</v>
      </c>
      <c r="R32" s="11"/>
    </row>
    <row r="33" spans="1:18" ht="14.25" thickBot="1" x14ac:dyDescent="0.3">
      <c r="A33" s="230"/>
      <c r="B33" s="228"/>
      <c r="C33" s="109"/>
      <c r="D33" s="230"/>
      <c r="E33" s="228"/>
      <c r="F33" s="109"/>
      <c r="G33" s="230"/>
      <c r="H33" s="228"/>
      <c r="I33" s="109"/>
      <c r="J33" s="230"/>
      <c r="K33" s="228"/>
      <c r="L33" s="109"/>
      <c r="M33" s="230"/>
      <c r="N33" s="228"/>
      <c r="P33" s="230"/>
      <c r="Q33" s="228"/>
      <c r="R33" s="11"/>
    </row>
    <row r="34" spans="1:18" ht="12.75" customHeight="1" x14ac:dyDescent="0.25">
      <c r="A34" s="238" t="s">
        <v>12</v>
      </c>
      <c r="B34" s="226">
        <f>SUM('Billy Bey'!N14)</f>
        <v>0</v>
      </c>
      <c r="C34" s="109"/>
      <c r="D34" s="238" t="s">
        <v>12</v>
      </c>
      <c r="E34" s="226">
        <f>SUM('Billy Bey'!N25)</f>
        <v>923</v>
      </c>
      <c r="F34" s="109"/>
      <c r="G34" s="238" t="s">
        <v>12</v>
      </c>
      <c r="H34" s="226">
        <f>SUM('Billy Bey'!N36)</f>
        <v>1001</v>
      </c>
      <c r="I34" s="109"/>
      <c r="J34" s="238" t="s">
        <v>12</v>
      </c>
      <c r="K34" s="226">
        <f>SUM('Billy Bey'!N47)</f>
        <v>467</v>
      </c>
      <c r="L34" s="109"/>
      <c r="M34" s="238" t="s">
        <v>12</v>
      </c>
      <c r="N34" s="226">
        <f>SUM('Billy Bey'!N58)</f>
        <v>183</v>
      </c>
      <c r="P34" s="238" t="s">
        <v>12</v>
      </c>
      <c r="Q34" s="226">
        <f>SUM('Billy Bey'!N69)</f>
        <v>0</v>
      </c>
      <c r="R34" s="11"/>
    </row>
    <row r="35" spans="1:18" ht="13.5" customHeight="1" thickBot="1" x14ac:dyDescent="0.3">
      <c r="A35" s="230"/>
      <c r="B35" s="228"/>
      <c r="C35" s="109"/>
      <c r="D35" s="230"/>
      <c r="E35" s="228"/>
      <c r="F35" s="109"/>
      <c r="G35" s="230"/>
      <c r="H35" s="228"/>
      <c r="I35" s="109"/>
      <c r="J35" s="230"/>
      <c r="K35" s="228"/>
      <c r="L35" s="109"/>
      <c r="M35" s="230"/>
      <c r="N35" s="228"/>
      <c r="P35" s="230"/>
      <c r="Q35" s="228"/>
      <c r="R35" s="11"/>
    </row>
    <row r="36" spans="1:18" ht="12.75" customHeight="1" x14ac:dyDescent="0.25">
      <c r="A36" s="238" t="s">
        <v>13</v>
      </c>
      <c r="B36" s="226">
        <f>SUM('Billy Bey'!O14)</f>
        <v>0</v>
      </c>
      <c r="C36" s="109"/>
      <c r="D36" s="238" t="s">
        <v>13</v>
      </c>
      <c r="E36" s="226">
        <f>SUM('Billy Bey'!O25)</f>
        <v>2448</v>
      </c>
      <c r="F36" s="109"/>
      <c r="G36" s="238" t="s">
        <v>13</v>
      </c>
      <c r="H36" s="226">
        <f>SUM('Billy Bey'!O36)</f>
        <v>2668</v>
      </c>
      <c r="I36" s="109"/>
      <c r="J36" s="238" t="s">
        <v>13</v>
      </c>
      <c r="K36" s="226">
        <f>SUM('Billy Bey'!O47)</f>
        <v>1496</v>
      </c>
      <c r="L36" s="109"/>
      <c r="M36" s="238" t="s">
        <v>13</v>
      </c>
      <c r="N36" s="226">
        <f>SUM('Billy Bey'!O58)</f>
        <v>1136</v>
      </c>
      <c r="P36" s="238" t="s">
        <v>13</v>
      </c>
      <c r="Q36" s="226">
        <f>SUM('Billy Bey'!O69)</f>
        <v>0</v>
      </c>
      <c r="R36" s="11"/>
    </row>
    <row r="37" spans="1:18" ht="13.5" customHeight="1" thickBot="1" x14ac:dyDescent="0.3">
      <c r="A37" s="230"/>
      <c r="B37" s="228"/>
      <c r="C37" s="109"/>
      <c r="D37" s="230"/>
      <c r="E37" s="228"/>
      <c r="F37" s="109"/>
      <c r="G37" s="230"/>
      <c r="H37" s="228"/>
      <c r="I37" s="109"/>
      <c r="J37" s="230"/>
      <c r="K37" s="228"/>
      <c r="L37" s="109"/>
      <c r="M37" s="230"/>
      <c r="N37" s="228"/>
      <c r="P37" s="230"/>
      <c r="Q37" s="228"/>
      <c r="R37" s="11"/>
    </row>
    <row r="38" spans="1:18" ht="12.75" customHeight="1" x14ac:dyDescent="0.25">
      <c r="A38" s="238" t="s">
        <v>14</v>
      </c>
      <c r="B38" s="226">
        <f>SUM('Billy Bey'!P14)</f>
        <v>0</v>
      </c>
      <c r="C38" s="109"/>
      <c r="D38" s="238" t="s">
        <v>14</v>
      </c>
      <c r="E38" s="226">
        <f>SUM('Billy Bey'!P25)</f>
        <v>958</v>
      </c>
      <c r="F38" s="109"/>
      <c r="G38" s="238" t="s">
        <v>14</v>
      </c>
      <c r="H38" s="226">
        <f>SUM('Billy Bey'!P36)</f>
        <v>1062</v>
      </c>
      <c r="I38" s="109"/>
      <c r="J38" s="238" t="s">
        <v>14</v>
      </c>
      <c r="K38" s="226">
        <f>SUM('Billy Bey'!P47)</f>
        <v>485</v>
      </c>
      <c r="L38" s="109"/>
      <c r="M38" s="238" t="s">
        <v>14</v>
      </c>
      <c r="N38" s="226">
        <f>SUM('Billy Bey'!P58)</f>
        <v>341</v>
      </c>
      <c r="P38" s="238" t="s">
        <v>14</v>
      </c>
      <c r="Q38" s="226">
        <f>SUM('Billy Bey'!P69)</f>
        <v>0</v>
      </c>
      <c r="R38" s="11"/>
    </row>
    <row r="39" spans="1:18" ht="13.5" customHeight="1" thickBot="1" x14ac:dyDescent="0.3">
      <c r="A39" s="230"/>
      <c r="B39" s="228"/>
      <c r="C39" s="109"/>
      <c r="D39" s="230"/>
      <c r="E39" s="228"/>
      <c r="F39" s="109"/>
      <c r="G39" s="230"/>
      <c r="H39" s="228"/>
      <c r="I39" s="109"/>
      <c r="J39" s="230"/>
      <c r="K39" s="228"/>
      <c r="L39" s="109"/>
      <c r="M39" s="230"/>
      <c r="N39" s="228"/>
      <c r="P39" s="230"/>
      <c r="Q39" s="228"/>
      <c r="R39" s="11"/>
    </row>
    <row r="40" spans="1:18" ht="12.75" customHeight="1" x14ac:dyDescent="0.25">
      <c r="A40" s="238" t="s">
        <v>35</v>
      </c>
      <c r="B40" s="226">
        <f>SUM('Billy Bey'!Q14)</f>
        <v>0</v>
      </c>
      <c r="C40" s="109"/>
      <c r="D40" s="238" t="s">
        <v>35</v>
      </c>
      <c r="E40" s="226">
        <f>SUM('Billy Bey'!Q25)</f>
        <v>1517</v>
      </c>
      <c r="F40" s="109"/>
      <c r="G40" s="238" t="s">
        <v>35</v>
      </c>
      <c r="H40" s="226">
        <f>SUM('Billy Bey'!Q36)</f>
        <v>1330</v>
      </c>
      <c r="I40" s="109"/>
      <c r="J40" s="238" t="s">
        <v>35</v>
      </c>
      <c r="K40" s="226">
        <f>SUM('Billy Bey'!Q47)</f>
        <v>594</v>
      </c>
      <c r="L40" s="109"/>
      <c r="M40" s="238" t="s">
        <v>35</v>
      </c>
      <c r="N40" s="226">
        <f>SUM('Billy Bey'!Q58)</f>
        <v>437</v>
      </c>
      <c r="P40" s="238" t="s">
        <v>35</v>
      </c>
      <c r="Q40" s="226">
        <f>SUM('Billy Bey'!Q69)</f>
        <v>0</v>
      </c>
      <c r="R40" s="11"/>
    </row>
    <row r="41" spans="1:18" ht="13.5" customHeight="1" thickBot="1" x14ac:dyDescent="0.3">
      <c r="A41" s="230"/>
      <c r="B41" s="228"/>
      <c r="C41" s="109"/>
      <c r="D41" s="230"/>
      <c r="E41" s="228"/>
      <c r="F41" s="109"/>
      <c r="G41" s="230"/>
      <c r="H41" s="228"/>
      <c r="I41" s="109"/>
      <c r="J41" s="230"/>
      <c r="K41" s="228"/>
      <c r="L41" s="109"/>
      <c r="M41" s="230"/>
      <c r="N41" s="228"/>
      <c r="P41" s="230"/>
      <c r="Q41" s="228"/>
      <c r="R41" s="11"/>
    </row>
    <row r="42" spans="1:18" ht="12.75" customHeight="1" x14ac:dyDescent="0.25">
      <c r="A42" s="238" t="s">
        <v>15</v>
      </c>
      <c r="B42" s="226">
        <f>SUM('Billy Bey'!R14)</f>
        <v>0</v>
      </c>
      <c r="C42" s="109"/>
      <c r="D42" s="238" t="s">
        <v>15</v>
      </c>
      <c r="E42" s="226">
        <f>SUM('Billy Bey'!R25)</f>
        <v>0</v>
      </c>
      <c r="F42" s="109"/>
      <c r="G42" s="238" t="s">
        <v>15</v>
      </c>
      <c r="H42" s="226">
        <f>SUM('Billy Bey'!R36)</f>
        <v>0</v>
      </c>
      <c r="I42" s="109"/>
      <c r="J42" s="238" t="s">
        <v>15</v>
      </c>
      <c r="K42" s="226">
        <f>SUM('Billy Bey'!R47)</f>
        <v>0</v>
      </c>
      <c r="L42" s="109"/>
      <c r="M42" s="238" t="s">
        <v>15</v>
      </c>
      <c r="N42" s="226">
        <f>SUM('Billy Bey'!R58)</f>
        <v>0</v>
      </c>
      <c r="P42" s="238" t="s">
        <v>15</v>
      </c>
      <c r="Q42" s="226">
        <f>SUM('Billy Bey'!R69)</f>
        <v>0</v>
      </c>
      <c r="R42" s="11"/>
    </row>
    <row r="43" spans="1:18" ht="13.5" customHeight="1" thickBot="1" x14ac:dyDescent="0.3">
      <c r="A43" s="230"/>
      <c r="B43" s="228"/>
      <c r="C43" s="109"/>
      <c r="D43" s="230"/>
      <c r="E43" s="228"/>
      <c r="F43" s="109"/>
      <c r="G43" s="230"/>
      <c r="H43" s="228"/>
      <c r="I43" s="109"/>
      <c r="J43" s="230"/>
      <c r="K43" s="228"/>
      <c r="L43" s="109"/>
      <c r="M43" s="230"/>
      <c r="N43" s="228"/>
      <c r="P43" s="230"/>
      <c r="Q43" s="228"/>
      <c r="R43" s="11"/>
    </row>
    <row r="44" spans="1:18" ht="13.5" customHeight="1" x14ac:dyDescent="0.25">
      <c r="A44" s="229" t="s">
        <v>36</v>
      </c>
      <c r="B44" s="226">
        <f>SUM('Billy Bey'!S14)</f>
        <v>0</v>
      </c>
      <c r="C44" s="109"/>
      <c r="D44" s="229" t="s">
        <v>36</v>
      </c>
      <c r="E44" s="226">
        <f>SUM('Billy Bey'!S25)</f>
        <v>0</v>
      </c>
      <c r="F44" s="109"/>
      <c r="G44" s="229" t="s">
        <v>36</v>
      </c>
      <c r="H44" s="231">
        <f>SUM('Billy Bey'!S36)</f>
        <v>0</v>
      </c>
      <c r="I44" s="109"/>
      <c r="J44" s="229" t="s">
        <v>36</v>
      </c>
      <c r="K44" s="231">
        <f>SUM('Billy Bey'!S47)</f>
        <v>0</v>
      </c>
      <c r="L44" s="109"/>
      <c r="M44" s="229" t="s">
        <v>36</v>
      </c>
      <c r="N44" s="231">
        <f>SUM('Billy Bey'!S58)</f>
        <v>0</v>
      </c>
      <c r="P44" s="229" t="s">
        <v>36</v>
      </c>
      <c r="Q44" s="231">
        <f>SUM('Billy Bey'!S69)</f>
        <v>0</v>
      </c>
      <c r="R44" s="11"/>
    </row>
    <row r="45" spans="1:18" ht="13.5" customHeight="1" thickBot="1" x14ac:dyDescent="0.3">
      <c r="A45" s="230"/>
      <c r="B45" s="228"/>
      <c r="C45" s="109"/>
      <c r="D45" s="230"/>
      <c r="E45" s="228"/>
      <c r="F45" s="109"/>
      <c r="G45" s="230"/>
      <c r="H45" s="228"/>
      <c r="I45" s="109"/>
      <c r="J45" s="230"/>
      <c r="K45" s="228"/>
      <c r="L45" s="109"/>
      <c r="M45" s="230"/>
      <c r="N45" s="228"/>
      <c r="P45" s="230"/>
      <c r="Q45" s="228"/>
      <c r="R45" s="11"/>
    </row>
    <row r="46" spans="1:18" ht="13.5" customHeight="1" x14ac:dyDescent="0.25">
      <c r="A46" s="268" t="s">
        <v>23</v>
      </c>
      <c r="B46" s="253">
        <f>SUM(B18:B45)</f>
        <v>0</v>
      </c>
      <c r="C46" s="109"/>
      <c r="D46" s="268" t="s">
        <v>23</v>
      </c>
      <c r="E46" s="253">
        <f>SUM(E18:E45)</f>
        <v>139323</v>
      </c>
      <c r="F46" s="109"/>
      <c r="G46" s="268" t="s">
        <v>23</v>
      </c>
      <c r="H46" s="253">
        <f>SUM(H18:H45)</f>
        <v>139364</v>
      </c>
      <c r="I46" s="109"/>
      <c r="J46" s="232" t="s">
        <v>23</v>
      </c>
      <c r="K46" s="234">
        <f>SUM(K18:K45)</f>
        <v>95947</v>
      </c>
      <c r="L46" s="109"/>
      <c r="M46" s="268" t="s">
        <v>23</v>
      </c>
      <c r="N46" s="234">
        <f>SUM(N18:N45)</f>
        <v>88104</v>
      </c>
      <c r="P46" s="232" t="s">
        <v>23</v>
      </c>
      <c r="Q46" s="234">
        <f>SUM(Q18:Q45)</f>
        <v>0</v>
      </c>
      <c r="R46" s="11"/>
    </row>
    <row r="47" spans="1:18" ht="13.5" customHeight="1" thickBot="1" x14ac:dyDescent="0.3">
      <c r="A47" s="233"/>
      <c r="B47" s="235"/>
      <c r="C47" s="109"/>
      <c r="D47" s="233"/>
      <c r="E47" s="235"/>
      <c r="F47" s="109"/>
      <c r="G47" s="233"/>
      <c r="H47" s="235"/>
      <c r="I47" s="109"/>
      <c r="J47" s="233"/>
      <c r="K47" s="235"/>
      <c r="L47" s="109"/>
      <c r="M47" s="233"/>
      <c r="N47" s="235"/>
      <c r="P47" s="233"/>
      <c r="Q47" s="235"/>
      <c r="R47" s="11"/>
    </row>
    <row r="48" spans="1:18" x14ac:dyDescent="0.25">
      <c r="C48" s="109"/>
      <c r="F48" s="109"/>
      <c r="I48" s="109"/>
      <c r="L48" s="109"/>
      <c r="R48" s="10"/>
    </row>
    <row r="49" spans="3:18" x14ac:dyDescent="0.25">
      <c r="C49" s="109"/>
      <c r="F49" s="109"/>
      <c r="I49" s="109"/>
      <c r="L49" s="109"/>
      <c r="R49" s="117"/>
    </row>
  </sheetData>
  <mergeCells count="276"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K24:K25"/>
    <mergeCell ref="M24:M25"/>
    <mergeCell ref="N28:N29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M34:M35"/>
    <mergeCell ref="N34:N35"/>
    <mergeCell ref="A32:A33"/>
    <mergeCell ref="B32:B33"/>
    <mergeCell ref="D32:D33"/>
    <mergeCell ref="E32:E33"/>
    <mergeCell ref="G32:G33"/>
    <mergeCell ref="H32:H33"/>
    <mergeCell ref="A34:A35"/>
    <mergeCell ref="B34:B35"/>
    <mergeCell ref="D34:D35"/>
    <mergeCell ref="E34:E35"/>
    <mergeCell ref="N32:N33"/>
    <mergeCell ref="J32:J33"/>
    <mergeCell ref="K32:K33"/>
    <mergeCell ref="M32:M33"/>
    <mergeCell ref="A38:A39"/>
    <mergeCell ref="B38:B39"/>
    <mergeCell ref="D38:D39"/>
    <mergeCell ref="E38:E39"/>
    <mergeCell ref="G38:G39"/>
    <mergeCell ref="G34:G35"/>
    <mergeCell ref="N38:N39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H38:H39"/>
    <mergeCell ref="J38:J39"/>
    <mergeCell ref="K38:K39"/>
    <mergeCell ref="M38:M39"/>
    <mergeCell ref="N36:N37"/>
    <mergeCell ref="H34:H35"/>
    <mergeCell ref="J34:J35"/>
    <mergeCell ref="K34:K35"/>
    <mergeCell ref="N40:N41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N46:N47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4:N45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44:P45"/>
    <mergeCell ref="Q44:Q45"/>
    <mergeCell ref="P46:P47"/>
    <mergeCell ref="Q46:Q47"/>
    <mergeCell ref="B6:B7"/>
    <mergeCell ref="P38:P39"/>
    <mergeCell ref="Q38:Q39"/>
    <mergeCell ref="P40:P41"/>
    <mergeCell ref="Q40:Q41"/>
    <mergeCell ref="P42:P43"/>
    <mergeCell ref="Q42:Q43"/>
    <mergeCell ref="P32:P33"/>
    <mergeCell ref="Q32:Q33"/>
    <mergeCell ref="P34:P35"/>
    <mergeCell ref="Q34:Q35"/>
    <mergeCell ref="P36:P37"/>
    <mergeCell ref="Q36:Q37"/>
    <mergeCell ref="P20:P21"/>
    <mergeCell ref="Q20:Q21"/>
    <mergeCell ref="P22:P23"/>
    <mergeCell ref="Q30:Q31"/>
    <mergeCell ref="Q22:Q23"/>
    <mergeCell ref="P24:P25"/>
    <mergeCell ref="Q24:Q25"/>
    <mergeCell ref="A30:A31"/>
    <mergeCell ref="D30:D31"/>
    <mergeCell ref="G30:G31"/>
    <mergeCell ref="J30:J31"/>
    <mergeCell ref="M30:M31"/>
    <mergeCell ref="P30:P31"/>
    <mergeCell ref="B30:B31"/>
    <mergeCell ref="E30:E31"/>
    <mergeCell ref="H30:H31"/>
    <mergeCell ref="K30:K31"/>
    <mergeCell ref="N30:N3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4:N4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3"/>
  <sheetViews>
    <sheetView zoomScaleNormal="100" workbookViewId="0">
      <selection activeCell="L23" sqref="L23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283" t="s">
        <v>74</v>
      </c>
      <c r="B1" s="284"/>
    </row>
    <row r="2" spans="1:2" ht="15.75" thickBot="1" x14ac:dyDescent="0.3">
      <c r="A2" s="285"/>
      <c r="B2" s="286"/>
    </row>
    <row r="3" spans="1:2" ht="15.75" thickBot="1" x14ac:dyDescent="0.3">
      <c r="A3" s="255" t="s">
        <v>53</v>
      </c>
      <c r="B3" s="282"/>
    </row>
    <row r="4" spans="1:2" ht="12.75" customHeight="1" x14ac:dyDescent="0.25">
      <c r="A4" s="242" t="s">
        <v>54</v>
      </c>
      <c r="B4" s="236">
        <f>SUM('NY Waterway'!H74)</f>
        <v>247707</v>
      </c>
    </row>
    <row r="5" spans="1:2" ht="13.5" customHeight="1" thickBot="1" x14ac:dyDescent="0.3">
      <c r="A5" s="257"/>
      <c r="B5" s="264"/>
    </row>
    <row r="6" spans="1:2" ht="12.75" customHeight="1" x14ac:dyDescent="0.25">
      <c r="A6" s="223" t="s">
        <v>55</v>
      </c>
      <c r="B6" s="240">
        <f>SUM('Billy Bey'!T73)</f>
        <v>191205</v>
      </c>
    </row>
    <row r="7" spans="1:2" ht="13.5" customHeight="1" thickBot="1" x14ac:dyDescent="0.3">
      <c r="A7" s="277"/>
      <c r="B7" s="248"/>
    </row>
    <row r="8" spans="1:2" ht="12.75" customHeight="1" x14ac:dyDescent="0.25">
      <c r="A8" s="242" t="s">
        <v>56</v>
      </c>
      <c r="B8" s="236">
        <f>SUM(SeaStreak!G74)</f>
        <v>46045</v>
      </c>
    </row>
    <row r="9" spans="1:2" ht="13.5" customHeight="1" thickBot="1" x14ac:dyDescent="0.3">
      <c r="A9" s="279"/>
      <c r="B9" s="264"/>
    </row>
    <row r="10" spans="1:2" ht="12.75" customHeight="1" x14ac:dyDescent="0.25">
      <c r="A10" s="223" t="s">
        <v>57</v>
      </c>
      <c r="B10" s="240">
        <f>SUM('New York Water Taxi'!K74)</f>
        <v>9455</v>
      </c>
    </row>
    <row r="11" spans="1:2" ht="13.5" customHeight="1" thickBot="1" x14ac:dyDescent="0.3">
      <c r="A11" s="274"/>
      <c r="B11" s="248"/>
    </row>
    <row r="12" spans="1:2" ht="12.75" customHeight="1" x14ac:dyDescent="0.25">
      <c r="A12" s="249" t="s">
        <v>38</v>
      </c>
      <c r="B12" s="240">
        <f>SUM('Liberty Landing Ferry'!F74)</f>
        <v>6446</v>
      </c>
    </row>
    <row r="13" spans="1:2" ht="13.5" customHeight="1" thickBot="1" x14ac:dyDescent="0.3">
      <c r="A13" s="280"/>
      <c r="B13" s="248"/>
    </row>
    <row r="14" spans="1:2" x14ac:dyDescent="0.25">
      <c r="A14" s="251" t="s">
        <v>23</v>
      </c>
      <c r="B14" s="253">
        <f>SUM(B4:B13)</f>
        <v>500858</v>
      </c>
    </row>
    <row r="15" spans="1:2" ht="15.75" thickBot="1" x14ac:dyDescent="0.3">
      <c r="A15" s="281"/>
      <c r="B15" s="273"/>
    </row>
    <row r="16" spans="1:2" ht="15.75" thickBot="1" x14ac:dyDescent="0.3">
      <c r="A16" s="58"/>
      <c r="B16" s="59"/>
    </row>
    <row r="17" spans="1:2" ht="15.75" thickBot="1" x14ac:dyDescent="0.3">
      <c r="A17" s="255" t="s">
        <v>58</v>
      </c>
      <c r="B17" s="282"/>
    </row>
    <row r="18" spans="1:2" x14ac:dyDescent="0.25">
      <c r="A18" s="242" t="s">
        <v>10</v>
      </c>
      <c r="B18" s="236">
        <f>SUM('Billy Bey'!F73, 'New York Water Taxi'!E74, 'NY Waterway'!D74, SeaStreak!B74)</f>
        <v>164023</v>
      </c>
    </row>
    <row r="19" spans="1:2" ht="15.75" thickBot="1" x14ac:dyDescent="0.3">
      <c r="A19" s="257"/>
      <c r="B19" s="237"/>
    </row>
    <row r="20" spans="1:2" x14ac:dyDescent="0.25">
      <c r="A20" s="223" t="s">
        <v>8</v>
      </c>
      <c r="B20" s="240">
        <f>SUM('Billy Bey'!D73, 'NY Waterway'!B74, 'New York Water Taxi'!D74)</f>
        <v>195235</v>
      </c>
    </row>
    <row r="21" spans="1:2" ht="15.75" thickBot="1" x14ac:dyDescent="0.3">
      <c r="A21" s="277"/>
      <c r="B21" s="278"/>
    </row>
    <row r="22" spans="1:2" x14ac:dyDescent="0.25">
      <c r="A22" s="242" t="s">
        <v>16</v>
      </c>
      <c r="B22" s="236">
        <f>SUM('Billy Bey'!G73, SeaStreak!C74)</f>
        <v>22704</v>
      </c>
    </row>
    <row r="23" spans="1:2" ht="15.75" thickBot="1" x14ac:dyDescent="0.3">
      <c r="A23" s="279"/>
      <c r="B23" s="275"/>
    </row>
    <row r="24" spans="1:2" ht="12.75" customHeight="1" x14ac:dyDescent="0.25">
      <c r="A24" s="223" t="s">
        <v>9</v>
      </c>
      <c r="B24" s="236">
        <f>SUM('Billy Bey'!E73, 'Liberty Landing Ferry'!B74, 'NY Waterway'!C74)</f>
        <v>96085</v>
      </c>
    </row>
    <row r="25" spans="1:2" ht="15.75" thickBot="1" x14ac:dyDescent="0.3">
      <c r="A25" s="274"/>
      <c r="B25" s="275"/>
    </row>
    <row r="26" spans="1:2" x14ac:dyDescent="0.25">
      <c r="A26" s="223" t="s">
        <v>7</v>
      </c>
      <c r="B26" s="226">
        <f>SUM('New York Water Taxi'!B74)</f>
        <v>728</v>
      </c>
    </row>
    <row r="27" spans="1:2" ht="15.75" thickBot="1" x14ac:dyDescent="0.3">
      <c r="A27" s="274"/>
      <c r="B27" s="246"/>
    </row>
    <row r="28" spans="1:2" x14ac:dyDescent="0.25">
      <c r="A28" s="223" t="s">
        <v>39</v>
      </c>
      <c r="B28" s="226">
        <f>SUM('New York Water Taxi'!C74)</f>
        <v>0</v>
      </c>
    </row>
    <row r="29" spans="1:2" ht="15.75" thickBot="1" x14ac:dyDescent="0.3">
      <c r="A29" s="274"/>
      <c r="B29" s="276"/>
    </row>
    <row r="30" spans="1:2" ht="13.5" customHeight="1" x14ac:dyDescent="0.25">
      <c r="A30" s="238" t="s">
        <v>11</v>
      </c>
      <c r="B30" s="226">
        <f>SUM('Billy Bey'!H73)</f>
        <v>3485</v>
      </c>
    </row>
    <row r="31" spans="1:2" ht="14.25" customHeight="1" thickBot="1" x14ac:dyDescent="0.3">
      <c r="A31" s="230"/>
      <c r="B31" s="228"/>
    </row>
    <row r="32" spans="1:2" ht="14.25" customHeight="1" x14ac:dyDescent="0.25">
      <c r="A32" s="238" t="s">
        <v>73</v>
      </c>
      <c r="B32" s="226">
        <f>SUM('New York Water Taxi'!F74)</f>
        <v>228</v>
      </c>
    </row>
    <row r="33" spans="1:2" ht="14.25" customHeight="1" thickBot="1" x14ac:dyDescent="0.3">
      <c r="A33" s="230"/>
      <c r="B33" s="227"/>
    </row>
    <row r="34" spans="1:2" ht="13.5" customHeight="1" x14ac:dyDescent="0.25">
      <c r="A34" s="238" t="s">
        <v>12</v>
      </c>
      <c r="B34" s="226">
        <f>SUM('Billy Bey'!I73)</f>
        <v>2717</v>
      </c>
    </row>
    <row r="35" spans="1:2" ht="14.25" customHeight="1" thickBot="1" x14ac:dyDescent="0.3">
      <c r="A35" s="230"/>
      <c r="B35" s="228"/>
    </row>
    <row r="36" spans="1:2" ht="13.5" customHeight="1" x14ac:dyDescent="0.25">
      <c r="A36" s="238" t="s">
        <v>13</v>
      </c>
      <c r="B36" s="231">
        <f>SUM('Billy Bey'!J73)</f>
        <v>8366</v>
      </c>
    </row>
    <row r="37" spans="1:2" ht="14.25" customHeight="1" thickBot="1" x14ac:dyDescent="0.3">
      <c r="A37" s="230"/>
      <c r="B37" s="231"/>
    </row>
    <row r="38" spans="1:2" ht="13.5" customHeight="1" x14ac:dyDescent="0.25">
      <c r="A38" s="238" t="s">
        <v>14</v>
      </c>
      <c r="B38" s="226">
        <f>SUM('Billy Bey'!K73)</f>
        <v>3021</v>
      </c>
    </row>
    <row r="39" spans="1:2" ht="14.25" customHeight="1" thickBot="1" x14ac:dyDescent="0.3">
      <c r="A39" s="230"/>
      <c r="B39" s="228"/>
    </row>
    <row r="40" spans="1:2" ht="13.5" customHeight="1" x14ac:dyDescent="0.25">
      <c r="A40" s="238" t="s">
        <v>35</v>
      </c>
      <c r="B40" s="231">
        <f>SUM('Billy Bey'!L73)</f>
        <v>4266</v>
      </c>
    </row>
    <row r="41" spans="1:2" ht="14.25" customHeight="1" thickBot="1" x14ac:dyDescent="0.3">
      <c r="A41" s="230"/>
      <c r="B41" s="228"/>
    </row>
    <row r="42" spans="1:2" ht="14.25" customHeight="1" x14ac:dyDescent="0.25">
      <c r="A42" s="238" t="s">
        <v>15</v>
      </c>
      <c r="B42" s="226">
        <f>SUM('Billy Bey'!M73)</f>
        <v>0</v>
      </c>
    </row>
    <row r="43" spans="1:2" ht="14.25" customHeight="1" thickBot="1" x14ac:dyDescent="0.3">
      <c r="A43" s="230"/>
      <c r="B43" s="228"/>
    </row>
    <row r="44" spans="1:2" ht="14.25" customHeight="1" x14ac:dyDescent="0.25">
      <c r="A44" s="238" t="s">
        <v>36</v>
      </c>
      <c r="B44" s="231">
        <f>SUM('Billy Bey'!N73)</f>
        <v>0</v>
      </c>
    </row>
    <row r="45" spans="1:2" ht="14.25" customHeight="1" thickBot="1" x14ac:dyDescent="0.3">
      <c r="A45" s="230"/>
      <c r="B45" s="228"/>
    </row>
    <row r="46" spans="1:2" x14ac:dyDescent="0.25">
      <c r="A46" s="268" t="s">
        <v>23</v>
      </c>
      <c r="B46" s="253">
        <f>SUM(B18:B45)</f>
        <v>500858</v>
      </c>
    </row>
    <row r="47" spans="1:2" ht="15.75" thickBot="1" x14ac:dyDescent="0.3">
      <c r="A47" s="272"/>
      <c r="B47" s="273"/>
    </row>
    <row r="51" spans="9:10" x14ac:dyDescent="0.25">
      <c r="I51" s="6"/>
      <c r="J51" s="6"/>
    </row>
    <row r="52" spans="9:10" x14ac:dyDescent="0.25">
      <c r="I52" s="6"/>
      <c r="J52" s="6"/>
    </row>
    <row r="53" spans="9:10" x14ac:dyDescent="0.25">
      <c r="I53" s="6"/>
      <c r="J53" s="6"/>
    </row>
    <row r="54" spans="9:10" x14ac:dyDescent="0.25">
      <c r="I54" s="6"/>
      <c r="J54" s="6"/>
    </row>
    <row r="55" spans="9:10" x14ac:dyDescent="0.25">
      <c r="I55" s="6"/>
      <c r="J55" s="6"/>
    </row>
    <row r="56" spans="9:10" x14ac:dyDescent="0.25">
      <c r="I56" s="6"/>
      <c r="J56" s="6"/>
    </row>
    <row r="57" spans="9:10" x14ac:dyDescent="0.25">
      <c r="I57" s="6"/>
      <c r="J57" s="6"/>
    </row>
    <row r="58" spans="9:10" x14ac:dyDescent="0.25">
      <c r="I58" s="6"/>
      <c r="J58" s="6"/>
    </row>
    <row r="59" spans="9:10" x14ac:dyDescent="0.25">
      <c r="I59" s="6"/>
      <c r="J59" s="6"/>
    </row>
    <row r="60" spans="9:10" x14ac:dyDescent="0.25">
      <c r="I60" s="6"/>
      <c r="J60" s="6"/>
    </row>
    <row r="61" spans="9:10" x14ac:dyDescent="0.25">
      <c r="I61" s="6"/>
      <c r="J61" s="6"/>
    </row>
    <row r="62" spans="9:10" x14ac:dyDescent="0.25">
      <c r="J62" s="6"/>
    </row>
    <row r="63" spans="9:10" x14ac:dyDescent="0.25">
      <c r="J63" s="6"/>
    </row>
    <row r="64" spans="9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</sheetData>
  <mergeCells count="46"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17:B17"/>
    <mergeCell ref="A18:A19"/>
    <mergeCell ref="B18:B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A30:A31"/>
    <mergeCell ref="B30:B31"/>
    <mergeCell ref="A34:A35"/>
    <mergeCell ref="B34:B35"/>
    <mergeCell ref="A32:A33"/>
    <mergeCell ref="B32:B33"/>
    <mergeCell ref="A36:A37"/>
    <mergeCell ref="B36:B37"/>
    <mergeCell ref="A38:A39"/>
    <mergeCell ref="B38:B39"/>
    <mergeCell ref="A46:A47"/>
    <mergeCell ref="B46:B47"/>
    <mergeCell ref="A40:A41"/>
    <mergeCell ref="B40:B41"/>
    <mergeCell ref="A42:A43"/>
    <mergeCell ref="B42:B43"/>
    <mergeCell ref="A44:A45"/>
    <mergeCell ref="B44:B45"/>
  </mergeCells>
  <pageMargins left="0.7" right="0.7" top="0.75" bottom="0.75" header="0.3" footer="0.3"/>
  <pageSetup scale="99" orientation="portrait" r:id="rId1"/>
  <ignoredErrors>
    <ignoredError sqref="B14 B46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Normal="100" workbookViewId="0">
      <pane xSplit="2" ySplit="4" topLeftCell="H5" activePane="bottomRight" state="frozen"/>
      <selection pane="topRight" activeCell="C1" sqref="C1"/>
      <selection pane="bottomLeft" activeCell="A5" sqref="A5"/>
      <selection pane="bottomRight" sqref="A1:XFD1048576"/>
    </sheetView>
  </sheetViews>
  <sheetFormatPr defaultRowHeight="15" outlineLevelRow="1" x14ac:dyDescent="0.25"/>
  <cols>
    <col min="1" max="1" width="18.7109375" style="1" bestFit="1" customWidth="1"/>
    <col min="2" max="2" width="10.7109375" style="177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174"/>
      <c r="C1" s="301" t="s">
        <v>8</v>
      </c>
      <c r="D1" s="294"/>
      <c r="E1" s="301" t="s">
        <v>9</v>
      </c>
      <c r="F1" s="294"/>
      <c r="G1" s="301" t="s">
        <v>10</v>
      </c>
      <c r="H1" s="305"/>
      <c r="I1" s="305"/>
      <c r="J1" s="305"/>
      <c r="K1" s="294"/>
      <c r="L1" s="301" t="s">
        <v>16</v>
      </c>
      <c r="M1" s="289" t="s">
        <v>11</v>
      </c>
      <c r="N1" s="294" t="s">
        <v>12</v>
      </c>
      <c r="O1" s="289" t="s">
        <v>13</v>
      </c>
      <c r="P1" s="289" t="s">
        <v>14</v>
      </c>
      <c r="Q1" s="289" t="s">
        <v>35</v>
      </c>
      <c r="R1" s="289" t="s">
        <v>15</v>
      </c>
      <c r="S1" s="289" t="s">
        <v>36</v>
      </c>
      <c r="T1" s="307" t="s">
        <v>23</v>
      </c>
    </row>
    <row r="2" spans="1:21" ht="15" customHeight="1" thickBot="1" x14ac:dyDescent="0.3">
      <c r="A2" s="34"/>
      <c r="B2" s="175"/>
      <c r="C2" s="302"/>
      <c r="D2" s="295"/>
      <c r="E2" s="302"/>
      <c r="F2" s="295"/>
      <c r="G2" s="302"/>
      <c r="H2" s="306"/>
      <c r="I2" s="306"/>
      <c r="J2" s="306"/>
      <c r="K2" s="295"/>
      <c r="L2" s="302"/>
      <c r="M2" s="290"/>
      <c r="N2" s="295"/>
      <c r="O2" s="290"/>
      <c r="P2" s="290"/>
      <c r="Q2" s="290"/>
      <c r="R2" s="290"/>
      <c r="S2" s="290"/>
      <c r="T2" s="308"/>
    </row>
    <row r="3" spans="1:21" x14ac:dyDescent="0.25">
      <c r="A3" s="311" t="s">
        <v>61</v>
      </c>
      <c r="B3" s="313" t="s">
        <v>62</v>
      </c>
      <c r="C3" s="315" t="s">
        <v>17</v>
      </c>
      <c r="D3" s="309" t="s">
        <v>18</v>
      </c>
      <c r="E3" s="315" t="s">
        <v>17</v>
      </c>
      <c r="F3" s="309" t="s">
        <v>19</v>
      </c>
      <c r="G3" s="315" t="s">
        <v>17</v>
      </c>
      <c r="H3" s="318" t="s">
        <v>20</v>
      </c>
      <c r="I3" s="318" t="s">
        <v>21</v>
      </c>
      <c r="J3" s="318" t="s">
        <v>19</v>
      </c>
      <c r="K3" s="309" t="s">
        <v>22</v>
      </c>
      <c r="L3" s="316" t="s">
        <v>22</v>
      </c>
      <c r="M3" s="287" t="s">
        <v>22</v>
      </c>
      <c r="N3" s="303" t="s">
        <v>22</v>
      </c>
      <c r="O3" s="287" t="s">
        <v>22</v>
      </c>
      <c r="P3" s="287" t="s">
        <v>22</v>
      </c>
      <c r="Q3" s="287" t="s">
        <v>22</v>
      </c>
      <c r="R3" s="287" t="s">
        <v>22</v>
      </c>
      <c r="S3" s="287" t="s">
        <v>22</v>
      </c>
      <c r="T3" s="308"/>
    </row>
    <row r="4" spans="1:21" ht="15.75" thickBot="1" x14ac:dyDescent="0.3">
      <c r="A4" s="312"/>
      <c r="B4" s="314"/>
      <c r="C4" s="312"/>
      <c r="D4" s="310"/>
      <c r="E4" s="312"/>
      <c r="F4" s="310"/>
      <c r="G4" s="312"/>
      <c r="H4" s="319"/>
      <c r="I4" s="319"/>
      <c r="J4" s="319"/>
      <c r="K4" s="310"/>
      <c r="L4" s="317"/>
      <c r="M4" s="288"/>
      <c r="N4" s="304"/>
      <c r="O4" s="288"/>
      <c r="P4" s="288"/>
      <c r="Q4" s="288"/>
      <c r="R4" s="288"/>
      <c r="S4" s="288"/>
      <c r="T4" s="308"/>
    </row>
    <row r="5" spans="1:21" s="2" customFormat="1" ht="15.75" thickBot="1" x14ac:dyDescent="0.3">
      <c r="A5" s="210"/>
      <c r="B5" s="173"/>
      <c r="C5" s="14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/>
    </row>
    <row r="6" spans="1:21" s="2" customFormat="1" ht="15.75" thickBot="1" x14ac:dyDescent="0.3">
      <c r="A6" s="210"/>
      <c r="B6" s="164"/>
      <c r="C6" s="21"/>
      <c r="D6" s="15"/>
      <c r="E6" s="14"/>
      <c r="F6" s="15"/>
      <c r="G6" s="14"/>
      <c r="H6" s="16"/>
      <c r="I6" s="16"/>
      <c r="J6" s="16"/>
      <c r="K6" s="160"/>
      <c r="L6" s="17"/>
      <c r="M6" s="18"/>
      <c r="N6" s="19"/>
      <c r="O6" s="18"/>
      <c r="P6" s="18"/>
      <c r="Q6" s="18"/>
      <c r="R6" s="18"/>
      <c r="S6" s="18"/>
      <c r="T6" s="20"/>
    </row>
    <row r="7" spans="1:21" s="2" customFormat="1" ht="15.75" outlineLevel="1" thickBot="1" x14ac:dyDescent="0.3">
      <c r="A7" s="210"/>
      <c r="B7" s="164"/>
      <c r="C7" s="21"/>
      <c r="D7" s="22"/>
      <c r="E7" s="21"/>
      <c r="F7" s="22"/>
      <c r="G7" s="21"/>
      <c r="H7" s="23"/>
      <c r="I7" s="23"/>
      <c r="J7" s="23"/>
      <c r="K7" s="22"/>
      <c r="L7" s="158"/>
      <c r="M7" s="25"/>
      <c r="N7" s="26"/>
      <c r="O7" s="25"/>
      <c r="P7" s="25"/>
      <c r="Q7" s="25"/>
      <c r="R7" s="25"/>
      <c r="S7" s="25"/>
      <c r="T7" s="20"/>
    </row>
    <row r="8" spans="1:21" s="2" customFormat="1" ht="15.75" outlineLevel="1" thickBot="1" x14ac:dyDescent="0.3">
      <c r="A8" s="210"/>
      <c r="B8" s="164"/>
      <c r="C8" s="27"/>
      <c r="D8" s="28"/>
      <c r="E8" s="27"/>
      <c r="F8" s="28"/>
      <c r="G8" s="27"/>
      <c r="H8" s="29"/>
      <c r="I8" s="29"/>
      <c r="J8" s="29"/>
      <c r="K8" s="28"/>
      <c r="L8" s="172"/>
      <c r="M8" s="31"/>
      <c r="N8" s="32"/>
      <c r="O8" s="31"/>
      <c r="P8" s="31"/>
      <c r="Q8" s="31"/>
      <c r="R8" s="31"/>
      <c r="S8" s="31"/>
      <c r="T8" s="20"/>
      <c r="U8" s="208"/>
    </row>
    <row r="9" spans="1:21" s="2" customFormat="1" ht="15.75" outlineLevel="1" thickBot="1" x14ac:dyDescent="0.3">
      <c r="A9" s="210"/>
      <c r="B9" s="164"/>
      <c r="C9" s="27"/>
      <c r="D9" s="28"/>
      <c r="E9" s="27"/>
      <c r="F9" s="28"/>
      <c r="G9" s="27"/>
      <c r="H9" s="29"/>
      <c r="I9" s="29"/>
      <c r="J9" s="29"/>
      <c r="K9" s="28"/>
      <c r="L9" s="172"/>
      <c r="M9" s="31"/>
      <c r="N9" s="32"/>
      <c r="O9" s="31"/>
      <c r="P9" s="31"/>
      <c r="Q9" s="31"/>
      <c r="R9" s="31"/>
      <c r="S9" s="31"/>
      <c r="T9" s="20"/>
      <c r="U9" s="208"/>
    </row>
    <row r="10" spans="1:21" s="2" customFormat="1" ht="15.75" outlineLevel="1" thickBot="1" x14ac:dyDescent="0.3">
      <c r="A10" s="210"/>
      <c r="B10" s="164"/>
      <c r="C10" s="27"/>
      <c r="D10" s="28"/>
      <c r="E10" s="27"/>
      <c r="F10" s="28"/>
      <c r="G10" s="27"/>
      <c r="H10" s="29"/>
      <c r="I10" s="29"/>
      <c r="J10" s="29"/>
      <c r="K10" s="28"/>
      <c r="L10" s="172"/>
      <c r="M10" s="31"/>
      <c r="N10" s="32"/>
      <c r="O10" s="31"/>
      <c r="P10" s="31"/>
      <c r="Q10" s="31"/>
      <c r="R10" s="31"/>
      <c r="S10" s="31"/>
      <c r="T10" s="20"/>
      <c r="U10" s="208"/>
    </row>
    <row r="11" spans="1:21" s="2" customFormat="1" ht="15.75" outlineLevel="1" thickBot="1" x14ac:dyDescent="0.3">
      <c r="A11" s="192" t="s">
        <v>2</v>
      </c>
      <c r="B11" s="164">
        <v>42036</v>
      </c>
      <c r="C11" s="27"/>
      <c r="D11" s="28"/>
      <c r="E11" s="27">
        <v>498</v>
      </c>
      <c r="F11" s="28"/>
      <c r="G11" s="27"/>
      <c r="H11" s="29"/>
      <c r="I11" s="29"/>
      <c r="J11" s="29"/>
      <c r="K11" s="28">
        <v>52</v>
      </c>
      <c r="L11" s="30">
        <v>83</v>
      </c>
      <c r="M11" s="31">
        <v>54</v>
      </c>
      <c r="N11" s="32">
        <v>28</v>
      </c>
      <c r="O11" s="31">
        <v>94</v>
      </c>
      <c r="P11" s="31">
        <v>42</v>
      </c>
      <c r="Q11" s="31">
        <v>58</v>
      </c>
      <c r="R11" s="31"/>
      <c r="S11" s="31"/>
      <c r="T11" s="20">
        <f t="shared" ref="T11" si="0">SUM(C11:S11)</f>
        <v>909</v>
      </c>
      <c r="U11" s="208"/>
    </row>
    <row r="12" spans="1:21" s="3" customFormat="1" ht="15.75" customHeight="1" outlineLevel="1" thickBot="1" x14ac:dyDescent="0.3">
      <c r="A12" s="134" t="s">
        <v>25</v>
      </c>
      <c r="B12" s="291" t="s">
        <v>28</v>
      </c>
      <c r="C12" s="130">
        <f t="shared" ref="C12:T12" si="1">SUM(C5:C11)</f>
        <v>0</v>
      </c>
      <c r="D12" s="130">
        <f t="shared" si="1"/>
        <v>0</v>
      </c>
      <c r="E12" s="130">
        <f t="shared" si="1"/>
        <v>498</v>
      </c>
      <c r="F12" s="130">
        <f t="shared" si="1"/>
        <v>0</v>
      </c>
      <c r="G12" s="130">
        <f t="shared" si="1"/>
        <v>0</v>
      </c>
      <c r="H12" s="130">
        <f t="shared" si="1"/>
        <v>0</v>
      </c>
      <c r="I12" s="130">
        <f t="shared" si="1"/>
        <v>0</v>
      </c>
      <c r="J12" s="130">
        <f t="shared" si="1"/>
        <v>0</v>
      </c>
      <c r="K12" s="130">
        <f t="shared" si="1"/>
        <v>52</v>
      </c>
      <c r="L12" s="130">
        <f>SUM(L5:L11)</f>
        <v>83</v>
      </c>
      <c r="M12" s="130">
        <f t="shared" si="1"/>
        <v>54</v>
      </c>
      <c r="N12" s="130">
        <f t="shared" si="1"/>
        <v>28</v>
      </c>
      <c r="O12" s="130">
        <f t="shared" si="1"/>
        <v>94</v>
      </c>
      <c r="P12" s="130">
        <f t="shared" si="1"/>
        <v>42</v>
      </c>
      <c r="Q12" s="130">
        <f t="shared" si="1"/>
        <v>58</v>
      </c>
      <c r="R12" s="130">
        <f t="shared" si="1"/>
        <v>0</v>
      </c>
      <c r="S12" s="130">
        <f t="shared" si="1"/>
        <v>0</v>
      </c>
      <c r="T12" s="130">
        <f t="shared" si="1"/>
        <v>909</v>
      </c>
    </row>
    <row r="13" spans="1:21" s="3" customFormat="1" ht="15.75" outlineLevel="1" thickBot="1" x14ac:dyDescent="0.3">
      <c r="A13" s="135" t="s">
        <v>27</v>
      </c>
      <c r="B13" s="292"/>
      <c r="C13" s="132" t="e">
        <f t="shared" ref="C13:T13" si="2">AVERAGE(C5:C11)</f>
        <v>#DIV/0!</v>
      </c>
      <c r="D13" s="132" t="e">
        <f t="shared" si="2"/>
        <v>#DIV/0!</v>
      </c>
      <c r="E13" s="132">
        <f t="shared" si="2"/>
        <v>498</v>
      </c>
      <c r="F13" s="132" t="e">
        <f t="shared" si="2"/>
        <v>#DIV/0!</v>
      </c>
      <c r="G13" s="132" t="e">
        <f t="shared" si="2"/>
        <v>#DIV/0!</v>
      </c>
      <c r="H13" s="132" t="e">
        <f t="shared" si="2"/>
        <v>#DIV/0!</v>
      </c>
      <c r="I13" s="132" t="e">
        <f t="shared" si="2"/>
        <v>#DIV/0!</v>
      </c>
      <c r="J13" s="132" t="e">
        <f t="shared" si="2"/>
        <v>#DIV/0!</v>
      </c>
      <c r="K13" s="132">
        <f t="shared" si="2"/>
        <v>52</v>
      </c>
      <c r="L13" s="132">
        <f t="shared" si="2"/>
        <v>83</v>
      </c>
      <c r="M13" s="132">
        <f t="shared" si="2"/>
        <v>54</v>
      </c>
      <c r="N13" s="132">
        <f t="shared" si="2"/>
        <v>28</v>
      </c>
      <c r="O13" s="132">
        <f t="shared" si="2"/>
        <v>94</v>
      </c>
      <c r="P13" s="132">
        <f t="shared" si="2"/>
        <v>42</v>
      </c>
      <c r="Q13" s="132">
        <f t="shared" si="2"/>
        <v>58</v>
      </c>
      <c r="R13" s="132" t="e">
        <f t="shared" si="2"/>
        <v>#DIV/0!</v>
      </c>
      <c r="S13" s="132" t="e">
        <f t="shared" si="2"/>
        <v>#DIV/0!</v>
      </c>
      <c r="T13" s="132">
        <f t="shared" si="2"/>
        <v>909</v>
      </c>
    </row>
    <row r="14" spans="1:21" s="3" customFormat="1" ht="15.75" thickBot="1" x14ac:dyDescent="0.3">
      <c r="A14" s="36" t="s">
        <v>24</v>
      </c>
      <c r="B14" s="292"/>
      <c r="C14" s="53">
        <f>SUM(C5:C9)</f>
        <v>0</v>
      </c>
      <c r="D14" s="53">
        <f t="shared" ref="D14:T14" si="3">SUM(D5:D9)</f>
        <v>0</v>
      </c>
      <c r="E14" s="53">
        <f t="shared" si="3"/>
        <v>0</v>
      </c>
      <c r="F14" s="53">
        <f t="shared" si="3"/>
        <v>0</v>
      </c>
      <c r="G14" s="53">
        <f t="shared" si="3"/>
        <v>0</v>
      </c>
      <c r="H14" s="53">
        <f t="shared" si="3"/>
        <v>0</v>
      </c>
      <c r="I14" s="53">
        <f t="shared" si="3"/>
        <v>0</v>
      </c>
      <c r="J14" s="53">
        <f t="shared" si="3"/>
        <v>0</v>
      </c>
      <c r="K14" s="53">
        <f t="shared" si="3"/>
        <v>0</v>
      </c>
      <c r="L14" s="53">
        <f t="shared" si="3"/>
        <v>0</v>
      </c>
      <c r="M14" s="53">
        <f t="shared" si="3"/>
        <v>0</v>
      </c>
      <c r="N14" s="53">
        <f t="shared" si="3"/>
        <v>0</v>
      </c>
      <c r="O14" s="53">
        <f t="shared" si="3"/>
        <v>0</v>
      </c>
      <c r="P14" s="53">
        <f t="shared" si="3"/>
        <v>0</v>
      </c>
      <c r="Q14" s="53">
        <f t="shared" si="3"/>
        <v>0</v>
      </c>
      <c r="R14" s="53">
        <f t="shared" si="3"/>
        <v>0</v>
      </c>
      <c r="S14" s="53">
        <f t="shared" si="3"/>
        <v>0</v>
      </c>
      <c r="T14" s="53">
        <f t="shared" si="3"/>
        <v>0</v>
      </c>
    </row>
    <row r="15" spans="1:21" s="3" customFormat="1" ht="15.75" thickBot="1" x14ac:dyDescent="0.3">
      <c r="A15" s="36" t="s">
        <v>26</v>
      </c>
      <c r="B15" s="292"/>
      <c r="C15" s="55" t="e">
        <f>AVERAGE(C5:C9)</f>
        <v>#DIV/0!</v>
      </c>
      <c r="D15" s="55" t="e">
        <f t="shared" ref="D15:T15" si="4">AVERAGE(D5:D9)</f>
        <v>#DIV/0!</v>
      </c>
      <c r="E15" s="55" t="e">
        <f t="shared" si="4"/>
        <v>#DIV/0!</v>
      </c>
      <c r="F15" s="55" t="e">
        <f t="shared" si="4"/>
        <v>#DIV/0!</v>
      </c>
      <c r="G15" s="55" t="e">
        <f t="shared" si="4"/>
        <v>#DIV/0!</v>
      </c>
      <c r="H15" s="55" t="e">
        <f t="shared" si="4"/>
        <v>#DIV/0!</v>
      </c>
      <c r="I15" s="55" t="e">
        <f t="shared" si="4"/>
        <v>#DIV/0!</v>
      </c>
      <c r="J15" s="55" t="e">
        <f t="shared" si="4"/>
        <v>#DIV/0!</v>
      </c>
      <c r="K15" s="55" t="e">
        <f t="shared" si="4"/>
        <v>#DIV/0!</v>
      </c>
      <c r="L15" s="55" t="e">
        <f t="shared" si="4"/>
        <v>#DIV/0!</v>
      </c>
      <c r="M15" s="55" t="e">
        <f t="shared" si="4"/>
        <v>#DIV/0!</v>
      </c>
      <c r="N15" s="55" t="e">
        <f t="shared" si="4"/>
        <v>#DIV/0!</v>
      </c>
      <c r="O15" s="55" t="e">
        <f t="shared" si="4"/>
        <v>#DIV/0!</v>
      </c>
      <c r="P15" s="55" t="e">
        <f t="shared" si="4"/>
        <v>#DIV/0!</v>
      </c>
      <c r="Q15" s="55" t="e">
        <f t="shared" si="4"/>
        <v>#DIV/0!</v>
      </c>
      <c r="R15" s="55" t="e">
        <f t="shared" si="4"/>
        <v>#DIV/0!</v>
      </c>
      <c r="S15" s="55" t="e">
        <f t="shared" si="4"/>
        <v>#DIV/0!</v>
      </c>
      <c r="T15" s="55" t="e">
        <f t="shared" si="4"/>
        <v>#DIV/0!</v>
      </c>
    </row>
    <row r="16" spans="1:21" s="3" customFormat="1" ht="15.75" thickBot="1" x14ac:dyDescent="0.3">
      <c r="A16" s="35" t="s">
        <v>3</v>
      </c>
      <c r="B16" s="165">
        <v>42037</v>
      </c>
      <c r="C16" s="195">
        <v>460</v>
      </c>
      <c r="D16" s="15"/>
      <c r="E16" s="14">
        <v>1793</v>
      </c>
      <c r="F16" s="15">
        <v>996</v>
      </c>
      <c r="G16" s="14">
        <v>1026</v>
      </c>
      <c r="H16" s="16">
        <v>280</v>
      </c>
      <c r="I16" s="16">
        <v>244</v>
      </c>
      <c r="J16" s="16">
        <v>1778</v>
      </c>
      <c r="K16" s="15">
        <v>404</v>
      </c>
      <c r="L16" s="17">
        <v>446</v>
      </c>
      <c r="M16" s="18">
        <v>132</v>
      </c>
      <c r="N16" s="19">
        <v>151</v>
      </c>
      <c r="O16" s="18">
        <v>395</v>
      </c>
      <c r="P16" s="18">
        <v>169</v>
      </c>
      <c r="Q16" s="221">
        <v>287</v>
      </c>
      <c r="R16" s="18"/>
      <c r="S16" s="18"/>
      <c r="T16" s="18">
        <f t="shared" ref="T16:T22" si="5">SUM(C16:S16)</f>
        <v>8561</v>
      </c>
    </row>
    <row r="17" spans="1:20" s="3" customFormat="1" ht="15.75" thickBot="1" x14ac:dyDescent="0.3">
      <c r="A17" s="35" t="s">
        <v>4</v>
      </c>
      <c r="B17" s="215">
        <v>42038</v>
      </c>
      <c r="C17" s="195">
        <v>541</v>
      </c>
      <c r="D17" s="15"/>
      <c r="E17" s="14">
        <v>2916</v>
      </c>
      <c r="F17" s="15">
        <v>1827</v>
      </c>
      <c r="G17" s="14">
        <v>1348</v>
      </c>
      <c r="H17" s="16">
        <v>538</v>
      </c>
      <c r="I17" s="16">
        <v>321</v>
      </c>
      <c r="J17" s="16">
        <v>3015</v>
      </c>
      <c r="K17" s="15">
        <v>472</v>
      </c>
      <c r="L17" s="17">
        <v>414</v>
      </c>
      <c r="M17" s="18">
        <v>268</v>
      </c>
      <c r="N17" s="19">
        <v>246</v>
      </c>
      <c r="O17" s="18">
        <v>562</v>
      </c>
      <c r="P17" s="18">
        <v>257</v>
      </c>
      <c r="Q17" s="18">
        <v>414</v>
      </c>
      <c r="R17" s="18"/>
      <c r="S17" s="18"/>
      <c r="T17" s="20">
        <f t="shared" si="5"/>
        <v>13139</v>
      </c>
    </row>
    <row r="18" spans="1:20" s="3" customFormat="1" ht="15.75" thickBot="1" x14ac:dyDescent="0.3">
      <c r="A18" s="35" t="s">
        <v>5</v>
      </c>
      <c r="B18" s="166">
        <v>42039</v>
      </c>
      <c r="C18" s="195">
        <v>551</v>
      </c>
      <c r="D18" s="15"/>
      <c r="E18" s="14">
        <v>2911</v>
      </c>
      <c r="F18" s="15">
        <v>1872</v>
      </c>
      <c r="G18" s="14">
        <v>1628</v>
      </c>
      <c r="H18" s="16">
        <v>653</v>
      </c>
      <c r="I18" s="16">
        <v>312</v>
      </c>
      <c r="J18" s="16">
        <v>2755</v>
      </c>
      <c r="K18" s="15">
        <v>454</v>
      </c>
      <c r="L18" s="17">
        <v>444</v>
      </c>
      <c r="M18" s="18">
        <v>294</v>
      </c>
      <c r="N18" s="19">
        <v>188</v>
      </c>
      <c r="O18" s="18">
        <v>518</v>
      </c>
      <c r="P18" s="18">
        <v>177</v>
      </c>
      <c r="Q18" s="18">
        <v>262</v>
      </c>
      <c r="R18" s="18"/>
      <c r="S18" s="18"/>
      <c r="T18" s="20">
        <f t="shared" si="5"/>
        <v>13019</v>
      </c>
    </row>
    <row r="19" spans="1:20" s="3" customFormat="1" ht="15.75" thickBot="1" x14ac:dyDescent="0.3">
      <c r="A19" s="35" t="s">
        <v>6</v>
      </c>
      <c r="B19" s="166">
        <v>42040</v>
      </c>
      <c r="C19" s="195">
        <v>493</v>
      </c>
      <c r="D19" s="15"/>
      <c r="E19" s="14">
        <v>2650</v>
      </c>
      <c r="F19" s="15">
        <v>1734</v>
      </c>
      <c r="G19" s="14">
        <v>1576</v>
      </c>
      <c r="H19" s="16">
        <v>623</v>
      </c>
      <c r="I19" s="16">
        <v>354</v>
      </c>
      <c r="J19" s="16">
        <v>2849</v>
      </c>
      <c r="K19" s="15">
        <v>436</v>
      </c>
      <c r="L19" s="17">
        <v>440</v>
      </c>
      <c r="M19" s="18">
        <v>172</v>
      </c>
      <c r="N19" s="19">
        <v>174</v>
      </c>
      <c r="O19" s="18">
        <v>502</v>
      </c>
      <c r="P19" s="18">
        <v>186</v>
      </c>
      <c r="Q19" s="18">
        <v>265</v>
      </c>
      <c r="R19" s="18"/>
      <c r="S19" s="18"/>
      <c r="T19" s="20">
        <f t="shared" si="5"/>
        <v>12454</v>
      </c>
    </row>
    <row r="20" spans="1:20" s="3" customFormat="1" ht="15.75" thickBot="1" x14ac:dyDescent="0.3">
      <c r="A20" s="35" t="s">
        <v>0</v>
      </c>
      <c r="B20" s="166">
        <v>42041</v>
      </c>
      <c r="C20" s="196">
        <v>312</v>
      </c>
      <c r="D20" s="15"/>
      <c r="E20" s="14">
        <v>2334</v>
      </c>
      <c r="F20" s="15">
        <v>1393</v>
      </c>
      <c r="G20" s="14">
        <v>1302</v>
      </c>
      <c r="H20" s="16">
        <v>567</v>
      </c>
      <c r="I20" s="16">
        <v>265</v>
      </c>
      <c r="J20" s="16">
        <v>1937</v>
      </c>
      <c r="K20" s="15">
        <v>428</v>
      </c>
      <c r="L20" s="17">
        <v>233</v>
      </c>
      <c r="M20" s="18">
        <v>214</v>
      </c>
      <c r="N20" s="19">
        <v>164</v>
      </c>
      <c r="O20" s="18">
        <v>471</v>
      </c>
      <c r="P20" s="18">
        <v>169</v>
      </c>
      <c r="Q20" s="18">
        <v>289</v>
      </c>
      <c r="R20" s="18"/>
      <c r="S20" s="18"/>
      <c r="T20" s="20">
        <f t="shared" si="5"/>
        <v>10078</v>
      </c>
    </row>
    <row r="21" spans="1:20" s="3" customFormat="1" ht="15.75" outlineLevel="1" thickBot="1" x14ac:dyDescent="0.3">
      <c r="A21" s="35" t="s">
        <v>1</v>
      </c>
      <c r="B21" s="166">
        <v>42042</v>
      </c>
      <c r="C21" s="196"/>
      <c r="D21" s="22"/>
      <c r="E21" s="21">
        <v>494</v>
      </c>
      <c r="F21" s="22"/>
      <c r="G21" s="21"/>
      <c r="H21" s="23"/>
      <c r="I21" s="23"/>
      <c r="J21" s="23"/>
      <c r="K21" s="22">
        <v>84</v>
      </c>
      <c r="L21" s="24">
        <v>136</v>
      </c>
      <c r="M21" s="25">
        <v>100</v>
      </c>
      <c r="N21" s="26">
        <v>17</v>
      </c>
      <c r="O21" s="25">
        <v>105</v>
      </c>
      <c r="P21" s="25">
        <v>33</v>
      </c>
      <c r="Q21" s="25">
        <v>107</v>
      </c>
      <c r="R21" s="25"/>
      <c r="S21" s="25"/>
      <c r="T21" s="20">
        <f t="shared" si="5"/>
        <v>1076</v>
      </c>
    </row>
    <row r="22" spans="1:20" s="3" customFormat="1" ht="15.75" outlineLevel="1" thickBot="1" x14ac:dyDescent="0.3">
      <c r="A22" s="35" t="s">
        <v>2</v>
      </c>
      <c r="B22" s="167">
        <v>42043</v>
      </c>
      <c r="C22" s="205"/>
      <c r="D22" s="28"/>
      <c r="E22" s="27">
        <v>554</v>
      </c>
      <c r="F22" s="28"/>
      <c r="G22" s="27"/>
      <c r="H22" s="29"/>
      <c r="I22" s="29"/>
      <c r="J22" s="29"/>
      <c r="K22" s="28">
        <v>54</v>
      </c>
      <c r="L22" s="30">
        <v>82</v>
      </c>
      <c r="M22" s="31">
        <v>79</v>
      </c>
      <c r="N22" s="32">
        <v>22</v>
      </c>
      <c r="O22" s="31">
        <v>105</v>
      </c>
      <c r="P22" s="31">
        <v>23</v>
      </c>
      <c r="Q22" s="31">
        <v>71</v>
      </c>
      <c r="R22" s="31"/>
      <c r="S22" s="31"/>
      <c r="T22" s="86">
        <f t="shared" si="5"/>
        <v>990</v>
      </c>
    </row>
    <row r="23" spans="1:20" s="3" customFormat="1" ht="15.75" customHeight="1" outlineLevel="1" thickBot="1" x14ac:dyDescent="0.3">
      <c r="A23" s="134" t="s">
        <v>25</v>
      </c>
      <c r="B23" s="292" t="s">
        <v>29</v>
      </c>
      <c r="C23" s="130">
        <f t="shared" ref="C23" si="6">SUM(C16:C22)</f>
        <v>2357</v>
      </c>
      <c r="D23" s="130">
        <f t="shared" ref="D23:T23" si="7">SUM(D16:D22)</f>
        <v>0</v>
      </c>
      <c r="E23" s="130">
        <f t="shared" si="7"/>
        <v>13652</v>
      </c>
      <c r="F23" s="130">
        <f t="shared" si="7"/>
        <v>7822</v>
      </c>
      <c r="G23" s="130">
        <f t="shared" si="7"/>
        <v>6880</v>
      </c>
      <c r="H23" s="130">
        <f t="shared" si="7"/>
        <v>2661</v>
      </c>
      <c r="I23" s="130">
        <f t="shared" si="7"/>
        <v>1496</v>
      </c>
      <c r="J23" s="130">
        <f t="shared" si="7"/>
        <v>12334</v>
      </c>
      <c r="K23" s="130">
        <f>SUM(K16:K22)</f>
        <v>2332</v>
      </c>
      <c r="L23" s="130">
        <f>SUM(L16:L22)</f>
        <v>2195</v>
      </c>
      <c r="M23" s="130">
        <f t="shared" si="7"/>
        <v>1259</v>
      </c>
      <c r="N23" s="130">
        <f t="shared" si="7"/>
        <v>962</v>
      </c>
      <c r="O23" s="130">
        <f t="shared" si="7"/>
        <v>2658</v>
      </c>
      <c r="P23" s="130">
        <f t="shared" si="7"/>
        <v>1014</v>
      </c>
      <c r="Q23" s="130">
        <f t="shared" si="7"/>
        <v>1695</v>
      </c>
      <c r="R23" s="130">
        <f t="shared" si="7"/>
        <v>0</v>
      </c>
      <c r="S23" s="130">
        <f t="shared" si="7"/>
        <v>0</v>
      </c>
      <c r="T23" s="130">
        <f t="shared" si="7"/>
        <v>59317</v>
      </c>
    </row>
    <row r="24" spans="1:20" s="3" customFormat="1" ht="15.75" outlineLevel="1" thickBot="1" x14ac:dyDescent="0.3">
      <c r="A24" s="135" t="s">
        <v>27</v>
      </c>
      <c r="B24" s="292"/>
      <c r="C24" s="132">
        <f t="shared" ref="C24" si="8">AVERAGE(C16:C22)</f>
        <v>471.4</v>
      </c>
      <c r="D24" s="132" t="e">
        <f t="shared" ref="D24:T24" si="9">AVERAGE(D16:D22)</f>
        <v>#DIV/0!</v>
      </c>
      <c r="E24" s="132">
        <f t="shared" si="9"/>
        <v>1950.2857142857142</v>
      </c>
      <c r="F24" s="132">
        <f t="shared" si="9"/>
        <v>1564.4</v>
      </c>
      <c r="G24" s="132">
        <f t="shared" si="9"/>
        <v>1376</v>
      </c>
      <c r="H24" s="132">
        <f t="shared" si="9"/>
        <v>532.20000000000005</v>
      </c>
      <c r="I24" s="132">
        <f t="shared" si="9"/>
        <v>299.2</v>
      </c>
      <c r="J24" s="132">
        <f t="shared" si="9"/>
        <v>2466.8000000000002</v>
      </c>
      <c r="K24" s="132">
        <f>AVERAGE(K16:K22)</f>
        <v>333.14285714285717</v>
      </c>
      <c r="L24" s="132">
        <f>AVERAGE(L16:L22)</f>
        <v>313.57142857142856</v>
      </c>
      <c r="M24" s="132">
        <f t="shared" si="9"/>
        <v>179.85714285714286</v>
      </c>
      <c r="N24" s="132">
        <f t="shared" si="9"/>
        <v>137.42857142857142</v>
      </c>
      <c r="O24" s="132">
        <f t="shared" si="9"/>
        <v>379.71428571428572</v>
      </c>
      <c r="P24" s="132">
        <f t="shared" si="9"/>
        <v>144.85714285714286</v>
      </c>
      <c r="Q24" s="132">
        <f t="shared" si="9"/>
        <v>242.14285714285714</v>
      </c>
      <c r="R24" s="132" t="e">
        <f t="shared" si="9"/>
        <v>#DIV/0!</v>
      </c>
      <c r="S24" s="132" t="e">
        <f t="shared" si="9"/>
        <v>#DIV/0!</v>
      </c>
      <c r="T24" s="132">
        <f t="shared" si="9"/>
        <v>8473.8571428571431</v>
      </c>
    </row>
    <row r="25" spans="1:20" s="3" customFormat="1" ht="15.75" thickBot="1" x14ac:dyDescent="0.3">
      <c r="A25" s="36" t="s">
        <v>24</v>
      </c>
      <c r="B25" s="292"/>
      <c r="C25" s="53">
        <f>SUM(C16:C20)</f>
        <v>2357</v>
      </c>
      <c r="D25" s="53">
        <f t="shared" ref="D25:T25" si="10">SUM(D16:D20)</f>
        <v>0</v>
      </c>
      <c r="E25" s="53">
        <f t="shared" si="10"/>
        <v>12604</v>
      </c>
      <c r="F25" s="53">
        <f t="shared" si="10"/>
        <v>7822</v>
      </c>
      <c r="G25" s="53">
        <f t="shared" si="10"/>
        <v>6880</v>
      </c>
      <c r="H25" s="53">
        <f t="shared" si="10"/>
        <v>2661</v>
      </c>
      <c r="I25" s="53">
        <f t="shared" si="10"/>
        <v>1496</v>
      </c>
      <c r="J25" s="53">
        <f t="shared" si="10"/>
        <v>12334</v>
      </c>
      <c r="K25" s="53">
        <f>SUM(K16:K20)</f>
        <v>2194</v>
      </c>
      <c r="L25" s="53">
        <f>SUM(L16:L20)</f>
        <v>1977</v>
      </c>
      <c r="M25" s="53">
        <f t="shared" si="10"/>
        <v>1080</v>
      </c>
      <c r="N25" s="53">
        <f t="shared" si="10"/>
        <v>923</v>
      </c>
      <c r="O25" s="53">
        <f t="shared" si="10"/>
        <v>2448</v>
      </c>
      <c r="P25" s="53">
        <f t="shared" si="10"/>
        <v>958</v>
      </c>
      <c r="Q25" s="53">
        <f t="shared" si="10"/>
        <v>1517</v>
      </c>
      <c r="R25" s="53">
        <f t="shared" si="10"/>
        <v>0</v>
      </c>
      <c r="S25" s="53">
        <f t="shared" si="10"/>
        <v>0</v>
      </c>
      <c r="T25" s="53">
        <f t="shared" si="10"/>
        <v>57251</v>
      </c>
    </row>
    <row r="26" spans="1:20" s="3" customFormat="1" ht="15.75" thickBot="1" x14ac:dyDescent="0.3">
      <c r="A26" s="36" t="s">
        <v>26</v>
      </c>
      <c r="B26" s="293"/>
      <c r="C26" s="55">
        <f>AVERAGE(C16:C20)</f>
        <v>471.4</v>
      </c>
      <c r="D26" s="55" t="e">
        <f t="shared" ref="D26:T26" si="11">AVERAGE(D16:D20)</f>
        <v>#DIV/0!</v>
      </c>
      <c r="E26" s="55">
        <f t="shared" si="11"/>
        <v>2520.8000000000002</v>
      </c>
      <c r="F26" s="55">
        <f t="shared" si="11"/>
        <v>1564.4</v>
      </c>
      <c r="G26" s="55">
        <f t="shared" si="11"/>
        <v>1376</v>
      </c>
      <c r="H26" s="55">
        <f t="shared" si="11"/>
        <v>532.20000000000005</v>
      </c>
      <c r="I26" s="55">
        <f t="shared" si="11"/>
        <v>299.2</v>
      </c>
      <c r="J26" s="55">
        <f t="shared" si="11"/>
        <v>2466.8000000000002</v>
      </c>
      <c r="K26" s="55">
        <f>AVERAGE(K16:K20)</f>
        <v>438.8</v>
      </c>
      <c r="L26" s="55">
        <f>AVERAGE(L16:L20)</f>
        <v>395.4</v>
      </c>
      <c r="M26" s="55">
        <f t="shared" si="11"/>
        <v>216</v>
      </c>
      <c r="N26" s="55">
        <f t="shared" si="11"/>
        <v>184.6</v>
      </c>
      <c r="O26" s="55">
        <f t="shared" si="11"/>
        <v>489.6</v>
      </c>
      <c r="P26" s="55">
        <f t="shared" si="11"/>
        <v>191.6</v>
      </c>
      <c r="Q26" s="55">
        <f t="shared" si="11"/>
        <v>303.39999999999998</v>
      </c>
      <c r="R26" s="55" t="e">
        <f t="shared" si="11"/>
        <v>#DIV/0!</v>
      </c>
      <c r="S26" s="55" t="e">
        <f t="shared" si="11"/>
        <v>#DIV/0!</v>
      </c>
      <c r="T26" s="55">
        <f t="shared" si="11"/>
        <v>11450.2</v>
      </c>
    </row>
    <row r="27" spans="1:20" s="3" customFormat="1" ht="15.75" thickBot="1" x14ac:dyDescent="0.3">
      <c r="A27" s="35" t="s">
        <v>3</v>
      </c>
      <c r="B27" s="206">
        <v>42044</v>
      </c>
      <c r="C27" s="14">
        <v>430</v>
      </c>
      <c r="D27" s="15"/>
      <c r="E27" s="14">
        <v>2132</v>
      </c>
      <c r="F27" s="15">
        <v>1560</v>
      </c>
      <c r="G27" s="14">
        <v>960</v>
      </c>
      <c r="H27" s="16">
        <v>441</v>
      </c>
      <c r="I27" s="16">
        <v>315</v>
      </c>
      <c r="J27" s="16">
        <v>2565</v>
      </c>
      <c r="K27" s="15">
        <v>320</v>
      </c>
      <c r="L27" s="17">
        <v>367</v>
      </c>
      <c r="M27" s="18">
        <v>248</v>
      </c>
      <c r="N27" s="19">
        <v>199</v>
      </c>
      <c r="O27" s="18">
        <v>546</v>
      </c>
      <c r="P27" s="18">
        <v>208</v>
      </c>
      <c r="Q27" s="18">
        <v>279</v>
      </c>
      <c r="R27" s="18"/>
      <c r="S27" s="18"/>
      <c r="T27" s="18">
        <f t="shared" ref="T27:T33" si="12">SUM(C27:S27)</f>
        <v>10570</v>
      </c>
    </row>
    <row r="28" spans="1:20" s="3" customFormat="1" ht="15.75" thickBot="1" x14ac:dyDescent="0.3">
      <c r="A28" s="35" t="s">
        <v>4</v>
      </c>
      <c r="B28" s="169">
        <v>42045</v>
      </c>
      <c r="C28" s="14">
        <v>461</v>
      </c>
      <c r="D28" s="15"/>
      <c r="E28" s="14">
        <v>2861</v>
      </c>
      <c r="F28" s="15">
        <v>1883</v>
      </c>
      <c r="G28" s="14">
        <v>1475</v>
      </c>
      <c r="H28" s="16">
        <v>667</v>
      </c>
      <c r="I28" s="16">
        <v>290</v>
      </c>
      <c r="J28" s="16">
        <v>2717</v>
      </c>
      <c r="K28" s="15">
        <v>403</v>
      </c>
      <c r="L28" s="17">
        <v>306</v>
      </c>
      <c r="M28" s="18">
        <v>266</v>
      </c>
      <c r="N28" s="19">
        <v>266</v>
      </c>
      <c r="O28" s="18">
        <v>422</v>
      </c>
      <c r="P28" s="18">
        <v>251</v>
      </c>
      <c r="Q28" s="18">
        <v>282</v>
      </c>
      <c r="R28" s="18"/>
      <c r="S28" s="18"/>
      <c r="T28" s="20">
        <f t="shared" si="12"/>
        <v>12550</v>
      </c>
    </row>
    <row r="29" spans="1:20" s="3" customFormat="1" ht="15.75" thickBot="1" x14ac:dyDescent="0.3">
      <c r="A29" s="35" t="s">
        <v>5</v>
      </c>
      <c r="B29" s="169">
        <v>42046</v>
      </c>
      <c r="C29" s="14">
        <v>521</v>
      </c>
      <c r="D29" s="15"/>
      <c r="E29" s="14">
        <v>1936</v>
      </c>
      <c r="F29" s="15">
        <v>1720</v>
      </c>
      <c r="G29" s="14">
        <v>2038</v>
      </c>
      <c r="H29" s="16">
        <v>558</v>
      </c>
      <c r="I29" s="16">
        <v>316</v>
      </c>
      <c r="J29" s="16">
        <v>2644</v>
      </c>
      <c r="K29" s="15">
        <v>487</v>
      </c>
      <c r="L29" s="17">
        <v>452</v>
      </c>
      <c r="M29" s="18">
        <v>207</v>
      </c>
      <c r="N29" s="19">
        <v>205</v>
      </c>
      <c r="O29" s="18">
        <v>651</v>
      </c>
      <c r="P29" s="18">
        <v>199</v>
      </c>
      <c r="Q29" s="18">
        <v>263</v>
      </c>
      <c r="R29" s="18"/>
      <c r="S29" s="18"/>
      <c r="T29" s="20">
        <f t="shared" si="12"/>
        <v>12197</v>
      </c>
    </row>
    <row r="30" spans="1:20" s="3" customFormat="1" ht="15.75" thickBot="1" x14ac:dyDescent="0.3">
      <c r="A30" s="35" t="s">
        <v>6</v>
      </c>
      <c r="B30" s="169">
        <v>42047</v>
      </c>
      <c r="C30" s="14">
        <v>472</v>
      </c>
      <c r="D30" s="15"/>
      <c r="E30" s="14">
        <v>2427</v>
      </c>
      <c r="F30" s="15">
        <v>1740</v>
      </c>
      <c r="G30" s="14">
        <v>1572</v>
      </c>
      <c r="H30" s="16">
        <v>594</v>
      </c>
      <c r="I30" s="16">
        <v>292</v>
      </c>
      <c r="J30" s="16">
        <v>2846</v>
      </c>
      <c r="K30" s="15">
        <v>394</v>
      </c>
      <c r="L30" s="17">
        <v>341</v>
      </c>
      <c r="M30" s="18">
        <v>215</v>
      </c>
      <c r="N30" s="19">
        <v>179</v>
      </c>
      <c r="O30" s="18">
        <v>504</v>
      </c>
      <c r="P30" s="18">
        <v>211</v>
      </c>
      <c r="Q30" s="18">
        <v>271</v>
      </c>
      <c r="R30" s="18"/>
      <c r="S30" s="18"/>
      <c r="T30" s="20">
        <f>SUM(C30:S30)</f>
        <v>12058</v>
      </c>
    </row>
    <row r="31" spans="1:20" s="3" customFormat="1" ht="15.75" thickBot="1" x14ac:dyDescent="0.3">
      <c r="A31" s="35" t="s">
        <v>0</v>
      </c>
      <c r="B31" s="169">
        <v>42048</v>
      </c>
      <c r="C31" s="21">
        <v>387</v>
      </c>
      <c r="D31" s="15"/>
      <c r="E31" s="14">
        <v>2237</v>
      </c>
      <c r="F31" s="15">
        <v>1289</v>
      </c>
      <c r="G31" s="14">
        <v>1342</v>
      </c>
      <c r="H31" s="16">
        <v>388</v>
      </c>
      <c r="I31" s="16">
        <v>255</v>
      </c>
      <c r="J31" s="16">
        <v>2420</v>
      </c>
      <c r="K31" s="15">
        <v>395</v>
      </c>
      <c r="L31" s="17">
        <v>396</v>
      </c>
      <c r="M31" s="18">
        <v>188</v>
      </c>
      <c r="N31" s="19">
        <v>152</v>
      </c>
      <c r="O31" s="18">
        <v>545</v>
      </c>
      <c r="P31" s="18">
        <v>193</v>
      </c>
      <c r="Q31" s="18">
        <v>235</v>
      </c>
      <c r="R31" s="18"/>
      <c r="S31" s="18"/>
      <c r="T31" s="20">
        <f t="shared" si="12"/>
        <v>10422</v>
      </c>
    </row>
    <row r="32" spans="1:20" s="3" customFormat="1" ht="15.75" outlineLevel="1" thickBot="1" x14ac:dyDescent="0.3">
      <c r="A32" s="35" t="s">
        <v>1</v>
      </c>
      <c r="B32" s="169">
        <v>42049</v>
      </c>
      <c r="C32" s="21"/>
      <c r="D32" s="22"/>
      <c r="E32" s="21">
        <v>600</v>
      </c>
      <c r="F32" s="22"/>
      <c r="G32" s="21"/>
      <c r="H32" s="23"/>
      <c r="I32" s="23"/>
      <c r="J32" s="23"/>
      <c r="K32" s="22">
        <v>52</v>
      </c>
      <c r="L32" s="24">
        <v>58</v>
      </c>
      <c r="M32" s="25">
        <v>90</v>
      </c>
      <c r="N32" s="26">
        <v>29</v>
      </c>
      <c r="O32" s="25">
        <v>123</v>
      </c>
      <c r="P32" s="25">
        <v>37</v>
      </c>
      <c r="Q32" s="25">
        <v>35</v>
      </c>
      <c r="R32" s="25"/>
      <c r="S32" s="25"/>
      <c r="T32" s="20">
        <f t="shared" si="12"/>
        <v>1024</v>
      </c>
    </row>
    <row r="33" spans="1:21" s="3" customFormat="1" ht="15.75" outlineLevel="1" thickBot="1" x14ac:dyDescent="0.3">
      <c r="A33" s="35" t="s">
        <v>2</v>
      </c>
      <c r="B33" s="169">
        <v>42050</v>
      </c>
      <c r="C33" s="27"/>
      <c r="D33" s="28"/>
      <c r="E33" s="27">
        <v>346</v>
      </c>
      <c r="F33" s="28"/>
      <c r="G33" s="27"/>
      <c r="H33" s="29"/>
      <c r="I33" s="29"/>
      <c r="J33" s="29"/>
      <c r="K33" s="28">
        <v>16</v>
      </c>
      <c r="L33" s="30">
        <v>46</v>
      </c>
      <c r="M33" s="222">
        <v>10</v>
      </c>
      <c r="N33" s="32">
        <v>8</v>
      </c>
      <c r="O33" s="25">
        <v>28</v>
      </c>
      <c r="P33" s="31">
        <v>8</v>
      </c>
      <c r="Q33" s="31">
        <v>33</v>
      </c>
      <c r="R33" s="31"/>
      <c r="S33" s="31"/>
      <c r="T33" s="86">
        <f t="shared" si="12"/>
        <v>495</v>
      </c>
    </row>
    <row r="34" spans="1:21" s="3" customFormat="1" ht="15.75" customHeight="1" outlineLevel="1" thickBot="1" x14ac:dyDescent="0.3">
      <c r="A34" s="134" t="s">
        <v>25</v>
      </c>
      <c r="B34" s="291" t="s">
        <v>30</v>
      </c>
      <c r="C34" s="130">
        <f t="shared" ref="C34:T34" si="13">SUM(C27:C33)</f>
        <v>2271</v>
      </c>
      <c r="D34" s="130">
        <f t="shared" si="13"/>
        <v>0</v>
      </c>
      <c r="E34" s="130">
        <f t="shared" si="13"/>
        <v>12539</v>
      </c>
      <c r="F34" s="130">
        <f t="shared" si="13"/>
        <v>8192</v>
      </c>
      <c r="G34" s="130">
        <f t="shared" si="13"/>
        <v>7387</v>
      </c>
      <c r="H34" s="130">
        <f t="shared" si="13"/>
        <v>2648</v>
      </c>
      <c r="I34" s="130">
        <f t="shared" si="13"/>
        <v>1468</v>
      </c>
      <c r="J34" s="130">
        <f t="shared" si="13"/>
        <v>13192</v>
      </c>
      <c r="K34" s="130">
        <f t="shared" si="13"/>
        <v>2067</v>
      </c>
      <c r="L34" s="130">
        <f>SUM(L27:L33)</f>
        <v>1966</v>
      </c>
      <c r="M34" s="130">
        <f t="shared" si="13"/>
        <v>1224</v>
      </c>
      <c r="N34" s="130">
        <f t="shared" si="13"/>
        <v>1038</v>
      </c>
      <c r="O34" s="130">
        <f t="shared" si="13"/>
        <v>2819</v>
      </c>
      <c r="P34" s="130">
        <f t="shared" si="13"/>
        <v>1107</v>
      </c>
      <c r="Q34" s="130">
        <f t="shared" si="13"/>
        <v>1398</v>
      </c>
      <c r="R34" s="130">
        <f t="shared" si="13"/>
        <v>0</v>
      </c>
      <c r="S34" s="130">
        <f t="shared" si="13"/>
        <v>0</v>
      </c>
      <c r="T34" s="131">
        <f t="shared" si="13"/>
        <v>59316</v>
      </c>
    </row>
    <row r="35" spans="1:21" s="3" customFormat="1" ht="15.75" outlineLevel="1" thickBot="1" x14ac:dyDescent="0.3">
      <c r="A35" s="135" t="s">
        <v>27</v>
      </c>
      <c r="B35" s="292"/>
      <c r="C35" s="132">
        <f t="shared" ref="C35:T35" si="14">AVERAGE(C27:C33)</f>
        <v>454.2</v>
      </c>
      <c r="D35" s="132" t="e">
        <f t="shared" si="14"/>
        <v>#DIV/0!</v>
      </c>
      <c r="E35" s="132">
        <f t="shared" si="14"/>
        <v>1791.2857142857142</v>
      </c>
      <c r="F35" s="132">
        <f t="shared" si="14"/>
        <v>1638.4</v>
      </c>
      <c r="G35" s="132">
        <f t="shared" si="14"/>
        <v>1477.4</v>
      </c>
      <c r="H35" s="132">
        <f t="shared" si="14"/>
        <v>529.6</v>
      </c>
      <c r="I35" s="132">
        <f t="shared" si="14"/>
        <v>293.60000000000002</v>
      </c>
      <c r="J35" s="132">
        <f t="shared" si="14"/>
        <v>2638.4</v>
      </c>
      <c r="K35" s="132">
        <f t="shared" si="14"/>
        <v>295.28571428571428</v>
      </c>
      <c r="L35" s="132">
        <f t="shared" si="14"/>
        <v>280.85714285714283</v>
      </c>
      <c r="M35" s="132">
        <f t="shared" si="14"/>
        <v>174.85714285714286</v>
      </c>
      <c r="N35" s="132">
        <f t="shared" si="14"/>
        <v>148.28571428571428</v>
      </c>
      <c r="O35" s="132">
        <f t="shared" si="14"/>
        <v>402.71428571428572</v>
      </c>
      <c r="P35" s="132">
        <f t="shared" si="14"/>
        <v>158.14285714285714</v>
      </c>
      <c r="Q35" s="132">
        <f t="shared" si="14"/>
        <v>199.71428571428572</v>
      </c>
      <c r="R35" s="132" t="e">
        <f t="shared" si="14"/>
        <v>#DIV/0!</v>
      </c>
      <c r="S35" s="132" t="e">
        <f t="shared" si="14"/>
        <v>#DIV/0!</v>
      </c>
      <c r="T35" s="133">
        <f t="shared" si="14"/>
        <v>8473.7142857142862</v>
      </c>
    </row>
    <row r="36" spans="1:21" s="3" customFormat="1" ht="15.75" customHeight="1" thickBot="1" x14ac:dyDescent="0.3">
      <c r="A36" s="36" t="s">
        <v>24</v>
      </c>
      <c r="B36" s="292"/>
      <c r="C36" s="53">
        <f t="shared" ref="C36:T36" si="15">SUM(C27:C31)</f>
        <v>2271</v>
      </c>
      <c r="D36" s="53">
        <f t="shared" si="15"/>
        <v>0</v>
      </c>
      <c r="E36" s="53">
        <f t="shared" si="15"/>
        <v>11593</v>
      </c>
      <c r="F36" s="53">
        <f t="shared" si="15"/>
        <v>8192</v>
      </c>
      <c r="G36" s="53">
        <f t="shared" si="15"/>
        <v>7387</v>
      </c>
      <c r="H36" s="53">
        <f t="shared" si="15"/>
        <v>2648</v>
      </c>
      <c r="I36" s="53">
        <f t="shared" si="15"/>
        <v>1468</v>
      </c>
      <c r="J36" s="53">
        <f t="shared" si="15"/>
        <v>13192</v>
      </c>
      <c r="K36" s="53">
        <f t="shared" si="15"/>
        <v>1999</v>
      </c>
      <c r="L36" s="53">
        <f t="shared" si="15"/>
        <v>1862</v>
      </c>
      <c r="M36" s="53">
        <f t="shared" si="15"/>
        <v>1124</v>
      </c>
      <c r="N36" s="53">
        <f t="shared" si="15"/>
        <v>1001</v>
      </c>
      <c r="O36" s="53">
        <f t="shared" si="15"/>
        <v>2668</v>
      </c>
      <c r="P36" s="53">
        <f t="shared" si="15"/>
        <v>1062</v>
      </c>
      <c r="Q36" s="53">
        <f t="shared" si="15"/>
        <v>1330</v>
      </c>
      <c r="R36" s="53">
        <f t="shared" si="15"/>
        <v>0</v>
      </c>
      <c r="S36" s="53">
        <f t="shared" si="15"/>
        <v>0</v>
      </c>
      <c r="T36" s="54">
        <f t="shared" si="15"/>
        <v>57797</v>
      </c>
    </row>
    <row r="37" spans="1:21" s="3" customFormat="1" ht="15.75" thickBot="1" x14ac:dyDescent="0.3">
      <c r="A37" s="36" t="s">
        <v>26</v>
      </c>
      <c r="B37" s="293"/>
      <c r="C37" s="55">
        <f t="shared" ref="C37:T37" si="16">AVERAGE(C27:C31)</f>
        <v>454.2</v>
      </c>
      <c r="D37" s="55" t="e">
        <f t="shared" si="16"/>
        <v>#DIV/0!</v>
      </c>
      <c r="E37" s="55">
        <f t="shared" si="16"/>
        <v>2318.6</v>
      </c>
      <c r="F37" s="55">
        <f t="shared" si="16"/>
        <v>1638.4</v>
      </c>
      <c r="G37" s="55">
        <f t="shared" si="16"/>
        <v>1477.4</v>
      </c>
      <c r="H37" s="55">
        <f t="shared" si="16"/>
        <v>529.6</v>
      </c>
      <c r="I37" s="55">
        <f t="shared" si="16"/>
        <v>293.60000000000002</v>
      </c>
      <c r="J37" s="55">
        <f t="shared" si="16"/>
        <v>2638.4</v>
      </c>
      <c r="K37" s="55">
        <f t="shared" si="16"/>
        <v>399.8</v>
      </c>
      <c r="L37" s="55">
        <f t="shared" si="16"/>
        <v>372.4</v>
      </c>
      <c r="M37" s="55">
        <f t="shared" si="16"/>
        <v>224.8</v>
      </c>
      <c r="N37" s="55">
        <f t="shared" si="16"/>
        <v>200.2</v>
      </c>
      <c r="O37" s="55">
        <f t="shared" si="16"/>
        <v>533.6</v>
      </c>
      <c r="P37" s="55">
        <f t="shared" si="16"/>
        <v>212.4</v>
      </c>
      <c r="Q37" s="55">
        <f t="shared" si="16"/>
        <v>266</v>
      </c>
      <c r="R37" s="55" t="e">
        <f t="shared" si="16"/>
        <v>#DIV/0!</v>
      </c>
      <c r="S37" s="55" t="e">
        <f t="shared" si="16"/>
        <v>#DIV/0!</v>
      </c>
      <c r="T37" s="56">
        <f t="shared" si="16"/>
        <v>11559.4</v>
      </c>
    </row>
    <row r="38" spans="1:21" s="3" customFormat="1" ht="15.75" thickBot="1" x14ac:dyDescent="0.3">
      <c r="A38" s="35" t="s">
        <v>3</v>
      </c>
      <c r="B38" s="168">
        <v>42051</v>
      </c>
      <c r="C38" s="14"/>
      <c r="D38" s="15"/>
      <c r="E38" s="14"/>
      <c r="F38" s="15"/>
      <c r="G38" s="14"/>
      <c r="H38" s="16"/>
      <c r="I38" s="16"/>
      <c r="J38" s="16"/>
      <c r="K38" s="15">
        <v>48</v>
      </c>
      <c r="L38" s="17">
        <v>66</v>
      </c>
      <c r="M38" s="18">
        <v>26</v>
      </c>
      <c r="N38" s="19">
        <v>0</v>
      </c>
      <c r="O38" s="18">
        <v>15</v>
      </c>
      <c r="P38" s="18">
        <v>16</v>
      </c>
      <c r="Q38" s="18">
        <v>29</v>
      </c>
      <c r="R38" s="18"/>
      <c r="S38" s="18"/>
      <c r="T38" s="18">
        <f t="shared" ref="T38:T44" si="17">SUM(C38:S38)</f>
        <v>200</v>
      </c>
    </row>
    <row r="39" spans="1:21" s="3" customFormat="1" ht="15.75" thickBot="1" x14ac:dyDescent="0.3">
      <c r="A39" s="35" t="s">
        <v>4</v>
      </c>
      <c r="B39" s="197">
        <v>42052</v>
      </c>
      <c r="C39" s="14">
        <v>340</v>
      </c>
      <c r="D39" s="15"/>
      <c r="E39" s="14">
        <v>1940</v>
      </c>
      <c r="F39" s="15">
        <v>1645</v>
      </c>
      <c r="G39" s="14">
        <v>1151</v>
      </c>
      <c r="H39" s="16">
        <v>381</v>
      </c>
      <c r="I39" s="16">
        <v>275</v>
      </c>
      <c r="J39" s="16">
        <v>2349</v>
      </c>
      <c r="K39" s="15">
        <v>374</v>
      </c>
      <c r="L39" s="17">
        <v>307</v>
      </c>
      <c r="M39" s="18">
        <v>150</v>
      </c>
      <c r="N39" s="19">
        <v>133</v>
      </c>
      <c r="O39" s="18">
        <v>472</v>
      </c>
      <c r="P39" s="18">
        <v>153</v>
      </c>
      <c r="Q39" s="18">
        <v>176</v>
      </c>
      <c r="R39" s="18"/>
      <c r="S39" s="18"/>
      <c r="T39" s="20">
        <f t="shared" si="17"/>
        <v>9846</v>
      </c>
    </row>
    <row r="40" spans="1:21" s="3" customFormat="1" ht="15.75" thickBot="1" x14ac:dyDescent="0.3">
      <c r="A40" s="35" t="s">
        <v>5</v>
      </c>
      <c r="B40" s="197">
        <v>42053</v>
      </c>
      <c r="C40" s="14">
        <v>400</v>
      </c>
      <c r="D40" s="15"/>
      <c r="E40" s="14">
        <v>2525</v>
      </c>
      <c r="F40" s="15">
        <v>1629</v>
      </c>
      <c r="G40" s="14">
        <v>2139</v>
      </c>
      <c r="H40" s="16">
        <v>514</v>
      </c>
      <c r="I40" s="16">
        <v>365</v>
      </c>
      <c r="J40" s="16">
        <v>2404</v>
      </c>
      <c r="K40" s="15">
        <v>459</v>
      </c>
      <c r="L40" s="17">
        <v>416</v>
      </c>
      <c r="M40" s="18">
        <v>217</v>
      </c>
      <c r="N40" s="19">
        <v>183</v>
      </c>
      <c r="O40" s="18">
        <v>584</v>
      </c>
      <c r="P40" s="18">
        <v>172</v>
      </c>
      <c r="Q40" s="18">
        <v>192</v>
      </c>
      <c r="R40" s="18"/>
      <c r="S40" s="18"/>
      <c r="T40" s="20">
        <f t="shared" si="17"/>
        <v>12199</v>
      </c>
    </row>
    <row r="41" spans="1:21" s="3" customFormat="1" ht="15.75" thickBot="1" x14ac:dyDescent="0.3">
      <c r="A41" s="35" t="s">
        <v>6</v>
      </c>
      <c r="B41" s="197">
        <v>42054</v>
      </c>
      <c r="C41" s="14">
        <v>294</v>
      </c>
      <c r="D41" s="15"/>
      <c r="E41" s="14">
        <v>2028</v>
      </c>
      <c r="F41" s="15">
        <v>1628</v>
      </c>
      <c r="G41" s="14">
        <v>1464</v>
      </c>
      <c r="H41" s="16">
        <v>590</v>
      </c>
      <c r="I41" s="16">
        <v>275</v>
      </c>
      <c r="J41" s="16">
        <v>2656</v>
      </c>
      <c r="K41" s="15">
        <v>264</v>
      </c>
      <c r="L41" s="17">
        <v>242</v>
      </c>
      <c r="M41" s="18">
        <v>145</v>
      </c>
      <c r="N41" s="19">
        <v>151</v>
      </c>
      <c r="O41" s="18">
        <v>425</v>
      </c>
      <c r="P41" s="18">
        <v>144</v>
      </c>
      <c r="Q41" s="18">
        <v>197</v>
      </c>
      <c r="R41" s="18"/>
      <c r="S41" s="18"/>
      <c r="T41" s="20">
        <f t="shared" si="17"/>
        <v>10503</v>
      </c>
    </row>
    <row r="42" spans="1:21" s="3" customFormat="1" ht="15.75" thickBot="1" x14ac:dyDescent="0.3">
      <c r="A42" s="35" t="s">
        <v>0</v>
      </c>
      <c r="B42" s="197">
        <v>42055</v>
      </c>
      <c r="C42" s="21">
        <v>169</v>
      </c>
      <c r="D42" s="15"/>
      <c r="E42" s="14">
        <v>2455</v>
      </c>
      <c r="F42" s="15">
        <v>1232</v>
      </c>
      <c r="G42" s="14">
        <v>728</v>
      </c>
      <c r="H42" s="16">
        <v>259</v>
      </c>
      <c r="I42" s="16">
        <v>144</v>
      </c>
      <c r="J42" s="16">
        <v>1362</v>
      </c>
      <c r="K42" s="15"/>
      <c r="L42" s="17"/>
      <c r="M42" s="18"/>
      <c r="N42" s="19"/>
      <c r="O42" s="18"/>
      <c r="P42" s="18"/>
      <c r="Q42" s="18"/>
      <c r="R42" s="18"/>
      <c r="S42" s="18"/>
      <c r="T42" s="20">
        <f t="shared" si="17"/>
        <v>6349</v>
      </c>
    </row>
    <row r="43" spans="1:21" s="3" customFormat="1" ht="15.75" outlineLevel="1" thickBot="1" x14ac:dyDescent="0.3">
      <c r="A43" s="35" t="s">
        <v>1</v>
      </c>
      <c r="B43" s="197">
        <v>42056</v>
      </c>
      <c r="C43" s="21"/>
      <c r="D43" s="22"/>
      <c r="E43" s="21">
        <v>522</v>
      </c>
      <c r="F43" s="22"/>
      <c r="G43" s="21"/>
      <c r="H43" s="23"/>
      <c r="I43" s="23"/>
      <c r="J43" s="23"/>
      <c r="K43" s="22">
        <v>63</v>
      </c>
      <c r="L43" s="24">
        <v>57</v>
      </c>
      <c r="M43" s="25">
        <v>131</v>
      </c>
      <c r="N43" s="26">
        <v>33</v>
      </c>
      <c r="O43" s="25">
        <v>116</v>
      </c>
      <c r="P43" s="25">
        <v>29</v>
      </c>
      <c r="Q43" s="25">
        <v>58</v>
      </c>
      <c r="R43" s="25"/>
      <c r="S43" s="25"/>
      <c r="T43" s="20">
        <f t="shared" si="17"/>
        <v>1009</v>
      </c>
      <c r="U43" s="161"/>
    </row>
    <row r="44" spans="1:21" s="3" customFormat="1" ht="15.75" outlineLevel="1" thickBot="1" x14ac:dyDescent="0.3">
      <c r="A44" s="35" t="s">
        <v>2</v>
      </c>
      <c r="B44" s="170">
        <v>42057</v>
      </c>
      <c r="C44" s="27"/>
      <c r="D44" s="28"/>
      <c r="E44" s="27">
        <v>559</v>
      </c>
      <c r="F44" s="28"/>
      <c r="G44" s="27"/>
      <c r="H44" s="29"/>
      <c r="I44" s="29"/>
      <c r="J44" s="29"/>
      <c r="K44" s="28"/>
      <c r="L44" s="30"/>
      <c r="M44" s="31"/>
      <c r="N44" s="32"/>
      <c r="O44" s="25"/>
      <c r="P44" s="31"/>
      <c r="Q44" s="31"/>
      <c r="R44" s="31"/>
      <c r="S44" s="31"/>
      <c r="T44" s="86">
        <f t="shared" si="17"/>
        <v>559</v>
      </c>
      <c r="U44" s="161"/>
    </row>
    <row r="45" spans="1:21" s="3" customFormat="1" ht="15.75" customHeight="1" outlineLevel="1" thickBot="1" x14ac:dyDescent="0.3">
      <c r="A45" s="134" t="s">
        <v>25</v>
      </c>
      <c r="B45" s="291" t="s">
        <v>31</v>
      </c>
      <c r="C45" s="130">
        <f t="shared" ref="C45:T45" si="18">SUM(C38:C44)</f>
        <v>1203</v>
      </c>
      <c r="D45" s="130">
        <f t="shared" si="18"/>
        <v>0</v>
      </c>
      <c r="E45" s="130">
        <f t="shared" si="18"/>
        <v>10029</v>
      </c>
      <c r="F45" s="130">
        <f t="shared" si="18"/>
        <v>6134</v>
      </c>
      <c r="G45" s="130">
        <f t="shared" si="18"/>
        <v>5482</v>
      </c>
      <c r="H45" s="130">
        <f t="shared" si="18"/>
        <v>1744</v>
      </c>
      <c r="I45" s="130">
        <f t="shared" si="18"/>
        <v>1059</v>
      </c>
      <c r="J45" s="130">
        <f t="shared" si="18"/>
        <v>8771</v>
      </c>
      <c r="K45" s="130">
        <f t="shared" si="18"/>
        <v>1208</v>
      </c>
      <c r="L45" s="130">
        <f t="shared" si="18"/>
        <v>1088</v>
      </c>
      <c r="M45" s="130">
        <f t="shared" si="18"/>
        <v>669</v>
      </c>
      <c r="N45" s="130">
        <f t="shared" si="18"/>
        <v>500</v>
      </c>
      <c r="O45" s="130">
        <f t="shared" si="18"/>
        <v>1612</v>
      </c>
      <c r="P45" s="130">
        <f t="shared" si="18"/>
        <v>514</v>
      </c>
      <c r="Q45" s="130">
        <f t="shared" si="18"/>
        <v>652</v>
      </c>
      <c r="R45" s="130">
        <f t="shared" si="18"/>
        <v>0</v>
      </c>
      <c r="S45" s="130">
        <f t="shared" si="18"/>
        <v>0</v>
      </c>
      <c r="T45" s="131">
        <f t="shared" si="18"/>
        <v>40665</v>
      </c>
    </row>
    <row r="46" spans="1:21" s="3" customFormat="1" ht="15.75" outlineLevel="1" thickBot="1" x14ac:dyDescent="0.3">
      <c r="A46" s="135" t="s">
        <v>27</v>
      </c>
      <c r="B46" s="292"/>
      <c r="C46" s="132">
        <f t="shared" ref="C46:T46" si="19">AVERAGE(C38:C44)</f>
        <v>300.75</v>
      </c>
      <c r="D46" s="132" t="e">
        <f t="shared" si="19"/>
        <v>#DIV/0!</v>
      </c>
      <c r="E46" s="132">
        <f t="shared" si="19"/>
        <v>1671.5</v>
      </c>
      <c r="F46" s="132">
        <f t="shared" si="19"/>
        <v>1533.5</v>
      </c>
      <c r="G46" s="132">
        <f t="shared" si="19"/>
        <v>1370.5</v>
      </c>
      <c r="H46" s="132">
        <f t="shared" si="19"/>
        <v>436</v>
      </c>
      <c r="I46" s="132">
        <f t="shared" si="19"/>
        <v>264.75</v>
      </c>
      <c r="J46" s="132">
        <f t="shared" si="19"/>
        <v>2192.75</v>
      </c>
      <c r="K46" s="132">
        <f t="shared" si="19"/>
        <v>241.6</v>
      </c>
      <c r="L46" s="132">
        <f t="shared" si="19"/>
        <v>217.6</v>
      </c>
      <c r="M46" s="132">
        <f t="shared" si="19"/>
        <v>133.80000000000001</v>
      </c>
      <c r="N46" s="132">
        <f t="shared" si="19"/>
        <v>100</v>
      </c>
      <c r="O46" s="132">
        <f t="shared" si="19"/>
        <v>322.39999999999998</v>
      </c>
      <c r="P46" s="132">
        <f t="shared" si="19"/>
        <v>102.8</v>
      </c>
      <c r="Q46" s="132">
        <f t="shared" si="19"/>
        <v>130.4</v>
      </c>
      <c r="R46" s="132" t="e">
        <f t="shared" si="19"/>
        <v>#DIV/0!</v>
      </c>
      <c r="S46" s="132" t="e">
        <f t="shared" si="19"/>
        <v>#DIV/0!</v>
      </c>
      <c r="T46" s="133">
        <f t="shared" si="19"/>
        <v>5809.2857142857147</v>
      </c>
    </row>
    <row r="47" spans="1:21" s="3" customFormat="1" ht="15.75" customHeight="1" thickBot="1" x14ac:dyDescent="0.3">
      <c r="A47" s="36" t="s">
        <v>24</v>
      </c>
      <c r="B47" s="292"/>
      <c r="C47" s="53">
        <f t="shared" ref="C47:T47" si="20">SUM(C38:C42)</f>
        <v>1203</v>
      </c>
      <c r="D47" s="53">
        <f t="shared" si="20"/>
        <v>0</v>
      </c>
      <c r="E47" s="53">
        <f t="shared" si="20"/>
        <v>8948</v>
      </c>
      <c r="F47" s="53">
        <f t="shared" si="20"/>
        <v>6134</v>
      </c>
      <c r="G47" s="53">
        <f t="shared" si="20"/>
        <v>5482</v>
      </c>
      <c r="H47" s="53">
        <f t="shared" si="20"/>
        <v>1744</v>
      </c>
      <c r="I47" s="53">
        <f t="shared" si="20"/>
        <v>1059</v>
      </c>
      <c r="J47" s="53">
        <f t="shared" si="20"/>
        <v>8771</v>
      </c>
      <c r="K47" s="53">
        <f t="shared" si="20"/>
        <v>1145</v>
      </c>
      <c r="L47" s="53">
        <f t="shared" si="20"/>
        <v>1031</v>
      </c>
      <c r="M47" s="53">
        <f t="shared" si="20"/>
        <v>538</v>
      </c>
      <c r="N47" s="53">
        <f t="shared" si="20"/>
        <v>467</v>
      </c>
      <c r="O47" s="53">
        <f t="shared" si="20"/>
        <v>1496</v>
      </c>
      <c r="P47" s="53">
        <f t="shared" si="20"/>
        <v>485</v>
      </c>
      <c r="Q47" s="53">
        <f t="shared" si="20"/>
        <v>594</v>
      </c>
      <c r="R47" s="53">
        <f t="shared" si="20"/>
        <v>0</v>
      </c>
      <c r="S47" s="53">
        <f t="shared" si="20"/>
        <v>0</v>
      </c>
      <c r="T47" s="54">
        <f t="shared" si="20"/>
        <v>39097</v>
      </c>
    </row>
    <row r="48" spans="1:21" s="3" customFormat="1" ht="15.75" thickBot="1" x14ac:dyDescent="0.3">
      <c r="A48" s="36" t="s">
        <v>26</v>
      </c>
      <c r="B48" s="293"/>
      <c r="C48" s="55">
        <f t="shared" ref="C48:T48" si="21">AVERAGE(C38:C42)</f>
        <v>300.75</v>
      </c>
      <c r="D48" s="55" t="e">
        <f t="shared" si="21"/>
        <v>#DIV/0!</v>
      </c>
      <c r="E48" s="55">
        <f t="shared" si="21"/>
        <v>2237</v>
      </c>
      <c r="F48" s="55">
        <f t="shared" si="21"/>
        <v>1533.5</v>
      </c>
      <c r="G48" s="55">
        <f t="shared" si="21"/>
        <v>1370.5</v>
      </c>
      <c r="H48" s="55">
        <f t="shared" si="21"/>
        <v>436</v>
      </c>
      <c r="I48" s="55">
        <f t="shared" si="21"/>
        <v>264.75</v>
      </c>
      <c r="J48" s="55">
        <f t="shared" si="21"/>
        <v>2192.75</v>
      </c>
      <c r="K48" s="55">
        <f t="shared" si="21"/>
        <v>286.25</v>
      </c>
      <c r="L48" s="55">
        <f t="shared" si="21"/>
        <v>257.75</v>
      </c>
      <c r="M48" s="55">
        <f t="shared" si="21"/>
        <v>134.5</v>
      </c>
      <c r="N48" s="55">
        <f t="shared" si="21"/>
        <v>116.75</v>
      </c>
      <c r="O48" s="55">
        <f t="shared" si="21"/>
        <v>374</v>
      </c>
      <c r="P48" s="55">
        <f t="shared" si="21"/>
        <v>121.25</v>
      </c>
      <c r="Q48" s="55">
        <f t="shared" si="21"/>
        <v>148.5</v>
      </c>
      <c r="R48" s="55" t="e">
        <f t="shared" si="21"/>
        <v>#DIV/0!</v>
      </c>
      <c r="S48" s="55" t="e">
        <f t="shared" si="21"/>
        <v>#DIV/0!</v>
      </c>
      <c r="T48" s="56">
        <f t="shared" si="21"/>
        <v>7819.4</v>
      </c>
    </row>
    <row r="49" spans="1:20" s="3" customFormat="1" ht="15.75" thickBot="1" x14ac:dyDescent="0.3">
      <c r="A49" s="35" t="s">
        <v>3</v>
      </c>
      <c r="B49" s="171">
        <v>42058</v>
      </c>
      <c r="C49" s="195">
        <v>220</v>
      </c>
      <c r="D49" s="15"/>
      <c r="E49" s="14">
        <v>982</v>
      </c>
      <c r="F49" s="15">
        <v>1602</v>
      </c>
      <c r="G49" s="14">
        <v>1286</v>
      </c>
      <c r="H49" s="16">
        <v>470</v>
      </c>
      <c r="I49" s="16">
        <v>253</v>
      </c>
      <c r="J49" s="16">
        <v>1482</v>
      </c>
      <c r="K49" s="15">
        <v>218</v>
      </c>
      <c r="L49" s="17">
        <v>187</v>
      </c>
      <c r="M49" s="18">
        <v>72</v>
      </c>
      <c r="N49" s="19">
        <v>52</v>
      </c>
      <c r="O49" s="18">
        <v>234</v>
      </c>
      <c r="P49" s="18">
        <v>86</v>
      </c>
      <c r="Q49" s="18">
        <v>112</v>
      </c>
      <c r="R49" s="18"/>
      <c r="S49" s="18"/>
      <c r="T49" s="78">
        <f t="shared" ref="T49:T54" si="22">SUM(C49:S49)</f>
        <v>7256</v>
      </c>
    </row>
    <row r="50" spans="1:20" s="3" customFormat="1" ht="15.75" thickBot="1" x14ac:dyDescent="0.3">
      <c r="A50" s="35" t="s">
        <v>4</v>
      </c>
      <c r="B50" s="169">
        <v>42059</v>
      </c>
      <c r="C50" s="195">
        <v>72</v>
      </c>
      <c r="D50" s="15"/>
      <c r="E50" s="14">
        <v>2541</v>
      </c>
      <c r="F50" s="15">
        <v>1086</v>
      </c>
      <c r="G50" s="14">
        <v>84</v>
      </c>
      <c r="H50" s="16">
        <v>10</v>
      </c>
      <c r="I50" s="16">
        <v>0</v>
      </c>
      <c r="J50" s="16">
        <v>778</v>
      </c>
      <c r="K50" s="217"/>
      <c r="L50" s="17"/>
      <c r="M50" s="18"/>
      <c r="N50" s="19"/>
      <c r="O50" s="18"/>
      <c r="P50" s="18"/>
      <c r="Q50" s="18"/>
      <c r="R50" s="18"/>
      <c r="S50" s="18"/>
      <c r="T50" s="78">
        <f t="shared" si="22"/>
        <v>4571</v>
      </c>
    </row>
    <row r="51" spans="1:20" s="3" customFormat="1" ht="15.75" thickBot="1" x14ac:dyDescent="0.3">
      <c r="A51" s="35" t="s">
        <v>5</v>
      </c>
      <c r="B51" s="169">
        <v>42060</v>
      </c>
      <c r="C51" s="195">
        <v>85</v>
      </c>
      <c r="D51" s="15"/>
      <c r="E51" s="14">
        <v>2739</v>
      </c>
      <c r="F51" s="15">
        <v>1090</v>
      </c>
      <c r="G51" s="14">
        <v>1349</v>
      </c>
      <c r="H51" s="16">
        <v>4</v>
      </c>
      <c r="I51" s="16">
        <v>48</v>
      </c>
      <c r="J51" s="16">
        <v>549</v>
      </c>
      <c r="K51" s="15">
        <v>120</v>
      </c>
      <c r="L51" s="17">
        <v>123</v>
      </c>
      <c r="M51" s="18">
        <v>82</v>
      </c>
      <c r="N51" s="19">
        <v>6</v>
      </c>
      <c r="O51" s="18">
        <v>257</v>
      </c>
      <c r="P51" s="18">
        <v>82</v>
      </c>
      <c r="Q51" s="18">
        <v>84</v>
      </c>
      <c r="R51" s="18"/>
      <c r="S51" s="18"/>
      <c r="T51" s="78">
        <f t="shared" si="22"/>
        <v>6618</v>
      </c>
    </row>
    <row r="52" spans="1:20" s="3" customFormat="1" ht="15.75" thickBot="1" x14ac:dyDescent="0.3">
      <c r="A52" s="35" t="s">
        <v>6</v>
      </c>
      <c r="B52" s="197">
        <v>42061</v>
      </c>
      <c r="C52" s="195">
        <v>0</v>
      </c>
      <c r="D52" s="15"/>
      <c r="E52" s="14">
        <v>2886</v>
      </c>
      <c r="F52" s="15">
        <v>1032</v>
      </c>
      <c r="G52" s="14">
        <v>983</v>
      </c>
      <c r="H52" s="16">
        <v>9</v>
      </c>
      <c r="I52" s="16">
        <v>0</v>
      </c>
      <c r="J52" s="16">
        <v>41</v>
      </c>
      <c r="K52" s="15">
        <v>35</v>
      </c>
      <c r="L52" s="17">
        <v>60</v>
      </c>
      <c r="M52" s="18">
        <v>32</v>
      </c>
      <c r="N52" s="19">
        <v>48</v>
      </c>
      <c r="O52" s="18">
        <v>263</v>
      </c>
      <c r="P52" s="18">
        <v>63</v>
      </c>
      <c r="Q52" s="18">
        <v>102</v>
      </c>
      <c r="R52" s="18"/>
      <c r="S52" s="18"/>
      <c r="T52" s="78">
        <f t="shared" si="22"/>
        <v>5554</v>
      </c>
    </row>
    <row r="53" spans="1:20" s="3" customFormat="1" ht="15.75" thickBot="1" x14ac:dyDescent="0.3">
      <c r="A53" s="35" t="s">
        <v>0</v>
      </c>
      <c r="B53" s="197">
        <v>42062</v>
      </c>
      <c r="C53" s="196">
        <v>54</v>
      </c>
      <c r="D53" s="15"/>
      <c r="E53" s="14">
        <v>1859</v>
      </c>
      <c r="F53" s="15">
        <v>734</v>
      </c>
      <c r="G53" s="14">
        <v>1258</v>
      </c>
      <c r="H53" s="16">
        <v>6</v>
      </c>
      <c r="I53" s="16">
        <v>0</v>
      </c>
      <c r="J53" s="16">
        <v>1091</v>
      </c>
      <c r="K53" s="15">
        <v>190</v>
      </c>
      <c r="L53" s="17">
        <v>178</v>
      </c>
      <c r="M53" s="18">
        <v>75</v>
      </c>
      <c r="N53" s="19">
        <v>77</v>
      </c>
      <c r="O53" s="18">
        <v>382</v>
      </c>
      <c r="P53" s="18">
        <v>110</v>
      </c>
      <c r="Q53" s="159">
        <v>139</v>
      </c>
      <c r="R53" s="18"/>
      <c r="S53" s="18"/>
      <c r="T53" s="78">
        <f t="shared" si="22"/>
        <v>6153</v>
      </c>
    </row>
    <row r="54" spans="1:20" s="3" customFormat="1" ht="15.75" outlineLevel="1" thickBot="1" x14ac:dyDescent="0.3">
      <c r="A54" s="35" t="s">
        <v>1</v>
      </c>
      <c r="B54" s="197">
        <v>42063</v>
      </c>
      <c r="C54" s="21"/>
      <c r="D54" s="22"/>
      <c r="E54" s="21">
        <v>704</v>
      </c>
      <c r="F54" s="22"/>
      <c r="G54" s="21"/>
      <c r="H54" s="23"/>
      <c r="I54" s="23"/>
      <c r="J54" s="23"/>
      <c r="K54" s="22">
        <v>9</v>
      </c>
      <c r="L54" s="24">
        <v>33</v>
      </c>
      <c r="M54" s="25">
        <v>18</v>
      </c>
      <c r="N54" s="26">
        <v>6</v>
      </c>
      <c r="O54" s="25">
        <v>47</v>
      </c>
      <c r="P54" s="25">
        <v>3</v>
      </c>
      <c r="Q54" s="25">
        <v>26</v>
      </c>
      <c r="R54" s="25"/>
      <c r="S54" s="25"/>
      <c r="T54" s="78">
        <f t="shared" si="22"/>
        <v>846</v>
      </c>
    </row>
    <row r="55" spans="1:20" s="3" customFormat="1" ht="15.75" outlineLevel="1" thickBot="1" x14ac:dyDescent="0.3">
      <c r="A55" s="207"/>
      <c r="B55" s="170"/>
      <c r="C55" s="27"/>
      <c r="D55" s="28"/>
      <c r="E55" s="27"/>
      <c r="F55" s="28"/>
      <c r="G55" s="27"/>
      <c r="H55" s="29"/>
      <c r="I55" s="29"/>
      <c r="J55" s="29"/>
      <c r="K55" s="28"/>
      <c r="L55" s="30"/>
      <c r="M55" s="31"/>
      <c r="N55" s="32"/>
      <c r="O55" s="31"/>
      <c r="P55" s="31"/>
      <c r="Q55" s="31"/>
      <c r="R55" s="31"/>
      <c r="S55" s="31"/>
      <c r="T55" s="78"/>
    </row>
    <row r="56" spans="1:20" s="3" customFormat="1" ht="15.75" outlineLevel="1" thickBot="1" x14ac:dyDescent="0.3">
      <c r="A56" s="134" t="s">
        <v>25</v>
      </c>
      <c r="B56" s="291" t="s">
        <v>32</v>
      </c>
      <c r="C56" s="130">
        <f t="shared" ref="C56:T56" si="23">SUM(C49:C55)</f>
        <v>431</v>
      </c>
      <c r="D56" s="130">
        <f t="shared" si="23"/>
        <v>0</v>
      </c>
      <c r="E56" s="130">
        <f t="shared" si="23"/>
        <v>11711</v>
      </c>
      <c r="F56" s="130">
        <f t="shared" si="23"/>
        <v>5544</v>
      </c>
      <c r="G56" s="130">
        <f t="shared" si="23"/>
        <v>4960</v>
      </c>
      <c r="H56" s="130">
        <f t="shared" si="23"/>
        <v>499</v>
      </c>
      <c r="I56" s="130">
        <f t="shared" si="23"/>
        <v>301</v>
      </c>
      <c r="J56" s="130">
        <f t="shared" si="23"/>
        <v>3941</v>
      </c>
      <c r="K56" s="130">
        <f t="shared" si="23"/>
        <v>572</v>
      </c>
      <c r="L56" s="130">
        <f t="shared" si="23"/>
        <v>581</v>
      </c>
      <c r="M56" s="130">
        <f t="shared" si="23"/>
        <v>279</v>
      </c>
      <c r="N56" s="130">
        <f t="shared" si="23"/>
        <v>189</v>
      </c>
      <c r="O56" s="130">
        <f t="shared" si="23"/>
        <v>1183</v>
      </c>
      <c r="P56" s="130">
        <f t="shared" si="23"/>
        <v>344</v>
      </c>
      <c r="Q56" s="130">
        <f t="shared" si="23"/>
        <v>463</v>
      </c>
      <c r="R56" s="130">
        <f t="shared" si="23"/>
        <v>0</v>
      </c>
      <c r="S56" s="130">
        <f t="shared" si="23"/>
        <v>0</v>
      </c>
      <c r="T56" s="131">
        <f t="shared" si="23"/>
        <v>30998</v>
      </c>
    </row>
    <row r="57" spans="1:20" s="3" customFormat="1" ht="15.75" outlineLevel="1" thickBot="1" x14ac:dyDescent="0.3">
      <c r="A57" s="135" t="s">
        <v>27</v>
      </c>
      <c r="B57" s="292"/>
      <c r="C57" s="132">
        <f t="shared" ref="C57:T57" si="24">AVERAGE(C49:C55)</f>
        <v>86.2</v>
      </c>
      <c r="D57" s="132" t="e">
        <f t="shared" si="24"/>
        <v>#DIV/0!</v>
      </c>
      <c r="E57" s="132">
        <f t="shared" si="24"/>
        <v>1951.8333333333333</v>
      </c>
      <c r="F57" s="132">
        <f t="shared" si="24"/>
        <v>1108.8</v>
      </c>
      <c r="G57" s="132">
        <f t="shared" si="24"/>
        <v>992</v>
      </c>
      <c r="H57" s="132">
        <f t="shared" si="24"/>
        <v>99.8</v>
      </c>
      <c r="I57" s="132">
        <f t="shared" si="24"/>
        <v>60.2</v>
      </c>
      <c r="J57" s="132">
        <f t="shared" si="24"/>
        <v>788.2</v>
      </c>
      <c r="K57" s="132">
        <f t="shared" si="24"/>
        <v>114.4</v>
      </c>
      <c r="L57" s="132">
        <f t="shared" si="24"/>
        <v>116.2</v>
      </c>
      <c r="M57" s="132">
        <f t="shared" si="24"/>
        <v>55.8</v>
      </c>
      <c r="N57" s="132">
        <f t="shared" si="24"/>
        <v>37.799999999999997</v>
      </c>
      <c r="O57" s="132">
        <f t="shared" si="24"/>
        <v>236.6</v>
      </c>
      <c r="P57" s="132">
        <f t="shared" si="24"/>
        <v>68.8</v>
      </c>
      <c r="Q57" s="132">
        <f t="shared" si="24"/>
        <v>92.6</v>
      </c>
      <c r="R57" s="132" t="e">
        <f t="shared" si="24"/>
        <v>#DIV/0!</v>
      </c>
      <c r="S57" s="132" t="e">
        <f t="shared" si="24"/>
        <v>#DIV/0!</v>
      </c>
      <c r="T57" s="133">
        <f t="shared" si="24"/>
        <v>5166.333333333333</v>
      </c>
    </row>
    <row r="58" spans="1:20" s="3" customFormat="1" ht="15.75" customHeight="1" thickBot="1" x14ac:dyDescent="0.3">
      <c r="A58" s="36" t="s">
        <v>24</v>
      </c>
      <c r="B58" s="292"/>
      <c r="C58" s="53">
        <f t="shared" ref="C58:T58" si="25">SUM(C49:C53)</f>
        <v>431</v>
      </c>
      <c r="D58" s="53">
        <f t="shared" si="25"/>
        <v>0</v>
      </c>
      <c r="E58" s="53">
        <f t="shared" si="25"/>
        <v>11007</v>
      </c>
      <c r="F58" s="53">
        <f t="shared" si="25"/>
        <v>5544</v>
      </c>
      <c r="G58" s="53">
        <f t="shared" si="25"/>
        <v>4960</v>
      </c>
      <c r="H58" s="53">
        <f t="shared" si="25"/>
        <v>499</v>
      </c>
      <c r="I58" s="53">
        <f t="shared" si="25"/>
        <v>301</v>
      </c>
      <c r="J58" s="53">
        <f t="shared" si="25"/>
        <v>3941</v>
      </c>
      <c r="K58" s="53">
        <f t="shared" si="25"/>
        <v>563</v>
      </c>
      <c r="L58" s="53">
        <f t="shared" si="25"/>
        <v>548</v>
      </c>
      <c r="M58" s="53">
        <f t="shared" si="25"/>
        <v>261</v>
      </c>
      <c r="N58" s="53">
        <f t="shared" si="25"/>
        <v>183</v>
      </c>
      <c r="O58" s="53">
        <f t="shared" si="25"/>
        <v>1136</v>
      </c>
      <c r="P58" s="53">
        <f t="shared" si="25"/>
        <v>341</v>
      </c>
      <c r="Q58" s="53">
        <f t="shared" si="25"/>
        <v>437</v>
      </c>
      <c r="R58" s="53">
        <f t="shared" si="25"/>
        <v>0</v>
      </c>
      <c r="S58" s="53">
        <f t="shared" si="25"/>
        <v>0</v>
      </c>
      <c r="T58" s="54">
        <f t="shared" si="25"/>
        <v>30152</v>
      </c>
    </row>
    <row r="59" spans="1:20" s="3" customFormat="1" ht="15.75" thickBot="1" x14ac:dyDescent="0.3">
      <c r="A59" s="36" t="s">
        <v>26</v>
      </c>
      <c r="B59" s="293"/>
      <c r="C59" s="55">
        <f t="shared" ref="C59:T59" si="26">AVERAGE(C49:C53)</f>
        <v>86.2</v>
      </c>
      <c r="D59" s="55" t="e">
        <f t="shared" si="26"/>
        <v>#DIV/0!</v>
      </c>
      <c r="E59" s="55">
        <f t="shared" si="26"/>
        <v>2201.4</v>
      </c>
      <c r="F59" s="55">
        <f t="shared" si="26"/>
        <v>1108.8</v>
      </c>
      <c r="G59" s="55">
        <f t="shared" si="26"/>
        <v>992</v>
      </c>
      <c r="H59" s="55">
        <f t="shared" si="26"/>
        <v>99.8</v>
      </c>
      <c r="I59" s="55">
        <f t="shared" si="26"/>
        <v>60.2</v>
      </c>
      <c r="J59" s="55">
        <f t="shared" si="26"/>
        <v>788.2</v>
      </c>
      <c r="K59" s="55">
        <f t="shared" si="26"/>
        <v>140.75</v>
      </c>
      <c r="L59" s="55">
        <f t="shared" si="26"/>
        <v>137</v>
      </c>
      <c r="M59" s="55">
        <f t="shared" si="26"/>
        <v>65.25</v>
      </c>
      <c r="N59" s="55">
        <f t="shared" si="26"/>
        <v>45.75</v>
      </c>
      <c r="O59" s="55">
        <f t="shared" si="26"/>
        <v>284</v>
      </c>
      <c r="P59" s="55">
        <f t="shared" si="26"/>
        <v>85.25</v>
      </c>
      <c r="Q59" s="55">
        <f t="shared" si="26"/>
        <v>109.25</v>
      </c>
      <c r="R59" s="55" t="e">
        <f t="shared" si="26"/>
        <v>#DIV/0!</v>
      </c>
      <c r="S59" s="55" t="e">
        <f t="shared" si="26"/>
        <v>#DIV/0!</v>
      </c>
      <c r="T59" s="56">
        <f t="shared" si="26"/>
        <v>6030.4</v>
      </c>
    </row>
    <row r="60" spans="1:20" s="3" customFormat="1" ht="15.75" thickBot="1" x14ac:dyDescent="0.3">
      <c r="A60" s="207"/>
      <c r="B60" s="171"/>
      <c r="C60" s="67"/>
      <c r="D60" s="68"/>
      <c r="E60" s="67"/>
      <c r="F60" s="68"/>
      <c r="G60" s="67"/>
      <c r="H60" s="69"/>
      <c r="I60" s="69"/>
      <c r="J60" s="69"/>
      <c r="K60" s="68"/>
      <c r="L60" s="70"/>
      <c r="M60" s="20"/>
      <c r="N60" s="71"/>
      <c r="O60" s="20"/>
      <c r="P60" s="20"/>
      <c r="Q60" s="20"/>
      <c r="R60" s="20"/>
      <c r="S60" s="20"/>
      <c r="T60" s="20"/>
    </row>
    <row r="61" spans="1:20" s="3" customFormat="1" ht="15.75" thickBot="1" x14ac:dyDescent="0.3">
      <c r="A61" s="207"/>
      <c r="B61" s="169"/>
      <c r="C61" s="14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"/>
    </row>
    <row r="62" spans="1:20" s="3" customFormat="1" ht="15.75" thickBot="1" x14ac:dyDescent="0.3">
      <c r="A62" s="207"/>
      <c r="B62" s="169"/>
      <c r="C62" s="14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thickBot="1" x14ac:dyDescent="0.3">
      <c r="A63" s="207"/>
      <c r="B63" s="169"/>
      <c r="C63" s="14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thickBot="1" x14ac:dyDescent="0.3">
      <c r="A64" s="35"/>
      <c r="B64" s="169"/>
      <c r="C64" s="21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outlineLevel="1" thickBot="1" x14ac:dyDescent="0.3">
      <c r="A65" s="35"/>
      <c r="B65" s="169"/>
      <c r="C65" s="21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outlineLevel="1" thickBot="1" x14ac:dyDescent="0.3">
      <c r="A66" s="35"/>
      <c r="B66" s="170"/>
      <c r="C66" s="72"/>
      <c r="D66" s="73"/>
      <c r="E66" s="72"/>
      <c r="F66" s="73"/>
      <c r="G66" s="72"/>
      <c r="H66" s="74"/>
      <c r="I66" s="74"/>
      <c r="J66" s="74"/>
      <c r="K66" s="73"/>
      <c r="L66" s="75"/>
      <c r="M66" s="76"/>
      <c r="N66" s="77"/>
      <c r="O66" s="76"/>
      <c r="P66" s="76"/>
      <c r="Q66" s="76"/>
      <c r="R66" s="76"/>
      <c r="S66" s="76"/>
      <c r="T66" s="78"/>
    </row>
    <row r="67" spans="1:20" s="3" customFormat="1" ht="15.75" outlineLevel="1" thickBot="1" x14ac:dyDescent="0.3">
      <c r="A67" s="134" t="s">
        <v>25</v>
      </c>
      <c r="B67" s="291" t="s">
        <v>37</v>
      </c>
      <c r="C67" s="143">
        <f t="shared" ref="C67:T67" si="27">SUM(C60:C66)</f>
        <v>0</v>
      </c>
      <c r="D67" s="144">
        <f t="shared" si="27"/>
        <v>0</v>
      </c>
      <c r="E67" s="143">
        <f t="shared" si="27"/>
        <v>0</v>
      </c>
      <c r="F67" s="144">
        <f t="shared" si="27"/>
        <v>0</v>
      </c>
      <c r="G67" s="143">
        <f t="shared" si="27"/>
        <v>0</v>
      </c>
      <c r="H67" s="145">
        <f t="shared" si="27"/>
        <v>0</v>
      </c>
      <c r="I67" s="145">
        <f t="shared" si="27"/>
        <v>0</v>
      </c>
      <c r="J67" s="145">
        <f t="shared" si="27"/>
        <v>0</v>
      </c>
      <c r="K67" s="144">
        <f t="shared" si="27"/>
        <v>0</v>
      </c>
      <c r="L67" s="146">
        <f t="shared" si="27"/>
        <v>0</v>
      </c>
      <c r="M67" s="147">
        <f t="shared" si="27"/>
        <v>0</v>
      </c>
      <c r="N67" s="148">
        <f t="shared" si="27"/>
        <v>0</v>
      </c>
      <c r="O67" s="147">
        <f t="shared" si="27"/>
        <v>0</v>
      </c>
      <c r="P67" s="147">
        <f t="shared" si="27"/>
        <v>0</v>
      </c>
      <c r="Q67" s="147">
        <f t="shared" si="27"/>
        <v>0</v>
      </c>
      <c r="R67" s="147">
        <f t="shared" si="27"/>
        <v>0</v>
      </c>
      <c r="S67" s="147">
        <f t="shared" si="27"/>
        <v>0</v>
      </c>
      <c r="T67" s="147">
        <f t="shared" si="27"/>
        <v>0</v>
      </c>
    </row>
    <row r="68" spans="1:20" s="3" customFormat="1" ht="15.75" outlineLevel="1" thickBot="1" x14ac:dyDescent="0.3">
      <c r="A68" s="135" t="s">
        <v>27</v>
      </c>
      <c r="B68" s="292"/>
      <c r="C68" s="136" t="e">
        <f t="shared" ref="C68:T68" si="28">AVERAGE(C60:C66)</f>
        <v>#DIV/0!</v>
      </c>
      <c r="D68" s="137" t="e">
        <f t="shared" si="28"/>
        <v>#DIV/0!</v>
      </c>
      <c r="E68" s="136" t="e">
        <f t="shared" si="28"/>
        <v>#DIV/0!</v>
      </c>
      <c r="F68" s="137" t="e">
        <f t="shared" si="28"/>
        <v>#DIV/0!</v>
      </c>
      <c r="G68" s="136" t="e">
        <f t="shared" si="28"/>
        <v>#DIV/0!</v>
      </c>
      <c r="H68" s="138" t="e">
        <f t="shared" si="28"/>
        <v>#DIV/0!</v>
      </c>
      <c r="I68" s="138" t="e">
        <f t="shared" si="28"/>
        <v>#DIV/0!</v>
      </c>
      <c r="J68" s="138" t="e">
        <f t="shared" si="28"/>
        <v>#DIV/0!</v>
      </c>
      <c r="K68" s="137" t="e">
        <f t="shared" si="28"/>
        <v>#DIV/0!</v>
      </c>
      <c r="L68" s="139" t="e">
        <f t="shared" si="28"/>
        <v>#DIV/0!</v>
      </c>
      <c r="M68" s="140" t="e">
        <f t="shared" si="28"/>
        <v>#DIV/0!</v>
      </c>
      <c r="N68" s="141" t="e">
        <f t="shared" si="28"/>
        <v>#DIV/0!</v>
      </c>
      <c r="O68" s="142" t="e">
        <f t="shared" si="28"/>
        <v>#DIV/0!</v>
      </c>
      <c r="P68" s="142" t="e">
        <f t="shared" si="28"/>
        <v>#DIV/0!</v>
      </c>
      <c r="Q68" s="142" t="e">
        <f t="shared" si="28"/>
        <v>#DIV/0!</v>
      </c>
      <c r="R68" s="142" t="e">
        <f t="shared" si="28"/>
        <v>#DIV/0!</v>
      </c>
      <c r="S68" s="142" t="e">
        <f t="shared" si="28"/>
        <v>#DIV/0!</v>
      </c>
      <c r="T68" s="142" t="e">
        <f t="shared" si="28"/>
        <v>#DIV/0!</v>
      </c>
    </row>
    <row r="69" spans="1:20" s="3" customFormat="1" ht="15.75" customHeight="1" thickBot="1" x14ac:dyDescent="0.3">
      <c r="A69" s="36" t="s">
        <v>24</v>
      </c>
      <c r="B69" s="292"/>
      <c r="C69" s="37">
        <f t="shared" ref="C69:T69" si="29">SUM(C60:C64)</f>
        <v>0</v>
      </c>
      <c r="D69" s="38">
        <f t="shared" si="29"/>
        <v>0</v>
      </c>
      <c r="E69" s="37">
        <f t="shared" si="29"/>
        <v>0</v>
      </c>
      <c r="F69" s="38">
        <f t="shared" si="29"/>
        <v>0</v>
      </c>
      <c r="G69" s="37">
        <f t="shared" si="29"/>
        <v>0</v>
      </c>
      <c r="H69" s="39">
        <f t="shared" si="29"/>
        <v>0</v>
      </c>
      <c r="I69" s="39">
        <f t="shared" si="29"/>
        <v>0</v>
      </c>
      <c r="J69" s="39">
        <f t="shared" si="29"/>
        <v>0</v>
      </c>
      <c r="K69" s="38">
        <f t="shared" si="29"/>
        <v>0</v>
      </c>
      <c r="L69" s="40">
        <f t="shared" si="29"/>
        <v>0</v>
      </c>
      <c r="M69" s="41">
        <f t="shared" si="29"/>
        <v>0</v>
      </c>
      <c r="N69" s="42">
        <f t="shared" si="29"/>
        <v>0</v>
      </c>
      <c r="O69" s="41">
        <f t="shared" si="29"/>
        <v>0</v>
      </c>
      <c r="P69" s="41">
        <f t="shared" si="29"/>
        <v>0</v>
      </c>
      <c r="Q69" s="41">
        <f t="shared" si="29"/>
        <v>0</v>
      </c>
      <c r="R69" s="41">
        <f t="shared" si="29"/>
        <v>0</v>
      </c>
      <c r="S69" s="41">
        <f t="shared" si="29"/>
        <v>0</v>
      </c>
      <c r="T69" s="41">
        <f t="shared" si="29"/>
        <v>0</v>
      </c>
    </row>
    <row r="70" spans="1:20" s="3" customFormat="1" ht="15.75" thickBot="1" x14ac:dyDescent="0.3">
      <c r="A70" s="36" t="s">
        <v>26</v>
      </c>
      <c r="B70" s="293"/>
      <c r="C70" s="43" t="e">
        <f t="shared" ref="C70:T70" si="30">AVERAGE(C60:C64)</f>
        <v>#DIV/0!</v>
      </c>
      <c r="D70" s="44" t="e">
        <f t="shared" si="30"/>
        <v>#DIV/0!</v>
      </c>
      <c r="E70" s="43" t="e">
        <f t="shared" si="30"/>
        <v>#DIV/0!</v>
      </c>
      <c r="F70" s="44" t="e">
        <f t="shared" si="30"/>
        <v>#DIV/0!</v>
      </c>
      <c r="G70" s="43" t="e">
        <f t="shared" si="30"/>
        <v>#DIV/0!</v>
      </c>
      <c r="H70" s="45" t="e">
        <f t="shared" si="30"/>
        <v>#DIV/0!</v>
      </c>
      <c r="I70" s="45" t="e">
        <f t="shared" si="30"/>
        <v>#DIV/0!</v>
      </c>
      <c r="J70" s="45" t="e">
        <f t="shared" si="30"/>
        <v>#DIV/0!</v>
      </c>
      <c r="K70" s="44" t="e">
        <f t="shared" si="30"/>
        <v>#DIV/0!</v>
      </c>
      <c r="L70" s="46" t="e">
        <f t="shared" si="30"/>
        <v>#DIV/0!</v>
      </c>
      <c r="M70" s="48" t="e">
        <f t="shared" si="30"/>
        <v>#DIV/0!</v>
      </c>
      <c r="N70" s="47" t="e">
        <f t="shared" si="30"/>
        <v>#DIV/0!</v>
      </c>
      <c r="O70" s="48" t="e">
        <f t="shared" si="30"/>
        <v>#DIV/0!</v>
      </c>
      <c r="P70" s="48" t="e">
        <f t="shared" si="30"/>
        <v>#DIV/0!</v>
      </c>
      <c r="Q70" s="48" t="e">
        <f t="shared" si="30"/>
        <v>#DIV/0!</v>
      </c>
      <c r="R70" s="48" t="e">
        <f t="shared" si="30"/>
        <v>#DIV/0!</v>
      </c>
      <c r="S70" s="48" t="e">
        <f t="shared" si="30"/>
        <v>#DIV/0!</v>
      </c>
      <c r="T70" s="48" t="e">
        <f t="shared" si="30"/>
        <v>#DIV/0!</v>
      </c>
    </row>
    <row r="71" spans="1:20" s="3" customFormat="1" x14ac:dyDescent="0.25">
      <c r="A71" s="4"/>
      <c r="B71" s="17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76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50"/>
      <c r="P72" s="5"/>
      <c r="Q72" s="5"/>
      <c r="R72" s="298" t="s">
        <v>66</v>
      </c>
      <c r="S72" s="299"/>
      <c r="T72" s="300"/>
    </row>
    <row r="73" spans="1:20" ht="29.25" customHeight="1" x14ac:dyDescent="0.25">
      <c r="C73" s="57" t="s">
        <v>33</v>
      </c>
      <c r="D73" s="50">
        <f>SUM(C56:D56, C45:D45, C34:D34, C23:D23, C12:D12, C67:D67  )</f>
        <v>6262</v>
      </c>
      <c r="E73" s="50">
        <f>SUM(E56:F56, E45:F45, E34:F34, E23:F23, E12:F12, E67:F67 )</f>
        <v>76121</v>
      </c>
      <c r="F73" s="50">
        <f>SUM(G56:K56, G45:K45, G34:K34, G23:K23, G12:K12, G67:K67)</f>
        <v>81054</v>
      </c>
      <c r="G73" s="50">
        <f t="shared" ref="G73:N73" si="31">SUM(L56, L45, L34, L23, L12, L67)</f>
        <v>5913</v>
      </c>
      <c r="H73" s="50">
        <f t="shared" si="31"/>
        <v>3485</v>
      </c>
      <c r="I73" s="50">
        <f t="shared" si="31"/>
        <v>2717</v>
      </c>
      <c r="J73" s="50">
        <f t="shared" si="31"/>
        <v>8366</v>
      </c>
      <c r="K73" s="50">
        <f t="shared" si="31"/>
        <v>3021</v>
      </c>
      <c r="L73" s="50">
        <f t="shared" si="31"/>
        <v>4266</v>
      </c>
      <c r="M73" s="50">
        <f t="shared" si="31"/>
        <v>0</v>
      </c>
      <c r="N73" s="50">
        <f t="shared" si="31"/>
        <v>0</v>
      </c>
      <c r="O73" s="80"/>
      <c r="R73" s="296" t="s">
        <v>33</v>
      </c>
      <c r="S73" s="297"/>
      <c r="T73" s="128">
        <f>SUM(T56, T45, T34, T23, T12, T67)</f>
        <v>191205</v>
      </c>
    </row>
    <row r="74" spans="1:20" ht="29.25" customHeight="1" x14ac:dyDescent="0.25">
      <c r="C74" s="57" t="s">
        <v>34</v>
      </c>
      <c r="D74" s="50">
        <f>SUM(C58:D58, C47:D47, C36:D36, C25:D25, C14:D14, C69:D69 )</f>
        <v>6262</v>
      </c>
      <c r="E74" s="50">
        <f>SUM(E58:F58, E47:F47, E36:F36, E25:F25, E14:F14, E69:F69)</f>
        <v>71844</v>
      </c>
      <c r="F74" s="50">
        <f>SUM(G58:K58, G47:K47, G36:K36, G25:K25, G14:K14, G69:K69)</f>
        <v>80724</v>
      </c>
      <c r="G74" s="50">
        <f t="shared" ref="G74:N74" si="32">SUM(L58, L47, L36, L25, L14, L69)</f>
        <v>5418</v>
      </c>
      <c r="H74" s="50">
        <f t="shared" si="32"/>
        <v>3003</v>
      </c>
      <c r="I74" s="50">
        <f t="shared" si="32"/>
        <v>2574</v>
      </c>
      <c r="J74" s="50">
        <f t="shared" si="32"/>
        <v>7748</v>
      </c>
      <c r="K74" s="50">
        <f t="shared" si="32"/>
        <v>2846</v>
      </c>
      <c r="L74" s="50">
        <f t="shared" si="32"/>
        <v>3878</v>
      </c>
      <c r="M74" s="50">
        <f t="shared" si="32"/>
        <v>0</v>
      </c>
      <c r="N74" s="50">
        <f t="shared" si="32"/>
        <v>0</v>
      </c>
      <c r="O74" s="80"/>
      <c r="R74" s="296" t="s">
        <v>34</v>
      </c>
      <c r="S74" s="297"/>
      <c r="T74" s="127">
        <f>SUM(T14, T25, T36, T47, T58, T69)</f>
        <v>184297</v>
      </c>
    </row>
    <row r="75" spans="1:20" ht="30" customHeight="1" x14ac:dyDescent="0.25">
      <c r="R75" s="296" t="s">
        <v>72</v>
      </c>
      <c r="S75" s="297"/>
      <c r="T75" s="128">
        <f>AVERAGE(T56, T45, T34, T23, T12, T67)</f>
        <v>31867.5</v>
      </c>
    </row>
    <row r="76" spans="1:20" ht="30" customHeight="1" x14ac:dyDescent="0.25">
      <c r="R76" s="296" t="s">
        <v>26</v>
      </c>
      <c r="S76" s="297"/>
      <c r="T76" s="127">
        <f>AVERAGE(T14, T25, T36, T47, T58, T69)</f>
        <v>30716.166666666668</v>
      </c>
    </row>
  </sheetData>
  <mergeCells count="42"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</mergeCells>
  <pageMargins left="0.7" right="0.7" top="0.75" bottom="0.75" header="0.3" footer="0.3"/>
  <pageSetup paperSize="5" scale="47" orientation="landscape" r:id="rId1"/>
  <ignoredErrors>
    <ignoredError sqref="I12:K12 C12:H12 C56 C45 C23:C26 C34:C37 M12:S12" emptyCellReference="1"/>
    <ignoredError sqref="D13:H15 I13:I15 I23 I46:I48 I24:I26 D57:H58 I57:I58 C57:C58 C59:I59 C46:C48 D45:H48 I45 D56:H56 I56 D23:H26 I34:I37 D34:H37 J34:Q35 J45:Q45 J13:Q13 J23:S23 J56 J24:Q24 R34:S35 R56:S58 K56:Q57 R45:S45 J46:J48 J59 J57:J58 R13:S13 R59:S59 R46:S46 K46:Q46 R24:S24 J14:J15 J25:J26 J36:J37 S47:S48 C13:C15" evalError="1" emptyCellReference="1"/>
    <ignoredError sqref="T59 K67:S71 D67:I71" evalError="1"/>
    <ignoredError sqref="T22 T16:T21 T23 T11 T12" formulaRange="1" emptyCellReference="1"/>
    <ignoredError sqref="T56:T58 T38:T42 T27:T33 T34:T37 T44 T43 T45 T13:T15 T46:T50 T24:T26 R14:S15 K14:Q15 K25:K26 L25:L26 M25:Q26 R25:S26 R36:S37 K36:Q37 K47:Q48 R47:R48 K59:Q59 K58:Q58" evalError="1" formulaRange="1" emptyCellReference="1"/>
    <ignoredError sqref="T51 T52:T5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50" sqref="E50:E54"/>
    </sheetView>
  </sheetViews>
  <sheetFormatPr defaultRowHeight="13.5" outlineLevelRow="1" x14ac:dyDescent="0.25"/>
  <cols>
    <col min="1" max="1" width="18.7109375" style="13" bestFit="1" customWidth="1"/>
    <col min="2" max="2" width="10.7109375" style="178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C1" s="289" t="s">
        <v>9</v>
      </c>
      <c r="D1" s="307" t="s">
        <v>23</v>
      </c>
    </row>
    <row r="2" spans="1:4" ht="15" customHeight="1" thickBot="1" x14ac:dyDescent="0.3">
      <c r="C2" s="322"/>
      <c r="D2" s="308"/>
    </row>
    <row r="3" spans="1:4" ht="15" customHeight="1" x14ac:dyDescent="0.25">
      <c r="A3" s="311" t="s">
        <v>61</v>
      </c>
      <c r="B3" s="313" t="s">
        <v>62</v>
      </c>
      <c r="C3" s="315" t="s">
        <v>38</v>
      </c>
      <c r="D3" s="308"/>
    </row>
    <row r="4" spans="1:4" ht="14.25" thickBot="1" x14ac:dyDescent="0.3">
      <c r="A4" s="312"/>
      <c r="B4" s="314"/>
      <c r="C4" s="312"/>
      <c r="D4" s="308"/>
    </row>
    <row r="5" spans="1:4" s="61" customFormat="1" ht="14.25" hidden="1" thickBot="1" x14ac:dyDescent="0.3">
      <c r="A5" s="210"/>
      <c r="B5" s="173"/>
      <c r="C5" s="14"/>
      <c r="D5" s="20"/>
    </row>
    <row r="6" spans="1:4" s="61" customFormat="1" ht="14.25" hidden="1" customHeight="1" thickBot="1" x14ac:dyDescent="0.3">
      <c r="A6" s="210"/>
      <c r="B6" s="164"/>
      <c r="C6" s="14"/>
      <c r="D6" s="20"/>
    </row>
    <row r="7" spans="1:4" s="61" customFormat="1" ht="14.25" hidden="1" thickBot="1" x14ac:dyDescent="0.3">
      <c r="A7" s="210"/>
      <c r="B7" s="164"/>
      <c r="C7" s="14"/>
      <c r="D7" s="20"/>
    </row>
    <row r="8" spans="1:4" s="61" customFormat="1" ht="14.25" hidden="1" thickBot="1" x14ac:dyDescent="0.3">
      <c r="A8" s="210"/>
      <c r="B8" s="164"/>
      <c r="C8" s="14"/>
      <c r="D8" s="20"/>
    </row>
    <row r="9" spans="1:4" s="61" customFormat="1" ht="14.25" hidden="1" thickBot="1" x14ac:dyDescent="0.3">
      <c r="A9" s="210"/>
      <c r="B9" s="164"/>
      <c r="C9" s="14"/>
      <c r="D9" s="20"/>
    </row>
    <row r="10" spans="1:4" s="61" customFormat="1" ht="14.25" hidden="1" outlineLevel="1" thickBot="1" x14ac:dyDescent="0.3">
      <c r="A10" s="210"/>
      <c r="B10" s="164"/>
      <c r="C10" s="21"/>
      <c r="D10" s="20"/>
    </row>
    <row r="11" spans="1:4" s="61" customFormat="1" ht="14.25" outlineLevel="1" thickBot="1" x14ac:dyDescent="0.3">
      <c r="A11" s="192" t="s">
        <v>2</v>
      </c>
      <c r="B11" s="164">
        <v>42036</v>
      </c>
      <c r="C11" s="27">
        <v>147</v>
      </c>
      <c r="D11" s="20">
        <f t="shared" ref="D11" si="0">SUM(C11)</f>
        <v>147</v>
      </c>
    </row>
    <row r="12" spans="1:4" s="62" customFormat="1" ht="14.25" customHeight="1" outlineLevel="1" thickBot="1" x14ac:dyDescent="0.3">
      <c r="A12" s="134" t="s">
        <v>25</v>
      </c>
      <c r="B12" s="291" t="s">
        <v>28</v>
      </c>
      <c r="C12" s="143">
        <f>SUM(C5:C11)</f>
        <v>147</v>
      </c>
      <c r="D12" s="147">
        <f>SUM(D5:D11)</f>
        <v>147</v>
      </c>
    </row>
    <row r="13" spans="1:4" s="62" customFormat="1" ht="15.75" customHeight="1" outlineLevel="1" thickBot="1" x14ac:dyDescent="0.3">
      <c r="A13" s="135" t="s">
        <v>27</v>
      </c>
      <c r="B13" s="292"/>
      <c r="C13" s="136">
        <f>AVERAGE(C5:C11)</f>
        <v>147</v>
      </c>
      <c r="D13" s="142">
        <f>AVERAGE(D5:D11)</f>
        <v>147</v>
      </c>
    </row>
    <row r="14" spans="1:4" s="62" customFormat="1" ht="14.25" customHeight="1" thickBot="1" x14ac:dyDescent="0.3">
      <c r="A14" s="36" t="s">
        <v>24</v>
      </c>
      <c r="B14" s="292"/>
      <c r="C14" s="37">
        <f>SUM(C5:C9)</f>
        <v>0</v>
      </c>
      <c r="D14" s="41">
        <f>SUM(D5:D9)</f>
        <v>0</v>
      </c>
    </row>
    <row r="15" spans="1:4" s="62" customFormat="1" ht="15.75" customHeight="1" thickBot="1" x14ac:dyDescent="0.3">
      <c r="A15" s="36" t="s">
        <v>26</v>
      </c>
      <c r="B15" s="292"/>
      <c r="C15" s="43" t="e">
        <f>AVERAGE(C5:C9)</f>
        <v>#DIV/0!</v>
      </c>
      <c r="D15" s="48" t="e">
        <f>AVERAGE(D5:D9)</f>
        <v>#DIV/0!</v>
      </c>
    </row>
    <row r="16" spans="1:4" s="62" customFormat="1" ht="14.25" thickBot="1" x14ac:dyDescent="0.3">
      <c r="A16" s="35" t="s">
        <v>3</v>
      </c>
      <c r="B16" s="165">
        <v>42037</v>
      </c>
      <c r="C16" s="14">
        <v>322</v>
      </c>
      <c r="D16" s="18">
        <f t="shared" ref="D16:D22" si="1">SUM(C16:C16)</f>
        <v>322</v>
      </c>
    </row>
    <row r="17" spans="1:5" s="62" customFormat="1" ht="14.25" customHeight="1" thickBot="1" x14ac:dyDescent="0.3">
      <c r="A17" s="35" t="s">
        <v>4</v>
      </c>
      <c r="B17" s="215">
        <v>42038</v>
      </c>
      <c r="C17" s="14">
        <v>398</v>
      </c>
      <c r="D17" s="20">
        <f t="shared" si="1"/>
        <v>398</v>
      </c>
    </row>
    <row r="18" spans="1:5" s="62" customFormat="1" ht="14.25" thickBot="1" x14ac:dyDescent="0.3">
      <c r="A18" s="35" t="s">
        <v>5</v>
      </c>
      <c r="B18" s="166">
        <v>42039</v>
      </c>
      <c r="C18" s="14">
        <v>417</v>
      </c>
      <c r="D18" s="20">
        <f t="shared" si="1"/>
        <v>417</v>
      </c>
    </row>
    <row r="19" spans="1:5" s="62" customFormat="1" ht="14.25" thickBot="1" x14ac:dyDescent="0.3">
      <c r="A19" s="35" t="s">
        <v>6</v>
      </c>
      <c r="B19" s="166">
        <v>42040</v>
      </c>
      <c r="C19" s="14">
        <v>388</v>
      </c>
      <c r="D19" s="20">
        <f t="shared" si="1"/>
        <v>388</v>
      </c>
    </row>
    <row r="20" spans="1:5" s="62" customFormat="1" ht="14.25" thickBot="1" x14ac:dyDescent="0.3">
      <c r="A20" s="35" t="s">
        <v>0</v>
      </c>
      <c r="B20" s="166">
        <v>42041</v>
      </c>
      <c r="C20" s="14">
        <v>400</v>
      </c>
      <c r="D20" s="20">
        <f t="shared" si="1"/>
        <v>400</v>
      </c>
    </row>
    <row r="21" spans="1:5" s="62" customFormat="1" ht="14.25" outlineLevel="1" thickBot="1" x14ac:dyDescent="0.3">
      <c r="A21" s="35" t="s">
        <v>1</v>
      </c>
      <c r="B21" s="166">
        <v>42042</v>
      </c>
      <c r="C21" s="21">
        <v>242</v>
      </c>
      <c r="D21" s="20">
        <f t="shared" si="1"/>
        <v>242</v>
      </c>
      <c r="E21" s="211"/>
    </row>
    <row r="22" spans="1:5" s="62" customFormat="1" ht="14.25" outlineLevel="1" thickBot="1" x14ac:dyDescent="0.3">
      <c r="A22" s="35" t="s">
        <v>2</v>
      </c>
      <c r="B22" s="167">
        <v>42043</v>
      </c>
      <c r="C22" s="27">
        <v>147</v>
      </c>
      <c r="D22" s="86">
        <f t="shared" si="1"/>
        <v>147</v>
      </c>
    </row>
    <row r="23" spans="1:5" s="62" customFormat="1" ht="14.25" customHeight="1" outlineLevel="1" thickBot="1" x14ac:dyDescent="0.3">
      <c r="A23" s="134" t="s">
        <v>25</v>
      </c>
      <c r="B23" s="292" t="s">
        <v>29</v>
      </c>
      <c r="C23" s="143">
        <f>SUM(C16:C22)</f>
        <v>2314</v>
      </c>
      <c r="D23" s="147">
        <f>SUM(D16:D22)</f>
        <v>2314</v>
      </c>
    </row>
    <row r="24" spans="1:5" s="62" customFormat="1" ht="15.75" customHeight="1" outlineLevel="1" thickBot="1" x14ac:dyDescent="0.3">
      <c r="A24" s="135" t="s">
        <v>27</v>
      </c>
      <c r="B24" s="292"/>
      <c r="C24" s="136">
        <f>AVERAGE(C16:C22)</f>
        <v>330.57142857142856</v>
      </c>
      <c r="D24" s="142">
        <f>AVERAGE(D16:D22)</f>
        <v>330.57142857142856</v>
      </c>
    </row>
    <row r="25" spans="1:5" s="62" customFormat="1" ht="14.25" customHeight="1" thickBot="1" x14ac:dyDescent="0.3">
      <c r="A25" s="36" t="s">
        <v>24</v>
      </c>
      <c r="B25" s="292"/>
      <c r="C25" s="37">
        <f>SUM(C16:C20)</f>
        <v>1925</v>
      </c>
      <c r="D25" s="41">
        <f>SUM(D16:D20)</f>
        <v>1925</v>
      </c>
    </row>
    <row r="26" spans="1:5" s="62" customFormat="1" ht="15.75" customHeight="1" thickBot="1" x14ac:dyDescent="0.3">
      <c r="A26" s="36" t="s">
        <v>26</v>
      </c>
      <c r="B26" s="293"/>
      <c r="C26" s="43">
        <f>AVERAGE(C16:C20)</f>
        <v>385</v>
      </c>
      <c r="D26" s="48">
        <f>AVERAGE(D16:D20)</f>
        <v>385</v>
      </c>
    </row>
    <row r="27" spans="1:5" s="62" customFormat="1" ht="14.25" thickBot="1" x14ac:dyDescent="0.3">
      <c r="A27" s="35" t="s">
        <v>3</v>
      </c>
      <c r="B27" s="206">
        <v>42044</v>
      </c>
      <c r="C27" s="14">
        <v>372</v>
      </c>
      <c r="D27" s="18">
        <f t="shared" ref="D27:D33" si="2">SUM(C27:C27)</f>
        <v>372</v>
      </c>
    </row>
    <row r="28" spans="1:5" s="62" customFormat="1" ht="14.25" customHeight="1" thickBot="1" x14ac:dyDescent="0.3">
      <c r="A28" s="35" t="s">
        <v>4</v>
      </c>
      <c r="B28" s="169">
        <v>42045</v>
      </c>
      <c r="C28" s="14">
        <v>412</v>
      </c>
      <c r="D28" s="20">
        <f t="shared" si="2"/>
        <v>412</v>
      </c>
    </row>
    <row r="29" spans="1:5" s="62" customFormat="1" ht="14.25" thickBot="1" x14ac:dyDescent="0.3">
      <c r="A29" s="35" t="s">
        <v>5</v>
      </c>
      <c r="B29" s="169">
        <v>42046</v>
      </c>
      <c r="C29" s="14">
        <v>420</v>
      </c>
      <c r="D29" s="20">
        <f t="shared" si="2"/>
        <v>420</v>
      </c>
    </row>
    <row r="30" spans="1:5" s="62" customFormat="1" ht="14.25" thickBot="1" x14ac:dyDescent="0.3">
      <c r="A30" s="35" t="s">
        <v>6</v>
      </c>
      <c r="B30" s="169">
        <v>42047</v>
      </c>
      <c r="C30" s="14">
        <v>347</v>
      </c>
      <c r="D30" s="20">
        <f t="shared" si="2"/>
        <v>347</v>
      </c>
    </row>
    <row r="31" spans="1:5" s="62" customFormat="1" ht="14.25" thickBot="1" x14ac:dyDescent="0.3">
      <c r="A31" s="35" t="s">
        <v>0</v>
      </c>
      <c r="B31" s="169">
        <v>42048</v>
      </c>
      <c r="C31" s="14">
        <v>404</v>
      </c>
      <c r="D31" s="20">
        <f t="shared" si="2"/>
        <v>404</v>
      </c>
    </row>
    <row r="32" spans="1:5" s="62" customFormat="1" ht="14.25" outlineLevel="1" thickBot="1" x14ac:dyDescent="0.3">
      <c r="A32" s="35" t="s">
        <v>1</v>
      </c>
      <c r="B32" s="169">
        <v>42049</v>
      </c>
      <c r="C32" s="21">
        <v>203</v>
      </c>
      <c r="D32" s="20">
        <f t="shared" si="2"/>
        <v>203</v>
      </c>
    </row>
    <row r="33" spans="1:5" s="62" customFormat="1" ht="14.25" outlineLevel="1" thickBot="1" x14ac:dyDescent="0.3">
      <c r="A33" s="35" t="s">
        <v>2</v>
      </c>
      <c r="B33" s="169">
        <v>42050</v>
      </c>
      <c r="C33" s="27">
        <v>164</v>
      </c>
      <c r="D33" s="86">
        <f t="shared" si="2"/>
        <v>164</v>
      </c>
    </row>
    <row r="34" spans="1:5" s="62" customFormat="1" ht="14.25" customHeight="1" outlineLevel="1" thickBot="1" x14ac:dyDescent="0.3">
      <c r="A34" s="134" t="s">
        <v>25</v>
      </c>
      <c r="B34" s="291" t="s">
        <v>30</v>
      </c>
      <c r="C34" s="143">
        <f>SUM(C27:C33)</f>
        <v>2322</v>
      </c>
      <c r="D34" s="147">
        <f>SUM(D27:D33)</f>
        <v>2322</v>
      </c>
    </row>
    <row r="35" spans="1:5" s="62" customFormat="1" ht="15.75" customHeight="1" outlineLevel="1" thickBot="1" x14ac:dyDescent="0.3">
      <c r="A35" s="135" t="s">
        <v>27</v>
      </c>
      <c r="B35" s="292"/>
      <c r="C35" s="136">
        <f>AVERAGE(C27:C33)</f>
        <v>331.71428571428572</v>
      </c>
      <c r="D35" s="142">
        <f>AVERAGE(D27:D33)</f>
        <v>331.71428571428572</v>
      </c>
    </row>
    <row r="36" spans="1:5" s="62" customFormat="1" ht="14.25" customHeight="1" thickBot="1" x14ac:dyDescent="0.3">
      <c r="A36" s="36" t="s">
        <v>24</v>
      </c>
      <c r="B36" s="292"/>
      <c r="C36" s="41">
        <f>SUM(C27:C31)</f>
        <v>1955</v>
      </c>
      <c r="D36" s="41">
        <f>SUM(D27:D31)</f>
        <v>1955</v>
      </c>
    </row>
    <row r="37" spans="1:5" s="62" customFormat="1" ht="15.75" customHeight="1" thickBot="1" x14ac:dyDescent="0.3">
      <c r="A37" s="36" t="s">
        <v>26</v>
      </c>
      <c r="B37" s="293"/>
      <c r="C37" s="48">
        <f>AVERAGE(C27:C31)</f>
        <v>391</v>
      </c>
      <c r="D37" s="48">
        <f>AVERAGE(D27:D31)</f>
        <v>391</v>
      </c>
    </row>
    <row r="38" spans="1:5" s="62" customFormat="1" ht="14.25" thickBot="1" x14ac:dyDescent="0.3">
      <c r="A38" s="35" t="s">
        <v>3</v>
      </c>
      <c r="B38" s="168">
        <v>42051</v>
      </c>
      <c r="C38" s="14">
        <v>139</v>
      </c>
      <c r="D38" s="18">
        <f t="shared" ref="D38:D42" si="3">SUM(C38:C38)</f>
        <v>139</v>
      </c>
    </row>
    <row r="39" spans="1:5" s="62" customFormat="1" ht="14.25" customHeight="1" thickBot="1" x14ac:dyDescent="0.3">
      <c r="A39" s="35" t="s">
        <v>4</v>
      </c>
      <c r="B39" s="197">
        <v>42052</v>
      </c>
      <c r="C39" s="14">
        <v>334</v>
      </c>
      <c r="D39" s="20">
        <f t="shared" si="3"/>
        <v>334</v>
      </c>
    </row>
    <row r="40" spans="1:5" s="62" customFormat="1" ht="14.25" thickBot="1" x14ac:dyDescent="0.3">
      <c r="A40" s="35" t="s">
        <v>5</v>
      </c>
      <c r="B40" s="197">
        <v>42053</v>
      </c>
      <c r="C40" s="14">
        <v>433</v>
      </c>
      <c r="D40" s="20">
        <f t="shared" si="3"/>
        <v>433</v>
      </c>
    </row>
    <row r="41" spans="1:5" s="62" customFormat="1" ht="14.25" thickBot="1" x14ac:dyDescent="0.3">
      <c r="A41" s="35" t="s">
        <v>6</v>
      </c>
      <c r="B41" s="197">
        <v>42054</v>
      </c>
      <c r="C41" s="14">
        <v>406</v>
      </c>
      <c r="D41" s="20">
        <f t="shared" si="3"/>
        <v>406</v>
      </c>
    </row>
    <row r="42" spans="1:5" s="62" customFormat="1" ht="14.25" thickBot="1" x14ac:dyDescent="0.3">
      <c r="A42" s="35" t="s">
        <v>0</v>
      </c>
      <c r="B42" s="197">
        <v>42055</v>
      </c>
      <c r="C42" s="14">
        <v>214</v>
      </c>
      <c r="D42" s="20">
        <f t="shared" si="3"/>
        <v>214</v>
      </c>
    </row>
    <row r="43" spans="1:5" s="62" customFormat="1" ht="14.25" outlineLevel="1" thickBot="1" x14ac:dyDescent="0.3">
      <c r="A43" s="35" t="s">
        <v>1</v>
      </c>
      <c r="B43" s="197">
        <v>42056</v>
      </c>
      <c r="C43" s="21"/>
      <c r="D43" s="20"/>
      <c r="E43" s="211" t="s">
        <v>79</v>
      </c>
    </row>
    <row r="44" spans="1:5" s="62" customFormat="1" ht="14.25" outlineLevel="1" thickBot="1" x14ac:dyDescent="0.3">
      <c r="A44" s="35" t="s">
        <v>2</v>
      </c>
      <c r="B44" s="170">
        <v>42057</v>
      </c>
      <c r="C44" s="27"/>
      <c r="D44" s="86"/>
      <c r="E44" s="211" t="s">
        <v>79</v>
      </c>
    </row>
    <row r="45" spans="1:5" s="62" customFormat="1" ht="14.25" customHeight="1" outlineLevel="1" thickBot="1" x14ac:dyDescent="0.3">
      <c r="A45" s="134" t="s">
        <v>25</v>
      </c>
      <c r="B45" s="291" t="s">
        <v>31</v>
      </c>
      <c r="C45" s="143">
        <f>SUM(C38:C44)</f>
        <v>1526</v>
      </c>
      <c r="D45" s="147">
        <f>SUM(D38:D44)</f>
        <v>1526</v>
      </c>
      <c r="E45" s="211"/>
    </row>
    <row r="46" spans="1:5" s="62" customFormat="1" ht="15.75" customHeight="1" outlineLevel="1" thickBot="1" x14ac:dyDescent="0.3">
      <c r="A46" s="135" t="s">
        <v>27</v>
      </c>
      <c r="B46" s="292"/>
      <c r="C46" s="136">
        <f>AVERAGE(C38:C44)</f>
        <v>305.2</v>
      </c>
      <c r="D46" s="142">
        <f>AVERAGE(D38:D44)</f>
        <v>305.2</v>
      </c>
      <c r="E46" s="211"/>
    </row>
    <row r="47" spans="1:5" s="62" customFormat="1" ht="14.25" customHeight="1" thickBot="1" x14ac:dyDescent="0.3">
      <c r="A47" s="36" t="s">
        <v>24</v>
      </c>
      <c r="B47" s="292"/>
      <c r="C47" s="41">
        <f>SUM(C38:C42)</f>
        <v>1526</v>
      </c>
      <c r="D47" s="41">
        <f>SUM(D38:D42)</f>
        <v>1526</v>
      </c>
      <c r="E47" s="211"/>
    </row>
    <row r="48" spans="1:5" s="62" customFormat="1" ht="15.75" customHeight="1" thickBot="1" x14ac:dyDescent="0.3">
      <c r="A48" s="36" t="s">
        <v>26</v>
      </c>
      <c r="B48" s="293"/>
      <c r="C48" s="48">
        <f>AVERAGE(C38:C42)</f>
        <v>305.2</v>
      </c>
      <c r="D48" s="48">
        <f>AVERAGE(D38:D42)</f>
        <v>305.2</v>
      </c>
      <c r="E48" s="211"/>
    </row>
    <row r="49" spans="1:5" s="62" customFormat="1" ht="14.25" thickBot="1" x14ac:dyDescent="0.3">
      <c r="A49" s="35" t="s">
        <v>3</v>
      </c>
      <c r="B49" s="171">
        <v>42058</v>
      </c>
      <c r="C49" s="218">
        <v>137</v>
      </c>
      <c r="D49" s="20">
        <f t="shared" ref="D49" si="4">SUM(C49:C49)</f>
        <v>137</v>
      </c>
      <c r="E49" s="211"/>
    </row>
    <row r="50" spans="1:5" s="62" customFormat="1" ht="14.25" customHeight="1" thickBot="1" x14ac:dyDescent="0.3">
      <c r="A50" s="35" t="s">
        <v>4</v>
      </c>
      <c r="B50" s="169">
        <v>42059</v>
      </c>
      <c r="C50" s="14"/>
      <c r="D50" s="20"/>
      <c r="E50" s="211" t="s">
        <v>79</v>
      </c>
    </row>
    <row r="51" spans="1:5" s="62" customFormat="1" ht="14.25" thickBot="1" x14ac:dyDescent="0.3">
      <c r="A51" s="35" t="s">
        <v>5</v>
      </c>
      <c r="B51" s="169">
        <v>42060</v>
      </c>
      <c r="C51" s="25"/>
      <c r="D51" s="20"/>
      <c r="E51" s="211" t="s">
        <v>79</v>
      </c>
    </row>
    <row r="52" spans="1:5" s="62" customFormat="1" ht="14.25" customHeight="1" thickBot="1" x14ac:dyDescent="0.3">
      <c r="A52" s="35" t="s">
        <v>6</v>
      </c>
      <c r="B52" s="197">
        <v>42061</v>
      </c>
      <c r="C52" s="14"/>
      <c r="D52" s="20"/>
      <c r="E52" s="211" t="s">
        <v>79</v>
      </c>
    </row>
    <row r="53" spans="1:5" s="62" customFormat="1" ht="14.25" customHeight="1" thickBot="1" x14ac:dyDescent="0.3">
      <c r="A53" s="35" t="s">
        <v>0</v>
      </c>
      <c r="B53" s="197">
        <v>42062</v>
      </c>
      <c r="C53" s="14"/>
      <c r="D53" s="20"/>
      <c r="E53" s="211" t="s">
        <v>79</v>
      </c>
    </row>
    <row r="54" spans="1:5" s="62" customFormat="1" ht="14.25" customHeight="1" outlineLevel="1" thickBot="1" x14ac:dyDescent="0.3">
      <c r="A54" s="35" t="s">
        <v>1</v>
      </c>
      <c r="B54" s="197">
        <v>42063</v>
      </c>
      <c r="C54" s="21"/>
      <c r="D54" s="20"/>
      <c r="E54" s="211" t="s">
        <v>79</v>
      </c>
    </row>
    <row r="55" spans="1:5" s="62" customFormat="1" ht="14.25" hidden="1" customHeight="1" outlineLevel="1" thickBot="1" x14ac:dyDescent="0.3">
      <c r="A55" s="207"/>
      <c r="B55" s="170"/>
      <c r="C55" s="27"/>
      <c r="D55" s="20"/>
    </row>
    <row r="56" spans="1:5" s="62" customFormat="1" ht="14.25" customHeight="1" outlineLevel="1" thickBot="1" x14ac:dyDescent="0.3">
      <c r="A56" s="134" t="s">
        <v>25</v>
      </c>
      <c r="B56" s="291" t="s">
        <v>32</v>
      </c>
      <c r="C56" s="143">
        <f>SUM(C49:C55)</f>
        <v>137</v>
      </c>
      <c r="D56" s="147">
        <f>SUM(D49:D55)</f>
        <v>137</v>
      </c>
    </row>
    <row r="57" spans="1:5" s="62" customFormat="1" ht="15.75" customHeight="1" outlineLevel="1" thickBot="1" x14ac:dyDescent="0.3">
      <c r="A57" s="135" t="s">
        <v>27</v>
      </c>
      <c r="B57" s="292"/>
      <c r="C57" s="136">
        <f>AVERAGE(C49:C55)</f>
        <v>137</v>
      </c>
      <c r="D57" s="142">
        <f>AVERAGE(D49:D55)</f>
        <v>137</v>
      </c>
    </row>
    <row r="58" spans="1:5" s="62" customFormat="1" ht="14.25" customHeight="1" thickBot="1" x14ac:dyDescent="0.3">
      <c r="A58" s="36" t="s">
        <v>24</v>
      </c>
      <c r="B58" s="292"/>
      <c r="C58" s="37">
        <f>SUM(C49:C53)</f>
        <v>137</v>
      </c>
      <c r="D58" s="41">
        <f>SUM(D49:D53)</f>
        <v>137</v>
      </c>
    </row>
    <row r="59" spans="1:5" s="62" customFormat="1" ht="15.75" customHeight="1" thickBot="1" x14ac:dyDescent="0.3">
      <c r="A59" s="36" t="s">
        <v>26</v>
      </c>
      <c r="B59" s="293"/>
      <c r="C59" s="43">
        <f>AVERAGE(C49:C53)</f>
        <v>137</v>
      </c>
      <c r="D59" s="48">
        <f>AVERAGE(D49:D53)</f>
        <v>137</v>
      </c>
    </row>
    <row r="60" spans="1:5" s="62" customFormat="1" hidden="1" x14ac:dyDescent="0.25">
      <c r="A60" s="207"/>
      <c r="B60" s="171"/>
      <c r="C60" s="14"/>
      <c r="D60" s="18"/>
    </row>
    <row r="61" spans="1:5" s="62" customFormat="1" ht="14.25" hidden="1" customHeight="1" x14ac:dyDescent="0.25">
      <c r="A61" s="207"/>
      <c r="B61" s="169"/>
      <c r="C61" s="14"/>
      <c r="D61" s="18"/>
    </row>
    <row r="62" spans="1:5" s="62" customFormat="1" hidden="1" x14ac:dyDescent="0.25">
      <c r="A62" s="207"/>
      <c r="B62" s="169"/>
      <c r="C62" s="14"/>
      <c r="D62" s="18"/>
    </row>
    <row r="63" spans="1:5" s="62" customFormat="1" hidden="1" x14ac:dyDescent="0.25">
      <c r="A63" s="35"/>
      <c r="B63" s="169"/>
      <c r="C63" s="14"/>
      <c r="D63" s="18"/>
    </row>
    <row r="64" spans="1:5" s="62" customFormat="1" hidden="1" x14ac:dyDescent="0.25">
      <c r="A64" s="35"/>
      <c r="B64" s="169"/>
      <c r="C64" s="14"/>
      <c r="D64" s="18"/>
    </row>
    <row r="65" spans="1:6" s="62" customFormat="1" hidden="1" outlineLevel="1" x14ac:dyDescent="0.25">
      <c r="A65" s="35"/>
      <c r="B65" s="169"/>
      <c r="C65" s="21"/>
      <c r="D65" s="18"/>
    </row>
    <row r="66" spans="1:6" s="62" customFormat="1" ht="14.25" hidden="1" outlineLevel="1" thickBot="1" x14ac:dyDescent="0.3">
      <c r="A66" s="35"/>
      <c r="B66" s="170"/>
      <c r="C66" s="27"/>
      <c r="D66" s="18"/>
    </row>
    <row r="67" spans="1:6" s="62" customFormat="1" ht="14.25" hidden="1" customHeight="1" outlineLevel="1" thickBot="1" x14ac:dyDescent="0.3">
      <c r="A67" s="134" t="s">
        <v>25</v>
      </c>
      <c r="B67" s="291" t="s">
        <v>37</v>
      </c>
      <c r="C67" s="143">
        <f>SUM(C60:C66)</f>
        <v>0</v>
      </c>
      <c r="D67" s="147">
        <f>SUM(D60:D66)</f>
        <v>0</v>
      </c>
    </row>
    <row r="68" spans="1:6" s="62" customFormat="1" ht="15.75" hidden="1" customHeight="1" outlineLevel="1" thickBot="1" x14ac:dyDescent="0.3">
      <c r="A68" s="135" t="s">
        <v>27</v>
      </c>
      <c r="B68" s="292"/>
      <c r="C68" s="136" t="e">
        <f>AVERAGE(C60:C66)</f>
        <v>#DIV/0!</v>
      </c>
      <c r="D68" s="142" t="e">
        <f>AVERAGE(D60:D66)</f>
        <v>#DIV/0!</v>
      </c>
    </row>
    <row r="69" spans="1:6" s="62" customFormat="1" ht="14.25" hidden="1" customHeight="1" thickBot="1" x14ac:dyDescent="0.3">
      <c r="A69" s="36" t="s">
        <v>24</v>
      </c>
      <c r="B69" s="292"/>
      <c r="C69" s="37">
        <f>SUM(C60:C64)</f>
        <v>0</v>
      </c>
      <c r="D69" s="41">
        <f>SUM(D60:D64)</f>
        <v>0</v>
      </c>
    </row>
    <row r="70" spans="1:6" s="62" customFormat="1" ht="15.75" hidden="1" customHeight="1" thickBot="1" x14ac:dyDescent="0.3">
      <c r="A70" s="36" t="s">
        <v>26</v>
      </c>
      <c r="B70" s="293"/>
      <c r="C70" s="43" t="e">
        <f>AVERAGE(C60:C64)</f>
        <v>#DIV/0!</v>
      </c>
      <c r="D70" s="48" t="e">
        <f>AVERAGE(D60:D64)</f>
        <v>#DIV/0!</v>
      </c>
    </row>
    <row r="71" spans="1:6" s="62" customFormat="1" x14ac:dyDescent="0.25">
      <c r="A71" s="63"/>
      <c r="B71" s="179"/>
      <c r="C71" s="65"/>
      <c r="D71" s="65"/>
    </row>
    <row r="72" spans="1:6" s="62" customFormat="1" ht="42" customHeight="1" x14ac:dyDescent="0.25">
      <c r="A72" s="49"/>
      <c r="B72" s="180" t="s">
        <v>9</v>
      </c>
      <c r="D72" s="298" t="s">
        <v>67</v>
      </c>
      <c r="E72" s="320"/>
      <c r="F72" s="321"/>
    </row>
    <row r="73" spans="1:6" ht="30" customHeight="1" x14ac:dyDescent="0.25">
      <c r="A73" s="57" t="s">
        <v>34</v>
      </c>
      <c r="B73" s="181">
        <f>SUM(C58:C58, C47:C47, C36:C36, C25:C25, C14:C14, C69:C69)</f>
        <v>5543</v>
      </c>
      <c r="D73" s="296" t="s">
        <v>34</v>
      </c>
      <c r="E73" s="297"/>
      <c r="F73" s="127">
        <f>SUM(D14, D25, D36, D47, D58, D69)</f>
        <v>5543</v>
      </c>
    </row>
    <row r="74" spans="1:6" ht="30" customHeight="1" x14ac:dyDescent="0.25">
      <c r="A74" s="57" t="s">
        <v>33</v>
      </c>
      <c r="B74" s="181">
        <f>SUM(C56:C56, C45:C45, C34:C34, C23:C23, C12:C12, C67:C67 )</f>
        <v>6446</v>
      </c>
      <c r="D74" s="296" t="s">
        <v>33</v>
      </c>
      <c r="E74" s="297"/>
      <c r="F74" s="128">
        <f>SUM(D56, D45, D34, D23, D12, D67)</f>
        <v>6446</v>
      </c>
    </row>
    <row r="75" spans="1:6" ht="30" customHeight="1" x14ac:dyDescent="0.25">
      <c r="D75" s="296" t="s">
        <v>26</v>
      </c>
      <c r="E75" s="297"/>
      <c r="F75" s="128">
        <f>AVERAGE(D14, D25, D36, D47, D58, D69)</f>
        <v>923.83333333333337</v>
      </c>
    </row>
    <row r="76" spans="1:6" ht="30" customHeight="1" x14ac:dyDescent="0.25">
      <c r="D76" s="296" t="s">
        <v>72</v>
      </c>
      <c r="E76" s="297"/>
      <c r="F76" s="127">
        <f>AVERAGE(D56, D45, D34, D23, D12, D67)</f>
        <v>1074.3333333333333</v>
      </c>
    </row>
  </sheetData>
  <mergeCells count="16">
    <mergeCell ref="D75:E75"/>
    <mergeCell ref="D76:E76"/>
    <mergeCell ref="B56:B59"/>
    <mergeCell ref="B45:B48"/>
    <mergeCell ref="B34:B37"/>
    <mergeCell ref="D74:E74"/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</mergeCells>
  <pageMargins left="0.7" right="0.7" top="0.75" bottom="0.75" header="0.3" footer="0.3"/>
  <pageSetup scale="59" orientation="portrait" r:id="rId1"/>
  <ignoredErrors>
    <ignoredError sqref="C12:D13 D14 D16:D34" emptyCellReference="1"/>
    <ignoredError sqref="D35:D37 D42 D41 D40 D39 D38 D45 D15" evalError="1" emptyCellReference="1"/>
    <ignoredError sqref="C63:D71 C46:D46 C56:D57 D47 D48 D49 D59 D58" evalError="1"/>
    <ignoredError sqref="C14 C23:C26 C34" formulaRange="1" emptyCellReference="1"/>
    <ignoredError sqref="C35:C37 C45 C15" evalError="1" formulaRange="1" emptyCellReference="1"/>
    <ignoredError sqref="C47:C48 C58:C5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36" sqref="F36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B1" s="178"/>
      <c r="C1" s="301" t="s">
        <v>7</v>
      </c>
      <c r="D1" s="301" t="s">
        <v>39</v>
      </c>
      <c r="E1" s="289" t="s">
        <v>8</v>
      </c>
      <c r="F1" s="301" t="s">
        <v>73</v>
      </c>
      <c r="G1" s="301" t="s">
        <v>10</v>
      </c>
      <c r="H1" s="327"/>
      <c r="I1" s="328"/>
      <c r="J1" s="323" t="s">
        <v>23</v>
      </c>
    </row>
    <row r="2" spans="1:11" ht="15" customHeight="1" thickBot="1" x14ac:dyDescent="0.3">
      <c r="B2" s="178"/>
      <c r="C2" s="302"/>
      <c r="D2" s="302"/>
      <c r="E2" s="290"/>
      <c r="F2" s="302"/>
      <c r="G2" s="329"/>
      <c r="H2" s="330"/>
      <c r="I2" s="331"/>
      <c r="J2" s="324"/>
    </row>
    <row r="3" spans="1:11" ht="13.5" customHeight="1" x14ac:dyDescent="0.25">
      <c r="A3" s="311" t="s">
        <v>61</v>
      </c>
      <c r="B3" s="313" t="s">
        <v>62</v>
      </c>
      <c r="C3" s="315" t="s">
        <v>7</v>
      </c>
      <c r="D3" s="315" t="s">
        <v>40</v>
      </c>
      <c r="E3" s="287" t="s">
        <v>8</v>
      </c>
      <c r="F3" s="316" t="s">
        <v>73</v>
      </c>
      <c r="G3" s="315" t="s">
        <v>10</v>
      </c>
      <c r="H3" s="326" t="s">
        <v>41</v>
      </c>
      <c r="I3" s="325" t="s">
        <v>42</v>
      </c>
      <c r="J3" s="324"/>
    </row>
    <row r="4" spans="1:11" ht="14.25" thickBot="1" x14ac:dyDescent="0.3">
      <c r="A4" s="312"/>
      <c r="B4" s="314"/>
      <c r="C4" s="312"/>
      <c r="D4" s="312"/>
      <c r="E4" s="288"/>
      <c r="F4" s="317"/>
      <c r="G4" s="312"/>
      <c r="H4" s="312"/>
      <c r="I4" s="310"/>
      <c r="J4" s="324"/>
    </row>
    <row r="5" spans="1:11" s="61" customFormat="1" ht="14.25" hidden="1" thickBot="1" x14ac:dyDescent="0.3">
      <c r="A5" s="210"/>
      <c r="B5" s="173"/>
      <c r="C5" s="14"/>
      <c r="D5" s="14"/>
      <c r="E5" s="18"/>
      <c r="F5" s="184"/>
      <c r="G5" s="17"/>
      <c r="H5" s="14"/>
      <c r="I5" s="15"/>
      <c r="J5" s="71"/>
    </row>
    <row r="6" spans="1:11" s="61" customFormat="1" ht="14.25" hidden="1" thickBot="1" x14ac:dyDescent="0.3">
      <c r="A6" s="210"/>
      <c r="B6" s="164"/>
      <c r="C6" s="14"/>
      <c r="D6" s="14"/>
      <c r="E6" s="18"/>
      <c r="F6" s="184"/>
      <c r="G6" s="17"/>
      <c r="H6" s="14"/>
      <c r="I6" s="15"/>
      <c r="J6" s="71"/>
    </row>
    <row r="7" spans="1:11" s="61" customFormat="1" ht="14.25" hidden="1" thickBot="1" x14ac:dyDescent="0.3">
      <c r="A7" s="210"/>
      <c r="B7" s="164"/>
      <c r="C7" s="14"/>
      <c r="D7" s="14"/>
      <c r="E7" s="18"/>
      <c r="F7" s="184"/>
      <c r="G7" s="17"/>
      <c r="H7" s="14"/>
      <c r="I7" s="15"/>
      <c r="J7" s="71"/>
    </row>
    <row r="8" spans="1:11" s="61" customFormat="1" ht="14.25" hidden="1" thickBot="1" x14ac:dyDescent="0.3">
      <c r="A8" s="210"/>
      <c r="B8" s="164"/>
      <c r="C8" s="14"/>
      <c r="D8" s="14"/>
      <c r="E8" s="18"/>
      <c r="F8" s="184"/>
      <c r="G8" s="17"/>
      <c r="H8" s="14"/>
      <c r="I8" s="15"/>
      <c r="J8" s="71"/>
      <c r="K8" s="208"/>
    </row>
    <row r="9" spans="1:11" s="61" customFormat="1" ht="14.25" hidden="1" thickBot="1" x14ac:dyDescent="0.3">
      <c r="A9" s="210"/>
      <c r="B9" s="164"/>
      <c r="C9" s="21"/>
      <c r="D9" s="14"/>
      <c r="E9" s="18"/>
      <c r="F9" s="184"/>
      <c r="G9" s="17"/>
      <c r="H9" s="14"/>
      <c r="I9" s="15"/>
      <c r="J9" s="71"/>
      <c r="K9" s="208"/>
    </row>
    <row r="10" spans="1:11" s="61" customFormat="1" ht="14.25" hidden="1" outlineLevel="1" thickBot="1" x14ac:dyDescent="0.3">
      <c r="A10" s="210"/>
      <c r="B10" s="164"/>
      <c r="C10" s="21"/>
      <c r="D10" s="21"/>
      <c r="E10" s="25"/>
      <c r="F10" s="185"/>
      <c r="G10" s="21"/>
      <c r="H10" s="21"/>
      <c r="I10" s="22"/>
      <c r="J10" s="71"/>
      <c r="K10" s="208"/>
    </row>
    <row r="11" spans="1:11" s="61" customFormat="1" ht="14.25" outlineLevel="1" thickBot="1" x14ac:dyDescent="0.3">
      <c r="A11" s="192" t="s">
        <v>2</v>
      </c>
      <c r="B11" s="164">
        <v>42036</v>
      </c>
      <c r="C11" s="27">
        <v>16</v>
      </c>
      <c r="D11" s="27"/>
      <c r="E11" s="31">
        <v>54</v>
      </c>
      <c r="F11" s="186">
        <v>6</v>
      </c>
      <c r="G11" s="27">
        <v>71</v>
      </c>
      <c r="H11" s="27">
        <v>17</v>
      </c>
      <c r="I11" s="28">
        <v>773</v>
      </c>
      <c r="J11" s="71">
        <f t="shared" ref="J11" si="0">SUM(C11:I11)</f>
        <v>937</v>
      </c>
      <c r="K11" s="208"/>
    </row>
    <row r="12" spans="1:11" s="62" customFormat="1" ht="14.25" customHeight="1" outlineLevel="1" thickBot="1" x14ac:dyDescent="0.3">
      <c r="A12" s="134" t="s">
        <v>25</v>
      </c>
      <c r="B12" s="291" t="s">
        <v>28</v>
      </c>
      <c r="C12" s="143">
        <f>SUM(C5:C11)</f>
        <v>16</v>
      </c>
      <c r="D12" s="143">
        <f t="shared" ref="D12:J12" si="1">SUM(D5:D11)</f>
        <v>0</v>
      </c>
      <c r="E12" s="143">
        <f t="shared" si="1"/>
        <v>54</v>
      </c>
      <c r="F12" s="146">
        <f t="shared" si="1"/>
        <v>6</v>
      </c>
      <c r="G12" s="143">
        <f t="shared" si="1"/>
        <v>71</v>
      </c>
      <c r="H12" s="143">
        <f t="shared" si="1"/>
        <v>17</v>
      </c>
      <c r="I12" s="147">
        <f t="shared" si="1"/>
        <v>773</v>
      </c>
      <c r="J12" s="143">
        <f t="shared" si="1"/>
        <v>937</v>
      </c>
    </row>
    <row r="13" spans="1:11" s="62" customFormat="1" ht="15.75" customHeight="1" outlineLevel="1" thickBot="1" x14ac:dyDescent="0.3">
      <c r="A13" s="135" t="s">
        <v>27</v>
      </c>
      <c r="B13" s="292"/>
      <c r="C13" s="136">
        <f>AVERAGE(C5:C11)</f>
        <v>16</v>
      </c>
      <c r="D13" s="136" t="e">
        <f t="shared" ref="D13:J13" si="2">AVERAGE(D5:D11)</f>
        <v>#DIV/0!</v>
      </c>
      <c r="E13" s="136">
        <f t="shared" si="2"/>
        <v>54</v>
      </c>
      <c r="F13" s="139">
        <f t="shared" si="2"/>
        <v>6</v>
      </c>
      <c r="G13" s="136">
        <f t="shared" si="2"/>
        <v>71</v>
      </c>
      <c r="H13" s="136">
        <f t="shared" si="2"/>
        <v>17</v>
      </c>
      <c r="I13" s="142">
        <f t="shared" si="2"/>
        <v>773</v>
      </c>
      <c r="J13" s="136">
        <f t="shared" si="2"/>
        <v>937</v>
      </c>
    </row>
    <row r="14" spans="1:11" s="62" customFormat="1" ht="14.25" customHeight="1" thickBot="1" x14ac:dyDescent="0.3">
      <c r="A14" s="36" t="s">
        <v>24</v>
      </c>
      <c r="B14" s="292"/>
      <c r="C14" s="37">
        <f>SUM(C5:C9)</f>
        <v>0</v>
      </c>
      <c r="D14" s="37">
        <f t="shared" ref="D14:J14" si="3">SUM(D5:D9)</f>
        <v>0</v>
      </c>
      <c r="E14" s="37">
        <f t="shared" si="3"/>
        <v>0</v>
      </c>
      <c r="F14" s="40">
        <f t="shared" si="3"/>
        <v>0</v>
      </c>
      <c r="G14" s="37">
        <f t="shared" si="3"/>
        <v>0</v>
      </c>
      <c r="H14" s="37">
        <f t="shared" si="3"/>
        <v>0</v>
      </c>
      <c r="I14" s="41">
        <f t="shared" si="3"/>
        <v>0</v>
      </c>
      <c r="J14" s="37">
        <f t="shared" si="3"/>
        <v>0</v>
      </c>
    </row>
    <row r="15" spans="1:11" s="62" customFormat="1" ht="15.75" customHeight="1" thickBot="1" x14ac:dyDescent="0.3">
      <c r="A15" s="36" t="s">
        <v>26</v>
      </c>
      <c r="B15" s="292"/>
      <c r="C15" s="43" t="e">
        <f>AVERAGE(C5:C9)</f>
        <v>#DIV/0!</v>
      </c>
      <c r="D15" s="43" t="e">
        <f t="shared" ref="D15:J15" si="4">AVERAGE(D5:D9)</f>
        <v>#DIV/0!</v>
      </c>
      <c r="E15" s="43" t="e">
        <f t="shared" si="4"/>
        <v>#DIV/0!</v>
      </c>
      <c r="F15" s="46" t="e">
        <f t="shared" si="4"/>
        <v>#DIV/0!</v>
      </c>
      <c r="G15" s="43" t="e">
        <f t="shared" si="4"/>
        <v>#DIV/0!</v>
      </c>
      <c r="H15" s="43" t="e">
        <f t="shared" si="4"/>
        <v>#DIV/0!</v>
      </c>
      <c r="I15" s="48" t="e">
        <f t="shared" si="4"/>
        <v>#DIV/0!</v>
      </c>
      <c r="J15" s="43" t="e">
        <f t="shared" si="4"/>
        <v>#DIV/0!</v>
      </c>
    </row>
    <row r="16" spans="1:11" s="62" customFormat="1" ht="14.25" thickBot="1" x14ac:dyDescent="0.3">
      <c r="A16" s="35" t="s">
        <v>3</v>
      </c>
      <c r="B16" s="165">
        <v>42037</v>
      </c>
      <c r="C16" s="14">
        <v>2</v>
      </c>
      <c r="D16" s="14"/>
      <c r="E16" s="18">
        <v>16</v>
      </c>
      <c r="F16" s="184">
        <v>0</v>
      </c>
      <c r="G16" s="14">
        <v>25</v>
      </c>
      <c r="H16" s="14">
        <v>0</v>
      </c>
      <c r="I16" s="15">
        <v>83</v>
      </c>
      <c r="J16" s="19">
        <f t="shared" ref="J16:J22" si="5">SUM(C16:I16)</f>
        <v>126</v>
      </c>
    </row>
    <row r="17" spans="1:10" s="62" customFormat="1" ht="14.25" thickBot="1" x14ac:dyDescent="0.3">
      <c r="A17" s="35" t="s">
        <v>4</v>
      </c>
      <c r="B17" s="215">
        <v>42038</v>
      </c>
      <c r="C17" s="14">
        <v>63</v>
      </c>
      <c r="D17" s="14"/>
      <c r="E17" s="18">
        <v>29</v>
      </c>
      <c r="F17" s="184">
        <v>0</v>
      </c>
      <c r="G17" s="14">
        <v>83</v>
      </c>
      <c r="H17" s="14">
        <v>16</v>
      </c>
      <c r="I17" s="15">
        <v>118</v>
      </c>
      <c r="J17" s="71">
        <f t="shared" si="5"/>
        <v>309</v>
      </c>
    </row>
    <row r="18" spans="1:10" s="62" customFormat="1" ht="14.25" thickBot="1" x14ac:dyDescent="0.3">
      <c r="A18" s="35" t="s">
        <v>5</v>
      </c>
      <c r="B18" s="166">
        <v>42039</v>
      </c>
      <c r="C18" s="14">
        <v>47</v>
      </c>
      <c r="D18" s="14"/>
      <c r="E18" s="18">
        <v>109</v>
      </c>
      <c r="F18" s="184">
        <v>6</v>
      </c>
      <c r="G18" s="14">
        <v>96</v>
      </c>
      <c r="H18" s="14">
        <v>42</v>
      </c>
      <c r="I18" s="15">
        <v>68</v>
      </c>
      <c r="J18" s="71">
        <f t="shared" si="5"/>
        <v>368</v>
      </c>
    </row>
    <row r="19" spans="1:10" s="62" customFormat="1" ht="14.25" thickBot="1" x14ac:dyDescent="0.3">
      <c r="A19" s="35" t="s">
        <v>6</v>
      </c>
      <c r="B19" s="166">
        <v>42040</v>
      </c>
      <c r="C19" s="14">
        <v>25</v>
      </c>
      <c r="D19" s="14"/>
      <c r="E19" s="18">
        <v>26</v>
      </c>
      <c r="F19" s="184">
        <v>0</v>
      </c>
      <c r="G19" s="14">
        <v>56</v>
      </c>
      <c r="H19" s="14">
        <v>2</v>
      </c>
      <c r="I19" s="15">
        <v>102</v>
      </c>
      <c r="J19" s="71">
        <f t="shared" si="5"/>
        <v>211</v>
      </c>
    </row>
    <row r="20" spans="1:10" s="62" customFormat="1" ht="14.25" thickBot="1" x14ac:dyDescent="0.3">
      <c r="A20" s="35" t="s">
        <v>0</v>
      </c>
      <c r="B20" s="166">
        <v>42041</v>
      </c>
      <c r="C20" s="21">
        <v>29</v>
      </c>
      <c r="D20" s="14"/>
      <c r="E20" s="18">
        <v>16</v>
      </c>
      <c r="F20" s="184">
        <v>39</v>
      </c>
      <c r="G20" s="14">
        <v>26</v>
      </c>
      <c r="H20" s="14">
        <v>6</v>
      </c>
      <c r="I20" s="15">
        <v>138</v>
      </c>
      <c r="J20" s="71">
        <f t="shared" si="5"/>
        <v>254</v>
      </c>
    </row>
    <row r="21" spans="1:10" s="62" customFormat="1" ht="14.25" outlineLevel="1" thickBot="1" x14ac:dyDescent="0.3">
      <c r="A21" s="35" t="s">
        <v>1</v>
      </c>
      <c r="B21" s="166">
        <v>42042</v>
      </c>
      <c r="C21" s="21">
        <v>17</v>
      </c>
      <c r="D21" s="21"/>
      <c r="E21" s="25">
        <v>42</v>
      </c>
      <c r="F21" s="185">
        <v>94</v>
      </c>
      <c r="G21" s="21">
        <v>29</v>
      </c>
      <c r="H21" s="21">
        <v>83</v>
      </c>
      <c r="I21" s="22">
        <v>1097</v>
      </c>
      <c r="J21" s="71">
        <f t="shared" si="5"/>
        <v>1362</v>
      </c>
    </row>
    <row r="22" spans="1:10" s="62" customFormat="1" ht="14.25" outlineLevel="1" thickBot="1" x14ac:dyDescent="0.3">
      <c r="A22" s="35" t="s">
        <v>2</v>
      </c>
      <c r="B22" s="167">
        <v>42043</v>
      </c>
      <c r="C22" s="27">
        <v>25</v>
      </c>
      <c r="D22" s="27"/>
      <c r="E22" s="31">
        <v>14</v>
      </c>
      <c r="F22" s="186">
        <v>28</v>
      </c>
      <c r="G22" s="27">
        <v>23</v>
      </c>
      <c r="H22" s="27">
        <v>16</v>
      </c>
      <c r="I22" s="28">
        <v>981</v>
      </c>
      <c r="J22" s="189">
        <f t="shared" si="5"/>
        <v>1087</v>
      </c>
    </row>
    <row r="23" spans="1:10" s="62" customFormat="1" ht="14.25" customHeight="1" outlineLevel="1" thickBot="1" x14ac:dyDescent="0.3">
      <c r="A23" s="134" t="s">
        <v>25</v>
      </c>
      <c r="B23" s="292" t="s">
        <v>29</v>
      </c>
      <c r="C23" s="143">
        <f t="shared" ref="C23:J23" si="6">SUM(C16:C22)</f>
        <v>208</v>
      </c>
      <c r="D23" s="143">
        <f t="shared" si="6"/>
        <v>0</v>
      </c>
      <c r="E23" s="143">
        <f t="shared" si="6"/>
        <v>252</v>
      </c>
      <c r="F23" s="146">
        <f t="shared" si="6"/>
        <v>167</v>
      </c>
      <c r="G23" s="143">
        <f t="shared" si="6"/>
        <v>338</v>
      </c>
      <c r="H23" s="143">
        <f t="shared" si="6"/>
        <v>165</v>
      </c>
      <c r="I23" s="147">
        <f t="shared" si="6"/>
        <v>2587</v>
      </c>
      <c r="J23" s="143">
        <f t="shared" si="6"/>
        <v>3717</v>
      </c>
    </row>
    <row r="24" spans="1:10" s="62" customFormat="1" ht="15.75" customHeight="1" outlineLevel="1" thickBot="1" x14ac:dyDescent="0.3">
      <c r="A24" s="135" t="s">
        <v>27</v>
      </c>
      <c r="B24" s="292"/>
      <c r="C24" s="136">
        <f t="shared" ref="C24:J24" si="7">AVERAGE(C16:C22)</f>
        <v>29.714285714285715</v>
      </c>
      <c r="D24" s="136" t="e">
        <f t="shared" si="7"/>
        <v>#DIV/0!</v>
      </c>
      <c r="E24" s="136">
        <f t="shared" si="7"/>
        <v>36</v>
      </c>
      <c r="F24" s="139">
        <f t="shared" si="7"/>
        <v>23.857142857142858</v>
      </c>
      <c r="G24" s="136">
        <f t="shared" si="7"/>
        <v>48.285714285714285</v>
      </c>
      <c r="H24" s="136">
        <f t="shared" si="7"/>
        <v>23.571428571428573</v>
      </c>
      <c r="I24" s="142">
        <f t="shared" si="7"/>
        <v>369.57142857142856</v>
      </c>
      <c r="J24" s="136">
        <f t="shared" si="7"/>
        <v>531</v>
      </c>
    </row>
    <row r="25" spans="1:10" s="62" customFormat="1" ht="14.25" customHeight="1" thickBot="1" x14ac:dyDescent="0.3">
      <c r="A25" s="36" t="s">
        <v>24</v>
      </c>
      <c r="B25" s="292"/>
      <c r="C25" s="37">
        <f>SUM(C16:C20)</f>
        <v>166</v>
      </c>
      <c r="D25" s="37">
        <f t="shared" ref="D25:J25" si="8">SUM(D16:D20)</f>
        <v>0</v>
      </c>
      <c r="E25" s="37">
        <f t="shared" si="8"/>
        <v>196</v>
      </c>
      <c r="F25" s="40">
        <f t="shared" si="8"/>
        <v>45</v>
      </c>
      <c r="G25" s="37">
        <f t="shared" si="8"/>
        <v>286</v>
      </c>
      <c r="H25" s="37">
        <f t="shared" si="8"/>
        <v>66</v>
      </c>
      <c r="I25" s="41">
        <f t="shared" si="8"/>
        <v>509</v>
      </c>
      <c r="J25" s="37">
        <f t="shared" si="8"/>
        <v>1268</v>
      </c>
    </row>
    <row r="26" spans="1:10" s="62" customFormat="1" ht="15.75" customHeight="1" thickBot="1" x14ac:dyDescent="0.3">
      <c r="A26" s="36" t="s">
        <v>26</v>
      </c>
      <c r="B26" s="293"/>
      <c r="C26" s="149">
        <f>AVERAGE(C16:C20)</f>
        <v>33.200000000000003</v>
      </c>
      <c r="D26" s="149" t="e">
        <f t="shared" ref="D26:J26" si="9">AVERAGE(D16:D20)</f>
        <v>#DIV/0!</v>
      </c>
      <c r="E26" s="149">
        <f t="shared" si="9"/>
        <v>39.200000000000003</v>
      </c>
      <c r="F26" s="187">
        <f t="shared" si="9"/>
        <v>9</v>
      </c>
      <c r="G26" s="149">
        <f t="shared" si="9"/>
        <v>57.2</v>
      </c>
      <c r="H26" s="149">
        <f t="shared" si="9"/>
        <v>13.2</v>
      </c>
      <c r="I26" s="188">
        <f t="shared" si="9"/>
        <v>101.8</v>
      </c>
      <c r="J26" s="149">
        <f t="shared" si="9"/>
        <v>253.6</v>
      </c>
    </row>
    <row r="27" spans="1:10" s="62" customFormat="1" ht="14.25" thickBot="1" x14ac:dyDescent="0.3">
      <c r="A27" s="35" t="s">
        <v>3</v>
      </c>
      <c r="B27" s="206">
        <v>42044</v>
      </c>
      <c r="C27" s="14">
        <v>11</v>
      </c>
      <c r="D27" s="14"/>
      <c r="E27" s="18">
        <v>25</v>
      </c>
      <c r="F27" s="184">
        <v>0</v>
      </c>
      <c r="G27" s="14">
        <v>50</v>
      </c>
      <c r="H27" s="14">
        <v>2</v>
      </c>
      <c r="I27" s="15">
        <v>99</v>
      </c>
      <c r="J27" s="19">
        <f t="shared" ref="J27:J33" si="10">SUM(C27:I27)</f>
        <v>187</v>
      </c>
    </row>
    <row r="28" spans="1:10" s="62" customFormat="1" ht="14.25" thickBot="1" x14ac:dyDescent="0.3">
      <c r="A28" s="35" t="s">
        <v>4</v>
      </c>
      <c r="B28" s="169">
        <v>42045</v>
      </c>
      <c r="C28" s="14">
        <v>24</v>
      </c>
      <c r="D28" s="14"/>
      <c r="E28" s="18">
        <v>0</v>
      </c>
      <c r="F28" s="184">
        <v>0</v>
      </c>
      <c r="G28" s="14">
        <v>75</v>
      </c>
      <c r="H28" s="14">
        <v>15</v>
      </c>
      <c r="I28" s="15">
        <v>108</v>
      </c>
      <c r="J28" s="71">
        <f t="shared" si="10"/>
        <v>222</v>
      </c>
    </row>
    <row r="29" spans="1:10" s="62" customFormat="1" ht="14.25" thickBot="1" x14ac:dyDescent="0.3">
      <c r="A29" s="35" t="s">
        <v>5</v>
      </c>
      <c r="B29" s="169">
        <v>42046</v>
      </c>
      <c r="C29" s="14">
        <v>72</v>
      </c>
      <c r="D29" s="14"/>
      <c r="E29" s="18">
        <v>61</v>
      </c>
      <c r="F29" s="184">
        <v>2</v>
      </c>
      <c r="G29" s="14">
        <v>70</v>
      </c>
      <c r="H29" s="14">
        <v>17</v>
      </c>
      <c r="I29" s="15">
        <v>109</v>
      </c>
      <c r="J29" s="71">
        <f t="shared" si="10"/>
        <v>331</v>
      </c>
    </row>
    <row r="30" spans="1:10" s="62" customFormat="1" ht="14.25" thickBot="1" x14ac:dyDescent="0.3">
      <c r="A30" s="35" t="s">
        <v>6</v>
      </c>
      <c r="B30" s="169">
        <v>42047</v>
      </c>
      <c r="C30" s="14">
        <v>24</v>
      </c>
      <c r="D30" s="14"/>
      <c r="E30" s="18">
        <v>37</v>
      </c>
      <c r="F30" s="184">
        <v>0</v>
      </c>
      <c r="G30" s="14">
        <v>80</v>
      </c>
      <c r="H30" s="14">
        <v>3</v>
      </c>
      <c r="I30" s="15">
        <v>147</v>
      </c>
      <c r="J30" s="71">
        <f t="shared" si="10"/>
        <v>291</v>
      </c>
    </row>
    <row r="31" spans="1:10" s="62" customFormat="1" ht="14.25" thickBot="1" x14ac:dyDescent="0.3">
      <c r="A31" s="35" t="s">
        <v>0</v>
      </c>
      <c r="B31" s="169">
        <v>42048</v>
      </c>
      <c r="C31" s="21">
        <v>0</v>
      </c>
      <c r="D31" s="14"/>
      <c r="E31" s="18">
        <v>13</v>
      </c>
      <c r="F31" s="184">
        <v>53</v>
      </c>
      <c r="G31" s="14">
        <v>4</v>
      </c>
      <c r="H31" s="14">
        <v>75</v>
      </c>
      <c r="I31" s="15">
        <v>145</v>
      </c>
      <c r="J31" s="71">
        <f t="shared" si="10"/>
        <v>290</v>
      </c>
    </row>
    <row r="32" spans="1:10" s="62" customFormat="1" ht="14.25" outlineLevel="1" thickBot="1" x14ac:dyDescent="0.3">
      <c r="A32" s="35" t="s">
        <v>1</v>
      </c>
      <c r="B32" s="169">
        <v>42049</v>
      </c>
      <c r="C32" s="21">
        <v>80</v>
      </c>
      <c r="D32" s="21"/>
      <c r="E32" s="25">
        <v>106</v>
      </c>
      <c r="F32" s="185">
        <v>0</v>
      </c>
      <c r="G32" s="21">
        <v>88</v>
      </c>
      <c r="H32" s="21">
        <v>2</v>
      </c>
      <c r="I32" s="22">
        <v>688</v>
      </c>
      <c r="J32" s="71">
        <f t="shared" si="10"/>
        <v>964</v>
      </c>
    </row>
    <row r="33" spans="1:11" s="62" customFormat="1" ht="14.25" outlineLevel="1" thickBot="1" x14ac:dyDescent="0.3">
      <c r="A33" s="35" t="s">
        <v>2</v>
      </c>
      <c r="B33" s="169">
        <v>42050</v>
      </c>
      <c r="C33" s="27">
        <v>36</v>
      </c>
      <c r="D33" s="27"/>
      <c r="E33" s="31">
        <v>242</v>
      </c>
      <c r="F33" s="186">
        <v>0</v>
      </c>
      <c r="G33" s="27">
        <v>208</v>
      </c>
      <c r="H33" s="27">
        <v>2</v>
      </c>
      <c r="I33" s="28">
        <v>92</v>
      </c>
      <c r="J33" s="189">
        <f t="shared" si="10"/>
        <v>580</v>
      </c>
    </row>
    <row r="34" spans="1:11" s="62" customFormat="1" ht="14.25" customHeight="1" outlineLevel="1" thickBot="1" x14ac:dyDescent="0.3">
      <c r="A34" s="134" t="s">
        <v>25</v>
      </c>
      <c r="B34" s="291" t="s">
        <v>30</v>
      </c>
      <c r="C34" s="143">
        <f t="shared" ref="C34:J34" si="11">SUM(C27:C33)</f>
        <v>247</v>
      </c>
      <c r="D34" s="143">
        <f t="shared" si="11"/>
        <v>0</v>
      </c>
      <c r="E34" s="143">
        <f t="shared" si="11"/>
        <v>484</v>
      </c>
      <c r="F34" s="146">
        <f>SUM(F27:F33)</f>
        <v>55</v>
      </c>
      <c r="G34" s="143">
        <f t="shared" si="11"/>
        <v>575</v>
      </c>
      <c r="H34" s="143">
        <f t="shared" si="11"/>
        <v>116</v>
      </c>
      <c r="I34" s="147">
        <f t="shared" si="11"/>
        <v>1388</v>
      </c>
      <c r="J34" s="143">
        <f t="shared" si="11"/>
        <v>2865</v>
      </c>
    </row>
    <row r="35" spans="1:11" s="62" customFormat="1" ht="15.75" customHeight="1" outlineLevel="1" thickBot="1" x14ac:dyDescent="0.3">
      <c r="A35" s="135" t="s">
        <v>27</v>
      </c>
      <c r="B35" s="292"/>
      <c r="C35" s="136">
        <f t="shared" ref="C35:J35" si="12">AVERAGE(C27:C33)</f>
        <v>35.285714285714285</v>
      </c>
      <c r="D35" s="136" t="e">
        <f t="shared" si="12"/>
        <v>#DIV/0!</v>
      </c>
      <c r="E35" s="136">
        <f t="shared" si="12"/>
        <v>69.142857142857139</v>
      </c>
      <c r="F35" s="139">
        <f t="shared" si="12"/>
        <v>7.8571428571428568</v>
      </c>
      <c r="G35" s="136">
        <f t="shared" si="12"/>
        <v>82.142857142857139</v>
      </c>
      <c r="H35" s="136">
        <f t="shared" si="12"/>
        <v>16.571428571428573</v>
      </c>
      <c r="I35" s="142">
        <f t="shared" si="12"/>
        <v>198.28571428571428</v>
      </c>
      <c r="J35" s="136">
        <f t="shared" si="12"/>
        <v>409.28571428571428</v>
      </c>
    </row>
    <row r="36" spans="1:11" s="62" customFormat="1" ht="14.25" customHeight="1" thickBot="1" x14ac:dyDescent="0.3">
      <c r="A36" s="36" t="s">
        <v>24</v>
      </c>
      <c r="B36" s="292"/>
      <c r="C36" s="37">
        <f>SUM(C27:C31)</f>
        <v>131</v>
      </c>
      <c r="D36" s="37">
        <f t="shared" ref="D36:J36" si="13">SUM(D27:D31)</f>
        <v>0</v>
      </c>
      <c r="E36" s="37">
        <f t="shared" si="13"/>
        <v>136</v>
      </c>
      <c r="F36" s="40">
        <f t="shared" si="13"/>
        <v>55</v>
      </c>
      <c r="G36" s="37">
        <f t="shared" si="13"/>
        <v>279</v>
      </c>
      <c r="H36" s="37">
        <f t="shared" si="13"/>
        <v>112</v>
      </c>
      <c r="I36" s="41">
        <f t="shared" si="13"/>
        <v>608</v>
      </c>
      <c r="J36" s="37">
        <f t="shared" si="13"/>
        <v>1321</v>
      </c>
    </row>
    <row r="37" spans="1:11" s="62" customFormat="1" ht="15.75" customHeight="1" thickBot="1" x14ac:dyDescent="0.3">
      <c r="A37" s="36" t="s">
        <v>26</v>
      </c>
      <c r="B37" s="293"/>
      <c r="C37" s="43">
        <f>AVERAGE(C27:C31)</f>
        <v>26.2</v>
      </c>
      <c r="D37" s="43" t="e">
        <f t="shared" ref="D37:J37" si="14">AVERAGE(D27:D31)</f>
        <v>#DIV/0!</v>
      </c>
      <c r="E37" s="43">
        <f t="shared" si="14"/>
        <v>27.2</v>
      </c>
      <c r="F37" s="46">
        <f t="shared" si="14"/>
        <v>11</v>
      </c>
      <c r="G37" s="43">
        <f t="shared" si="14"/>
        <v>55.8</v>
      </c>
      <c r="H37" s="43">
        <f t="shared" si="14"/>
        <v>22.4</v>
      </c>
      <c r="I37" s="48">
        <f t="shared" si="14"/>
        <v>121.6</v>
      </c>
      <c r="J37" s="43">
        <f t="shared" si="14"/>
        <v>264.2</v>
      </c>
    </row>
    <row r="38" spans="1:11" s="62" customFormat="1" ht="14.25" thickBot="1" x14ac:dyDescent="0.3">
      <c r="A38" s="35" t="s">
        <v>3</v>
      </c>
      <c r="B38" s="168">
        <v>42051</v>
      </c>
      <c r="C38" s="14">
        <v>28</v>
      </c>
      <c r="D38" s="14"/>
      <c r="E38" s="18">
        <v>0</v>
      </c>
      <c r="F38" s="184">
        <v>0</v>
      </c>
      <c r="G38" s="14">
        <v>158</v>
      </c>
      <c r="H38" s="14">
        <v>15</v>
      </c>
      <c r="I38" s="15">
        <v>0</v>
      </c>
      <c r="J38" s="19">
        <f t="shared" ref="J38:J44" si="15">SUM(C38:I38)</f>
        <v>201</v>
      </c>
    </row>
    <row r="39" spans="1:11" s="62" customFormat="1" ht="14.25" thickBot="1" x14ac:dyDescent="0.3">
      <c r="A39" s="35" t="s">
        <v>4</v>
      </c>
      <c r="B39" s="197">
        <v>42052</v>
      </c>
      <c r="C39" s="14">
        <v>24</v>
      </c>
      <c r="D39" s="14"/>
      <c r="E39" s="18">
        <v>57</v>
      </c>
      <c r="F39" s="184">
        <v>0</v>
      </c>
      <c r="G39" s="14">
        <v>62</v>
      </c>
      <c r="H39" s="14">
        <v>2</v>
      </c>
      <c r="I39" s="15">
        <v>0</v>
      </c>
      <c r="J39" s="71">
        <f t="shared" si="15"/>
        <v>145</v>
      </c>
    </row>
    <row r="40" spans="1:11" s="62" customFormat="1" ht="14.25" thickBot="1" x14ac:dyDescent="0.3">
      <c r="A40" s="35" t="s">
        <v>5</v>
      </c>
      <c r="B40" s="197">
        <v>42053</v>
      </c>
      <c r="C40" s="14">
        <v>67</v>
      </c>
      <c r="D40" s="14"/>
      <c r="E40" s="18">
        <v>120</v>
      </c>
      <c r="F40" s="184">
        <v>0</v>
      </c>
      <c r="G40" s="14">
        <v>117</v>
      </c>
      <c r="H40" s="14">
        <v>16</v>
      </c>
      <c r="I40" s="15">
        <v>93</v>
      </c>
      <c r="J40" s="71">
        <f t="shared" si="15"/>
        <v>413</v>
      </c>
    </row>
    <row r="41" spans="1:11" s="62" customFormat="1" ht="14.25" thickBot="1" x14ac:dyDescent="0.3">
      <c r="A41" s="35" t="s">
        <v>6</v>
      </c>
      <c r="B41" s="197">
        <v>42054</v>
      </c>
      <c r="C41" s="14">
        <v>36</v>
      </c>
      <c r="D41" s="14"/>
      <c r="E41" s="18">
        <v>91</v>
      </c>
      <c r="F41" s="184">
        <v>0</v>
      </c>
      <c r="G41" s="14">
        <v>116</v>
      </c>
      <c r="H41" s="14">
        <v>25</v>
      </c>
      <c r="I41" s="15">
        <v>0</v>
      </c>
      <c r="J41" s="71">
        <f t="shared" si="15"/>
        <v>268</v>
      </c>
    </row>
    <row r="42" spans="1:11" s="62" customFormat="1" ht="14.25" thickBot="1" x14ac:dyDescent="0.3">
      <c r="A42" s="35" t="s">
        <v>0</v>
      </c>
      <c r="B42" s="197">
        <v>42055</v>
      </c>
      <c r="C42" s="21">
        <v>8</v>
      </c>
      <c r="D42" s="14"/>
      <c r="E42" s="18">
        <v>0</v>
      </c>
      <c r="F42" s="184">
        <v>0</v>
      </c>
      <c r="G42" s="14">
        <v>41</v>
      </c>
      <c r="H42" s="14">
        <v>16</v>
      </c>
      <c r="I42" s="15">
        <v>0</v>
      </c>
      <c r="J42" s="71">
        <f t="shared" si="15"/>
        <v>65</v>
      </c>
    </row>
    <row r="43" spans="1:11" s="62" customFormat="1" ht="14.25" outlineLevel="1" thickBot="1" x14ac:dyDescent="0.3">
      <c r="A43" s="35" t="s">
        <v>1</v>
      </c>
      <c r="B43" s="197">
        <v>42056</v>
      </c>
      <c r="C43" s="212">
        <v>0</v>
      </c>
      <c r="D43" s="21"/>
      <c r="E43" s="25">
        <v>0</v>
      </c>
      <c r="F43" s="185">
        <v>0</v>
      </c>
      <c r="G43" s="21">
        <v>0</v>
      </c>
      <c r="H43" s="21">
        <v>0</v>
      </c>
      <c r="I43" s="22">
        <v>0</v>
      </c>
      <c r="J43" s="71">
        <f t="shared" si="15"/>
        <v>0</v>
      </c>
      <c r="K43" s="161"/>
    </row>
    <row r="44" spans="1:11" s="62" customFormat="1" ht="14.25" outlineLevel="1" thickBot="1" x14ac:dyDescent="0.3">
      <c r="A44" s="35" t="s">
        <v>2</v>
      </c>
      <c r="B44" s="170">
        <v>42057</v>
      </c>
      <c r="C44" s="27">
        <v>94</v>
      </c>
      <c r="D44" s="27"/>
      <c r="E44" s="31">
        <v>0</v>
      </c>
      <c r="F44" s="186">
        <v>0</v>
      </c>
      <c r="G44" s="27">
        <v>72</v>
      </c>
      <c r="H44" s="27">
        <v>31</v>
      </c>
      <c r="I44" s="28">
        <v>647</v>
      </c>
      <c r="J44" s="189">
        <f t="shared" si="15"/>
        <v>844</v>
      </c>
      <c r="K44" s="161"/>
    </row>
    <row r="45" spans="1:11" s="62" customFormat="1" ht="14.25" customHeight="1" outlineLevel="1" thickBot="1" x14ac:dyDescent="0.3">
      <c r="A45" s="134" t="s">
        <v>25</v>
      </c>
      <c r="B45" s="291" t="s">
        <v>31</v>
      </c>
      <c r="C45" s="143">
        <f t="shared" ref="C45:J45" si="16">SUM(C38:C44)</f>
        <v>257</v>
      </c>
      <c r="D45" s="143">
        <f t="shared" si="16"/>
        <v>0</v>
      </c>
      <c r="E45" s="143">
        <f t="shared" si="16"/>
        <v>268</v>
      </c>
      <c r="F45" s="146">
        <f t="shared" si="16"/>
        <v>0</v>
      </c>
      <c r="G45" s="143">
        <f t="shared" si="16"/>
        <v>566</v>
      </c>
      <c r="H45" s="143">
        <f t="shared" si="16"/>
        <v>105</v>
      </c>
      <c r="I45" s="147">
        <f t="shared" si="16"/>
        <v>740</v>
      </c>
      <c r="J45" s="143">
        <f t="shared" si="16"/>
        <v>1936</v>
      </c>
    </row>
    <row r="46" spans="1:11" s="62" customFormat="1" ht="15.75" customHeight="1" outlineLevel="1" thickBot="1" x14ac:dyDescent="0.3">
      <c r="A46" s="135" t="s">
        <v>27</v>
      </c>
      <c r="B46" s="292"/>
      <c r="C46" s="136">
        <f t="shared" ref="C46:J46" si="17">AVERAGE(C38:C44)</f>
        <v>36.714285714285715</v>
      </c>
      <c r="D46" s="136" t="e">
        <f t="shared" si="17"/>
        <v>#DIV/0!</v>
      </c>
      <c r="E46" s="136">
        <f t="shared" si="17"/>
        <v>38.285714285714285</v>
      </c>
      <c r="F46" s="139">
        <f t="shared" si="17"/>
        <v>0</v>
      </c>
      <c r="G46" s="136">
        <f t="shared" si="17"/>
        <v>80.857142857142861</v>
      </c>
      <c r="H46" s="136">
        <f t="shared" si="17"/>
        <v>15</v>
      </c>
      <c r="I46" s="142">
        <f t="shared" si="17"/>
        <v>105.71428571428571</v>
      </c>
      <c r="J46" s="136">
        <f t="shared" si="17"/>
        <v>276.57142857142856</v>
      </c>
    </row>
    <row r="47" spans="1:11" s="62" customFormat="1" ht="14.25" customHeight="1" thickBot="1" x14ac:dyDescent="0.3">
      <c r="A47" s="36" t="s">
        <v>24</v>
      </c>
      <c r="B47" s="292"/>
      <c r="C47" s="37">
        <f>SUM(C38:C42)</f>
        <v>163</v>
      </c>
      <c r="D47" s="37">
        <f t="shared" ref="D47:J47" si="18">SUM(D38:D42)</f>
        <v>0</v>
      </c>
      <c r="E47" s="37">
        <f t="shared" si="18"/>
        <v>268</v>
      </c>
      <c r="F47" s="40">
        <f t="shared" si="18"/>
        <v>0</v>
      </c>
      <c r="G47" s="37">
        <f t="shared" si="18"/>
        <v>494</v>
      </c>
      <c r="H47" s="37">
        <f t="shared" si="18"/>
        <v>74</v>
      </c>
      <c r="I47" s="41">
        <f t="shared" si="18"/>
        <v>93</v>
      </c>
      <c r="J47" s="37">
        <f t="shared" si="18"/>
        <v>1092</v>
      </c>
    </row>
    <row r="48" spans="1:11" s="62" customFormat="1" ht="15.75" customHeight="1" thickBot="1" x14ac:dyDescent="0.3">
      <c r="A48" s="36" t="s">
        <v>26</v>
      </c>
      <c r="B48" s="293"/>
      <c r="C48" s="43">
        <f>AVERAGE(C38:C42)</f>
        <v>32.6</v>
      </c>
      <c r="D48" s="43" t="e">
        <f t="shared" ref="D48:J48" si="19">AVERAGE(D38:D42)</f>
        <v>#DIV/0!</v>
      </c>
      <c r="E48" s="43">
        <f t="shared" si="19"/>
        <v>53.6</v>
      </c>
      <c r="F48" s="46">
        <f t="shared" si="19"/>
        <v>0</v>
      </c>
      <c r="G48" s="43">
        <f t="shared" si="19"/>
        <v>98.8</v>
      </c>
      <c r="H48" s="43">
        <f t="shared" si="19"/>
        <v>14.8</v>
      </c>
      <c r="I48" s="48">
        <f t="shared" si="19"/>
        <v>18.600000000000001</v>
      </c>
      <c r="J48" s="43">
        <f t="shared" si="19"/>
        <v>218.4</v>
      </c>
    </row>
    <row r="49" spans="1:11" s="62" customFormat="1" ht="14.25" thickBot="1" x14ac:dyDescent="0.3">
      <c r="A49" s="35" t="s">
        <v>3</v>
      </c>
      <c r="B49" s="171">
        <v>42058</v>
      </c>
      <c r="C49" s="14"/>
      <c r="D49" s="14"/>
      <c r="E49" s="18"/>
      <c r="F49" s="184"/>
      <c r="G49" s="14"/>
      <c r="H49" s="14"/>
      <c r="I49" s="15"/>
      <c r="J49" s="78"/>
      <c r="K49" s="211" t="s">
        <v>79</v>
      </c>
    </row>
    <row r="50" spans="1:11" s="62" customFormat="1" ht="14.25" thickBot="1" x14ac:dyDescent="0.3">
      <c r="A50" s="35" t="s">
        <v>4</v>
      </c>
      <c r="B50" s="169">
        <v>42059</v>
      </c>
      <c r="C50" s="14"/>
      <c r="D50" s="14"/>
      <c r="E50" s="18"/>
      <c r="F50" s="184"/>
      <c r="G50" s="14"/>
      <c r="H50" s="14"/>
      <c r="I50" s="15"/>
      <c r="J50" s="78"/>
      <c r="K50" s="211" t="s">
        <v>79</v>
      </c>
    </row>
    <row r="51" spans="1:11" s="62" customFormat="1" ht="14.25" thickBot="1" x14ac:dyDescent="0.3">
      <c r="A51" s="35" t="s">
        <v>5</v>
      </c>
      <c r="B51" s="169">
        <v>42060</v>
      </c>
      <c r="C51" s="14"/>
      <c r="D51" s="14"/>
      <c r="E51" s="18"/>
      <c r="F51" s="184"/>
      <c r="G51" s="14"/>
      <c r="H51" s="14"/>
      <c r="I51" s="15"/>
      <c r="J51" s="78"/>
      <c r="K51" s="211" t="s">
        <v>79</v>
      </c>
    </row>
    <row r="52" spans="1:11" s="62" customFormat="1" ht="14.25" thickBot="1" x14ac:dyDescent="0.3">
      <c r="A52" s="35" t="s">
        <v>6</v>
      </c>
      <c r="B52" s="197">
        <v>42061</v>
      </c>
      <c r="C52" s="14"/>
      <c r="D52" s="14"/>
      <c r="E52" s="18"/>
      <c r="F52" s="184"/>
      <c r="G52" s="14"/>
      <c r="H52" s="14"/>
      <c r="I52" s="15"/>
      <c r="J52" s="78"/>
      <c r="K52" s="211" t="s">
        <v>79</v>
      </c>
    </row>
    <row r="53" spans="1:11" s="62" customFormat="1" ht="14.25" customHeight="1" thickBot="1" x14ac:dyDescent="0.3">
      <c r="A53" s="35" t="s">
        <v>0</v>
      </c>
      <c r="B53" s="197">
        <v>42062</v>
      </c>
      <c r="C53" s="21"/>
      <c r="D53" s="14"/>
      <c r="E53" s="18"/>
      <c r="F53" s="184"/>
      <c r="G53" s="14"/>
      <c r="H53" s="14"/>
      <c r="I53" s="15"/>
      <c r="J53" s="78"/>
      <c r="K53" s="211" t="s">
        <v>79</v>
      </c>
    </row>
    <row r="54" spans="1:11" s="62" customFormat="1" ht="14.25" customHeight="1" outlineLevel="1" thickBot="1" x14ac:dyDescent="0.3">
      <c r="A54" s="35" t="s">
        <v>1</v>
      </c>
      <c r="B54" s="197">
        <v>42063</v>
      </c>
      <c r="C54" s="21"/>
      <c r="D54" s="21"/>
      <c r="E54" s="25"/>
      <c r="F54" s="185"/>
      <c r="G54" s="21"/>
      <c r="H54" s="21"/>
      <c r="I54" s="22"/>
      <c r="J54" s="78"/>
      <c r="K54" s="211" t="s">
        <v>79</v>
      </c>
    </row>
    <row r="55" spans="1:11" s="62" customFormat="1" ht="14.25" hidden="1" customHeight="1" outlineLevel="1" thickBot="1" x14ac:dyDescent="0.3">
      <c r="A55" s="207"/>
      <c r="B55" s="170"/>
      <c r="C55" s="27"/>
      <c r="D55" s="27"/>
      <c r="E55" s="31"/>
      <c r="F55" s="186"/>
      <c r="G55" s="27"/>
      <c r="H55" s="190"/>
      <c r="I55" s="191"/>
      <c r="J55" s="78"/>
    </row>
    <row r="56" spans="1:11" s="62" customFormat="1" ht="14.25" customHeight="1" outlineLevel="1" thickBot="1" x14ac:dyDescent="0.3">
      <c r="A56" s="134" t="s">
        <v>25</v>
      </c>
      <c r="B56" s="291" t="s">
        <v>32</v>
      </c>
      <c r="C56" s="143">
        <f t="shared" ref="C56:J56" si="20">SUM(C49:C55)</f>
        <v>0</v>
      </c>
      <c r="D56" s="143">
        <f t="shared" si="20"/>
        <v>0</v>
      </c>
      <c r="E56" s="143">
        <f t="shared" si="20"/>
        <v>0</v>
      </c>
      <c r="F56" s="146">
        <f t="shared" si="20"/>
        <v>0</v>
      </c>
      <c r="G56" s="143">
        <f t="shared" si="20"/>
        <v>0</v>
      </c>
      <c r="H56" s="143">
        <f>SUM(H49:H55)</f>
        <v>0</v>
      </c>
      <c r="I56" s="147">
        <f t="shared" si="20"/>
        <v>0</v>
      </c>
      <c r="J56" s="143">
        <f t="shared" si="20"/>
        <v>0</v>
      </c>
    </row>
    <row r="57" spans="1:11" s="62" customFormat="1" ht="15.75" customHeight="1" outlineLevel="1" thickBot="1" x14ac:dyDescent="0.3">
      <c r="A57" s="135" t="s">
        <v>27</v>
      </c>
      <c r="B57" s="292"/>
      <c r="C57" s="136" t="e">
        <f t="shared" ref="C57:J57" si="21">AVERAGE(C49:C55)</f>
        <v>#DIV/0!</v>
      </c>
      <c r="D57" s="136" t="e">
        <f t="shared" si="21"/>
        <v>#DIV/0!</v>
      </c>
      <c r="E57" s="136" t="e">
        <f t="shared" si="21"/>
        <v>#DIV/0!</v>
      </c>
      <c r="F57" s="139" t="e">
        <f t="shared" si="21"/>
        <v>#DIV/0!</v>
      </c>
      <c r="G57" s="136" t="e">
        <f t="shared" si="21"/>
        <v>#DIV/0!</v>
      </c>
      <c r="H57" s="136" t="e">
        <f t="shared" si="21"/>
        <v>#DIV/0!</v>
      </c>
      <c r="I57" s="142" t="e">
        <f t="shared" si="21"/>
        <v>#DIV/0!</v>
      </c>
      <c r="J57" s="136" t="e">
        <f t="shared" si="21"/>
        <v>#DIV/0!</v>
      </c>
    </row>
    <row r="58" spans="1:11" s="62" customFormat="1" ht="14.25" customHeight="1" thickBot="1" x14ac:dyDescent="0.3">
      <c r="A58" s="36" t="s">
        <v>24</v>
      </c>
      <c r="B58" s="292"/>
      <c r="C58" s="37">
        <f t="shared" ref="C58:J58" si="22">SUM(C49:C53)</f>
        <v>0</v>
      </c>
      <c r="D58" s="37">
        <f t="shared" si="22"/>
        <v>0</v>
      </c>
      <c r="E58" s="37">
        <f t="shared" si="22"/>
        <v>0</v>
      </c>
      <c r="F58" s="40">
        <f t="shared" si="22"/>
        <v>0</v>
      </c>
      <c r="G58" s="37">
        <f t="shared" si="22"/>
        <v>0</v>
      </c>
      <c r="H58" s="37">
        <f t="shared" si="22"/>
        <v>0</v>
      </c>
      <c r="I58" s="41">
        <f t="shared" si="22"/>
        <v>0</v>
      </c>
      <c r="J58" s="37">
        <f t="shared" si="22"/>
        <v>0</v>
      </c>
    </row>
    <row r="59" spans="1:11" s="62" customFormat="1" ht="14.25" thickBot="1" x14ac:dyDescent="0.3">
      <c r="A59" s="36" t="s">
        <v>26</v>
      </c>
      <c r="B59" s="293"/>
      <c r="C59" s="43" t="e">
        <f t="shared" ref="C59:J59" si="23">AVERAGE(C49:C53)</f>
        <v>#DIV/0!</v>
      </c>
      <c r="D59" s="43" t="e">
        <f t="shared" si="23"/>
        <v>#DIV/0!</v>
      </c>
      <c r="E59" s="43" t="e">
        <f t="shared" si="23"/>
        <v>#DIV/0!</v>
      </c>
      <c r="F59" s="46" t="e">
        <f t="shared" si="23"/>
        <v>#DIV/0!</v>
      </c>
      <c r="G59" s="43" t="e">
        <f t="shared" si="23"/>
        <v>#DIV/0!</v>
      </c>
      <c r="H59" s="43" t="e">
        <f t="shared" si="23"/>
        <v>#DIV/0!</v>
      </c>
      <c r="I59" s="48" t="e">
        <f t="shared" si="23"/>
        <v>#DIV/0!</v>
      </c>
      <c r="J59" s="43" t="e">
        <f t="shared" si="23"/>
        <v>#DIV/0!</v>
      </c>
    </row>
    <row r="60" spans="1:11" s="62" customFormat="1" ht="14.25" hidden="1" thickBot="1" x14ac:dyDescent="0.3">
      <c r="A60" s="207"/>
      <c r="B60" s="171"/>
      <c r="C60" s="14"/>
      <c r="D60" s="14"/>
      <c r="E60" s="18"/>
      <c r="F60" s="184"/>
      <c r="G60" s="17"/>
      <c r="H60" s="14"/>
      <c r="I60" s="15"/>
      <c r="J60" s="78"/>
    </row>
    <row r="61" spans="1:11" s="62" customFormat="1" ht="14.25" hidden="1" thickBot="1" x14ac:dyDescent="0.3">
      <c r="A61" s="207"/>
      <c r="B61" s="169"/>
      <c r="C61" s="14"/>
      <c r="D61" s="14"/>
      <c r="E61" s="18"/>
      <c r="F61" s="184"/>
      <c r="G61" s="17"/>
      <c r="H61" s="14"/>
      <c r="I61" s="15"/>
      <c r="J61" s="19"/>
    </row>
    <row r="62" spans="1:11" s="62" customFormat="1" ht="14.25" hidden="1" thickBot="1" x14ac:dyDescent="0.3">
      <c r="A62" s="207"/>
      <c r="B62" s="169"/>
      <c r="C62" s="14"/>
      <c r="D62" s="14"/>
      <c r="E62" s="18"/>
      <c r="F62" s="184"/>
      <c r="G62" s="17"/>
      <c r="H62" s="14"/>
      <c r="I62" s="15"/>
      <c r="J62" s="71"/>
    </row>
    <row r="63" spans="1:11" s="62" customFormat="1" ht="14.25" hidden="1" thickBot="1" x14ac:dyDescent="0.3">
      <c r="A63" s="35"/>
      <c r="B63" s="169"/>
      <c r="C63" s="14"/>
      <c r="D63" s="14"/>
      <c r="E63" s="18"/>
      <c r="F63" s="184"/>
      <c r="G63" s="17"/>
      <c r="H63" s="14"/>
      <c r="I63" s="15"/>
      <c r="J63" s="71"/>
    </row>
    <row r="64" spans="1:11" s="62" customFormat="1" ht="14.25" hidden="1" thickBot="1" x14ac:dyDescent="0.3">
      <c r="A64" s="35"/>
      <c r="B64" s="169"/>
      <c r="C64" s="21"/>
      <c r="D64" s="14"/>
      <c r="E64" s="18"/>
      <c r="F64" s="184"/>
      <c r="G64" s="17"/>
      <c r="H64" s="14"/>
      <c r="I64" s="15"/>
      <c r="J64" s="71"/>
    </row>
    <row r="65" spans="1:17" s="62" customFormat="1" ht="14.25" hidden="1" outlineLevel="1" thickBot="1" x14ac:dyDescent="0.3">
      <c r="A65" s="35"/>
      <c r="B65" s="169"/>
      <c r="C65" s="21"/>
      <c r="D65" s="21"/>
      <c r="E65" s="25"/>
      <c r="F65" s="185"/>
      <c r="G65" s="24"/>
      <c r="H65" s="21"/>
      <c r="I65" s="22"/>
      <c r="J65" s="71"/>
    </row>
    <row r="66" spans="1:17" s="62" customFormat="1" ht="14.25" hidden="1" outlineLevel="1" thickBot="1" x14ac:dyDescent="0.3">
      <c r="A66" s="35"/>
      <c r="B66" s="170"/>
      <c r="C66" s="27"/>
      <c r="D66" s="27"/>
      <c r="E66" s="31"/>
      <c r="F66" s="186"/>
      <c r="G66" s="30"/>
      <c r="H66" s="72"/>
      <c r="I66" s="73"/>
      <c r="J66" s="189"/>
    </row>
    <row r="67" spans="1:17" s="62" customFormat="1" ht="14.25" hidden="1" customHeight="1" outlineLevel="1" thickBot="1" x14ac:dyDescent="0.3">
      <c r="A67" s="134" t="s">
        <v>25</v>
      </c>
      <c r="B67" s="291" t="s">
        <v>37</v>
      </c>
      <c r="C67" s="143">
        <f t="shared" ref="C67" si="24">SUM(C60:C66)</f>
        <v>0</v>
      </c>
      <c r="D67" s="143">
        <f t="shared" ref="D67:J67" si="25">SUM(D60:D66)</f>
        <v>0</v>
      </c>
      <c r="E67" s="143">
        <f t="shared" si="25"/>
        <v>0</v>
      </c>
      <c r="F67" s="143">
        <f t="shared" si="25"/>
        <v>0</v>
      </c>
      <c r="G67" s="143">
        <f t="shared" si="25"/>
        <v>0</v>
      </c>
      <c r="H67" s="143">
        <f t="shared" si="25"/>
        <v>0</v>
      </c>
      <c r="I67" s="143">
        <f t="shared" si="25"/>
        <v>0</v>
      </c>
      <c r="J67" s="143">
        <f t="shared" si="25"/>
        <v>0</v>
      </c>
    </row>
    <row r="68" spans="1:17" s="62" customFormat="1" ht="15.75" hidden="1" customHeight="1" outlineLevel="1" thickBot="1" x14ac:dyDescent="0.3">
      <c r="A68" s="135" t="s">
        <v>27</v>
      </c>
      <c r="B68" s="292"/>
      <c r="C68" s="136" t="e">
        <f t="shared" ref="C68" si="26">AVERAGE(C60:C66)</f>
        <v>#DIV/0!</v>
      </c>
      <c r="D68" s="136" t="e">
        <f t="shared" ref="D68:J68" si="27">AVERAGE(D60:D66)</f>
        <v>#DIV/0!</v>
      </c>
      <c r="E68" s="136" t="e">
        <f t="shared" si="27"/>
        <v>#DIV/0!</v>
      </c>
      <c r="F68" s="136" t="e">
        <f t="shared" si="27"/>
        <v>#DIV/0!</v>
      </c>
      <c r="G68" s="136" t="e">
        <f t="shared" si="27"/>
        <v>#DIV/0!</v>
      </c>
      <c r="H68" s="136" t="e">
        <f t="shared" si="27"/>
        <v>#DIV/0!</v>
      </c>
      <c r="I68" s="136" t="e">
        <f t="shared" si="27"/>
        <v>#DIV/0!</v>
      </c>
      <c r="J68" s="136" t="e">
        <f t="shared" si="27"/>
        <v>#DIV/0!</v>
      </c>
    </row>
    <row r="69" spans="1:17" s="62" customFormat="1" ht="14.25" hidden="1" customHeight="1" thickBot="1" x14ac:dyDescent="0.3">
      <c r="A69" s="36" t="s">
        <v>24</v>
      </c>
      <c r="B69" s="292"/>
      <c r="C69" s="37">
        <f t="shared" ref="C69" si="28">SUM(C60:C64)</f>
        <v>0</v>
      </c>
      <c r="D69" s="37">
        <f t="shared" ref="D69:J69" si="29">SUM(D60:D64)</f>
        <v>0</v>
      </c>
      <c r="E69" s="37">
        <f t="shared" si="29"/>
        <v>0</v>
      </c>
      <c r="F69" s="37">
        <f t="shared" si="29"/>
        <v>0</v>
      </c>
      <c r="G69" s="37">
        <f t="shared" si="29"/>
        <v>0</v>
      </c>
      <c r="H69" s="37">
        <f t="shared" si="29"/>
        <v>0</v>
      </c>
      <c r="I69" s="37">
        <f t="shared" si="29"/>
        <v>0</v>
      </c>
      <c r="J69" s="37">
        <f t="shared" si="29"/>
        <v>0</v>
      </c>
    </row>
    <row r="70" spans="1:17" s="62" customFormat="1" ht="15.75" hidden="1" customHeight="1" thickBot="1" x14ac:dyDescent="0.3">
      <c r="A70" s="36" t="s">
        <v>26</v>
      </c>
      <c r="B70" s="293"/>
      <c r="C70" s="43" t="e">
        <f t="shared" ref="C70" si="30">AVERAGE(C60:C64)</f>
        <v>#DIV/0!</v>
      </c>
      <c r="D70" s="43" t="e">
        <f t="shared" ref="D70:J70" si="31">AVERAGE(D60:D64)</f>
        <v>#DIV/0!</v>
      </c>
      <c r="E70" s="43" t="e">
        <f t="shared" si="31"/>
        <v>#DIV/0!</v>
      </c>
      <c r="F70" s="43" t="e">
        <f t="shared" si="31"/>
        <v>#DIV/0!</v>
      </c>
      <c r="G70" s="43" t="e">
        <f t="shared" si="31"/>
        <v>#DIV/0!</v>
      </c>
      <c r="H70" s="43" t="e">
        <f t="shared" si="31"/>
        <v>#DIV/0!</v>
      </c>
      <c r="I70" s="43" t="e">
        <f t="shared" si="31"/>
        <v>#DIV/0!</v>
      </c>
      <c r="J70" s="43" t="e">
        <f t="shared" si="31"/>
        <v>#DIV/0!</v>
      </c>
    </row>
    <row r="71" spans="1:17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</row>
    <row r="72" spans="1:17" s="62" customFormat="1" ht="30" customHeight="1" x14ac:dyDescent="0.25">
      <c r="A72" s="49"/>
      <c r="B72" s="52" t="s">
        <v>7</v>
      </c>
      <c r="C72" s="52" t="s">
        <v>39</v>
      </c>
      <c r="D72" s="52" t="s">
        <v>8</v>
      </c>
      <c r="E72" s="52" t="s">
        <v>10</v>
      </c>
      <c r="F72" s="52" t="s">
        <v>73</v>
      </c>
      <c r="G72" s="216"/>
      <c r="H72" s="79"/>
      <c r="I72" s="298" t="s">
        <v>68</v>
      </c>
      <c r="J72" s="320"/>
      <c r="K72" s="321"/>
      <c r="L72" s="79"/>
      <c r="M72" s="79"/>
      <c r="N72" s="79"/>
      <c r="O72" s="65"/>
      <c r="P72" s="65"/>
      <c r="Q72" s="65"/>
    </row>
    <row r="73" spans="1:17" ht="29.25" customHeight="1" x14ac:dyDescent="0.25">
      <c r="A73" s="57" t="s">
        <v>34</v>
      </c>
      <c r="B73" s="50">
        <f>SUM(C58:C58, C47:C47, C36:C36, C25:C25, C14:C14, C69:C69 )</f>
        <v>460</v>
      </c>
      <c r="C73" s="50">
        <f>SUM(D58:D58, D47:D47, D36:D36, D25:D25, D14:D14, D69:D69)</f>
        <v>0</v>
      </c>
      <c r="D73" s="50">
        <f>SUM(E69, E58, E47, E36, E25, E14, )</f>
        <v>600</v>
      </c>
      <c r="E73" s="50">
        <f xml:space="preserve"> SUM(G14:I14, G25:I25, G36:I36, G47:I47, G58:I58, G69:I69)</f>
        <v>2521</v>
      </c>
      <c r="F73" s="50">
        <f>SUM(F14,F25,F36,F47,F58,F69)</f>
        <v>100</v>
      </c>
      <c r="G73" s="213"/>
      <c r="H73" s="80"/>
      <c r="I73" s="296" t="s">
        <v>34</v>
      </c>
      <c r="J73" s="297"/>
      <c r="K73" s="127">
        <f>SUM(J14, J25, J36, J47, J58, J69)</f>
        <v>3681</v>
      </c>
      <c r="L73" s="80"/>
      <c r="M73" s="80"/>
      <c r="N73" s="80"/>
    </row>
    <row r="74" spans="1:17" ht="30" customHeight="1" x14ac:dyDescent="0.25">
      <c r="A74" s="57" t="s">
        <v>33</v>
      </c>
      <c r="B74" s="50">
        <f>SUM(C56:C56, C45:C45, C34:C34, C23:C23, C12:C12, C67:C67  )</f>
        <v>728</v>
      </c>
      <c r="C74" s="50">
        <f>SUM(D56:D56, D45:D45, D34:D34, D23:D23, D12:D12, D67:D67 )</f>
        <v>0</v>
      </c>
      <c r="D74" s="50">
        <f>SUM(E67, E56, E45, E34, E23, E12)</f>
        <v>1058</v>
      </c>
      <c r="E74" s="50">
        <f xml:space="preserve"> SUM(G12:I12, G23:I23, G34:I34, G45:I45, G56:I56, G67:I67)</f>
        <v>7441</v>
      </c>
      <c r="F74" s="50">
        <f>SUM(F12,F23,F34,F45,F56,F67)</f>
        <v>228</v>
      </c>
      <c r="G74" s="213"/>
      <c r="H74" s="80"/>
      <c r="I74" s="296" t="s">
        <v>33</v>
      </c>
      <c r="J74" s="297"/>
      <c r="K74" s="128">
        <f>SUM(J56, J45, J34, J23, J12, J67)</f>
        <v>9455</v>
      </c>
      <c r="L74" s="80"/>
      <c r="M74" s="80"/>
      <c r="N74" s="80"/>
    </row>
    <row r="75" spans="1:17" ht="30" customHeight="1" x14ac:dyDescent="0.25">
      <c r="I75" s="296" t="s">
        <v>26</v>
      </c>
      <c r="J75" s="297"/>
      <c r="K75" s="128">
        <f>AVERAGE(J14, J25, J36, J47, J58, J69)</f>
        <v>613.5</v>
      </c>
    </row>
    <row r="76" spans="1:17" ht="30" customHeight="1" x14ac:dyDescent="0.25">
      <c r="I76" s="296" t="s">
        <v>72</v>
      </c>
      <c r="J76" s="297"/>
      <c r="K76" s="127">
        <f>AVERAGE(J56, J45, J34, J23, J12, J67)</f>
        <v>1575.8333333333333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6"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</mergeCells>
  <pageMargins left="0.7" right="0.7" top="0.75" bottom="0.75" header="0.3" footer="0.3"/>
  <pageSetup scale="59" orientation="portrait" r:id="rId1"/>
  <ignoredErrors>
    <ignoredError sqref="C12:I12" emptyCellReference="1"/>
    <ignoredError sqref="I13 C13 D13:H13" evalError="1" emptyCellReference="1"/>
    <ignoredError sqref="J13:J14 J12 C23 J16:J23" formulaRange="1" emptyCellReference="1"/>
    <ignoredError sqref="D15:I15 D23:I23 J56:J59 C34:C37 C24:C26 C45 J24:J48 D35:I37 D24:I26 C46:C48 D45:I48 C56:C59 D57:I59 C14:C15 D56:G56 I56 J15 I14 D14:H14 D34:E34 G34:I34" evalError="1" formulaRange="1" emptyCellReference="1"/>
    <ignoredError sqref="J1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54" sqref="J54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B1" s="178"/>
      <c r="C1" s="301" t="s">
        <v>8</v>
      </c>
      <c r="D1" s="305"/>
      <c r="E1" s="305"/>
      <c r="F1" s="305"/>
      <c r="G1" s="294"/>
      <c r="H1" s="301" t="s">
        <v>9</v>
      </c>
      <c r="I1" s="301" t="s">
        <v>10</v>
      </c>
      <c r="J1" s="305"/>
      <c r="K1" s="307" t="s">
        <v>23</v>
      </c>
    </row>
    <row r="2" spans="1:11" ht="15" customHeight="1" thickBot="1" x14ac:dyDescent="0.3">
      <c r="B2" s="178"/>
      <c r="C2" s="302"/>
      <c r="D2" s="306"/>
      <c r="E2" s="306"/>
      <c r="F2" s="306"/>
      <c r="G2" s="295"/>
      <c r="H2" s="302"/>
      <c r="I2" s="302"/>
      <c r="J2" s="306"/>
      <c r="K2" s="308"/>
    </row>
    <row r="3" spans="1:11" x14ac:dyDescent="0.25">
      <c r="A3" s="311" t="s">
        <v>61</v>
      </c>
      <c r="B3" s="313" t="s">
        <v>62</v>
      </c>
      <c r="C3" s="315" t="s">
        <v>43</v>
      </c>
      <c r="D3" s="315" t="s">
        <v>44</v>
      </c>
      <c r="E3" s="315" t="s">
        <v>45</v>
      </c>
      <c r="F3" s="309" t="s">
        <v>46</v>
      </c>
      <c r="G3" s="309" t="s">
        <v>63</v>
      </c>
      <c r="H3" s="315" t="s">
        <v>47</v>
      </c>
      <c r="I3" s="315" t="s">
        <v>48</v>
      </c>
      <c r="J3" s="318" t="s">
        <v>49</v>
      </c>
      <c r="K3" s="308"/>
    </row>
    <row r="4" spans="1:11" ht="14.25" thickBot="1" x14ac:dyDescent="0.3">
      <c r="A4" s="312"/>
      <c r="B4" s="314"/>
      <c r="C4" s="312"/>
      <c r="D4" s="312"/>
      <c r="E4" s="312"/>
      <c r="F4" s="310"/>
      <c r="G4" s="310"/>
      <c r="H4" s="312"/>
      <c r="I4" s="312"/>
      <c r="J4" s="319"/>
      <c r="K4" s="308"/>
    </row>
    <row r="5" spans="1:11" s="61" customFormat="1" ht="14.25" hidden="1" thickBot="1" x14ac:dyDescent="0.3">
      <c r="A5" s="210"/>
      <c r="B5" s="173"/>
      <c r="C5" s="14"/>
      <c r="D5" s="14"/>
      <c r="E5" s="14"/>
      <c r="F5" s="15"/>
      <c r="G5" s="15"/>
      <c r="H5" s="14"/>
      <c r="I5" s="14"/>
      <c r="J5" s="16"/>
      <c r="K5" s="20"/>
    </row>
    <row r="6" spans="1:11" s="61" customFormat="1" ht="14.25" hidden="1" thickBot="1" x14ac:dyDescent="0.3">
      <c r="A6" s="210"/>
      <c r="B6" s="164"/>
      <c r="C6" s="14"/>
      <c r="D6" s="14"/>
      <c r="E6" s="14"/>
      <c r="F6" s="15"/>
      <c r="G6" s="15"/>
      <c r="H6" s="14"/>
      <c r="I6" s="14"/>
      <c r="J6" s="16"/>
      <c r="K6" s="20"/>
    </row>
    <row r="7" spans="1:11" s="61" customFormat="1" ht="14.25" hidden="1" thickBot="1" x14ac:dyDescent="0.3">
      <c r="A7" s="210"/>
      <c r="B7" s="164"/>
      <c r="C7" s="14"/>
      <c r="D7" s="14"/>
      <c r="E7" s="14"/>
      <c r="F7" s="15"/>
      <c r="G7" s="15"/>
      <c r="H7" s="14"/>
      <c r="I7" s="14"/>
      <c r="J7" s="16"/>
      <c r="K7" s="20"/>
    </row>
    <row r="8" spans="1:11" s="61" customFormat="1" ht="14.25" hidden="1" thickBot="1" x14ac:dyDescent="0.3">
      <c r="A8" s="210"/>
      <c r="B8" s="164"/>
      <c r="C8" s="14"/>
      <c r="D8" s="14"/>
      <c r="E8" s="14"/>
      <c r="F8" s="15"/>
      <c r="G8" s="15"/>
      <c r="H8" s="14"/>
      <c r="I8" s="14"/>
      <c r="J8" s="16"/>
      <c r="K8" s="20"/>
    </row>
    <row r="9" spans="1:11" s="61" customFormat="1" ht="14.25" hidden="1" thickBot="1" x14ac:dyDescent="0.3">
      <c r="A9" s="210"/>
      <c r="B9" s="164"/>
      <c r="C9" s="21"/>
      <c r="D9" s="21"/>
      <c r="E9" s="21"/>
      <c r="F9" s="15"/>
      <c r="G9" s="15"/>
      <c r="H9" s="14"/>
      <c r="I9" s="14"/>
      <c r="J9" s="16"/>
      <c r="K9" s="20"/>
    </row>
    <row r="10" spans="1:11" s="61" customFormat="1" ht="14.25" hidden="1" outlineLevel="1" thickBot="1" x14ac:dyDescent="0.3">
      <c r="A10" s="210"/>
      <c r="B10" s="164"/>
      <c r="C10" s="21"/>
      <c r="D10" s="21"/>
      <c r="E10" s="21"/>
      <c r="F10" s="22"/>
      <c r="G10" s="22"/>
      <c r="H10" s="21"/>
      <c r="I10" s="21"/>
      <c r="J10" s="23"/>
      <c r="K10" s="20"/>
    </row>
    <row r="11" spans="1:11" s="61" customFormat="1" ht="14.25" outlineLevel="1" thickBot="1" x14ac:dyDescent="0.3">
      <c r="A11" s="192" t="s">
        <v>2</v>
      </c>
      <c r="B11" s="164">
        <v>42036</v>
      </c>
      <c r="C11" s="27">
        <v>1856</v>
      </c>
      <c r="D11" s="27"/>
      <c r="E11" s="27"/>
      <c r="F11" s="28"/>
      <c r="G11" s="28">
        <v>1218</v>
      </c>
      <c r="H11" s="27"/>
      <c r="I11" s="27"/>
      <c r="J11" s="29"/>
      <c r="K11" s="20">
        <f t="shared" ref="K11" si="0">SUM(C11:J11)</f>
        <v>3074</v>
      </c>
    </row>
    <row r="12" spans="1:11" s="62" customFormat="1" ht="14.25" customHeight="1" outlineLevel="1" thickBot="1" x14ac:dyDescent="0.3">
      <c r="A12" s="134" t="s">
        <v>25</v>
      </c>
      <c r="B12" s="291" t="s">
        <v>28</v>
      </c>
      <c r="C12" s="143">
        <f>SUM(C5:C11)</f>
        <v>1856</v>
      </c>
      <c r="D12" s="143">
        <f t="shared" ref="D12:K12" si="1">SUM(D5:D11)</f>
        <v>0</v>
      </c>
      <c r="E12" s="143">
        <f t="shared" si="1"/>
        <v>0</v>
      </c>
      <c r="F12" s="143">
        <f t="shared" si="1"/>
        <v>0</v>
      </c>
      <c r="G12" s="143">
        <f>SUM(G5:G11)</f>
        <v>1218</v>
      </c>
      <c r="H12" s="143">
        <f t="shared" si="1"/>
        <v>0</v>
      </c>
      <c r="I12" s="143">
        <f t="shared" si="1"/>
        <v>0</v>
      </c>
      <c r="J12" s="143">
        <f t="shared" si="1"/>
        <v>0</v>
      </c>
      <c r="K12" s="147">
        <f t="shared" si="1"/>
        <v>3074</v>
      </c>
    </row>
    <row r="13" spans="1:11" s="62" customFormat="1" ht="15.75" customHeight="1" outlineLevel="1" thickBot="1" x14ac:dyDescent="0.3">
      <c r="A13" s="135" t="s">
        <v>27</v>
      </c>
      <c r="B13" s="292"/>
      <c r="C13" s="136">
        <f>AVERAGE(C5:C11)</f>
        <v>1856</v>
      </c>
      <c r="D13" s="136" t="e">
        <f t="shared" ref="D13:K13" si="2">AVERAGE(D5:D11)</f>
        <v>#DIV/0!</v>
      </c>
      <c r="E13" s="136" t="e">
        <f t="shared" si="2"/>
        <v>#DIV/0!</v>
      </c>
      <c r="F13" s="136" t="e">
        <f t="shared" si="2"/>
        <v>#DIV/0!</v>
      </c>
      <c r="G13" s="136">
        <f t="shared" si="2"/>
        <v>1218</v>
      </c>
      <c r="H13" s="136" t="e">
        <f t="shared" si="2"/>
        <v>#DIV/0!</v>
      </c>
      <c r="I13" s="136" t="e">
        <f t="shared" si="2"/>
        <v>#DIV/0!</v>
      </c>
      <c r="J13" s="136" t="e">
        <f t="shared" si="2"/>
        <v>#DIV/0!</v>
      </c>
      <c r="K13" s="142">
        <f t="shared" si="2"/>
        <v>3074</v>
      </c>
    </row>
    <row r="14" spans="1:11" s="62" customFormat="1" ht="14.25" customHeight="1" thickBot="1" x14ac:dyDescent="0.3">
      <c r="A14" s="36" t="s">
        <v>24</v>
      </c>
      <c r="B14" s="292"/>
      <c r="C14" s="37">
        <f t="shared" ref="C14:K14" si="3">SUM(C5:C9)</f>
        <v>0</v>
      </c>
      <c r="D14" s="37">
        <f t="shared" si="3"/>
        <v>0</v>
      </c>
      <c r="E14" s="37">
        <f t="shared" si="3"/>
        <v>0</v>
      </c>
      <c r="F14" s="37">
        <f t="shared" si="3"/>
        <v>0</v>
      </c>
      <c r="G14" s="37">
        <f t="shared" si="3"/>
        <v>0</v>
      </c>
      <c r="H14" s="37">
        <f t="shared" si="3"/>
        <v>0</v>
      </c>
      <c r="I14" s="37">
        <f t="shared" si="3"/>
        <v>0</v>
      </c>
      <c r="J14" s="37">
        <f t="shared" si="3"/>
        <v>0</v>
      </c>
      <c r="K14" s="41">
        <f t="shared" si="3"/>
        <v>0</v>
      </c>
    </row>
    <row r="15" spans="1:11" s="62" customFormat="1" ht="15.75" customHeight="1" thickBot="1" x14ac:dyDescent="0.3">
      <c r="A15" s="36" t="s">
        <v>26</v>
      </c>
      <c r="B15" s="292"/>
      <c r="C15" s="43" t="e">
        <f t="shared" ref="C15:K15" si="4">AVERAGE(C5:C9)</f>
        <v>#DIV/0!</v>
      </c>
      <c r="D15" s="43" t="e">
        <f t="shared" si="4"/>
        <v>#DIV/0!</v>
      </c>
      <c r="E15" s="43" t="e">
        <f t="shared" si="4"/>
        <v>#DIV/0!</v>
      </c>
      <c r="F15" s="43" t="e">
        <f t="shared" si="4"/>
        <v>#DIV/0!</v>
      </c>
      <c r="G15" s="43" t="e">
        <f t="shared" si="4"/>
        <v>#DIV/0!</v>
      </c>
      <c r="H15" s="43" t="e">
        <f t="shared" si="4"/>
        <v>#DIV/0!</v>
      </c>
      <c r="I15" s="43" t="e">
        <f t="shared" si="4"/>
        <v>#DIV/0!</v>
      </c>
      <c r="J15" s="43" t="e">
        <f t="shared" si="4"/>
        <v>#DIV/0!</v>
      </c>
      <c r="K15" s="48" t="e">
        <f t="shared" si="4"/>
        <v>#DIV/0!</v>
      </c>
    </row>
    <row r="16" spans="1:11" s="62" customFormat="1" ht="14.25" thickBot="1" x14ac:dyDescent="0.3">
      <c r="A16" s="35" t="s">
        <v>3</v>
      </c>
      <c r="B16" s="165">
        <v>42037</v>
      </c>
      <c r="C16" s="14">
        <v>3399</v>
      </c>
      <c r="D16" s="14">
        <v>1414</v>
      </c>
      <c r="E16" s="14">
        <v>641</v>
      </c>
      <c r="F16" s="15">
        <v>1856</v>
      </c>
      <c r="G16" s="15"/>
      <c r="H16" s="14">
        <v>839</v>
      </c>
      <c r="I16" s="14">
        <v>907</v>
      </c>
      <c r="J16" s="16">
        <v>1846</v>
      </c>
      <c r="K16" s="18">
        <f t="shared" ref="K16:K22" si="5">SUM(C16:J16)</f>
        <v>10902</v>
      </c>
    </row>
    <row r="17" spans="1:11" s="62" customFormat="1" ht="14.25" thickBot="1" x14ac:dyDescent="0.3">
      <c r="A17" s="35" t="s">
        <v>4</v>
      </c>
      <c r="B17" s="215">
        <v>42038</v>
      </c>
      <c r="C17" s="14">
        <v>4920</v>
      </c>
      <c r="D17" s="14">
        <v>1731</v>
      </c>
      <c r="E17" s="14">
        <v>812</v>
      </c>
      <c r="F17" s="15">
        <v>2293</v>
      </c>
      <c r="G17" s="15"/>
      <c r="H17" s="14">
        <v>1016</v>
      </c>
      <c r="I17" s="14">
        <v>1087</v>
      </c>
      <c r="J17" s="16">
        <v>1798</v>
      </c>
      <c r="K17" s="20">
        <f t="shared" si="5"/>
        <v>13657</v>
      </c>
    </row>
    <row r="18" spans="1:11" s="62" customFormat="1" ht="14.25" thickBot="1" x14ac:dyDescent="0.3">
      <c r="A18" s="35" t="s">
        <v>5</v>
      </c>
      <c r="B18" s="166">
        <v>42039</v>
      </c>
      <c r="C18" s="14">
        <v>5410</v>
      </c>
      <c r="D18" s="14">
        <v>1738</v>
      </c>
      <c r="E18" s="14">
        <v>561</v>
      </c>
      <c r="F18" s="15">
        <v>2101</v>
      </c>
      <c r="G18" s="15"/>
      <c r="H18" s="14">
        <v>949</v>
      </c>
      <c r="I18" s="14">
        <v>1053</v>
      </c>
      <c r="J18" s="16">
        <v>1948</v>
      </c>
      <c r="K18" s="20">
        <f>SUM(C18:J18)</f>
        <v>13760</v>
      </c>
    </row>
    <row r="19" spans="1:11" s="62" customFormat="1" ht="14.25" thickBot="1" x14ac:dyDescent="0.3">
      <c r="A19" s="35" t="s">
        <v>6</v>
      </c>
      <c r="B19" s="166">
        <v>42040</v>
      </c>
      <c r="C19" s="14">
        <v>5219</v>
      </c>
      <c r="D19" s="14">
        <v>1744</v>
      </c>
      <c r="E19" s="14">
        <v>580</v>
      </c>
      <c r="F19" s="15">
        <v>2260</v>
      </c>
      <c r="G19" s="15"/>
      <c r="H19" s="14">
        <v>951</v>
      </c>
      <c r="I19" s="14">
        <v>1005</v>
      </c>
      <c r="J19" s="16">
        <v>1880</v>
      </c>
      <c r="K19" s="20">
        <f t="shared" si="5"/>
        <v>13639</v>
      </c>
    </row>
    <row r="20" spans="1:11" s="62" customFormat="1" ht="14.25" thickBot="1" x14ac:dyDescent="0.3">
      <c r="A20" s="35" t="s">
        <v>0</v>
      </c>
      <c r="B20" s="166">
        <v>42041</v>
      </c>
      <c r="C20" s="21">
        <v>4714</v>
      </c>
      <c r="D20" s="21">
        <v>1566</v>
      </c>
      <c r="E20" s="21">
        <v>372</v>
      </c>
      <c r="F20" s="15">
        <v>2576</v>
      </c>
      <c r="G20" s="15"/>
      <c r="H20" s="14">
        <v>797</v>
      </c>
      <c r="I20" s="14">
        <v>1034</v>
      </c>
      <c r="J20" s="16">
        <v>1696</v>
      </c>
      <c r="K20" s="20">
        <f t="shared" si="5"/>
        <v>12755</v>
      </c>
    </row>
    <row r="21" spans="1:11" s="62" customFormat="1" ht="14.25" outlineLevel="1" thickBot="1" x14ac:dyDescent="0.3">
      <c r="A21" s="35" t="s">
        <v>1</v>
      </c>
      <c r="B21" s="166">
        <v>42042</v>
      </c>
      <c r="C21" s="21">
        <v>2338</v>
      </c>
      <c r="D21" s="21"/>
      <c r="E21" s="21"/>
      <c r="F21" s="22"/>
      <c r="G21" s="22">
        <v>1323</v>
      </c>
      <c r="H21" s="21"/>
      <c r="I21" s="21"/>
      <c r="J21" s="23"/>
      <c r="K21" s="20">
        <f t="shared" si="5"/>
        <v>3661</v>
      </c>
    </row>
    <row r="22" spans="1:11" s="62" customFormat="1" ht="14.25" outlineLevel="1" thickBot="1" x14ac:dyDescent="0.3">
      <c r="A22" s="35" t="s">
        <v>2</v>
      </c>
      <c r="B22" s="167">
        <v>42043</v>
      </c>
      <c r="C22" s="162">
        <v>1348</v>
      </c>
      <c r="D22" s="162"/>
      <c r="E22" s="162"/>
      <c r="F22" s="163"/>
      <c r="G22" s="163">
        <v>1199</v>
      </c>
      <c r="H22" s="27"/>
      <c r="I22" s="27"/>
      <c r="J22" s="29"/>
      <c r="K22" s="86">
        <f t="shared" si="5"/>
        <v>2547</v>
      </c>
    </row>
    <row r="23" spans="1:11" s="62" customFormat="1" ht="14.25" customHeight="1" outlineLevel="1" thickBot="1" x14ac:dyDescent="0.3">
      <c r="A23" s="134" t="s">
        <v>25</v>
      </c>
      <c r="B23" s="292" t="s">
        <v>29</v>
      </c>
      <c r="C23" s="143">
        <f t="shared" ref="C23:K23" si="6">SUM(C16:C22)</f>
        <v>27348</v>
      </c>
      <c r="D23" s="143">
        <f t="shared" si="6"/>
        <v>8193</v>
      </c>
      <c r="E23" s="143">
        <f t="shared" si="6"/>
        <v>2966</v>
      </c>
      <c r="F23" s="143">
        <f t="shared" si="6"/>
        <v>11086</v>
      </c>
      <c r="G23" s="143">
        <f t="shared" si="6"/>
        <v>2522</v>
      </c>
      <c r="H23" s="143">
        <f>SUM(H16:H22)</f>
        <v>4552</v>
      </c>
      <c r="I23" s="143">
        <f t="shared" si="6"/>
        <v>5086</v>
      </c>
      <c r="J23" s="143">
        <f t="shared" si="6"/>
        <v>9168</v>
      </c>
      <c r="K23" s="147">
        <f t="shared" si="6"/>
        <v>70921</v>
      </c>
    </row>
    <row r="24" spans="1:11" s="62" customFormat="1" ht="15.75" customHeight="1" outlineLevel="1" thickBot="1" x14ac:dyDescent="0.3">
      <c r="A24" s="135" t="s">
        <v>27</v>
      </c>
      <c r="B24" s="292"/>
      <c r="C24" s="136">
        <f t="shared" ref="C24:K24" si="7">AVERAGE(C16:C22)</f>
        <v>3906.8571428571427</v>
      </c>
      <c r="D24" s="136">
        <f t="shared" si="7"/>
        <v>1638.6</v>
      </c>
      <c r="E24" s="136">
        <f t="shared" si="7"/>
        <v>593.20000000000005</v>
      </c>
      <c r="F24" s="136">
        <f t="shared" si="7"/>
        <v>2217.1999999999998</v>
      </c>
      <c r="G24" s="136">
        <f t="shared" si="7"/>
        <v>1261</v>
      </c>
      <c r="H24" s="136">
        <f t="shared" si="7"/>
        <v>910.4</v>
      </c>
      <c r="I24" s="136">
        <f t="shared" si="7"/>
        <v>1017.2</v>
      </c>
      <c r="J24" s="136">
        <f t="shared" si="7"/>
        <v>1833.6</v>
      </c>
      <c r="K24" s="142">
        <f t="shared" si="7"/>
        <v>10131.571428571429</v>
      </c>
    </row>
    <row r="25" spans="1:11" s="62" customFormat="1" ht="14.25" customHeight="1" thickBot="1" x14ac:dyDescent="0.3">
      <c r="A25" s="36" t="s">
        <v>24</v>
      </c>
      <c r="B25" s="292"/>
      <c r="C25" s="37">
        <f t="shared" ref="C25:K25" si="8">SUM(C16:C20)</f>
        <v>23662</v>
      </c>
      <c r="D25" s="37">
        <f t="shared" si="8"/>
        <v>8193</v>
      </c>
      <c r="E25" s="37">
        <f t="shared" si="8"/>
        <v>2966</v>
      </c>
      <c r="F25" s="37">
        <f t="shared" si="8"/>
        <v>11086</v>
      </c>
      <c r="G25" s="37">
        <f t="shared" si="8"/>
        <v>0</v>
      </c>
      <c r="H25" s="37">
        <f t="shared" si="8"/>
        <v>4552</v>
      </c>
      <c r="I25" s="37">
        <f t="shared" si="8"/>
        <v>5086</v>
      </c>
      <c r="J25" s="37">
        <f t="shared" si="8"/>
        <v>9168</v>
      </c>
      <c r="K25" s="41">
        <f t="shared" si="8"/>
        <v>64713</v>
      </c>
    </row>
    <row r="26" spans="1:11" s="62" customFormat="1" ht="15.75" customHeight="1" thickBot="1" x14ac:dyDescent="0.3">
      <c r="A26" s="36" t="s">
        <v>26</v>
      </c>
      <c r="B26" s="293"/>
      <c r="C26" s="43">
        <f t="shared" ref="C26:K26" si="9">AVERAGE(C16:C20)</f>
        <v>4732.3999999999996</v>
      </c>
      <c r="D26" s="43">
        <f t="shared" si="9"/>
        <v>1638.6</v>
      </c>
      <c r="E26" s="43">
        <f t="shared" si="9"/>
        <v>593.20000000000005</v>
      </c>
      <c r="F26" s="43">
        <f t="shared" si="9"/>
        <v>2217.1999999999998</v>
      </c>
      <c r="G26" s="43" t="e">
        <f t="shared" si="9"/>
        <v>#DIV/0!</v>
      </c>
      <c r="H26" s="43">
        <v>893</v>
      </c>
      <c r="I26" s="43">
        <f t="shared" si="9"/>
        <v>1017.2</v>
      </c>
      <c r="J26" s="43">
        <f t="shared" si="9"/>
        <v>1833.6</v>
      </c>
      <c r="K26" s="48">
        <f t="shared" si="9"/>
        <v>12942.6</v>
      </c>
    </row>
    <row r="27" spans="1:11" s="62" customFormat="1" ht="14.25" thickBot="1" x14ac:dyDescent="0.3">
      <c r="A27" s="35" t="s">
        <v>3</v>
      </c>
      <c r="B27" s="206">
        <v>42044</v>
      </c>
      <c r="C27" s="14">
        <v>4538</v>
      </c>
      <c r="D27" s="14">
        <v>1806</v>
      </c>
      <c r="E27" s="14">
        <v>490</v>
      </c>
      <c r="F27" s="15">
        <v>1806</v>
      </c>
      <c r="G27" s="15"/>
      <c r="H27" s="14">
        <v>858</v>
      </c>
      <c r="I27" s="14">
        <v>988</v>
      </c>
      <c r="J27" s="16">
        <v>1843</v>
      </c>
      <c r="K27" s="18">
        <f t="shared" ref="K27:K32" si="10">SUM(C27:J27)</f>
        <v>12329</v>
      </c>
    </row>
    <row r="28" spans="1:11" s="62" customFormat="1" ht="14.25" thickBot="1" x14ac:dyDescent="0.3">
      <c r="A28" s="35" t="s">
        <v>4</v>
      </c>
      <c r="B28" s="169">
        <v>42045</v>
      </c>
      <c r="C28" s="14">
        <v>4963</v>
      </c>
      <c r="D28" s="14">
        <v>2055</v>
      </c>
      <c r="E28" s="14">
        <v>507</v>
      </c>
      <c r="F28" s="15">
        <v>2055</v>
      </c>
      <c r="G28" s="15"/>
      <c r="H28" s="14">
        <v>883</v>
      </c>
      <c r="I28" s="14">
        <v>974</v>
      </c>
      <c r="J28" s="16">
        <v>1992</v>
      </c>
      <c r="K28" s="20">
        <f t="shared" si="10"/>
        <v>13429</v>
      </c>
    </row>
    <row r="29" spans="1:11" s="62" customFormat="1" ht="14.25" thickBot="1" x14ac:dyDescent="0.3">
      <c r="A29" s="35" t="s">
        <v>5</v>
      </c>
      <c r="B29" s="169">
        <v>42046</v>
      </c>
      <c r="C29" s="14">
        <v>4685</v>
      </c>
      <c r="D29" s="14">
        <v>2139</v>
      </c>
      <c r="E29" s="14">
        <v>469</v>
      </c>
      <c r="F29" s="15">
        <v>2139</v>
      </c>
      <c r="G29" s="15"/>
      <c r="H29" s="14">
        <v>862</v>
      </c>
      <c r="I29" s="14">
        <v>1045</v>
      </c>
      <c r="J29" s="16">
        <v>2007</v>
      </c>
      <c r="K29" s="20">
        <f t="shared" si="10"/>
        <v>13346</v>
      </c>
    </row>
    <row r="30" spans="1:11" s="62" customFormat="1" ht="14.25" thickBot="1" x14ac:dyDescent="0.3">
      <c r="A30" s="35" t="s">
        <v>6</v>
      </c>
      <c r="B30" s="169">
        <v>42047</v>
      </c>
      <c r="C30" s="14">
        <v>4683</v>
      </c>
      <c r="D30" s="14">
        <v>2210</v>
      </c>
      <c r="E30" s="14">
        <v>516</v>
      </c>
      <c r="F30" s="15">
        <v>2210</v>
      </c>
      <c r="G30" s="15"/>
      <c r="H30" s="14">
        <v>863</v>
      </c>
      <c r="I30" s="14">
        <v>926</v>
      </c>
      <c r="J30" s="16">
        <v>1981</v>
      </c>
      <c r="K30" s="20">
        <f t="shared" si="10"/>
        <v>13389</v>
      </c>
    </row>
    <row r="31" spans="1:11" s="62" customFormat="1" ht="14.25" thickBot="1" x14ac:dyDescent="0.3">
      <c r="A31" s="35" t="s">
        <v>0</v>
      </c>
      <c r="B31" s="169">
        <v>42048</v>
      </c>
      <c r="C31" s="21">
        <v>4860</v>
      </c>
      <c r="D31" s="21">
        <v>1964</v>
      </c>
      <c r="E31" s="21">
        <v>383</v>
      </c>
      <c r="F31" s="15">
        <v>1964</v>
      </c>
      <c r="G31" s="15"/>
      <c r="H31" s="14">
        <v>903</v>
      </c>
      <c r="I31" s="14">
        <v>916</v>
      </c>
      <c r="J31" s="16">
        <v>1222</v>
      </c>
      <c r="K31" s="20">
        <f t="shared" si="10"/>
        <v>12212</v>
      </c>
    </row>
    <row r="32" spans="1:11" s="62" customFormat="1" ht="14.25" outlineLevel="1" thickBot="1" x14ac:dyDescent="0.3">
      <c r="A32" s="35" t="s">
        <v>1</v>
      </c>
      <c r="B32" s="169">
        <v>42049</v>
      </c>
      <c r="C32" s="21">
        <v>2511</v>
      </c>
      <c r="D32" s="21"/>
      <c r="E32" s="21"/>
      <c r="F32" s="22"/>
      <c r="G32" s="22">
        <v>1798</v>
      </c>
      <c r="H32" s="21"/>
      <c r="I32" s="21"/>
      <c r="J32" s="23"/>
      <c r="K32" s="20">
        <f t="shared" si="10"/>
        <v>4309</v>
      </c>
    </row>
    <row r="33" spans="1:12" s="62" customFormat="1" ht="14.25" outlineLevel="1" thickBot="1" x14ac:dyDescent="0.3">
      <c r="A33" s="35" t="s">
        <v>2</v>
      </c>
      <c r="B33" s="169">
        <v>42050</v>
      </c>
      <c r="C33" s="27">
        <v>1369</v>
      </c>
      <c r="D33" s="27"/>
      <c r="E33" s="27"/>
      <c r="F33" s="28"/>
      <c r="G33" s="28">
        <v>657</v>
      </c>
      <c r="H33" s="27"/>
      <c r="I33" s="27"/>
      <c r="J33" s="29"/>
      <c r="K33" s="20">
        <f t="shared" ref="K33" si="11">SUM(C33:J33)</f>
        <v>2026</v>
      </c>
    </row>
    <row r="34" spans="1:12" s="62" customFormat="1" ht="14.25" customHeight="1" outlineLevel="1" thickBot="1" x14ac:dyDescent="0.3">
      <c r="A34" s="134" t="s">
        <v>25</v>
      </c>
      <c r="B34" s="291" t="s">
        <v>30</v>
      </c>
      <c r="C34" s="143">
        <f>SUM(C27:C33)</f>
        <v>27609</v>
      </c>
      <c r="D34" s="143">
        <f t="shared" ref="D34:K34" si="12">SUM(D27:D33)</f>
        <v>10174</v>
      </c>
      <c r="E34" s="143">
        <f t="shared" si="12"/>
        <v>2365</v>
      </c>
      <c r="F34" s="143">
        <f t="shared" si="12"/>
        <v>10174</v>
      </c>
      <c r="G34" s="143">
        <f t="shared" si="12"/>
        <v>2455</v>
      </c>
      <c r="H34" s="143">
        <f t="shared" si="12"/>
        <v>4369</v>
      </c>
      <c r="I34" s="143">
        <f t="shared" si="12"/>
        <v>4849</v>
      </c>
      <c r="J34" s="143">
        <f t="shared" si="12"/>
        <v>9045</v>
      </c>
      <c r="K34" s="147">
        <f t="shared" si="12"/>
        <v>71040</v>
      </c>
    </row>
    <row r="35" spans="1:12" s="62" customFormat="1" ht="15.75" customHeight="1" outlineLevel="1" thickBot="1" x14ac:dyDescent="0.3">
      <c r="A35" s="135" t="s">
        <v>27</v>
      </c>
      <c r="B35" s="292"/>
      <c r="C35" s="136">
        <f>AVERAGE(C27:C33)</f>
        <v>3944.1428571428573</v>
      </c>
      <c r="D35" s="136">
        <f t="shared" ref="D35:K35" si="13">AVERAGE(D27:D33)</f>
        <v>2034.8</v>
      </c>
      <c r="E35" s="136">
        <f t="shared" si="13"/>
        <v>473</v>
      </c>
      <c r="F35" s="136">
        <f t="shared" si="13"/>
        <v>2034.8</v>
      </c>
      <c r="G35" s="136">
        <f t="shared" si="13"/>
        <v>1227.5</v>
      </c>
      <c r="H35" s="136">
        <f t="shared" si="13"/>
        <v>873.8</v>
      </c>
      <c r="I35" s="136">
        <f t="shared" si="13"/>
        <v>969.8</v>
      </c>
      <c r="J35" s="136">
        <f t="shared" si="13"/>
        <v>1809</v>
      </c>
      <c r="K35" s="142">
        <f t="shared" si="13"/>
        <v>10148.571428571429</v>
      </c>
    </row>
    <row r="36" spans="1:12" s="62" customFormat="1" ht="14.25" customHeight="1" thickBot="1" x14ac:dyDescent="0.3">
      <c r="A36" s="36" t="s">
        <v>24</v>
      </c>
      <c r="B36" s="292"/>
      <c r="C36" s="37">
        <f>SUM(C27:C31)</f>
        <v>23729</v>
      </c>
      <c r="D36" s="37">
        <f>SUM(D27:D31)</f>
        <v>10174</v>
      </c>
      <c r="E36" s="37">
        <f t="shared" ref="E36:K36" si="14">SUM(E27:E31)</f>
        <v>2365</v>
      </c>
      <c r="F36" s="37">
        <f t="shared" si="14"/>
        <v>10174</v>
      </c>
      <c r="G36" s="37">
        <f t="shared" si="14"/>
        <v>0</v>
      </c>
      <c r="H36" s="37">
        <f t="shared" si="14"/>
        <v>4369</v>
      </c>
      <c r="I36" s="37">
        <f t="shared" si="14"/>
        <v>4849</v>
      </c>
      <c r="J36" s="37">
        <f t="shared" si="14"/>
        <v>9045</v>
      </c>
      <c r="K36" s="41">
        <f t="shared" si="14"/>
        <v>64705</v>
      </c>
    </row>
    <row r="37" spans="1:12" s="62" customFormat="1" ht="15.75" customHeight="1" thickBot="1" x14ac:dyDescent="0.3">
      <c r="A37" s="36" t="s">
        <v>26</v>
      </c>
      <c r="B37" s="293"/>
      <c r="C37" s="43">
        <f>AVERAGE(C27:C31)</f>
        <v>4745.8</v>
      </c>
      <c r="D37" s="43">
        <f>AVERAGE(D27:D31)</f>
        <v>2034.8</v>
      </c>
      <c r="E37" s="43">
        <f t="shared" ref="E37:K37" si="15">AVERAGE(E27:E31)</f>
        <v>473</v>
      </c>
      <c r="F37" s="43">
        <f t="shared" si="15"/>
        <v>2034.8</v>
      </c>
      <c r="G37" s="43" t="e">
        <f t="shared" si="15"/>
        <v>#DIV/0!</v>
      </c>
      <c r="H37" s="43">
        <f t="shared" si="15"/>
        <v>873.8</v>
      </c>
      <c r="I37" s="43">
        <f t="shared" si="15"/>
        <v>969.8</v>
      </c>
      <c r="J37" s="43">
        <f t="shared" si="15"/>
        <v>1809</v>
      </c>
      <c r="K37" s="48">
        <f t="shared" si="15"/>
        <v>12941</v>
      </c>
    </row>
    <row r="38" spans="1:12" s="62" customFormat="1" ht="14.25" thickBot="1" x14ac:dyDescent="0.3">
      <c r="A38" s="35" t="s">
        <v>3</v>
      </c>
      <c r="B38" s="168">
        <v>42051</v>
      </c>
      <c r="C38" s="14">
        <v>2200</v>
      </c>
      <c r="D38" s="14"/>
      <c r="E38" s="17"/>
      <c r="F38" s="157"/>
      <c r="G38" s="20"/>
      <c r="H38" s="14"/>
      <c r="I38" s="14"/>
      <c r="J38" s="16"/>
      <c r="K38" s="18">
        <f t="shared" ref="K38:K44" si="16">SUM(C38:J38)</f>
        <v>2200</v>
      </c>
    </row>
    <row r="39" spans="1:12" s="62" customFormat="1" ht="14.25" thickBot="1" x14ac:dyDescent="0.3">
      <c r="A39" s="35" t="s">
        <v>4</v>
      </c>
      <c r="B39" s="197">
        <v>42052</v>
      </c>
      <c r="C39" s="14">
        <v>4909</v>
      </c>
      <c r="D39" s="14">
        <v>1569</v>
      </c>
      <c r="E39" s="17">
        <v>421</v>
      </c>
      <c r="F39" s="83">
        <v>1891</v>
      </c>
      <c r="G39" s="18"/>
      <c r="H39" s="14">
        <v>953</v>
      </c>
      <c r="I39" s="14">
        <v>934</v>
      </c>
      <c r="J39" s="16">
        <v>815</v>
      </c>
      <c r="K39" s="20">
        <f t="shared" si="16"/>
        <v>11492</v>
      </c>
    </row>
    <row r="40" spans="1:12" s="62" customFormat="1" ht="14.25" thickBot="1" x14ac:dyDescent="0.3">
      <c r="A40" s="35" t="s">
        <v>5</v>
      </c>
      <c r="B40" s="197">
        <v>42053</v>
      </c>
      <c r="C40" s="14">
        <v>4514</v>
      </c>
      <c r="D40" s="14">
        <v>1463</v>
      </c>
      <c r="E40" s="17">
        <v>495</v>
      </c>
      <c r="F40" s="83">
        <v>2045</v>
      </c>
      <c r="G40" s="18"/>
      <c r="H40" s="14">
        <v>818</v>
      </c>
      <c r="I40" s="14">
        <v>977</v>
      </c>
      <c r="J40" s="16">
        <v>2022</v>
      </c>
      <c r="K40" s="20">
        <f t="shared" si="16"/>
        <v>12334</v>
      </c>
    </row>
    <row r="41" spans="1:12" s="62" customFormat="1" ht="14.25" thickBot="1" x14ac:dyDescent="0.3">
      <c r="A41" s="35" t="s">
        <v>6</v>
      </c>
      <c r="B41" s="197">
        <v>42054</v>
      </c>
      <c r="C41" s="14">
        <v>4301</v>
      </c>
      <c r="D41" s="14">
        <v>1527</v>
      </c>
      <c r="E41" s="17">
        <v>436</v>
      </c>
      <c r="F41" s="83">
        <v>2160</v>
      </c>
      <c r="G41" s="18"/>
      <c r="H41" s="14">
        <v>918</v>
      </c>
      <c r="I41" s="14">
        <v>1043</v>
      </c>
      <c r="J41" s="16">
        <v>1732</v>
      </c>
      <c r="K41" s="20">
        <f t="shared" si="16"/>
        <v>12117</v>
      </c>
    </row>
    <row r="42" spans="1:12" s="62" customFormat="1" ht="14.25" thickBot="1" x14ac:dyDescent="0.3">
      <c r="A42" s="35" t="s">
        <v>0</v>
      </c>
      <c r="B42" s="197">
        <v>42055</v>
      </c>
      <c r="C42" s="21">
        <v>4286</v>
      </c>
      <c r="D42" s="21">
        <v>1099</v>
      </c>
      <c r="E42" s="24">
        <v>37</v>
      </c>
      <c r="F42" s="84">
        <v>1850</v>
      </c>
      <c r="G42" s="18"/>
      <c r="H42" s="14">
        <v>38</v>
      </c>
      <c r="I42" s="14">
        <v>22</v>
      </c>
      <c r="J42" s="16">
        <v>855</v>
      </c>
      <c r="K42" s="20">
        <f t="shared" si="16"/>
        <v>8187</v>
      </c>
    </row>
    <row r="43" spans="1:12" s="62" customFormat="1" ht="14.25" outlineLevel="1" thickBot="1" x14ac:dyDescent="0.3">
      <c r="A43" s="35" t="s">
        <v>1</v>
      </c>
      <c r="B43" s="197">
        <v>42056</v>
      </c>
      <c r="C43" s="21">
        <v>1435</v>
      </c>
      <c r="D43" s="21"/>
      <c r="E43" s="21"/>
      <c r="F43" s="84"/>
      <c r="G43" s="25">
        <v>859</v>
      </c>
      <c r="H43" s="21"/>
      <c r="I43" s="21"/>
      <c r="J43" s="23"/>
      <c r="K43" s="20">
        <f t="shared" si="16"/>
        <v>2294</v>
      </c>
      <c r="L43" s="161"/>
    </row>
    <row r="44" spans="1:12" s="62" customFormat="1" ht="14.25" outlineLevel="1" thickBot="1" x14ac:dyDescent="0.3">
      <c r="A44" s="35" t="s">
        <v>2</v>
      </c>
      <c r="B44" s="170">
        <v>42057</v>
      </c>
      <c r="C44" s="27">
        <v>1283</v>
      </c>
      <c r="D44" s="27"/>
      <c r="E44" s="27"/>
      <c r="F44" s="85"/>
      <c r="G44" s="76">
        <v>639</v>
      </c>
      <c r="H44" s="27"/>
      <c r="I44" s="27"/>
      <c r="J44" s="29"/>
      <c r="K44" s="86">
        <f t="shared" si="16"/>
        <v>1922</v>
      </c>
      <c r="L44" s="161"/>
    </row>
    <row r="45" spans="1:12" s="62" customFormat="1" ht="14.25" customHeight="1" outlineLevel="1" thickBot="1" x14ac:dyDescent="0.3">
      <c r="A45" s="134" t="s">
        <v>25</v>
      </c>
      <c r="B45" s="291" t="s">
        <v>31</v>
      </c>
      <c r="C45" s="143">
        <f t="shared" ref="C45:K45" si="17">SUM(C38:C44)</f>
        <v>22928</v>
      </c>
      <c r="D45" s="143">
        <f t="shared" si="17"/>
        <v>5658</v>
      </c>
      <c r="E45" s="143">
        <f t="shared" si="17"/>
        <v>1389</v>
      </c>
      <c r="F45" s="143">
        <f t="shared" si="17"/>
        <v>7946</v>
      </c>
      <c r="G45" s="143">
        <f t="shared" si="17"/>
        <v>1498</v>
      </c>
      <c r="H45" s="143">
        <f t="shared" si="17"/>
        <v>2727</v>
      </c>
      <c r="I45" s="143">
        <f t="shared" si="17"/>
        <v>2976</v>
      </c>
      <c r="J45" s="143">
        <f t="shared" si="17"/>
        <v>5424</v>
      </c>
      <c r="K45" s="147">
        <f t="shared" si="17"/>
        <v>50546</v>
      </c>
    </row>
    <row r="46" spans="1:12" s="62" customFormat="1" ht="15.75" customHeight="1" outlineLevel="1" thickBot="1" x14ac:dyDescent="0.3">
      <c r="A46" s="135" t="s">
        <v>27</v>
      </c>
      <c r="B46" s="292"/>
      <c r="C46" s="136">
        <f t="shared" ref="C46:K46" si="18">AVERAGE(C38:C44)</f>
        <v>3275.4285714285716</v>
      </c>
      <c r="D46" s="136">
        <f t="shared" si="18"/>
        <v>1414.5</v>
      </c>
      <c r="E46" s="136">
        <f t="shared" si="18"/>
        <v>347.25</v>
      </c>
      <c r="F46" s="136">
        <f t="shared" si="18"/>
        <v>1986.5</v>
      </c>
      <c r="G46" s="136">
        <f t="shared" si="18"/>
        <v>749</v>
      </c>
      <c r="H46" s="136">
        <f t="shared" si="18"/>
        <v>681.75</v>
      </c>
      <c r="I46" s="136">
        <f t="shared" si="18"/>
        <v>744</v>
      </c>
      <c r="J46" s="136">
        <f t="shared" si="18"/>
        <v>1356</v>
      </c>
      <c r="K46" s="142">
        <f t="shared" si="18"/>
        <v>7220.8571428571431</v>
      </c>
    </row>
    <row r="47" spans="1:12" s="62" customFormat="1" ht="14.25" customHeight="1" thickBot="1" x14ac:dyDescent="0.3">
      <c r="A47" s="36" t="s">
        <v>24</v>
      </c>
      <c r="B47" s="292"/>
      <c r="C47" s="37">
        <f t="shared" ref="C47:K47" si="19">SUM(C38:C42)</f>
        <v>20210</v>
      </c>
      <c r="D47" s="37">
        <f t="shared" si="19"/>
        <v>5658</v>
      </c>
      <c r="E47" s="37">
        <f t="shared" si="19"/>
        <v>1389</v>
      </c>
      <c r="F47" s="37">
        <f t="shared" si="19"/>
        <v>7946</v>
      </c>
      <c r="G47" s="37">
        <f t="shared" si="19"/>
        <v>0</v>
      </c>
      <c r="H47" s="37">
        <f t="shared" si="19"/>
        <v>2727</v>
      </c>
      <c r="I47" s="37">
        <f t="shared" si="19"/>
        <v>2976</v>
      </c>
      <c r="J47" s="37">
        <f t="shared" si="19"/>
        <v>5424</v>
      </c>
      <c r="K47" s="41">
        <f t="shared" si="19"/>
        <v>46330</v>
      </c>
    </row>
    <row r="48" spans="1:12" s="62" customFormat="1" ht="15.75" customHeight="1" thickBot="1" x14ac:dyDescent="0.3">
      <c r="A48" s="36" t="s">
        <v>26</v>
      </c>
      <c r="B48" s="293"/>
      <c r="C48" s="43">
        <f t="shared" ref="C48:K48" si="20">AVERAGE(C38:C42)</f>
        <v>4042</v>
      </c>
      <c r="D48" s="43">
        <f t="shared" si="20"/>
        <v>1414.5</v>
      </c>
      <c r="E48" s="43">
        <f t="shared" si="20"/>
        <v>347.25</v>
      </c>
      <c r="F48" s="43">
        <f t="shared" si="20"/>
        <v>1986.5</v>
      </c>
      <c r="G48" s="43" t="e">
        <f t="shared" si="20"/>
        <v>#DIV/0!</v>
      </c>
      <c r="H48" s="43">
        <f t="shared" si="20"/>
        <v>681.75</v>
      </c>
      <c r="I48" s="43">
        <f t="shared" si="20"/>
        <v>744</v>
      </c>
      <c r="J48" s="43">
        <f t="shared" si="20"/>
        <v>1356</v>
      </c>
      <c r="K48" s="48">
        <f t="shared" si="20"/>
        <v>9266</v>
      </c>
    </row>
    <row r="49" spans="1:11" s="62" customFormat="1" ht="14.25" thickBot="1" x14ac:dyDescent="0.3">
      <c r="A49" s="35" t="s">
        <v>3</v>
      </c>
      <c r="B49" s="171">
        <v>42058</v>
      </c>
      <c r="C49" s="20">
        <v>4700</v>
      </c>
      <c r="D49" s="219">
        <v>1178</v>
      </c>
      <c r="E49" s="14">
        <v>0</v>
      </c>
      <c r="F49" s="15">
        <v>1164</v>
      </c>
      <c r="G49" s="15"/>
      <c r="H49" s="14">
        <v>603</v>
      </c>
      <c r="I49" s="14">
        <v>920</v>
      </c>
      <c r="J49" s="220">
        <v>1747</v>
      </c>
      <c r="K49" s="18">
        <f>SUM(C49:J49)</f>
        <v>10312</v>
      </c>
    </row>
    <row r="50" spans="1:11" s="62" customFormat="1" x14ac:dyDescent="0.25">
      <c r="A50" s="35" t="s">
        <v>4</v>
      </c>
      <c r="B50" s="169">
        <v>42059</v>
      </c>
      <c r="C50" s="18">
        <v>4499</v>
      </c>
      <c r="D50" s="195">
        <v>741</v>
      </c>
      <c r="E50" s="14">
        <v>0</v>
      </c>
      <c r="F50" s="15">
        <v>1671</v>
      </c>
      <c r="G50" s="15"/>
      <c r="H50" s="14">
        <v>0</v>
      </c>
      <c r="I50" s="14">
        <v>0</v>
      </c>
      <c r="J50" s="16">
        <v>1272</v>
      </c>
      <c r="K50" s="20">
        <f t="shared" ref="K50:K54" si="21">SUM(C50:J50)</f>
        <v>8183</v>
      </c>
    </row>
    <row r="51" spans="1:11" s="62" customFormat="1" ht="14.25" customHeight="1" thickBot="1" x14ac:dyDescent="0.3">
      <c r="A51" s="35" t="s">
        <v>5</v>
      </c>
      <c r="B51" s="169">
        <v>42060</v>
      </c>
      <c r="C51" s="18">
        <v>4052</v>
      </c>
      <c r="D51" s="195">
        <v>1284</v>
      </c>
      <c r="E51" s="14">
        <v>0</v>
      </c>
      <c r="F51" s="15">
        <v>1984</v>
      </c>
      <c r="G51" s="15"/>
      <c r="H51" s="14">
        <v>233</v>
      </c>
      <c r="I51" s="14">
        <v>711</v>
      </c>
      <c r="J51" s="16">
        <v>1235</v>
      </c>
      <c r="K51" s="18">
        <f t="shared" si="21"/>
        <v>9499</v>
      </c>
    </row>
    <row r="52" spans="1:11" s="62" customFormat="1" ht="14.25" customHeight="1" thickBot="1" x14ac:dyDescent="0.3">
      <c r="A52" s="35" t="s">
        <v>6</v>
      </c>
      <c r="B52" s="197">
        <v>42061</v>
      </c>
      <c r="C52" s="25">
        <v>4924</v>
      </c>
      <c r="D52" s="195">
        <v>1393</v>
      </c>
      <c r="E52" s="14">
        <v>0</v>
      </c>
      <c r="F52" s="15">
        <v>1926</v>
      </c>
      <c r="G52" s="15"/>
      <c r="H52" s="14">
        <v>499</v>
      </c>
      <c r="I52" s="14">
        <v>845</v>
      </c>
      <c r="J52" s="16">
        <v>1313</v>
      </c>
      <c r="K52" s="20">
        <f t="shared" si="21"/>
        <v>10900</v>
      </c>
    </row>
    <row r="53" spans="1:11" s="62" customFormat="1" ht="14.25" customHeight="1" thickBot="1" x14ac:dyDescent="0.3">
      <c r="A53" s="35" t="s">
        <v>0</v>
      </c>
      <c r="B53" s="197">
        <v>42062</v>
      </c>
      <c r="C53" s="14">
        <v>4785</v>
      </c>
      <c r="D53" s="14">
        <v>814</v>
      </c>
      <c r="E53" s="21">
        <v>0</v>
      </c>
      <c r="F53" s="15">
        <v>1781</v>
      </c>
      <c r="G53" s="15"/>
      <c r="H53" s="14">
        <v>535</v>
      </c>
      <c r="I53" s="14">
        <v>445</v>
      </c>
      <c r="J53" s="16">
        <v>1238</v>
      </c>
      <c r="K53" s="20">
        <f t="shared" si="21"/>
        <v>9598</v>
      </c>
    </row>
    <row r="54" spans="1:11" s="62" customFormat="1" ht="14.25" customHeight="1" outlineLevel="1" thickBot="1" x14ac:dyDescent="0.3">
      <c r="A54" s="35" t="s">
        <v>1</v>
      </c>
      <c r="B54" s="197">
        <v>42063</v>
      </c>
      <c r="C54" s="21">
        <v>2091</v>
      </c>
      <c r="D54" s="21"/>
      <c r="E54" s="21"/>
      <c r="F54" s="22"/>
      <c r="G54" s="22">
        <v>1543</v>
      </c>
      <c r="H54" s="21"/>
      <c r="I54" s="21"/>
      <c r="J54" s="23"/>
      <c r="K54" s="20">
        <f t="shared" si="21"/>
        <v>3634</v>
      </c>
    </row>
    <row r="55" spans="1:11" s="62" customFormat="1" ht="14.25" hidden="1" customHeight="1" outlineLevel="1" thickBot="1" x14ac:dyDescent="0.3">
      <c r="A55" s="207"/>
      <c r="B55" s="170"/>
      <c r="C55" s="27"/>
      <c r="D55" s="27"/>
      <c r="E55" s="27"/>
      <c r="F55" s="28"/>
      <c r="G55" s="28"/>
      <c r="H55" s="27"/>
      <c r="I55" s="27"/>
      <c r="J55" s="29"/>
      <c r="K55" s="20"/>
    </row>
    <row r="56" spans="1:11" s="62" customFormat="1" ht="14.25" customHeight="1" outlineLevel="1" thickBot="1" x14ac:dyDescent="0.3">
      <c r="A56" s="134" t="s">
        <v>25</v>
      </c>
      <c r="B56" s="291" t="s">
        <v>32</v>
      </c>
      <c r="C56" s="143">
        <f>SUM(C49:C55)</f>
        <v>25051</v>
      </c>
      <c r="D56" s="143">
        <f t="shared" ref="D56:K56" si="22">SUM(D49:D55)</f>
        <v>5410</v>
      </c>
      <c r="E56" s="143">
        <f t="shared" si="22"/>
        <v>0</v>
      </c>
      <c r="F56" s="143">
        <f t="shared" si="22"/>
        <v>8526</v>
      </c>
      <c r="G56" s="143">
        <f t="shared" si="22"/>
        <v>1543</v>
      </c>
      <c r="H56" s="143">
        <f t="shared" si="22"/>
        <v>1870</v>
      </c>
      <c r="I56" s="143">
        <f t="shared" si="22"/>
        <v>2921</v>
      </c>
      <c r="J56" s="143">
        <f t="shared" si="22"/>
        <v>6805</v>
      </c>
      <c r="K56" s="143">
        <f t="shared" si="22"/>
        <v>52126</v>
      </c>
    </row>
    <row r="57" spans="1:11" s="62" customFormat="1" ht="15.75" customHeight="1" outlineLevel="1" thickBot="1" x14ac:dyDescent="0.3">
      <c r="A57" s="135" t="s">
        <v>27</v>
      </c>
      <c r="B57" s="292"/>
      <c r="C57" s="136">
        <f t="shared" ref="C57" si="23">AVERAGE(C49:C55)</f>
        <v>4175.166666666667</v>
      </c>
      <c r="D57" s="136">
        <f t="shared" ref="D57:K57" si="24">AVERAGE(D49:D55)</f>
        <v>1082</v>
      </c>
      <c r="E57" s="136">
        <f t="shared" si="24"/>
        <v>0</v>
      </c>
      <c r="F57" s="136">
        <f t="shared" si="24"/>
        <v>1705.2</v>
      </c>
      <c r="G57" s="136">
        <f t="shared" si="24"/>
        <v>1543</v>
      </c>
      <c r="H57" s="136">
        <f t="shared" si="24"/>
        <v>374</v>
      </c>
      <c r="I57" s="136">
        <f t="shared" si="24"/>
        <v>584.20000000000005</v>
      </c>
      <c r="J57" s="136">
        <f t="shared" si="24"/>
        <v>1361</v>
      </c>
      <c r="K57" s="136">
        <f t="shared" si="24"/>
        <v>8687.6666666666661</v>
      </c>
    </row>
    <row r="58" spans="1:11" s="62" customFormat="1" ht="14.25" customHeight="1" thickBot="1" x14ac:dyDescent="0.3">
      <c r="A58" s="36" t="s">
        <v>24</v>
      </c>
      <c r="B58" s="292"/>
      <c r="C58" s="37">
        <f t="shared" ref="C58" si="25">SUM(C49:C53)</f>
        <v>22960</v>
      </c>
      <c r="D58" s="37">
        <f t="shared" ref="D58:K58" si="26">SUM(D49:D53)</f>
        <v>5410</v>
      </c>
      <c r="E58" s="37">
        <f t="shared" si="26"/>
        <v>0</v>
      </c>
      <c r="F58" s="37">
        <f t="shared" si="26"/>
        <v>8526</v>
      </c>
      <c r="G58" s="37">
        <f t="shared" si="26"/>
        <v>0</v>
      </c>
      <c r="H58" s="37">
        <f t="shared" si="26"/>
        <v>1870</v>
      </c>
      <c r="I58" s="37">
        <f t="shared" si="26"/>
        <v>2921</v>
      </c>
      <c r="J58" s="37">
        <f t="shared" si="26"/>
        <v>6805</v>
      </c>
      <c r="K58" s="37">
        <f t="shared" si="26"/>
        <v>48492</v>
      </c>
    </row>
    <row r="59" spans="1:11" s="62" customFormat="1" ht="15.75" customHeight="1" thickBot="1" x14ac:dyDescent="0.3">
      <c r="A59" s="36" t="s">
        <v>26</v>
      </c>
      <c r="B59" s="293"/>
      <c r="C59" s="43">
        <f t="shared" ref="C59" si="27">AVERAGE(C49:C53)</f>
        <v>4592</v>
      </c>
      <c r="D59" s="43">
        <f t="shared" ref="D59:K59" si="28">AVERAGE(D49:D53)</f>
        <v>1082</v>
      </c>
      <c r="E59" s="43">
        <f t="shared" si="28"/>
        <v>0</v>
      </c>
      <c r="F59" s="43">
        <f t="shared" si="28"/>
        <v>1705.2</v>
      </c>
      <c r="G59" s="43" t="e">
        <f t="shared" si="28"/>
        <v>#DIV/0!</v>
      </c>
      <c r="H59" s="43">
        <f t="shared" si="28"/>
        <v>374</v>
      </c>
      <c r="I59" s="43">
        <f t="shared" si="28"/>
        <v>584.20000000000005</v>
      </c>
      <c r="J59" s="43">
        <f t="shared" si="28"/>
        <v>1361</v>
      </c>
      <c r="K59" s="43">
        <f t="shared" si="28"/>
        <v>9698.4</v>
      </c>
    </row>
    <row r="60" spans="1:11" s="62" customFormat="1" ht="14.25" hidden="1" thickBot="1" x14ac:dyDescent="0.3">
      <c r="A60" s="207"/>
      <c r="B60" s="171"/>
      <c r="C60" s="14"/>
      <c r="D60" s="14"/>
      <c r="E60" s="14"/>
      <c r="F60" s="15"/>
      <c r="G60" s="15"/>
      <c r="H60" s="14"/>
      <c r="I60" s="14"/>
      <c r="J60" s="16"/>
      <c r="K60" s="20"/>
    </row>
    <row r="61" spans="1:11" s="62" customFormat="1" ht="14.25" hidden="1" thickBot="1" x14ac:dyDescent="0.3">
      <c r="A61" s="207"/>
      <c r="B61" s="169"/>
      <c r="C61" s="14"/>
      <c r="D61" s="14"/>
      <c r="E61" s="14"/>
      <c r="F61" s="15"/>
      <c r="G61" s="15"/>
      <c r="H61" s="14"/>
      <c r="I61" s="14"/>
      <c r="J61" s="16"/>
      <c r="K61" s="20"/>
    </row>
    <row r="62" spans="1:11" s="62" customFormat="1" ht="14.25" hidden="1" thickBot="1" x14ac:dyDescent="0.3">
      <c r="A62" s="207"/>
      <c r="B62" s="169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thickBot="1" x14ac:dyDescent="0.3">
      <c r="A63" s="35"/>
      <c r="B63" s="169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thickBot="1" x14ac:dyDescent="0.3">
      <c r="A64" s="35"/>
      <c r="B64" s="169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outlineLevel="1" thickBot="1" x14ac:dyDescent="0.3">
      <c r="A65" s="35"/>
      <c r="B65" s="169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outlineLevel="1" thickBot="1" x14ac:dyDescent="0.3">
      <c r="A66" s="35"/>
      <c r="B66" s="170"/>
      <c r="C66" s="27"/>
      <c r="D66" s="27"/>
      <c r="E66" s="27"/>
      <c r="F66" s="28"/>
      <c r="G66" s="28"/>
      <c r="H66" s="27"/>
      <c r="I66" s="27"/>
      <c r="J66" s="29"/>
      <c r="K66" s="86"/>
    </row>
    <row r="67" spans="1:15" s="62" customFormat="1" ht="14.25" hidden="1" customHeight="1" outlineLevel="1" thickBot="1" x14ac:dyDescent="0.3">
      <c r="A67" s="134" t="s">
        <v>25</v>
      </c>
      <c r="B67" s="291" t="s">
        <v>37</v>
      </c>
      <c r="C67" s="143">
        <f>SUM(C60:C66)</f>
        <v>0</v>
      </c>
      <c r="D67" s="143">
        <f t="shared" ref="D67:K67" si="29">SUM(D60:D66)</f>
        <v>0</v>
      </c>
      <c r="E67" s="143">
        <f t="shared" si="29"/>
        <v>0</v>
      </c>
      <c r="F67" s="143">
        <f t="shared" si="29"/>
        <v>0</v>
      </c>
      <c r="G67" s="143">
        <f t="shared" si="29"/>
        <v>0</v>
      </c>
      <c r="H67" s="143">
        <f t="shared" si="29"/>
        <v>0</v>
      </c>
      <c r="I67" s="143">
        <f t="shared" si="29"/>
        <v>0</v>
      </c>
      <c r="J67" s="143">
        <f t="shared" si="29"/>
        <v>0</v>
      </c>
      <c r="K67" s="143">
        <f t="shared" si="29"/>
        <v>0</v>
      </c>
    </row>
    <row r="68" spans="1:15" s="62" customFormat="1" ht="15.75" hidden="1" customHeight="1" outlineLevel="1" thickBot="1" x14ac:dyDescent="0.3">
      <c r="A68" s="135" t="s">
        <v>27</v>
      </c>
      <c r="B68" s="292"/>
      <c r="C68" s="136" t="e">
        <f>AVERAGE(C60:C66)</f>
        <v>#DIV/0!</v>
      </c>
      <c r="D68" s="136" t="e">
        <f t="shared" ref="D68:K68" si="30">AVERAGE(D60:D66)</f>
        <v>#DIV/0!</v>
      </c>
      <c r="E68" s="136" t="e">
        <f t="shared" si="30"/>
        <v>#DIV/0!</v>
      </c>
      <c r="F68" s="136" t="e">
        <f t="shared" si="30"/>
        <v>#DIV/0!</v>
      </c>
      <c r="G68" s="136" t="e">
        <f t="shared" si="30"/>
        <v>#DIV/0!</v>
      </c>
      <c r="H68" s="136" t="e">
        <f t="shared" si="30"/>
        <v>#DIV/0!</v>
      </c>
      <c r="I68" s="136" t="e">
        <f t="shared" si="30"/>
        <v>#DIV/0!</v>
      </c>
      <c r="J68" s="136" t="e">
        <f t="shared" si="30"/>
        <v>#DIV/0!</v>
      </c>
      <c r="K68" s="136" t="e">
        <f t="shared" si="30"/>
        <v>#DIV/0!</v>
      </c>
    </row>
    <row r="69" spans="1:15" s="62" customFormat="1" ht="14.25" hidden="1" customHeight="1" thickBot="1" x14ac:dyDescent="0.3">
      <c r="A69" s="36" t="s">
        <v>24</v>
      </c>
      <c r="B69" s="292"/>
      <c r="C69" s="37">
        <f>SUM(C60:C64)</f>
        <v>0</v>
      </c>
      <c r="D69" s="37">
        <f t="shared" ref="D69:K69" si="31">SUM(D60:D64)</f>
        <v>0</v>
      </c>
      <c r="E69" s="37">
        <f t="shared" si="31"/>
        <v>0</v>
      </c>
      <c r="F69" s="37">
        <f t="shared" si="31"/>
        <v>0</v>
      </c>
      <c r="G69" s="37">
        <f t="shared" si="31"/>
        <v>0</v>
      </c>
      <c r="H69" s="37">
        <f t="shared" si="31"/>
        <v>0</v>
      </c>
      <c r="I69" s="37">
        <f t="shared" si="31"/>
        <v>0</v>
      </c>
      <c r="J69" s="37">
        <f t="shared" si="31"/>
        <v>0</v>
      </c>
      <c r="K69" s="37">
        <f t="shared" si="31"/>
        <v>0</v>
      </c>
    </row>
    <row r="70" spans="1:15" s="62" customFormat="1" ht="15.75" hidden="1" customHeight="1" thickBot="1" x14ac:dyDescent="0.3">
      <c r="A70" s="36" t="s">
        <v>26</v>
      </c>
      <c r="B70" s="293"/>
      <c r="C70" s="43" t="e">
        <f>AVERAGE(C60:C64)</f>
        <v>#DIV/0!</v>
      </c>
      <c r="D70" s="43" t="e">
        <f t="shared" ref="D70:K70" si="32">AVERAGE(D60:D64)</f>
        <v>#DIV/0!</v>
      </c>
      <c r="E70" s="43" t="e">
        <f t="shared" si="32"/>
        <v>#DIV/0!</v>
      </c>
      <c r="F70" s="43" t="e">
        <f t="shared" si="32"/>
        <v>#DIV/0!</v>
      </c>
      <c r="G70" s="43" t="e">
        <f t="shared" si="32"/>
        <v>#DIV/0!</v>
      </c>
      <c r="H70" s="43" t="e">
        <f t="shared" si="32"/>
        <v>#DIV/0!</v>
      </c>
      <c r="I70" s="43" t="e">
        <f t="shared" si="32"/>
        <v>#DIV/0!</v>
      </c>
      <c r="J70" s="43" t="e">
        <f t="shared" si="32"/>
        <v>#DIV/0!</v>
      </c>
      <c r="K70" s="43" t="e">
        <f t="shared" si="32"/>
        <v>#DIV/0!</v>
      </c>
    </row>
    <row r="71" spans="1:15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81"/>
      <c r="B72" s="51" t="s">
        <v>8</v>
      </c>
      <c r="C72" s="52" t="s">
        <v>9</v>
      </c>
      <c r="D72" s="52" t="s">
        <v>10</v>
      </c>
      <c r="E72" s="79"/>
      <c r="F72" s="298" t="s">
        <v>69</v>
      </c>
      <c r="G72" s="320"/>
      <c r="H72" s="321"/>
      <c r="I72" s="79"/>
      <c r="J72" s="79"/>
      <c r="K72" s="79"/>
      <c r="L72" s="79"/>
      <c r="M72" s="65"/>
      <c r="N72" s="65"/>
      <c r="O72" s="65"/>
    </row>
    <row r="73" spans="1:15" ht="29.25" customHeight="1" x14ac:dyDescent="0.25">
      <c r="A73" s="57" t="s">
        <v>34</v>
      </c>
      <c r="B73" s="82">
        <f>SUM(C58:G58, C47:G47, C36:G36, C25:G25, C14:G14, C69:G69 )</f>
        <v>164448</v>
      </c>
      <c r="C73" s="82">
        <f>SUM(H58:H58, H47:H47, H36:H36, H25:H25, H14:H14, H69:H69)</f>
        <v>13518</v>
      </c>
      <c r="D73" s="82">
        <f>SUM(I58:J58, I47:J47, I36:J36, I25:J25, I14:J14, I69:J69)</f>
        <v>46274</v>
      </c>
      <c r="E73" s="80"/>
      <c r="F73" s="296" t="s">
        <v>34</v>
      </c>
      <c r="G73" s="297"/>
      <c r="H73" s="127">
        <f>SUM(K14, K25, K36, K47, K58, K69)</f>
        <v>224240</v>
      </c>
      <c r="I73" s="80"/>
      <c r="J73" s="80"/>
      <c r="K73" s="80"/>
      <c r="L73" s="80"/>
    </row>
    <row r="74" spans="1:15" ht="30" customHeight="1" x14ac:dyDescent="0.25">
      <c r="A74" s="57" t="s">
        <v>33</v>
      </c>
      <c r="B74" s="50">
        <f>SUM(C56:G56, C45:G45, C34:G34, C23:G23, C12:G12, C67:G67  )</f>
        <v>187915</v>
      </c>
      <c r="C74" s="50">
        <f>SUM(H56:H56, H45:H45, H34:H34, H23:H23, H12:H12, H67:H67 )</f>
        <v>13518</v>
      </c>
      <c r="D74" s="50">
        <f>SUM(I56:J56, I45:J45, I34:J34, I23:J23, I12:J12, I67:J67)</f>
        <v>46274</v>
      </c>
      <c r="E74" s="80"/>
      <c r="F74" s="296" t="s">
        <v>33</v>
      </c>
      <c r="G74" s="297"/>
      <c r="H74" s="128">
        <f>SUM(K56, K45, K34, K23, K12, K67)</f>
        <v>247707</v>
      </c>
      <c r="I74" s="80"/>
      <c r="J74" s="80"/>
      <c r="K74" s="80"/>
      <c r="L74" s="80"/>
    </row>
    <row r="75" spans="1:15" ht="30" customHeight="1" x14ac:dyDescent="0.25">
      <c r="F75" s="296" t="s">
        <v>26</v>
      </c>
      <c r="G75" s="297"/>
      <c r="H75" s="128">
        <f>AVERAGE(K14, K25, K36, K47, K58, K69)</f>
        <v>37373.333333333336</v>
      </c>
    </row>
    <row r="76" spans="1:15" ht="30" customHeight="1" x14ac:dyDescent="0.25">
      <c r="F76" s="296" t="s">
        <v>72</v>
      </c>
      <c r="G76" s="297"/>
      <c r="H76" s="127">
        <f>AVERAGE(K56, K45, K34, K23, K12, K67)</f>
        <v>41284.5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  <ignoredErrors>
    <ignoredError sqref="C12:J12" emptyCellReference="1"/>
    <ignoredError sqref="K16:K51 K11 K52:K54" formulaRange="1"/>
    <ignoredError sqref="C13:J13" evalError="1" emptyCellReference="1"/>
    <ignoredError sqref="C23:J24 C56:J57 C34:G35 I34:J37 H14:J15 I25:J26 H45:J48 C58:F58 H58:J59 D59:F59" evalError="1"/>
    <ignoredError sqref="H34:H37 C14:G15 C25:H26 C36:G37 C45:G48 G58:G59 C59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52" sqref="J52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5" customHeight="1" x14ac:dyDescent="0.25">
      <c r="B1" s="178"/>
      <c r="C1" s="301" t="s">
        <v>10</v>
      </c>
      <c r="D1" s="305"/>
      <c r="E1" s="301" t="s">
        <v>16</v>
      </c>
      <c r="F1" s="294"/>
      <c r="G1" s="307" t="s">
        <v>23</v>
      </c>
    </row>
    <row r="2" spans="1:8" ht="15" customHeight="1" thickBot="1" x14ac:dyDescent="0.3">
      <c r="B2" s="178"/>
      <c r="C2" s="302"/>
      <c r="D2" s="306"/>
      <c r="E2" s="302"/>
      <c r="F2" s="295"/>
      <c r="G2" s="308"/>
    </row>
    <row r="3" spans="1:8" x14ac:dyDescent="0.25">
      <c r="A3" s="311" t="s">
        <v>61</v>
      </c>
      <c r="B3" s="313" t="s">
        <v>62</v>
      </c>
      <c r="C3" s="315" t="s">
        <v>50</v>
      </c>
      <c r="D3" s="332" t="s">
        <v>51</v>
      </c>
      <c r="E3" s="315" t="s">
        <v>64</v>
      </c>
      <c r="F3" s="309" t="s">
        <v>51</v>
      </c>
      <c r="G3" s="308"/>
    </row>
    <row r="4" spans="1:8" ht="14.25" thickBot="1" x14ac:dyDescent="0.3">
      <c r="A4" s="312"/>
      <c r="B4" s="314"/>
      <c r="C4" s="312"/>
      <c r="D4" s="333"/>
      <c r="E4" s="312"/>
      <c r="F4" s="310"/>
      <c r="G4" s="308"/>
    </row>
    <row r="5" spans="1:8" s="61" customFormat="1" ht="14.25" hidden="1" thickBot="1" x14ac:dyDescent="0.3">
      <c r="A5" s="210"/>
      <c r="B5" s="173"/>
      <c r="C5" s="14"/>
      <c r="D5" s="83"/>
      <c r="E5" s="21"/>
      <c r="F5" s="22"/>
      <c r="G5" s="20"/>
    </row>
    <row r="6" spans="1:8" s="61" customFormat="1" ht="14.25" hidden="1" thickBot="1" x14ac:dyDescent="0.3">
      <c r="A6" s="210"/>
      <c r="B6" s="164"/>
      <c r="C6" s="14"/>
      <c r="D6" s="83"/>
      <c r="E6" s="21"/>
      <c r="F6" s="22"/>
      <c r="G6" s="20"/>
    </row>
    <row r="7" spans="1:8" s="61" customFormat="1" ht="14.25" hidden="1" thickBot="1" x14ac:dyDescent="0.3">
      <c r="A7" s="210"/>
      <c r="B7" s="164"/>
      <c r="C7" s="14"/>
      <c r="D7" s="83"/>
      <c r="E7" s="21"/>
      <c r="F7" s="22"/>
      <c r="G7" s="20"/>
    </row>
    <row r="8" spans="1:8" s="61" customFormat="1" ht="14.25" hidden="1" thickBot="1" x14ac:dyDescent="0.3">
      <c r="A8" s="210"/>
      <c r="B8" s="164"/>
      <c r="C8" s="14"/>
      <c r="D8" s="83"/>
      <c r="E8" s="21"/>
      <c r="F8" s="22"/>
      <c r="G8" s="20"/>
      <c r="H8" s="208"/>
    </row>
    <row r="9" spans="1:8" s="61" customFormat="1" ht="14.25" hidden="1" thickBot="1" x14ac:dyDescent="0.3">
      <c r="A9" s="210"/>
      <c r="B9" s="164"/>
      <c r="C9" s="14"/>
      <c r="D9" s="83"/>
      <c r="E9" s="21"/>
      <c r="F9" s="22"/>
      <c r="G9" s="20"/>
      <c r="H9" s="208"/>
    </row>
    <row r="10" spans="1:8" s="61" customFormat="1" ht="14.25" hidden="1" outlineLevel="1" thickBot="1" x14ac:dyDescent="0.3">
      <c r="A10" s="210"/>
      <c r="B10" s="164"/>
      <c r="C10" s="21"/>
      <c r="D10" s="84"/>
      <c r="E10" s="21"/>
      <c r="F10" s="22"/>
      <c r="G10" s="20"/>
      <c r="H10" s="208"/>
    </row>
    <row r="11" spans="1:8" s="61" customFormat="1" ht="14.25" outlineLevel="1" thickBot="1" x14ac:dyDescent="0.3">
      <c r="A11" s="192" t="s">
        <v>2</v>
      </c>
      <c r="B11" s="164">
        <v>42036</v>
      </c>
      <c r="C11" s="27"/>
      <c r="D11" s="85">
        <v>113</v>
      </c>
      <c r="E11" s="27"/>
      <c r="F11" s="28">
        <v>167</v>
      </c>
      <c r="G11" s="20">
        <f t="shared" ref="G11" si="0">SUM(C11:F11)</f>
        <v>280</v>
      </c>
      <c r="H11" s="208"/>
    </row>
    <row r="12" spans="1:8" s="62" customFormat="1" ht="14.25" customHeight="1" outlineLevel="1" thickBot="1" x14ac:dyDescent="0.3">
      <c r="A12" s="134" t="s">
        <v>25</v>
      </c>
      <c r="B12" s="291" t="s">
        <v>28</v>
      </c>
      <c r="C12" s="143">
        <f>SUM(C5:C11)</f>
        <v>0</v>
      </c>
      <c r="D12" s="151">
        <f>SUM(D5:D11)</f>
        <v>113</v>
      </c>
      <c r="E12" s="143">
        <f>SUM(E5:E11)</f>
        <v>0</v>
      </c>
      <c r="F12" s="143">
        <f>SUM(F5:F11)</f>
        <v>167</v>
      </c>
      <c r="G12" s="147">
        <f>SUM(G5:G11)</f>
        <v>280</v>
      </c>
    </row>
    <row r="13" spans="1:8" s="62" customFormat="1" ht="15.75" customHeight="1" outlineLevel="1" thickBot="1" x14ac:dyDescent="0.3">
      <c r="A13" s="135" t="s">
        <v>27</v>
      </c>
      <c r="B13" s="292"/>
      <c r="C13" s="136" t="e">
        <f>AVERAGE(C5:C11)</f>
        <v>#DIV/0!</v>
      </c>
      <c r="D13" s="152">
        <f>AVERAGE(D5:D11)</f>
        <v>113</v>
      </c>
      <c r="E13" s="136" t="e">
        <f>AVERAGE(E5:E11)</f>
        <v>#DIV/0!</v>
      </c>
      <c r="F13" s="136">
        <f>AVERAGE(F5:F11)</f>
        <v>167</v>
      </c>
      <c r="G13" s="142">
        <f>AVERAGE(G5:G11)</f>
        <v>280</v>
      </c>
    </row>
    <row r="14" spans="1:8" s="62" customFormat="1" ht="14.25" customHeight="1" thickBot="1" x14ac:dyDescent="0.3">
      <c r="A14" s="36" t="s">
        <v>24</v>
      </c>
      <c r="B14" s="292"/>
      <c r="C14" s="37">
        <f>SUM(C5:C9)</f>
        <v>0</v>
      </c>
      <c r="D14" s="37">
        <f>SUM(D5:D9)</f>
        <v>0</v>
      </c>
      <c r="E14" s="37">
        <f t="shared" ref="E14:F14" si="1">SUM(E5:E9)</f>
        <v>0</v>
      </c>
      <c r="F14" s="37">
        <f t="shared" si="1"/>
        <v>0</v>
      </c>
      <c r="G14" s="37">
        <f>SUM(G5:G9)</f>
        <v>0</v>
      </c>
    </row>
    <row r="15" spans="1:8" s="62" customFormat="1" ht="15.75" customHeight="1" thickBot="1" x14ac:dyDescent="0.3">
      <c r="A15" s="36" t="s">
        <v>26</v>
      </c>
      <c r="B15" s="292"/>
      <c r="C15" s="43" t="e">
        <f>AVERAGE(C5:C9)</f>
        <v>#DIV/0!</v>
      </c>
      <c r="D15" s="43" t="e">
        <f>AVERAGE(D5:D9)</f>
        <v>#DIV/0!</v>
      </c>
      <c r="E15" s="43" t="e">
        <f t="shared" ref="E15:F15" si="2">AVERAGE(E5:E9)</f>
        <v>#DIV/0!</v>
      </c>
      <c r="F15" s="43" t="e">
        <f t="shared" si="2"/>
        <v>#DIV/0!</v>
      </c>
      <c r="G15" s="43" t="e">
        <f>AVERAGE(G5:G9)</f>
        <v>#DIV/0!</v>
      </c>
    </row>
    <row r="16" spans="1:8" s="62" customFormat="1" ht="14.25" thickBot="1" x14ac:dyDescent="0.3">
      <c r="A16" s="35" t="s">
        <v>3</v>
      </c>
      <c r="B16" s="165">
        <v>42037</v>
      </c>
      <c r="C16" s="14">
        <v>823</v>
      </c>
      <c r="D16" s="83">
        <v>728</v>
      </c>
      <c r="E16" s="14">
        <v>424</v>
      </c>
      <c r="F16" s="15">
        <v>699</v>
      </c>
      <c r="G16" s="18">
        <f>SUM(C16:F16)</f>
        <v>2674</v>
      </c>
    </row>
    <row r="17" spans="1:8" s="62" customFormat="1" ht="14.25" thickBot="1" x14ac:dyDescent="0.3">
      <c r="A17" s="35" t="s">
        <v>4</v>
      </c>
      <c r="B17" s="215">
        <v>42038</v>
      </c>
      <c r="C17" s="14">
        <v>933</v>
      </c>
      <c r="D17" s="83">
        <v>813</v>
      </c>
      <c r="E17" s="21">
        <v>442</v>
      </c>
      <c r="F17" s="22">
        <v>703</v>
      </c>
      <c r="G17" s="20">
        <f>SUM(C17:F17)</f>
        <v>2891</v>
      </c>
    </row>
    <row r="18" spans="1:8" s="62" customFormat="1" ht="14.25" thickBot="1" x14ac:dyDescent="0.3">
      <c r="A18" s="35" t="s">
        <v>5</v>
      </c>
      <c r="B18" s="166">
        <v>42039</v>
      </c>
      <c r="C18" s="14">
        <v>950</v>
      </c>
      <c r="D18" s="83">
        <v>915</v>
      </c>
      <c r="E18" s="21">
        <v>535</v>
      </c>
      <c r="F18" s="22">
        <v>742</v>
      </c>
      <c r="G18" s="20">
        <f>SUM(C18:F18)</f>
        <v>3142</v>
      </c>
    </row>
    <row r="19" spans="1:8" s="62" customFormat="1" ht="14.25" thickBot="1" x14ac:dyDescent="0.3">
      <c r="A19" s="35" t="s">
        <v>6</v>
      </c>
      <c r="B19" s="166">
        <v>42040</v>
      </c>
      <c r="C19" s="14">
        <v>873</v>
      </c>
      <c r="D19" s="83">
        <v>798</v>
      </c>
      <c r="E19" s="21">
        <v>480</v>
      </c>
      <c r="F19" s="22">
        <v>726</v>
      </c>
      <c r="G19" s="20">
        <f t="shared" ref="G19:G21" si="3">SUM(C19:F19)</f>
        <v>2877</v>
      </c>
    </row>
    <row r="20" spans="1:8" s="62" customFormat="1" ht="14.25" thickBot="1" x14ac:dyDescent="0.3">
      <c r="A20" s="35" t="s">
        <v>0</v>
      </c>
      <c r="B20" s="166">
        <v>42041</v>
      </c>
      <c r="C20" s="14">
        <v>816</v>
      </c>
      <c r="D20" s="83">
        <v>791</v>
      </c>
      <c r="E20" s="21">
        <v>384</v>
      </c>
      <c r="F20" s="22">
        <v>591</v>
      </c>
      <c r="G20" s="20">
        <f t="shared" si="3"/>
        <v>2582</v>
      </c>
    </row>
    <row r="21" spans="1:8" s="62" customFormat="1" ht="14.25" outlineLevel="1" thickBot="1" x14ac:dyDescent="0.3">
      <c r="A21" s="35" t="s">
        <v>1</v>
      </c>
      <c r="B21" s="166">
        <v>42042</v>
      </c>
      <c r="C21" s="21"/>
      <c r="D21" s="84">
        <v>131</v>
      </c>
      <c r="E21" s="21"/>
      <c r="F21" s="22">
        <v>156</v>
      </c>
      <c r="G21" s="20">
        <f t="shared" si="3"/>
        <v>287</v>
      </c>
      <c r="H21" s="211"/>
    </row>
    <row r="22" spans="1:8" s="62" customFormat="1" ht="14.25" outlineLevel="1" thickBot="1" x14ac:dyDescent="0.3">
      <c r="A22" s="35" t="s">
        <v>2</v>
      </c>
      <c r="B22" s="167">
        <v>42043</v>
      </c>
      <c r="C22" s="27"/>
      <c r="D22" s="85">
        <v>124</v>
      </c>
      <c r="E22" s="27"/>
      <c r="F22" s="28">
        <v>170</v>
      </c>
      <c r="G22" s="86">
        <f>SUM(C22:F22)</f>
        <v>294</v>
      </c>
    </row>
    <row r="23" spans="1:8" s="62" customFormat="1" ht="14.25" customHeight="1" outlineLevel="1" thickBot="1" x14ac:dyDescent="0.3">
      <c r="A23" s="134" t="s">
        <v>25</v>
      </c>
      <c r="B23" s="292" t="s">
        <v>29</v>
      </c>
      <c r="C23" s="143">
        <f>SUM(C16:C22)</f>
        <v>4395</v>
      </c>
      <c r="D23" s="143">
        <f t="shared" ref="D23:G23" si="4">SUM(D16:D22)</f>
        <v>4300</v>
      </c>
      <c r="E23" s="143">
        <f t="shared" si="4"/>
        <v>2265</v>
      </c>
      <c r="F23" s="143">
        <f t="shared" si="4"/>
        <v>3787</v>
      </c>
      <c r="G23" s="143">
        <f t="shared" si="4"/>
        <v>14747</v>
      </c>
    </row>
    <row r="24" spans="1:8" s="62" customFormat="1" ht="15.75" customHeight="1" outlineLevel="1" thickBot="1" x14ac:dyDescent="0.3">
      <c r="A24" s="135" t="s">
        <v>27</v>
      </c>
      <c r="B24" s="292"/>
      <c r="C24" s="136">
        <f>AVERAGE(C16:C22)</f>
        <v>879</v>
      </c>
      <c r="D24" s="136">
        <f t="shared" ref="D24:G24" si="5">AVERAGE(D16:D22)</f>
        <v>614.28571428571433</v>
      </c>
      <c r="E24" s="136">
        <f t="shared" si="5"/>
        <v>453</v>
      </c>
      <c r="F24" s="136">
        <f t="shared" si="5"/>
        <v>541</v>
      </c>
      <c r="G24" s="136">
        <f t="shared" si="5"/>
        <v>2106.7142857142858</v>
      </c>
    </row>
    <row r="25" spans="1:8" s="62" customFormat="1" ht="14.25" customHeight="1" thickBot="1" x14ac:dyDescent="0.3">
      <c r="A25" s="36" t="s">
        <v>24</v>
      </c>
      <c r="B25" s="292"/>
      <c r="C25" s="37">
        <f>SUM(C16:C20)</f>
        <v>4395</v>
      </c>
      <c r="D25" s="37">
        <f t="shared" ref="D25:G25" si="6">SUM(D16:D20)</f>
        <v>4045</v>
      </c>
      <c r="E25" s="37">
        <f>SUM(E16:E20)</f>
        <v>2265</v>
      </c>
      <c r="F25" s="37">
        <f t="shared" si="6"/>
        <v>3461</v>
      </c>
      <c r="G25" s="37">
        <f t="shared" si="6"/>
        <v>14166</v>
      </c>
    </row>
    <row r="26" spans="1:8" s="62" customFormat="1" ht="15.75" customHeight="1" thickBot="1" x14ac:dyDescent="0.3">
      <c r="A26" s="36" t="s">
        <v>26</v>
      </c>
      <c r="B26" s="293"/>
      <c r="C26" s="43">
        <f>AVERAGE(C16:C20)</f>
        <v>879</v>
      </c>
      <c r="D26" s="43">
        <f t="shared" ref="D26:G26" si="7">AVERAGE(D16:D20)</f>
        <v>809</v>
      </c>
      <c r="E26" s="43">
        <f t="shared" si="7"/>
        <v>453</v>
      </c>
      <c r="F26" s="43">
        <f t="shared" si="7"/>
        <v>692.2</v>
      </c>
      <c r="G26" s="43">
        <f t="shared" si="7"/>
        <v>2833.2</v>
      </c>
    </row>
    <row r="27" spans="1:8" s="62" customFormat="1" ht="14.25" thickBot="1" x14ac:dyDescent="0.3">
      <c r="A27" s="35" t="s">
        <v>3</v>
      </c>
      <c r="B27" s="206">
        <v>42044</v>
      </c>
      <c r="C27" s="14">
        <v>805</v>
      </c>
      <c r="D27" s="83">
        <v>847</v>
      </c>
      <c r="E27" s="14">
        <v>389</v>
      </c>
      <c r="F27" s="15">
        <v>509</v>
      </c>
      <c r="G27" s="18">
        <f t="shared" ref="G27:G32" si="8">SUM(C27:F27)</f>
        <v>2550</v>
      </c>
    </row>
    <row r="28" spans="1:8" s="62" customFormat="1" ht="14.25" thickBot="1" x14ac:dyDescent="0.3">
      <c r="A28" s="35" t="s">
        <v>4</v>
      </c>
      <c r="B28" s="169">
        <v>42045</v>
      </c>
      <c r="C28" s="14">
        <v>882</v>
      </c>
      <c r="D28" s="83">
        <v>707</v>
      </c>
      <c r="E28" s="21">
        <v>482</v>
      </c>
      <c r="F28" s="22">
        <v>766</v>
      </c>
      <c r="G28" s="20">
        <f t="shared" si="8"/>
        <v>2837</v>
      </c>
    </row>
    <row r="29" spans="1:8" s="62" customFormat="1" ht="14.25" thickBot="1" x14ac:dyDescent="0.3">
      <c r="A29" s="35" t="s">
        <v>5</v>
      </c>
      <c r="B29" s="169">
        <v>42046</v>
      </c>
      <c r="C29" s="14">
        <v>933</v>
      </c>
      <c r="D29" s="83">
        <v>789</v>
      </c>
      <c r="E29" s="21">
        <v>512</v>
      </c>
      <c r="F29" s="22">
        <v>666</v>
      </c>
      <c r="G29" s="20">
        <f t="shared" si="8"/>
        <v>2900</v>
      </c>
    </row>
    <row r="30" spans="1:8" s="62" customFormat="1" ht="14.25" thickBot="1" x14ac:dyDescent="0.3">
      <c r="A30" s="35" t="s">
        <v>6</v>
      </c>
      <c r="B30" s="169">
        <v>42047</v>
      </c>
      <c r="C30" s="14">
        <v>910</v>
      </c>
      <c r="D30" s="83">
        <v>837</v>
      </c>
      <c r="E30" s="21">
        <v>530</v>
      </c>
      <c r="F30" s="22">
        <v>688</v>
      </c>
      <c r="G30" s="20">
        <f t="shared" si="8"/>
        <v>2965</v>
      </c>
    </row>
    <row r="31" spans="1:8" s="62" customFormat="1" ht="14.25" thickBot="1" x14ac:dyDescent="0.3">
      <c r="A31" s="35" t="s">
        <v>0</v>
      </c>
      <c r="B31" s="169">
        <v>42048</v>
      </c>
      <c r="C31" s="14">
        <v>735</v>
      </c>
      <c r="D31" s="83">
        <v>692</v>
      </c>
      <c r="E31" s="21">
        <v>355</v>
      </c>
      <c r="F31" s="22">
        <v>552</v>
      </c>
      <c r="G31" s="20">
        <f t="shared" si="8"/>
        <v>2334</v>
      </c>
    </row>
    <row r="32" spans="1:8" s="62" customFormat="1" ht="14.25" outlineLevel="1" thickBot="1" x14ac:dyDescent="0.3">
      <c r="A32" s="35" t="s">
        <v>1</v>
      </c>
      <c r="B32" s="169">
        <v>42049</v>
      </c>
      <c r="C32" s="21"/>
      <c r="D32" s="84">
        <v>72</v>
      </c>
      <c r="E32" s="21"/>
      <c r="F32" s="22">
        <v>135</v>
      </c>
      <c r="G32" s="20">
        <f t="shared" si="8"/>
        <v>207</v>
      </c>
    </row>
    <row r="33" spans="1:8" s="62" customFormat="1" ht="14.25" outlineLevel="1" thickBot="1" x14ac:dyDescent="0.3">
      <c r="A33" s="35" t="s">
        <v>2</v>
      </c>
      <c r="B33" s="169">
        <v>42050</v>
      </c>
      <c r="C33" s="27"/>
      <c r="D33" s="85"/>
      <c r="E33" s="27"/>
      <c r="F33" s="28"/>
      <c r="G33" s="86"/>
      <c r="H33" s="211" t="s">
        <v>79</v>
      </c>
    </row>
    <row r="34" spans="1:8" s="62" customFormat="1" ht="14.25" customHeight="1" outlineLevel="1" thickBot="1" x14ac:dyDescent="0.3">
      <c r="A34" s="134" t="s">
        <v>25</v>
      </c>
      <c r="B34" s="291" t="s">
        <v>30</v>
      </c>
      <c r="C34" s="143">
        <f>SUM(C27:C33)</f>
        <v>4265</v>
      </c>
      <c r="D34" s="143">
        <f t="shared" ref="D34:G34" si="9">SUM(D27:D33)</f>
        <v>3944</v>
      </c>
      <c r="E34" s="143">
        <f t="shared" si="9"/>
        <v>2268</v>
      </c>
      <c r="F34" s="143">
        <f t="shared" si="9"/>
        <v>3316</v>
      </c>
      <c r="G34" s="143">
        <f t="shared" si="9"/>
        <v>13793</v>
      </c>
    </row>
    <row r="35" spans="1:8" s="62" customFormat="1" ht="15.75" customHeight="1" outlineLevel="1" thickBot="1" x14ac:dyDescent="0.3">
      <c r="A35" s="135" t="s">
        <v>27</v>
      </c>
      <c r="B35" s="292"/>
      <c r="C35" s="136">
        <f>AVERAGE(C27:C33)</f>
        <v>853</v>
      </c>
      <c r="D35" s="136">
        <f t="shared" ref="D35:G35" si="10">AVERAGE(D27:D33)</f>
        <v>657.33333333333337</v>
      </c>
      <c r="E35" s="136">
        <f t="shared" si="10"/>
        <v>453.6</v>
      </c>
      <c r="F35" s="136">
        <f t="shared" si="10"/>
        <v>552.66666666666663</v>
      </c>
      <c r="G35" s="136">
        <f t="shared" si="10"/>
        <v>2298.8333333333335</v>
      </c>
    </row>
    <row r="36" spans="1:8" s="62" customFormat="1" ht="14.25" customHeight="1" thickBot="1" x14ac:dyDescent="0.3">
      <c r="A36" s="36" t="s">
        <v>24</v>
      </c>
      <c r="B36" s="292"/>
      <c r="C36" s="37">
        <f>SUM(C27:C31)</f>
        <v>4265</v>
      </c>
      <c r="D36" s="37">
        <f t="shared" ref="D36:G36" si="11">SUM(D27:D31)</f>
        <v>3872</v>
      </c>
      <c r="E36" s="37">
        <f t="shared" si="11"/>
        <v>2268</v>
      </c>
      <c r="F36" s="37">
        <f t="shared" si="11"/>
        <v>3181</v>
      </c>
      <c r="G36" s="37">
        <f t="shared" si="11"/>
        <v>13586</v>
      </c>
    </row>
    <row r="37" spans="1:8" s="62" customFormat="1" ht="15.75" customHeight="1" thickBot="1" x14ac:dyDescent="0.3">
      <c r="A37" s="36" t="s">
        <v>26</v>
      </c>
      <c r="B37" s="293"/>
      <c r="C37" s="43">
        <f>AVERAGE(C27:C31)</f>
        <v>853</v>
      </c>
      <c r="D37" s="43">
        <f t="shared" ref="D37:G37" si="12">AVERAGE(D27:D31)</f>
        <v>774.4</v>
      </c>
      <c r="E37" s="43">
        <f t="shared" si="12"/>
        <v>453.6</v>
      </c>
      <c r="F37" s="43">
        <f>AVERAGE(F27:F31)</f>
        <v>636.20000000000005</v>
      </c>
      <c r="G37" s="43">
        <f t="shared" si="12"/>
        <v>2717.2</v>
      </c>
    </row>
    <row r="38" spans="1:8" s="62" customFormat="1" ht="15.75" customHeight="1" thickBot="1" x14ac:dyDescent="0.3">
      <c r="A38" s="35" t="s">
        <v>3</v>
      </c>
      <c r="B38" s="168">
        <v>42051</v>
      </c>
      <c r="C38" s="14">
        <v>141</v>
      </c>
      <c r="D38" s="83"/>
      <c r="E38" s="14">
        <v>155</v>
      </c>
      <c r="F38" s="15"/>
      <c r="G38" s="18">
        <f t="shared" ref="G38:G42" si="13">SUM(C38:F38)</f>
        <v>296</v>
      </c>
      <c r="H38" s="211" t="s">
        <v>79</v>
      </c>
    </row>
    <row r="39" spans="1:8" s="62" customFormat="1" ht="14.25" thickBot="1" x14ac:dyDescent="0.3">
      <c r="A39" s="35" t="s">
        <v>4</v>
      </c>
      <c r="B39" s="197">
        <v>42052</v>
      </c>
      <c r="C39" s="14">
        <v>1087</v>
      </c>
      <c r="D39" s="83"/>
      <c r="E39" s="21">
        <v>528</v>
      </c>
      <c r="F39" s="22"/>
      <c r="G39" s="20">
        <f t="shared" si="13"/>
        <v>1615</v>
      </c>
      <c r="H39" s="211" t="s">
        <v>79</v>
      </c>
    </row>
    <row r="40" spans="1:8" s="62" customFormat="1" ht="14.25" thickBot="1" x14ac:dyDescent="0.3">
      <c r="A40" s="35" t="s">
        <v>5</v>
      </c>
      <c r="B40" s="197">
        <v>42053</v>
      </c>
      <c r="C40" s="14">
        <v>1441</v>
      </c>
      <c r="D40" s="83"/>
      <c r="E40" s="21">
        <v>761</v>
      </c>
      <c r="F40" s="22"/>
      <c r="G40" s="20">
        <f t="shared" si="13"/>
        <v>2202</v>
      </c>
      <c r="H40" s="211" t="s">
        <v>79</v>
      </c>
    </row>
    <row r="41" spans="1:8" s="62" customFormat="1" ht="14.25" thickBot="1" x14ac:dyDescent="0.3">
      <c r="A41" s="35" t="s">
        <v>6</v>
      </c>
      <c r="B41" s="197">
        <v>42054</v>
      </c>
      <c r="C41" s="14">
        <v>1275</v>
      </c>
      <c r="D41" s="83"/>
      <c r="E41" s="21">
        <v>882</v>
      </c>
      <c r="F41" s="22"/>
      <c r="G41" s="20">
        <f t="shared" si="13"/>
        <v>2157</v>
      </c>
      <c r="H41" s="211" t="s">
        <v>79</v>
      </c>
    </row>
    <row r="42" spans="1:8" s="62" customFormat="1" ht="14.25" thickBot="1" x14ac:dyDescent="0.3">
      <c r="A42" s="35" t="s">
        <v>0</v>
      </c>
      <c r="B42" s="197">
        <v>42055</v>
      </c>
      <c r="C42" s="14">
        <v>1545</v>
      </c>
      <c r="D42" s="83"/>
      <c r="E42" s="21">
        <v>87</v>
      </c>
      <c r="F42" s="22"/>
      <c r="G42" s="20">
        <f t="shared" si="13"/>
        <v>1632</v>
      </c>
      <c r="H42" s="211" t="s">
        <v>79</v>
      </c>
    </row>
    <row r="43" spans="1:8" s="62" customFormat="1" ht="14.25" outlineLevel="1" thickBot="1" x14ac:dyDescent="0.3">
      <c r="A43" s="35" t="s">
        <v>1</v>
      </c>
      <c r="B43" s="197">
        <v>42056</v>
      </c>
      <c r="C43" s="21"/>
      <c r="D43" s="84"/>
      <c r="E43" s="21"/>
      <c r="F43" s="22"/>
      <c r="G43" s="20"/>
      <c r="H43" s="211" t="s">
        <v>79</v>
      </c>
    </row>
    <row r="44" spans="1:8" s="62" customFormat="1" ht="14.25" outlineLevel="1" thickBot="1" x14ac:dyDescent="0.3">
      <c r="A44" s="35" t="s">
        <v>2</v>
      </c>
      <c r="B44" s="170">
        <v>42057</v>
      </c>
      <c r="C44" s="27"/>
      <c r="D44" s="85"/>
      <c r="E44" s="27"/>
      <c r="F44" s="28"/>
      <c r="G44" s="86"/>
      <c r="H44" s="211" t="s">
        <v>79</v>
      </c>
    </row>
    <row r="45" spans="1:8" s="62" customFormat="1" ht="14.25" customHeight="1" outlineLevel="1" thickBot="1" x14ac:dyDescent="0.3">
      <c r="A45" s="134" t="s">
        <v>25</v>
      </c>
      <c r="B45" s="291" t="s">
        <v>31</v>
      </c>
      <c r="C45" s="143">
        <f>SUM(C38:C44)</f>
        <v>5489</v>
      </c>
      <c r="D45" s="143">
        <f>SUM(D38:D44)</f>
        <v>0</v>
      </c>
      <c r="E45" s="143">
        <f t="shared" ref="E45:G45" si="14">SUM(E38:E44)</f>
        <v>2413</v>
      </c>
      <c r="F45" s="143">
        <f>SUM(F38:F44)</f>
        <v>0</v>
      </c>
      <c r="G45" s="143">
        <f t="shared" si="14"/>
        <v>7902</v>
      </c>
    </row>
    <row r="46" spans="1:8" s="62" customFormat="1" ht="15.75" customHeight="1" outlineLevel="1" thickBot="1" x14ac:dyDescent="0.3">
      <c r="A46" s="135" t="s">
        <v>27</v>
      </c>
      <c r="B46" s="292"/>
      <c r="C46" s="136">
        <f>AVERAGE(C38:C44)</f>
        <v>1097.8</v>
      </c>
      <c r="D46" s="136" t="e">
        <f t="shared" ref="D46:G46" si="15">AVERAGE(D38:D44)</f>
        <v>#DIV/0!</v>
      </c>
      <c r="E46" s="136">
        <f t="shared" si="15"/>
        <v>482.6</v>
      </c>
      <c r="F46" s="136" t="e">
        <f>AVERAGE(F38:F44)</f>
        <v>#DIV/0!</v>
      </c>
      <c r="G46" s="136">
        <f t="shared" si="15"/>
        <v>1580.4</v>
      </c>
    </row>
    <row r="47" spans="1:8" s="62" customFormat="1" ht="14.25" customHeight="1" thickBot="1" x14ac:dyDescent="0.3">
      <c r="A47" s="36" t="s">
        <v>24</v>
      </c>
      <c r="B47" s="292"/>
      <c r="C47" s="37">
        <f>SUM(C38:C42)</f>
        <v>5489</v>
      </c>
      <c r="D47" s="37">
        <f t="shared" ref="D47:G47" si="16">SUM(D38:D42)</f>
        <v>0</v>
      </c>
      <c r="E47" s="37">
        <f t="shared" si="16"/>
        <v>2413</v>
      </c>
      <c r="F47" s="37">
        <f>SUM(F38:F42)</f>
        <v>0</v>
      </c>
      <c r="G47" s="37">
        <f t="shared" si="16"/>
        <v>7902</v>
      </c>
    </row>
    <row r="48" spans="1:8" s="62" customFormat="1" ht="15.75" customHeight="1" thickBot="1" x14ac:dyDescent="0.3">
      <c r="A48" s="36" t="s">
        <v>26</v>
      </c>
      <c r="B48" s="293"/>
      <c r="C48" s="43">
        <f>AVERAGE(C38:C42)</f>
        <v>1097.8</v>
      </c>
      <c r="D48" s="43" t="e">
        <f t="shared" ref="D48:G48" si="17">AVERAGE(D38:D42)</f>
        <v>#DIV/0!</v>
      </c>
      <c r="E48" s="43">
        <f t="shared" si="17"/>
        <v>482.6</v>
      </c>
      <c r="F48" s="43" t="e">
        <f>AVERAGE(F38:F42)</f>
        <v>#DIV/0!</v>
      </c>
      <c r="G48" s="43">
        <f t="shared" si="17"/>
        <v>1580.4</v>
      </c>
    </row>
    <row r="49" spans="1:8" s="62" customFormat="1" ht="14.25" thickBot="1" x14ac:dyDescent="0.3">
      <c r="A49" s="35" t="s">
        <v>3</v>
      </c>
      <c r="B49" s="171">
        <v>42058</v>
      </c>
      <c r="C49" s="67">
        <v>1825</v>
      </c>
      <c r="D49" s="157"/>
      <c r="E49" s="70">
        <v>461</v>
      </c>
      <c r="F49" s="68"/>
      <c r="G49" s="20">
        <f>SUM(C49:F49)</f>
        <v>2286</v>
      </c>
      <c r="H49" s="211" t="s">
        <v>79</v>
      </c>
    </row>
    <row r="50" spans="1:8" s="62" customFormat="1" ht="14.25" thickBot="1" x14ac:dyDescent="0.3">
      <c r="A50" s="35" t="s">
        <v>4</v>
      </c>
      <c r="B50" s="169">
        <v>42059</v>
      </c>
      <c r="C50" s="14">
        <v>1286</v>
      </c>
      <c r="D50" s="83"/>
      <c r="E50" s="17">
        <v>483</v>
      </c>
      <c r="F50" s="22"/>
      <c r="G50" s="20">
        <f t="shared" ref="G50:G53" si="18">SUM(C50:F50)</f>
        <v>1769</v>
      </c>
      <c r="H50" s="211" t="s">
        <v>79</v>
      </c>
    </row>
    <row r="51" spans="1:8" s="62" customFormat="1" ht="14.25" thickBot="1" x14ac:dyDescent="0.3">
      <c r="A51" s="35" t="s">
        <v>5</v>
      </c>
      <c r="B51" s="169">
        <v>42060</v>
      </c>
      <c r="C51" s="14">
        <v>1059</v>
      </c>
      <c r="D51" s="83"/>
      <c r="E51" s="17">
        <v>566</v>
      </c>
      <c r="F51" s="22"/>
      <c r="G51" s="20">
        <f t="shared" si="18"/>
        <v>1625</v>
      </c>
      <c r="H51" s="211" t="s">
        <v>79</v>
      </c>
    </row>
    <row r="52" spans="1:8" s="62" customFormat="1" ht="14.25" thickBot="1" x14ac:dyDescent="0.3">
      <c r="A52" s="35" t="s">
        <v>6</v>
      </c>
      <c r="B52" s="197">
        <v>42061</v>
      </c>
      <c r="C52" s="14">
        <v>1412</v>
      </c>
      <c r="D52" s="83"/>
      <c r="E52" s="17">
        <v>572</v>
      </c>
      <c r="F52" s="22"/>
      <c r="G52" s="20">
        <f t="shared" si="18"/>
        <v>1984</v>
      </c>
      <c r="H52" s="211" t="s">
        <v>79</v>
      </c>
    </row>
    <row r="53" spans="1:8" s="62" customFormat="1" ht="14.25" customHeight="1" thickBot="1" x14ac:dyDescent="0.3">
      <c r="A53" s="35" t="s">
        <v>0</v>
      </c>
      <c r="B53" s="197">
        <v>42062</v>
      </c>
      <c r="C53" s="14">
        <v>1166</v>
      </c>
      <c r="D53" s="83"/>
      <c r="E53" s="17">
        <v>493</v>
      </c>
      <c r="F53" s="22"/>
      <c r="G53" s="20">
        <f t="shared" si="18"/>
        <v>1659</v>
      </c>
      <c r="H53" s="211" t="s">
        <v>79</v>
      </c>
    </row>
    <row r="54" spans="1:8" s="62" customFormat="1" ht="14.25" customHeight="1" outlineLevel="1" thickBot="1" x14ac:dyDescent="0.3">
      <c r="A54" s="35" t="s">
        <v>1</v>
      </c>
      <c r="B54" s="197">
        <v>42063</v>
      </c>
      <c r="C54" s="21"/>
      <c r="D54" s="84"/>
      <c r="E54" s="21"/>
      <c r="F54" s="22"/>
      <c r="G54" s="20"/>
      <c r="H54" s="211" t="s">
        <v>79</v>
      </c>
    </row>
    <row r="55" spans="1:8" s="62" customFormat="1" ht="14.25" hidden="1" customHeight="1" outlineLevel="1" thickBot="1" x14ac:dyDescent="0.3">
      <c r="A55" s="207"/>
      <c r="B55" s="170"/>
      <c r="C55" s="27"/>
      <c r="D55" s="85"/>
      <c r="E55" s="27"/>
      <c r="F55" s="28"/>
      <c r="G55" s="20"/>
    </row>
    <row r="56" spans="1:8" s="62" customFormat="1" ht="14.25" customHeight="1" outlineLevel="1" thickBot="1" x14ac:dyDescent="0.3">
      <c r="A56" s="134" t="s">
        <v>25</v>
      </c>
      <c r="B56" s="291" t="s">
        <v>32</v>
      </c>
      <c r="C56" s="143">
        <f>SUM(C49:C55)</f>
        <v>6748</v>
      </c>
      <c r="D56" s="143">
        <f t="shared" ref="D56:G56" si="19">SUM(D49:D55)</f>
        <v>0</v>
      </c>
      <c r="E56" s="143">
        <f>SUM(E49:E55)</f>
        <v>2575</v>
      </c>
      <c r="F56" s="143">
        <f t="shared" si="19"/>
        <v>0</v>
      </c>
      <c r="G56" s="147">
        <f t="shared" si="19"/>
        <v>9323</v>
      </c>
    </row>
    <row r="57" spans="1:8" s="62" customFormat="1" ht="15.75" customHeight="1" outlineLevel="1" thickBot="1" x14ac:dyDescent="0.3">
      <c r="A57" s="135" t="s">
        <v>27</v>
      </c>
      <c r="B57" s="292"/>
      <c r="C57" s="136">
        <f>AVERAGE(C49:C55)</f>
        <v>1349.6</v>
      </c>
      <c r="D57" s="136" t="e">
        <f t="shared" ref="D57:G57" si="20">AVERAGE(D49:D55)</f>
        <v>#DIV/0!</v>
      </c>
      <c r="E57" s="136">
        <f>AVERAGE(E49:E55)</f>
        <v>515</v>
      </c>
      <c r="F57" s="136" t="e">
        <f t="shared" si="20"/>
        <v>#DIV/0!</v>
      </c>
      <c r="G57" s="142">
        <f t="shared" si="20"/>
        <v>1864.6</v>
      </c>
    </row>
    <row r="58" spans="1:8" s="62" customFormat="1" ht="14.25" customHeight="1" thickBot="1" x14ac:dyDescent="0.3">
      <c r="A58" s="36" t="s">
        <v>24</v>
      </c>
      <c r="B58" s="292"/>
      <c r="C58" s="37">
        <f>SUM(C49:C53)</f>
        <v>6748</v>
      </c>
      <c r="D58" s="37">
        <f>SUM(D49:D53)</f>
        <v>0</v>
      </c>
      <c r="E58" s="37">
        <f>SUM(E49:E53)</f>
        <v>2575</v>
      </c>
      <c r="F58" s="37">
        <f t="shared" ref="F58:G58" si="21">SUM(F49:F53)</f>
        <v>0</v>
      </c>
      <c r="G58" s="37">
        <f t="shared" si="21"/>
        <v>9323</v>
      </c>
    </row>
    <row r="59" spans="1:8" s="62" customFormat="1" ht="15.75" customHeight="1" thickBot="1" x14ac:dyDescent="0.3">
      <c r="A59" s="36" t="s">
        <v>26</v>
      </c>
      <c r="B59" s="293"/>
      <c r="C59" s="43">
        <f>AVERAGE(C49:C53)</f>
        <v>1349.6</v>
      </c>
      <c r="D59" s="43" t="e">
        <f>AVERAGE(D49:D53)</f>
        <v>#DIV/0!</v>
      </c>
      <c r="E59" s="43">
        <f>AVERAGE(E49:E53)</f>
        <v>515</v>
      </c>
      <c r="F59" s="43" t="e">
        <f t="shared" ref="F59:G59" si="22">AVERAGE(F49:F53)</f>
        <v>#DIV/0!</v>
      </c>
      <c r="G59" s="43">
        <f t="shared" si="22"/>
        <v>1864.6</v>
      </c>
    </row>
    <row r="60" spans="1:8" s="62" customFormat="1" hidden="1" x14ac:dyDescent="0.25">
      <c r="A60" s="207"/>
      <c r="B60" s="171"/>
      <c r="C60" s="14"/>
      <c r="D60" s="83"/>
      <c r="E60" s="14"/>
      <c r="F60" s="15"/>
      <c r="G60" s="18"/>
    </row>
    <row r="61" spans="1:8" s="62" customFormat="1" ht="14.25" hidden="1" customHeight="1" thickBot="1" x14ac:dyDescent="0.3">
      <c r="A61" s="207"/>
      <c r="B61" s="169"/>
      <c r="C61" s="14"/>
      <c r="D61" s="83"/>
      <c r="E61" s="21"/>
      <c r="F61" s="22"/>
      <c r="G61" s="18"/>
    </row>
    <row r="62" spans="1:8" s="62" customFormat="1" ht="14.25" hidden="1" customHeight="1" thickBot="1" x14ac:dyDescent="0.3">
      <c r="A62" s="207"/>
      <c r="B62" s="169"/>
      <c r="C62" s="14"/>
      <c r="D62" s="83"/>
      <c r="E62" s="21"/>
      <c r="F62" s="22"/>
      <c r="G62" s="20"/>
    </row>
    <row r="63" spans="1:8" s="62" customFormat="1" ht="14.25" hidden="1" customHeight="1" thickBot="1" x14ac:dyDescent="0.3">
      <c r="A63" s="183"/>
      <c r="B63" s="169"/>
      <c r="C63" s="14"/>
      <c r="D63" s="83"/>
      <c r="E63" s="21"/>
      <c r="F63" s="22"/>
      <c r="G63" s="20"/>
    </row>
    <row r="64" spans="1:8" s="62" customFormat="1" ht="14.25" hidden="1" customHeight="1" thickBot="1" x14ac:dyDescent="0.3">
      <c r="A64" s="183"/>
      <c r="B64" s="169"/>
      <c r="C64" s="14"/>
      <c r="D64" s="83"/>
      <c r="E64" s="21"/>
      <c r="F64" s="22"/>
      <c r="G64" s="20"/>
    </row>
    <row r="65" spans="1:7" s="62" customFormat="1" ht="14.25" hidden="1" customHeight="1" outlineLevel="1" thickBot="1" x14ac:dyDescent="0.3">
      <c r="A65" s="183"/>
      <c r="B65" s="169"/>
      <c r="C65" s="21"/>
      <c r="D65" s="84"/>
      <c r="E65" s="21"/>
      <c r="F65" s="22"/>
      <c r="G65" s="20"/>
    </row>
    <row r="66" spans="1:7" s="62" customFormat="1" ht="14.25" hidden="1" customHeight="1" outlineLevel="1" thickBot="1" x14ac:dyDescent="0.3">
      <c r="A66" s="183"/>
      <c r="B66" s="170"/>
      <c r="C66" s="27"/>
      <c r="D66" s="85"/>
      <c r="E66" s="27"/>
      <c r="F66" s="28"/>
      <c r="G66" s="86"/>
    </row>
    <row r="67" spans="1:7" s="62" customFormat="1" ht="14.25" hidden="1" outlineLevel="1" thickBot="1" x14ac:dyDescent="0.3">
      <c r="A67" s="134" t="s">
        <v>25</v>
      </c>
      <c r="B67" s="291" t="s">
        <v>37</v>
      </c>
      <c r="C67" s="143">
        <f>SUM(C60:C66)</f>
        <v>0</v>
      </c>
      <c r="D67" s="143">
        <f t="shared" ref="D67:G67" si="23">SUM(D60:D66)</f>
        <v>0</v>
      </c>
      <c r="E67" s="143">
        <f t="shared" si="23"/>
        <v>0</v>
      </c>
      <c r="F67" s="143">
        <f t="shared" si="23"/>
        <v>0</v>
      </c>
      <c r="G67" s="143">
        <f t="shared" si="23"/>
        <v>0</v>
      </c>
    </row>
    <row r="68" spans="1:7" s="62" customFormat="1" ht="15.75" hidden="1" customHeight="1" outlineLevel="1" thickBot="1" x14ac:dyDescent="0.3">
      <c r="A68" s="135" t="s">
        <v>27</v>
      </c>
      <c r="B68" s="292"/>
      <c r="C68" s="136" t="e">
        <f>AVERAGE(C60:C66)</f>
        <v>#DIV/0!</v>
      </c>
      <c r="D68" s="136" t="e">
        <f t="shared" ref="D68:G68" si="24">AVERAGE(D60:D66)</f>
        <v>#DIV/0!</v>
      </c>
      <c r="E68" s="136" t="e">
        <f t="shared" si="24"/>
        <v>#DIV/0!</v>
      </c>
      <c r="F68" s="136" t="e">
        <f t="shared" si="24"/>
        <v>#DIV/0!</v>
      </c>
      <c r="G68" s="136" t="e">
        <f t="shared" si="24"/>
        <v>#DIV/0!</v>
      </c>
    </row>
    <row r="69" spans="1:7" s="62" customFormat="1" ht="14.25" hidden="1" customHeight="1" thickBot="1" x14ac:dyDescent="0.3">
      <c r="A69" s="36" t="s">
        <v>24</v>
      </c>
      <c r="B69" s="292"/>
      <c r="C69" s="37">
        <f>SUM(C60:C64)</f>
        <v>0</v>
      </c>
      <c r="D69" s="37">
        <f t="shared" ref="D69:G69" si="25">SUM(D60:D64)</f>
        <v>0</v>
      </c>
      <c r="E69" s="37">
        <f t="shared" si="25"/>
        <v>0</v>
      </c>
      <c r="F69" s="37">
        <f t="shared" si="25"/>
        <v>0</v>
      </c>
      <c r="G69" s="37">
        <f t="shared" si="25"/>
        <v>0</v>
      </c>
    </row>
    <row r="70" spans="1:7" s="62" customFormat="1" ht="15.75" hidden="1" customHeight="1" thickBot="1" x14ac:dyDescent="0.3">
      <c r="A70" s="36" t="s">
        <v>26</v>
      </c>
      <c r="B70" s="293"/>
      <c r="C70" s="43" t="e">
        <f>AVERAGE(C60:C64)</f>
        <v>#DIV/0!</v>
      </c>
      <c r="D70" s="43" t="e">
        <f t="shared" ref="D70:G70" si="26">AVERAGE(D60:D64)</f>
        <v>#DIV/0!</v>
      </c>
      <c r="E70" s="43" t="e">
        <f t="shared" si="26"/>
        <v>#DIV/0!</v>
      </c>
      <c r="F70" s="43" t="e">
        <f t="shared" si="26"/>
        <v>#DIV/0!</v>
      </c>
      <c r="G70" s="43" t="e">
        <f t="shared" si="26"/>
        <v>#DIV/0!</v>
      </c>
    </row>
    <row r="71" spans="1:7" s="62" customFormat="1" x14ac:dyDescent="0.25">
      <c r="A71" s="63"/>
      <c r="B71" s="64"/>
      <c r="C71" s="65"/>
      <c r="D71" s="65"/>
      <c r="E71" s="65"/>
      <c r="F71" s="65"/>
      <c r="G71" s="65"/>
    </row>
    <row r="72" spans="1:7" s="62" customFormat="1" ht="30" customHeight="1" x14ac:dyDescent="0.25">
      <c r="A72" s="49"/>
      <c r="B72" s="52" t="s">
        <v>10</v>
      </c>
      <c r="C72" s="52" t="s">
        <v>16</v>
      </c>
      <c r="D72" s="65"/>
      <c r="E72" s="298" t="s">
        <v>70</v>
      </c>
      <c r="F72" s="320"/>
      <c r="G72" s="321"/>
    </row>
    <row r="73" spans="1:7" ht="30" customHeight="1" x14ac:dyDescent="0.25">
      <c r="A73" s="57" t="s">
        <v>34</v>
      </c>
      <c r="B73" s="50">
        <f>SUM(C58:D58, C47:D47, C36:D36, C25:D25, C14:D14, C69:D69)</f>
        <v>28814</v>
      </c>
      <c r="C73" s="50">
        <f>SUM(E69:F69, E58:F58, E47:F47, E36:F36, E25:F25, E14:F14)</f>
        <v>16163</v>
      </c>
      <c r="D73" s="153"/>
      <c r="E73" s="296" t="s">
        <v>34</v>
      </c>
      <c r="F73" s="297"/>
      <c r="G73" s="127">
        <f>SUM(G14, G25, G36, G47, G58, G69)</f>
        <v>44977</v>
      </c>
    </row>
    <row r="74" spans="1:7" ht="30" customHeight="1" x14ac:dyDescent="0.25">
      <c r="A74" s="57" t="s">
        <v>33</v>
      </c>
      <c r="B74" s="50">
        <f>SUM(C56:D56, C45:D45, C34:D34, C23:D23, C12:D12, C67:D67)</f>
        <v>29254</v>
      </c>
      <c r="C74" s="50">
        <f>SUM(E67:F67, E56:F56, E45:F45, E34:F34, E23:F23, E12:F12)</f>
        <v>16791</v>
      </c>
      <c r="D74" s="153"/>
      <c r="E74" s="296" t="s">
        <v>33</v>
      </c>
      <c r="F74" s="297"/>
      <c r="G74" s="128">
        <f>SUM(G56, G45, G34, G23, G12, G67)</f>
        <v>46045</v>
      </c>
    </row>
    <row r="75" spans="1:7" ht="30" customHeight="1" x14ac:dyDescent="0.25">
      <c r="E75" s="296" t="s">
        <v>26</v>
      </c>
      <c r="F75" s="297"/>
      <c r="G75" s="128">
        <f>AVERAGE(G14, G25, G36, G47, G58, G69)</f>
        <v>7496.166666666667</v>
      </c>
    </row>
    <row r="76" spans="1:7" ht="30" customHeight="1" x14ac:dyDescent="0.25">
      <c r="E76" s="296" t="s">
        <v>72</v>
      </c>
      <c r="F76" s="297"/>
      <c r="G76" s="127">
        <f>AVERAGE(G56, G45, G34, G23, G12, G67)</f>
        <v>7674.166666666667</v>
      </c>
    </row>
    <row r="78" spans="1:7" x14ac:dyDescent="0.25">
      <c r="C78" s="209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  <ignoredErrors>
    <ignoredError sqref="D12:F12 C23:C26 C34" emptyCellReference="1"/>
    <ignoredError sqref="C59 C35:C37 C45 C56:C58 C46:C48 C15 C13:F13" evalError="1" emptyCellReference="1"/>
    <ignoredError sqref="G11:G12 D23:F26 D34:F34 G16:G32 G34" formulaRange="1" emptyCellReference="1"/>
    <ignoredError sqref="G59 G49:G53" formulaRange="1"/>
    <ignoredError sqref="D59:F59 D35:F37 E45:F45 G35:G42 D46:F48 D56:F58 D15:F15 D14:F14 G13:G15 G45:G48" evalError="1" formulaRange="1" emptyCellReference="1"/>
    <ignoredError sqref="G56:G58" evalError="1" formulaRange="1"/>
    <ignoredError sqref="C14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75" sqref="I75"/>
    </sheetView>
  </sheetViews>
  <sheetFormatPr defaultRowHeight="13.5" outlineLevelRow="1" x14ac:dyDescent="0.25"/>
  <cols>
    <col min="1" max="1" width="18.7109375" style="87" bestFit="1" customWidth="1"/>
    <col min="2" max="2" width="10.140625" style="87" bestFit="1" customWidth="1"/>
    <col min="3" max="7" width="15.7109375" style="87" customWidth="1"/>
    <col min="8" max="8" width="16.28515625" style="87" bestFit="1" customWidth="1"/>
    <col min="9" max="16384" width="9.140625" style="87"/>
  </cols>
  <sheetData>
    <row r="1" spans="1:7" ht="15" customHeight="1" x14ac:dyDescent="0.25">
      <c r="B1" s="182"/>
      <c r="C1" s="301" t="s">
        <v>56</v>
      </c>
      <c r="D1" s="305"/>
      <c r="E1" s="301"/>
      <c r="F1" s="294"/>
      <c r="G1" s="307" t="s">
        <v>23</v>
      </c>
    </row>
    <row r="2" spans="1:7" ht="15" customHeight="1" thickBot="1" x14ac:dyDescent="0.3">
      <c r="B2" s="182"/>
      <c r="C2" s="302"/>
      <c r="D2" s="306"/>
      <c r="E2" s="302"/>
      <c r="F2" s="295"/>
      <c r="G2" s="308"/>
    </row>
    <row r="3" spans="1:7" x14ac:dyDescent="0.25">
      <c r="A3" s="311" t="s">
        <v>61</v>
      </c>
      <c r="B3" s="313" t="s">
        <v>62</v>
      </c>
      <c r="C3" s="315" t="s">
        <v>59</v>
      </c>
      <c r="D3" s="332" t="s">
        <v>60</v>
      </c>
      <c r="E3" s="315"/>
      <c r="F3" s="332"/>
      <c r="G3" s="308"/>
    </row>
    <row r="4" spans="1:7" ht="14.25" thickBot="1" x14ac:dyDescent="0.3">
      <c r="A4" s="312"/>
      <c r="B4" s="314"/>
      <c r="C4" s="312"/>
      <c r="D4" s="333"/>
      <c r="E4" s="312"/>
      <c r="F4" s="333"/>
      <c r="G4" s="308"/>
    </row>
    <row r="5" spans="1:7" s="93" customFormat="1" ht="14.25" hidden="1" thickBot="1" x14ac:dyDescent="0.3">
      <c r="A5" s="204"/>
      <c r="B5" s="173"/>
      <c r="C5" s="88"/>
      <c r="D5" s="89"/>
      <c r="E5" s="90"/>
      <c r="F5" s="91"/>
      <c r="G5" s="92"/>
    </row>
    <row r="6" spans="1:7" s="93" customFormat="1" ht="14.25" hidden="1" thickBot="1" x14ac:dyDescent="0.3">
      <c r="A6" s="204"/>
      <c r="B6" s="164"/>
      <c r="C6" s="88"/>
      <c r="D6" s="89"/>
      <c r="E6" s="90"/>
      <c r="F6" s="91"/>
      <c r="G6" s="92"/>
    </row>
    <row r="7" spans="1:7" s="93" customFormat="1" ht="14.25" hidden="1" thickBot="1" x14ac:dyDescent="0.3">
      <c r="A7" s="204"/>
      <c r="B7" s="164"/>
      <c r="C7" s="88"/>
      <c r="D7" s="89"/>
      <c r="E7" s="90"/>
      <c r="F7" s="91"/>
      <c r="G7" s="92"/>
    </row>
    <row r="8" spans="1:7" s="93" customFormat="1" ht="14.25" hidden="1" thickBot="1" x14ac:dyDescent="0.3">
      <c r="A8" s="210"/>
      <c r="B8" s="164"/>
      <c r="C8" s="88"/>
      <c r="D8" s="89"/>
      <c r="E8" s="90"/>
      <c r="F8" s="91"/>
      <c r="G8" s="92"/>
    </row>
    <row r="9" spans="1:7" s="93" customFormat="1" ht="14.25" hidden="1" thickBot="1" x14ac:dyDescent="0.3">
      <c r="A9" s="210"/>
      <c r="B9" s="164"/>
      <c r="C9" s="88"/>
      <c r="D9" s="89"/>
      <c r="E9" s="90"/>
      <c r="F9" s="91"/>
      <c r="G9" s="92"/>
    </row>
    <row r="10" spans="1:7" s="93" customFormat="1" ht="14.25" outlineLevel="1" thickBot="1" x14ac:dyDescent="0.3">
      <c r="A10" s="210"/>
      <c r="B10" s="164"/>
      <c r="C10" s="90"/>
      <c r="D10" s="94"/>
      <c r="E10" s="90"/>
      <c r="F10" s="91"/>
      <c r="G10" s="92">
        <f>SUM(C10:F10)</f>
        <v>0</v>
      </c>
    </row>
    <row r="11" spans="1:7" s="93" customFormat="1" ht="14.25" outlineLevel="1" thickBot="1" x14ac:dyDescent="0.3">
      <c r="A11" s="192"/>
      <c r="B11" s="164"/>
      <c r="C11" s="95"/>
      <c r="D11" s="96"/>
      <c r="E11" s="95"/>
      <c r="F11" s="97"/>
      <c r="G11" s="92">
        <f t="shared" ref="G11" si="0">SUM(C11:F11)</f>
        <v>0</v>
      </c>
    </row>
    <row r="12" spans="1:7" s="99" customFormat="1" ht="14.25" customHeight="1" outlineLevel="1" thickBot="1" x14ac:dyDescent="0.3">
      <c r="A12" s="134" t="s">
        <v>25</v>
      </c>
      <c r="B12" s="291" t="s">
        <v>28</v>
      </c>
      <c r="C12" s="155">
        <f>SUM(C5:C11)</f>
        <v>0</v>
      </c>
      <c r="D12" s="155">
        <f t="shared" ref="D12:G12" si="1">SUM(D5:D11)</f>
        <v>0</v>
      </c>
      <c r="E12" s="155">
        <f t="shared" si="1"/>
        <v>0</v>
      </c>
      <c r="F12" s="155">
        <f t="shared" si="1"/>
        <v>0</v>
      </c>
      <c r="G12" s="155">
        <f t="shared" si="1"/>
        <v>0</v>
      </c>
    </row>
    <row r="13" spans="1:7" s="99" customFormat="1" ht="14.25" outlineLevel="1" thickBot="1" x14ac:dyDescent="0.3">
      <c r="A13" s="135" t="s">
        <v>27</v>
      </c>
      <c r="B13" s="292"/>
      <c r="C13" s="156" t="e">
        <f>AVERAGE(C5:C11)</f>
        <v>#DIV/0!</v>
      </c>
      <c r="D13" s="156" t="e">
        <f t="shared" ref="D13:G13" si="2">AVERAGE(D5:D11)</f>
        <v>#DIV/0!</v>
      </c>
      <c r="E13" s="156" t="e">
        <f t="shared" si="2"/>
        <v>#DIV/0!</v>
      </c>
      <c r="F13" s="156" t="e">
        <f t="shared" si="2"/>
        <v>#DIV/0!</v>
      </c>
      <c r="G13" s="156">
        <f t="shared" si="2"/>
        <v>0</v>
      </c>
    </row>
    <row r="14" spans="1:7" s="99" customFormat="1" ht="14.25" thickBot="1" x14ac:dyDescent="0.3">
      <c r="A14" s="36" t="s">
        <v>24</v>
      </c>
      <c r="B14" s="292"/>
      <c r="C14" s="106">
        <f>SUM(C5:C9)</f>
        <v>0</v>
      </c>
      <c r="D14" s="106">
        <f t="shared" ref="D14:G14" si="3">SUM(D5:D9)</f>
        <v>0</v>
      </c>
      <c r="E14" s="106">
        <f t="shared" si="3"/>
        <v>0</v>
      </c>
      <c r="F14" s="106">
        <f t="shared" si="3"/>
        <v>0</v>
      </c>
      <c r="G14" s="106">
        <f t="shared" si="3"/>
        <v>0</v>
      </c>
    </row>
    <row r="15" spans="1:7" s="99" customFormat="1" ht="14.25" thickBot="1" x14ac:dyDescent="0.3">
      <c r="A15" s="36" t="s">
        <v>26</v>
      </c>
      <c r="B15" s="293"/>
      <c r="C15" s="107" t="e">
        <f>AVERAGE(C5:C9)</f>
        <v>#DIV/0!</v>
      </c>
      <c r="D15" s="107" t="e">
        <f t="shared" ref="D15:G15" si="4">AVERAGE(D5:D9)</f>
        <v>#DIV/0!</v>
      </c>
      <c r="E15" s="107" t="e">
        <f t="shared" si="4"/>
        <v>#DIV/0!</v>
      </c>
      <c r="F15" s="107" t="e">
        <f t="shared" si="4"/>
        <v>#DIV/0!</v>
      </c>
      <c r="G15" s="107" t="e">
        <f t="shared" si="4"/>
        <v>#DIV/0!</v>
      </c>
    </row>
    <row r="16" spans="1:7" s="99" customFormat="1" ht="14.25" hidden="1" thickBot="1" x14ac:dyDescent="0.3">
      <c r="A16" s="35"/>
      <c r="B16" s="165"/>
      <c r="C16" s="88"/>
      <c r="D16" s="89"/>
      <c r="E16" s="88"/>
      <c r="F16" s="100"/>
      <c r="G16" s="214"/>
    </row>
    <row r="17" spans="1:7" s="99" customFormat="1" ht="14.25" hidden="1" thickBot="1" x14ac:dyDescent="0.3">
      <c r="A17" s="35"/>
      <c r="B17" s="166"/>
      <c r="C17" s="88"/>
      <c r="D17" s="89"/>
      <c r="E17" s="90"/>
      <c r="F17" s="91"/>
      <c r="G17" s="214"/>
    </row>
    <row r="18" spans="1:7" s="99" customFormat="1" ht="14.25" hidden="1" thickBot="1" x14ac:dyDescent="0.3">
      <c r="A18" s="35"/>
      <c r="B18" s="166"/>
      <c r="C18" s="88"/>
      <c r="D18" s="89"/>
      <c r="E18" s="90"/>
      <c r="F18" s="91"/>
      <c r="G18" s="214"/>
    </row>
    <row r="19" spans="1:7" s="99" customFormat="1" ht="14.25" hidden="1" thickBot="1" x14ac:dyDescent="0.3">
      <c r="A19" s="35"/>
      <c r="B19" s="166"/>
      <c r="C19" s="88"/>
      <c r="D19" s="89"/>
      <c r="E19" s="90"/>
      <c r="F19" s="91"/>
      <c r="G19" s="214"/>
    </row>
    <row r="20" spans="1:7" s="99" customFormat="1" ht="14.25" hidden="1" thickBot="1" x14ac:dyDescent="0.3">
      <c r="A20" s="35"/>
      <c r="B20" s="166"/>
      <c r="C20" s="88"/>
      <c r="D20" s="89"/>
      <c r="E20" s="90"/>
      <c r="F20" s="91"/>
      <c r="G20" s="214"/>
    </row>
    <row r="21" spans="1:7" s="99" customFormat="1" ht="14.25" outlineLevel="1" thickBot="1" x14ac:dyDescent="0.3">
      <c r="A21" s="207"/>
      <c r="B21" s="166"/>
      <c r="C21" s="90"/>
      <c r="D21" s="94"/>
      <c r="E21" s="90"/>
      <c r="F21" s="91"/>
      <c r="G21" s="214">
        <f>SUM(C21:F21)</f>
        <v>0</v>
      </c>
    </row>
    <row r="22" spans="1:7" s="99" customFormat="1" ht="14.25" outlineLevel="1" thickBot="1" x14ac:dyDescent="0.3">
      <c r="A22" s="35"/>
      <c r="B22" s="166"/>
      <c r="C22" s="95"/>
      <c r="D22" s="96"/>
      <c r="E22" s="95"/>
      <c r="F22" s="97"/>
      <c r="G22" s="214">
        <f t="shared" ref="G22" si="5">SUM(C22:F22)</f>
        <v>0</v>
      </c>
    </row>
    <row r="23" spans="1:7" s="99" customFormat="1" ht="14.25" customHeight="1" outlineLevel="1" thickBot="1" x14ac:dyDescent="0.3">
      <c r="A23" s="134" t="s">
        <v>25</v>
      </c>
      <c r="B23" s="291" t="s">
        <v>29</v>
      </c>
      <c r="C23" s="155">
        <f>SUM(C16:C22)</f>
        <v>0</v>
      </c>
      <c r="D23" s="155">
        <f t="shared" ref="D23:G23" si="6">SUM(D16:D22)</f>
        <v>0</v>
      </c>
      <c r="E23" s="155">
        <f t="shared" si="6"/>
        <v>0</v>
      </c>
      <c r="F23" s="155">
        <f t="shared" si="6"/>
        <v>0</v>
      </c>
      <c r="G23" s="155">
        <f t="shared" si="6"/>
        <v>0</v>
      </c>
    </row>
    <row r="24" spans="1:7" s="99" customFormat="1" ht="14.25" outlineLevel="1" thickBot="1" x14ac:dyDescent="0.3">
      <c r="A24" s="135" t="s">
        <v>27</v>
      </c>
      <c r="B24" s="292"/>
      <c r="C24" s="156" t="e">
        <f>AVERAGE(C16:C22)</f>
        <v>#DIV/0!</v>
      </c>
      <c r="D24" s="156" t="e">
        <f t="shared" ref="D24:G24" si="7">AVERAGE(D16:D22)</f>
        <v>#DIV/0!</v>
      </c>
      <c r="E24" s="156" t="e">
        <f t="shared" si="7"/>
        <v>#DIV/0!</v>
      </c>
      <c r="F24" s="156" t="e">
        <f t="shared" si="7"/>
        <v>#DIV/0!</v>
      </c>
      <c r="G24" s="156">
        <f t="shared" si="7"/>
        <v>0</v>
      </c>
    </row>
    <row r="25" spans="1:7" s="99" customFormat="1" ht="14.25" thickBot="1" x14ac:dyDescent="0.3">
      <c r="A25" s="36" t="s">
        <v>24</v>
      </c>
      <c r="B25" s="292"/>
      <c r="C25" s="106">
        <f>SUM(C16:C20)</f>
        <v>0</v>
      </c>
      <c r="D25" s="106">
        <f t="shared" ref="D25:G25" si="8">SUM(D16:D20)</f>
        <v>0</v>
      </c>
      <c r="E25" s="106">
        <f t="shared" si="8"/>
        <v>0</v>
      </c>
      <c r="F25" s="106">
        <f t="shared" si="8"/>
        <v>0</v>
      </c>
      <c r="G25" s="106">
        <f t="shared" si="8"/>
        <v>0</v>
      </c>
    </row>
    <row r="26" spans="1:7" s="99" customFormat="1" ht="14.25" thickBot="1" x14ac:dyDescent="0.3">
      <c r="A26" s="36" t="s">
        <v>26</v>
      </c>
      <c r="B26" s="293"/>
      <c r="C26" s="107" t="e">
        <f>AVERAGE(C16:C20)</f>
        <v>#DIV/0!</v>
      </c>
      <c r="D26" s="107" t="e">
        <f t="shared" ref="D26:G26" si="9">AVERAGE(D16:D20)</f>
        <v>#DIV/0!</v>
      </c>
      <c r="E26" s="107" t="e">
        <f t="shared" si="9"/>
        <v>#DIV/0!</v>
      </c>
      <c r="F26" s="107" t="e">
        <f t="shared" si="9"/>
        <v>#DIV/0!</v>
      </c>
      <c r="G26" s="107" t="e">
        <f t="shared" si="9"/>
        <v>#DIV/0!</v>
      </c>
    </row>
    <row r="27" spans="1:7" s="99" customFormat="1" ht="14.25" hidden="1" thickBot="1" x14ac:dyDescent="0.3">
      <c r="A27" s="35"/>
      <c r="B27" s="206"/>
      <c r="C27" s="88"/>
      <c r="D27" s="89"/>
      <c r="E27" s="88"/>
      <c r="F27" s="100"/>
      <c r="G27" s="214"/>
    </row>
    <row r="28" spans="1:7" s="99" customFormat="1" ht="14.25" hidden="1" thickBot="1" x14ac:dyDescent="0.3">
      <c r="A28" s="35"/>
      <c r="B28" s="169"/>
      <c r="C28" s="88"/>
      <c r="D28" s="89"/>
      <c r="E28" s="90"/>
      <c r="F28" s="91"/>
      <c r="G28" s="214"/>
    </row>
    <row r="29" spans="1:7" s="99" customFormat="1" ht="14.25" hidden="1" thickBot="1" x14ac:dyDescent="0.3">
      <c r="A29" s="35"/>
      <c r="B29" s="169"/>
      <c r="C29" s="88"/>
      <c r="D29" s="89"/>
      <c r="E29" s="90"/>
      <c r="F29" s="91"/>
      <c r="G29" s="214"/>
    </row>
    <row r="30" spans="1:7" s="99" customFormat="1" ht="14.25" hidden="1" thickBot="1" x14ac:dyDescent="0.3">
      <c r="A30" s="35"/>
      <c r="B30" s="169"/>
      <c r="C30" s="88"/>
      <c r="D30" s="89"/>
      <c r="E30" s="90"/>
      <c r="F30" s="91"/>
      <c r="G30" s="214"/>
    </row>
    <row r="31" spans="1:7" s="99" customFormat="1" ht="14.25" hidden="1" thickBot="1" x14ac:dyDescent="0.3">
      <c r="A31" s="35"/>
      <c r="B31" s="169"/>
      <c r="C31" s="88"/>
      <c r="D31" s="89"/>
      <c r="E31" s="90"/>
      <c r="F31" s="91"/>
      <c r="G31" s="214"/>
    </row>
    <row r="32" spans="1:7" s="99" customFormat="1" ht="14.25" outlineLevel="1" thickBot="1" x14ac:dyDescent="0.3">
      <c r="A32" s="35"/>
      <c r="B32" s="169"/>
      <c r="C32" s="90"/>
      <c r="D32" s="94"/>
      <c r="E32" s="90"/>
      <c r="F32" s="91"/>
      <c r="G32" s="214">
        <f t="shared" ref="G32:G33" si="10">SUM(C32:F32)</f>
        <v>0</v>
      </c>
    </row>
    <row r="33" spans="1:8" s="99" customFormat="1" ht="14.25" outlineLevel="1" thickBot="1" x14ac:dyDescent="0.3">
      <c r="A33" s="35"/>
      <c r="B33" s="170"/>
      <c r="C33" s="95"/>
      <c r="D33" s="96"/>
      <c r="E33" s="95"/>
      <c r="F33" s="97"/>
      <c r="G33" s="214">
        <f t="shared" si="10"/>
        <v>0</v>
      </c>
    </row>
    <row r="34" spans="1:8" s="99" customFormat="1" ht="14.25" customHeight="1" outlineLevel="1" thickBot="1" x14ac:dyDescent="0.3">
      <c r="A34" s="134" t="s">
        <v>25</v>
      </c>
      <c r="B34" s="291" t="s">
        <v>30</v>
      </c>
      <c r="C34" s="155">
        <f>SUM(C27:C33)</f>
        <v>0</v>
      </c>
      <c r="D34" s="155">
        <f t="shared" ref="D34:G34" si="11">SUM(D27:D33)</f>
        <v>0</v>
      </c>
      <c r="E34" s="155">
        <f t="shared" si="11"/>
        <v>0</v>
      </c>
      <c r="F34" s="155">
        <f t="shared" si="11"/>
        <v>0</v>
      </c>
      <c r="G34" s="155">
        <f t="shared" si="11"/>
        <v>0</v>
      </c>
    </row>
    <row r="35" spans="1:8" s="99" customFormat="1" ht="14.25" outlineLevel="1" thickBot="1" x14ac:dyDescent="0.3">
      <c r="A35" s="135" t="s">
        <v>27</v>
      </c>
      <c r="B35" s="292"/>
      <c r="C35" s="156" t="e">
        <f>AVERAGE(C27:C33)</f>
        <v>#DIV/0!</v>
      </c>
      <c r="D35" s="156" t="e">
        <f t="shared" ref="D35:G35" si="12">AVERAGE(D27:D33)</f>
        <v>#DIV/0!</v>
      </c>
      <c r="E35" s="156" t="e">
        <f t="shared" si="12"/>
        <v>#DIV/0!</v>
      </c>
      <c r="F35" s="156" t="e">
        <f t="shared" si="12"/>
        <v>#DIV/0!</v>
      </c>
      <c r="G35" s="156">
        <f t="shared" si="12"/>
        <v>0</v>
      </c>
    </row>
    <row r="36" spans="1:8" s="99" customFormat="1" ht="14.25" thickBot="1" x14ac:dyDescent="0.3">
      <c r="A36" s="36" t="s">
        <v>24</v>
      </c>
      <c r="B36" s="292"/>
      <c r="C36" s="106">
        <f>SUM(C27:C31)</f>
        <v>0</v>
      </c>
      <c r="D36" s="106">
        <f t="shared" ref="D36:G36" si="13">SUM(D27:D31)</f>
        <v>0</v>
      </c>
      <c r="E36" s="106">
        <f t="shared" si="13"/>
        <v>0</v>
      </c>
      <c r="F36" s="106">
        <f t="shared" si="13"/>
        <v>0</v>
      </c>
      <c r="G36" s="106">
        <f t="shared" si="13"/>
        <v>0</v>
      </c>
    </row>
    <row r="37" spans="1:8" s="99" customFormat="1" ht="14.25" thickBot="1" x14ac:dyDescent="0.3">
      <c r="A37" s="36" t="s">
        <v>26</v>
      </c>
      <c r="B37" s="293"/>
      <c r="C37" s="107" t="e">
        <f>AVERAGE(C27:C31)</f>
        <v>#DIV/0!</v>
      </c>
      <c r="D37" s="107" t="e">
        <f t="shared" ref="D37:G37" si="14">AVERAGE(D27:D31)</f>
        <v>#DIV/0!</v>
      </c>
      <c r="E37" s="107" t="e">
        <f t="shared" si="14"/>
        <v>#DIV/0!</v>
      </c>
      <c r="F37" s="107" t="e">
        <f t="shared" si="14"/>
        <v>#DIV/0!</v>
      </c>
      <c r="G37" s="107" t="e">
        <f t="shared" si="14"/>
        <v>#DIV/0!</v>
      </c>
    </row>
    <row r="38" spans="1:8" s="99" customFormat="1" ht="14.25" hidden="1" thickBot="1" x14ac:dyDescent="0.3">
      <c r="A38" s="35"/>
      <c r="B38" s="206"/>
      <c r="C38" s="88"/>
      <c r="D38" s="89"/>
      <c r="E38" s="88"/>
      <c r="F38" s="100"/>
      <c r="G38" s="101"/>
    </row>
    <row r="39" spans="1:8" s="99" customFormat="1" ht="14.25" hidden="1" thickBot="1" x14ac:dyDescent="0.3">
      <c r="A39" s="35"/>
      <c r="B39" s="169"/>
      <c r="C39" s="88"/>
      <c r="D39" s="89"/>
      <c r="E39" s="90"/>
      <c r="F39" s="91"/>
      <c r="G39" s="92"/>
    </row>
    <row r="40" spans="1:8" s="99" customFormat="1" ht="14.25" hidden="1" thickBot="1" x14ac:dyDescent="0.3">
      <c r="A40" s="35"/>
      <c r="B40" s="169"/>
      <c r="C40" s="88"/>
      <c r="D40" s="89"/>
      <c r="E40" s="90"/>
      <c r="F40" s="91"/>
      <c r="G40" s="92"/>
    </row>
    <row r="41" spans="1:8" s="99" customFormat="1" ht="14.25" hidden="1" thickBot="1" x14ac:dyDescent="0.3">
      <c r="A41" s="35"/>
      <c r="B41" s="169"/>
      <c r="C41" s="88"/>
      <c r="D41" s="89"/>
      <c r="E41" s="90"/>
      <c r="F41" s="91"/>
      <c r="G41" s="92"/>
    </row>
    <row r="42" spans="1:8" s="99" customFormat="1" ht="14.25" hidden="1" thickBot="1" x14ac:dyDescent="0.3">
      <c r="A42" s="35"/>
      <c r="B42" s="169"/>
      <c r="C42" s="88"/>
      <c r="D42" s="89"/>
      <c r="E42" s="90"/>
      <c r="F42" s="91"/>
      <c r="G42" s="92"/>
    </row>
    <row r="43" spans="1:8" s="99" customFormat="1" ht="14.25" outlineLevel="1" thickBot="1" x14ac:dyDescent="0.3">
      <c r="A43" s="35"/>
      <c r="B43" s="215"/>
      <c r="C43" s="90"/>
      <c r="D43" s="94"/>
      <c r="E43" s="90"/>
      <c r="F43" s="91"/>
      <c r="G43" s="92">
        <f t="shared" ref="G43:G44" si="15">SUM(C43:F43)</f>
        <v>0</v>
      </c>
      <c r="H43" s="161"/>
    </row>
    <row r="44" spans="1:8" s="99" customFormat="1" ht="14.25" outlineLevel="1" thickBot="1" x14ac:dyDescent="0.3">
      <c r="A44" s="35"/>
      <c r="B44" s="169"/>
      <c r="C44" s="95"/>
      <c r="D44" s="96"/>
      <c r="E44" s="95"/>
      <c r="F44" s="97"/>
      <c r="G44" s="98">
        <f t="shared" si="15"/>
        <v>0</v>
      </c>
      <c r="H44" s="161"/>
    </row>
    <row r="45" spans="1:8" s="99" customFormat="1" ht="14.25" customHeight="1" outlineLevel="1" thickBot="1" x14ac:dyDescent="0.3">
      <c r="A45" s="134" t="s">
        <v>25</v>
      </c>
      <c r="B45" s="291" t="s">
        <v>31</v>
      </c>
      <c r="C45" s="155">
        <f>SUM(C38:C44)</f>
        <v>0</v>
      </c>
      <c r="D45" s="155">
        <f t="shared" ref="D45:G45" si="16">SUM(D38:D44)</f>
        <v>0</v>
      </c>
      <c r="E45" s="155">
        <f t="shared" si="16"/>
        <v>0</v>
      </c>
      <c r="F45" s="155">
        <f t="shared" si="16"/>
        <v>0</v>
      </c>
      <c r="G45" s="155">
        <f t="shared" si="16"/>
        <v>0</v>
      </c>
    </row>
    <row r="46" spans="1:8" s="99" customFormat="1" ht="14.25" outlineLevel="1" thickBot="1" x14ac:dyDescent="0.3">
      <c r="A46" s="135" t="s">
        <v>27</v>
      </c>
      <c r="B46" s="292"/>
      <c r="C46" s="156" t="e">
        <f>AVERAGE(C38:C44)</f>
        <v>#DIV/0!</v>
      </c>
      <c r="D46" s="156" t="e">
        <f t="shared" ref="D46:G46" si="17">AVERAGE(D38:D44)</f>
        <v>#DIV/0!</v>
      </c>
      <c r="E46" s="156" t="e">
        <f t="shared" si="17"/>
        <v>#DIV/0!</v>
      </c>
      <c r="F46" s="156" t="e">
        <f t="shared" si="17"/>
        <v>#DIV/0!</v>
      </c>
      <c r="G46" s="156">
        <f t="shared" si="17"/>
        <v>0</v>
      </c>
    </row>
    <row r="47" spans="1:8" s="99" customFormat="1" ht="14.25" thickBot="1" x14ac:dyDescent="0.3">
      <c r="A47" s="36" t="s">
        <v>24</v>
      </c>
      <c r="B47" s="292"/>
      <c r="C47" s="106">
        <f>SUM(C38:C42)</f>
        <v>0</v>
      </c>
      <c r="D47" s="106">
        <f t="shared" ref="D47:G47" si="18">SUM(D38:D42)</f>
        <v>0</v>
      </c>
      <c r="E47" s="106">
        <f t="shared" si="18"/>
        <v>0</v>
      </c>
      <c r="F47" s="106">
        <f t="shared" si="18"/>
        <v>0</v>
      </c>
      <c r="G47" s="106">
        <f t="shared" si="18"/>
        <v>0</v>
      </c>
    </row>
    <row r="48" spans="1:8" s="99" customFormat="1" ht="14.25" thickBot="1" x14ac:dyDescent="0.3">
      <c r="A48" s="36" t="s">
        <v>26</v>
      </c>
      <c r="B48" s="293"/>
      <c r="C48" s="107" t="e">
        <f>AVERAGE(C38:C42)</f>
        <v>#DIV/0!</v>
      </c>
      <c r="D48" s="107" t="e">
        <f t="shared" ref="D48:G48" si="19">AVERAGE(D38:D42)</f>
        <v>#DIV/0!</v>
      </c>
      <c r="E48" s="107" t="e">
        <f t="shared" si="19"/>
        <v>#DIV/0!</v>
      </c>
      <c r="F48" s="107" t="e">
        <f t="shared" si="19"/>
        <v>#DIV/0!</v>
      </c>
      <c r="G48" s="107" t="e">
        <f t="shared" si="19"/>
        <v>#DIV/0!</v>
      </c>
    </row>
    <row r="49" spans="1:7" s="99" customFormat="1" ht="14.25" hidden="1" thickBot="1" x14ac:dyDescent="0.3">
      <c r="A49" s="35"/>
      <c r="B49" s="168"/>
      <c r="C49" s="198"/>
      <c r="D49" s="199"/>
      <c r="E49" s="88"/>
      <c r="F49" s="100"/>
      <c r="G49" s="101"/>
    </row>
    <row r="50" spans="1:7" s="99" customFormat="1" ht="14.25" hidden="1" thickBot="1" x14ac:dyDescent="0.3">
      <c r="A50" s="35"/>
      <c r="B50" s="197"/>
      <c r="C50" s="200"/>
      <c r="D50" s="201"/>
      <c r="E50" s="90"/>
      <c r="F50" s="91"/>
      <c r="G50" s="92"/>
    </row>
    <row r="51" spans="1:7" s="99" customFormat="1" ht="14.25" hidden="1" thickBot="1" x14ac:dyDescent="0.3">
      <c r="A51" s="35"/>
      <c r="B51" s="197"/>
      <c r="C51" s="88"/>
      <c r="D51" s="100"/>
      <c r="E51" s="90"/>
      <c r="F51" s="91"/>
      <c r="G51" s="92"/>
    </row>
    <row r="52" spans="1:7" s="99" customFormat="1" ht="14.25" hidden="1" thickBot="1" x14ac:dyDescent="0.3">
      <c r="A52" s="207"/>
      <c r="B52" s="197"/>
      <c r="C52" s="88"/>
      <c r="D52" s="100"/>
      <c r="E52" s="90"/>
      <c r="F52" s="91"/>
      <c r="G52" s="92"/>
    </row>
    <row r="53" spans="1:7" s="99" customFormat="1" ht="14.25" hidden="1" thickBot="1" x14ac:dyDescent="0.3">
      <c r="A53" s="207"/>
      <c r="B53" s="197"/>
      <c r="C53" s="88"/>
      <c r="D53" s="100"/>
      <c r="E53" s="90"/>
      <c r="F53" s="91"/>
      <c r="G53" s="92"/>
    </row>
    <row r="54" spans="1:7" s="99" customFormat="1" ht="14.25" hidden="1" customHeight="1" outlineLevel="1" thickBot="1" x14ac:dyDescent="0.3">
      <c r="A54" s="207"/>
      <c r="B54" s="197"/>
      <c r="C54" s="90"/>
      <c r="D54" s="91"/>
      <c r="E54" s="90"/>
      <c r="F54" s="91"/>
      <c r="G54" s="92"/>
    </row>
    <row r="55" spans="1:7" s="99" customFormat="1" ht="14.25" hidden="1" customHeight="1" outlineLevel="1" thickBot="1" x14ac:dyDescent="0.3">
      <c r="A55" s="207"/>
      <c r="B55" s="170"/>
      <c r="C55" s="202"/>
      <c r="D55" s="203"/>
      <c r="E55" s="95"/>
      <c r="F55" s="97"/>
      <c r="G55" s="92"/>
    </row>
    <row r="56" spans="1:7" s="99" customFormat="1" ht="14.25" hidden="1" customHeight="1" outlineLevel="1" thickBot="1" x14ac:dyDescent="0.3">
      <c r="A56" s="134" t="s">
        <v>25</v>
      </c>
      <c r="B56" s="291" t="s">
        <v>32</v>
      </c>
      <c r="C56" s="155">
        <f>SUM(C49:C55)</f>
        <v>0</v>
      </c>
      <c r="D56" s="155">
        <f t="shared" ref="D56:G56" si="20">SUM(D49:D55)</f>
        <v>0</v>
      </c>
      <c r="E56" s="155">
        <f t="shared" si="20"/>
        <v>0</v>
      </c>
      <c r="F56" s="155">
        <f t="shared" si="20"/>
        <v>0</v>
      </c>
      <c r="G56" s="155">
        <f t="shared" si="20"/>
        <v>0</v>
      </c>
    </row>
    <row r="57" spans="1:7" s="99" customFormat="1" ht="14.25" hidden="1" outlineLevel="1" thickBot="1" x14ac:dyDescent="0.3">
      <c r="A57" s="135" t="s">
        <v>27</v>
      </c>
      <c r="B57" s="292"/>
      <c r="C57" s="156" t="e">
        <f>AVERAGE(C49:C55)</f>
        <v>#DIV/0!</v>
      </c>
      <c r="D57" s="156" t="e">
        <f t="shared" ref="D57:G57" si="21">AVERAGE(D49:D55)</f>
        <v>#DIV/0!</v>
      </c>
      <c r="E57" s="156" t="e">
        <f t="shared" si="21"/>
        <v>#DIV/0!</v>
      </c>
      <c r="F57" s="156" t="e">
        <f t="shared" si="21"/>
        <v>#DIV/0!</v>
      </c>
      <c r="G57" s="156" t="e">
        <f t="shared" si="21"/>
        <v>#DIV/0!</v>
      </c>
    </row>
    <row r="58" spans="1:7" s="99" customFormat="1" ht="14.25" hidden="1" thickBot="1" x14ac:dyDescent="0.3">
      <c r="A58" s="36" t="s">
        <v>24</v>
      </c>
      <c r="B58" s="292"/>
      <c r="C58" s="106">
        <f>SUM(C49:C53)</f>
        <v>0</v>
      </c>
      <c r="D58" s="106">
        <f t="shared" ref="D58:G58" si="22">SUM(D49:D53)</f>
        <v>0</v>
      </c>
      <c r="E58" s="106">
        <f t="shared" si="22"/>
        <v>0</v>
      </c>
      <c r="F58" s="106">
        <f t="shared" si="22"/>
        <v>0</v>
      </c>
      <c r="G58" s="106">
        <f t="shared" si="22"/>
        <v>0</v>
      </c>
    </row>
    <row r="59" spans="1:7" s="99" customFormat="1" ht="14.25" hidden="1" thickBot="1" x14ac:dyDescent="0.3">
      <c r="A59" s="36" t="s">
        <v>26</v>
      </c>
      <c r="B59" s="293"/>
      <c r="C59" s="107" t="e">
        <f>AVERAGE(C49:C53)</f>
        <v>#DIV/0!</v>
      </c>
      <c r="D59" s="107" t="e">
        <f t="shared" ref="D59:G59" si="23">AVERAGE(D49:D53)</f>
        <v>#DIV/0!</v>
      </c>
      <c r="E59" s="107" t="e">
        <f t="shared" si="23"/>
        <v>#DIV/0!</v>
      </c>
      <c r="F59" s="107" t="e">
        <f t="shared" si="23"/>
        <v>#DIV/0!</v>
      </c>
      <c r="G59" s="107" t="e">
        <f t="shared" si="23"/>
        <v>#DIV/0!</v>
      </c>
    </row>
    <row r="60" spans="1:7" s="99" customFormat="1" ht="14.25" hidden="1" thickBot="1" x14ac:dyDescent="0.3">
      <c r="A60" s="193"/>
      <c r="B60" s="171"/>
      <c r="C60" s="88"/>
      <c r="D60" s="89"/>
      <c r="E60" s="88"/>
      <c r="F60" s="100"/>
      <c r="G60" s="101"/>
    </row>
    <row r="61" spans="1:7" s="99" customFormat="1" ht="14.25" hidden="1" thickBot="1" x14ac:dyDescent="0.3">
      <c r="A61" s="194"/>
      <c r="B61" s="169"/>
      <c r="C61" s="88"/>
      <c r="D61" s="89"/>
      <c r="E61" s="90"/>
      <c r="F61" s="91"/>
      <c r="G61" s="92"/>
    </row>
    <row r="62" spans="1:7" s="99" customFormat="1" ht="14.25" hidden="1" thickBot="1" x14ac:dyDescent="0.3">
      <c r="A62" s="183"/>
      <c r="B62" s="169"/>
      <c r="C62" s="88"/>
      <c r="D62" s="89"/>
      <c r="E62" s="90"/>
      <c r="F62" s="91"/>
      <c r="G62" s="92"/>
    </row>
    <row r="63" spans="1:7" s="99" customFormat="1" ht="14.25" hidden="1" thickBot="1" x14ac:dyDescent="0.3">
      <c r="A63" s="183"/>
      <c r="B63" s="169"/>
      <c r="C63" s="88"/>
      <c r="D63" s="89"/>
      <c r="E63" s="90"/>
      <c r="F63" s="91"/>
      <c r="G63" s="92"/>
    </row>
    <row r="64" spans="1:7" s="99" customFormat="1" ht="14.25" hidden="1" thickBot="1" x14ac:dyDescent="0.3">
      <c r="A64" s="183"/>
      <c r="B64" s="169"/>
      <c r="C64" s="88"/>
      <c r="D64" s="89"/>
      <c r="E64" s="90"/>
      <c r="F64" s="91"/>
      <c r="G64" s="92"/>
    </row>
    <row r="65" spans="1:7" s="99" customFormat="1" ht="14.25" hidden="1" outlineLevel="1" thickBot="1" x14ac:dyDescent="0.3">
      <c r="A65" s="183"/>
      <c r="B65" s="169"/>
      <c r="C65" s="90"/>
      <c r="D65" s="94"/>
      <c r="E65" s="90"/>
      <c r="F65" s="91"/>
      <c r="G65" s="92"/>
    </row>
    <row r="66" spans="1:7" s="99" customFormat="1" ht="14.25" hidden="1" outlineLevel="1" thickBot="1" x14ac:dyDescent="0.3">
      <c r="A66" s="183"/>
      <c r="B66" s="170"/>
      <c r="C66" s="95"/>
      <c r="D66" s="96"/>
      <c r="E66" s="95"/>
      <c r="F66" s="97"/>
      <c r="G66" s="98"/>
    </row>
    <row r="67" spans="1:7" s="99" customFormat="1" ht="14.25" hidden="1" customHeight="1" outlineLevel="1" thickBot="1" x14ac:dyDescent="0.3">
      <c r="A67" s="134" t="s">
        <v>25</v>
      </c>
      <c r="B67" s="291" t="s">
        <v>37</v>
      </c>
      <c r="C67" s="155">
        <f>SUM(C60:C66)</f>
        <v>0</v>
      </c>
      <c r="D67" s="155">
        <f t="shared" ref="D67:G67" si="24">SUM(D60:D66)</f>
        <v>0</v>
      </c>
      <c r="E67" s="155">
        <f t="shared" si="24"/>
        <v>0</v>
      </c>
      <c r="F67" s="155">
        <f t="shared" si="24"/>
        <v>0</v>
      </c>
      <c r="G67" s="155">
        <f t="shared" si="24"/>
        <v>0</v>
      </c>
    </row>
    <row r="68" spans="1:7" s="99" customFormat="1" ht="14.25" hidden="1" outlineLevel="1" thickBot="1" x14ac:dyDescent="0.3">
      <c r="A68" s="135" t="s">
        <v>27</v>
      </c>
      <c r="B68" s="292"/>
      <c r="C68" s="156" t="e">
        <f>AVERAGE(C60:C66)</f>
        <v>#DIV/0!</v>
      </c>
      <c r="D68" s="156" t="e">
        <f t="shared" ref="D68:G68" si="25">AVERAGE(D60:D66)</f>
        <v>#DIV/0!</v>
      </c>
      <c r="E68" s="156" t="e">
        <f t="shared" si="25"/>
        <v>#DIV/0!</v>
      </c>
      <c r="F68" s="156" t="e">
        <f t="shared" si="25"/>
        <v>#DIV/0!</v>
      </c>
      <c r="G68" s="156" t="e">
        <f t="shared" si="25"/>
        <v>#DIV/0!</v>
      </c>
    </row>
    <row r="69" spans="1:7" s="99" customFormat="1" ht="14.25" hidden="1" thickBot="1" x14ac:dyDescent="0.3">
      <c r="A69" s="36" t="s">
        <v>24</v>
      </c>
      <c r="B69" s="292"/>
      <c r="C69" s="106">
        <f>SUM(C60:C64)</f>
        <v>0</v>
      </c>
      <c r="D69" s="106">
        <f t="shared" ref="D69:G69" si="26">SUM(D60:D64)</f>
        <v>0</v>
      </c>
      <c r="E69" s="106">
        <f t="shared" si="26"/>
        <v>0</v>
      </c>
      <c r="F69" s="106">
        <f t="shared" si="26"/>
        <v>0</v>
      </c>
      <c r="G69" s="106">
        <f t="shared" si="26"/>
        <v>0</v>
      </c>
    </row>
    <row r="70" spans="1:7" s="99" customFormat="1" ht="14.25" hidden="1" thickBot="1" x14ac:dyDescent="0.3">
      <c r="A70" s="36" t="s">
        <v>26</v>
      </c>
      <c r="B70" s="293"/>
      <c r="C70" s="107" t="e">
        <f>AVERAGE(C60:C64)</f>
        <v>#DIV/0!</v>
      </c>
      <c r="D70" s="107" t="e">
        <f t="shared" ref="D70:G70" si="27">AVERAGE(D60:D64)</f>
        <v>#DIV/0!</v>
      </c>
      <c r="E70" s="107" t="e">
        <f t="shared" si="27"/>
        <v>#DIV/0!</v>
      </c>
      <c r="F70" s="107" t="e">
        <f t="shared" si="27"/>
        <v>#DIV/0!</v>
      </c>
      <c r="G70" s="107" t="e">
        <f t="shared" si="27"/>
        <v>#DIV/0!</v>
      </c>
    </row>
    <row r="71" spans="1:7" s="99" customFormat="1" x14ac:dyDescent="0.25">
      <c r="A71" s="63"/>
      <c r="B71" s="64"/>
      <c r="C71" s="102"/>
      <c r="D71" s="102"/>
      <c r="E71" s="102"/>
      <c r="F71" s="102"/>
      <c r="G71" s="102"/>
    </row>
    <row r="72" spans="1:7" s="99" customFormat="1" ht="30" customHeight="1" x14ac:dyDescent="0.25">
      <c r="B72" s="103"/>
      <c r="C72" s="52" t="s">
        <v>59</v>
      </c>
      <c r="D72" s="52" t="s">
        <v>60</v>
      </c>
      <c r="E72" s="298" t="s">
        <v>71</v>
      </c>
      <c r="F72" s="320"/>
      <c r="G72" s="321"/>
    </row>
    <row r="73" spans="1:7" ht="30" customHeight="1" x14ac:dyDescent="0.25">
      <c r="B73" s="57" t="s">
        <v>33</v>
      </c>
      <c r="C73" s="104">
        <f>SUM(C56:D56, C45:D45, C34:D34, C23:D23, C12:D12, C67:D67)</f>
        <v>0</v>
      </c>
      <c r="D73" s="104">
        <f>SUM(E67:F67, E56:F56, E45:F45, E34:F34, E23:F23, E12:F12)</f>
        <v>0</v>
      </c>
      <c r="E73" s="296" t="s">
        <v>33</v>
      </c>
      <c r="F73" s="297"/>
      <c r="G73" s="127">
        <f>SUM(G12, G23, G34, G45, G56, G67)</f>
        <v>0</v>
      </c>
    </row>
    <row r="74" spans="1:7" ht="30" customHeight="1" x14ac:dyDescent="0.25">
      <c r="B74" s="57" t="s">
        <v>34</v>
      </c>
      <c r="C74" s="104">
        <f>SUM(C58:D58, C47:D47, C36:D36, C25:D25, C14:D14, C69:D69)</f>
        <v>0</v>
      </c>
      <c r="D74" s="104">
        <f>SUM(E69:F69, E58:F58, E47:F47, E36:F36, E25:F25, E14:F14)</f>
        <v>0</v>
      </c>
      <c r="E74" s="334" t="s">
        <v>34</v>
      </c>
      <c r="F74" s="334"/>
      <c r="G74" s="128">
        <f>SUM(G58, G47, G36, G25, G14, G69)</f>
        <v>0</v>
      </c>
    </row>
    <row r="75" spans="1:7" ht="30" customHeight="1" x14ac:dyDescent="0.25">
      <c r="E75" s="296" t="s">
        <v>72</v>
      </c>
      <c r="F75" s="297"/>
      <c r="G75" s="128">
        <f>AVERAGE(G12, G23, G34, G45, G56, G67)</f>
        <v>0</v>
      </c>
    </row>
    <row r="76" spans="1:7" ht="30" customHeight="1" x14ac:dyDescent="0.25">
      <c r="E76" s="334" t="s">
        <v>26</v>
      </c>
      <c r="F76" s="334"/>
      <c r="G76" s="127">
        <f>AVERAGE(G58, G47, G36, G25, G14, G69)</f>
        <v>0</v>
      </c>
    </row>
    <row r="86" spans="2:2" x14ac:dyDescent="0.25">
      <c r="B86" s="105"/>
    </row>
    <row r="87" spans="2:2" x14ac:dyDescent="0.25">
      <c r="B87" s="105"/>
    </row>
    <row r="88" spans="2:2" x14ac:dyDescent="0.25">
      <c r="B88" s="105"/>
    </row>
    <row r="89" spans="2:2" x14ac:dyDescent="0.25">
      <c r="B89" s="105"/>
    </row>
    <row r="90" spans="2:2" x14ac:dyDescent="0.25">
      <c r="B90" s="105"/>
    </row>
    <row r="91" spans="2:2" x14ac:dyDescent="0.25">
      <c r="B91" s="105"/>
    </row>
    <row r="92" spans="2:2" x14ac:dyDescent="0.25">
      <c r="B92" s="105"/>
    </row>
    <row r="97" spans="2:2" x14ac:dyDescent="0.25">
      <c r="B97" s="105"/>
    </row>
    <row r="98" spans="2:2" x14ac:dyDescent="0.25">
      <c r="B98" s="105"/>
    </row>
    <row r="99" spans="2:2" x14ac:dyDescent="0.25">
      <c r="B99" s="105"/>
    </row>
    <row r="100" spans="2:2" x14ac:dyDescent="0.25">
      <c r="B100" s="105"/>
    </row>
    <row r="101" spans="2:2" x14ac:dyDescent="0.25">
      <c r="B101" s="105"/>
    </row>
    <row r="102" spans="2:2" x14ac:dyDescent="0.25">
      <c r="B102" s="105"/>
    </row>
    <row r="103" spans="2:2" x14ac:dyDescent="0.25">
      <c r="B103" s="105"/>
    </row>
    <row r="104" spans="2:2" x14ac:dyDescent="0.25">
      <c r="B104" s="105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9 C27:C31 E27:F42 E45:F48 E56:F59 C34:C35" evalError="1" emptyCellReference="1"/>
    <ignoredError sqref="G10:G12" formulaRange="1" emptyCellReference="1"/>
    <ignoredError sqref="G13:G48 D56:D59 D45:D48 C47:C48 D27:D31 D34:D42 G56:G59 E14:F26 C14:C26 D23:D26 D14:D20 C36:C42" evalError="1" formulaRange="1" emptyCellReference="1"/>
    <ignoredError sqref="D60:D71 C4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C4D739-FECD-401F-9BB2-57A59C357104}"/>
</file>

<file path=customXml/itemProps2.xml><?xml version="1.0" encoding="utf-8"?>
<ds:datastoreItem xmlns:ds="http://schemas.openxmlformats.org/officeDocument/2006/customXml" ds:itemID="{6F4AC5AF-93AF-4E53-805A-C9799A181512}"/>
</file>

<file path=customXml/itemProps3.xml><?xml version="1.0" encoding="utf-8"?>
<ds:datastoreItem xmlns:ds="http://schemas.openxmlformats.org/officeDocument/2006/customXml" ds:itemID="{37AF9A88-BC3D-4462-BCF0-C721FA58D1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2019-03-19T17:11:35Z</dcterms:created>
  <dcterms:modified xsi:type="dcterms:W3CDTF">2019-03-19T17:11:35Z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